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540" tabRatio="783" activeTab="25"/>
  </bookViews>
  <sheets>
    <sheet name="Indice" sheetId="1" r:id="rId1"/>
    <sheet name="Reservas Neuquén-Argentina" sheetId="2" r:id="rId2"/>
    <sheet name="Produccion Neuquen-Argentina" sheetId="3" r:id="rId3"/>
    <sheet name="RegaliasRecursos" sheetId="4" r:id="rId4"/>
    <sheet name="Ahorro dif de precios" sheetId="5" r:id="rId5"/>
    <sheet name="Gasto publico y social" sheetId="6" r:id="rId6"/>
    <sheet name="IPC" sheetId="7" r:id="rId7"/>
    <sheet name="Empleo publico" sheetId="8" r:id="rId8"/>
    <sheet name="Poblacion-actividad" sheetId="10" r:id="rId9"/>
    <sheet name="Remuneraciones por rama" sheetId="11" r:id="rId10"/>
    <sheet name="Stock de deuda" sheetId="12" r:id="rId11"/>
    <sheet name="Condic de activ comp" sheetId="14" r:id="rId12"/>
    <sheet name="Categ Ocup comp" sheetId="16" r:id="rId13"/>
    <sheet name="Ingresos medios comp" sheetId="18" r:id="rId14"/>
    <sheet name="Poblacion anual estimada" sheetId="19" r:id="rId15"/>
    <sheet name="Masa salarial" sheetId="21" r:id="rId16"/>
    <sheet name="PBG" sheetId="22" r:id="rId17"/>
    <sheet name="IPI" sheetId="23" r:id="rId18"/>
    <sheet name="Plusvalia" sheetId="24" r:id="rId19"/>
    <sheet name="Productividad" sheetId="25" r:id="rId20"/>
    <sheet name="Productividad asal reg x sect" sheetId="26" r:id="rId21"/>
    <sheet name="Salarios rama comp" sheetId="27" r:id="rId22"/>
    <sheet name="Coparticipacion" sheetId="28" r:id="rId23"/>
    <sheet name="Emplo publico comp" sheetId="29" r:id="rId24"/>
    <sheet name="Empleopubxhabitante" sheetId="30" r:id="rId25"/>
    <sheet name="Renta" sheetId="31" r:id="rId2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1" i="31" l="1"/>
  <c r="N31" i="31"/>
  <c r="Q31" i="31"/>
  <c r="R31" i="31"/>
  <c r="L31" i="31"/>
  <c r="AG30" i="31"/>
  <c r="AG29" i="31"/>
  <c r="AO30" i="31"/>
  <c r="P30" i="31"/>
  <c r="N30" i="31"/>
  <c r="Q30" i="31"/>
  <c r="AE30" i="31"/>
  <c r="P29" i="31"/>
  <c r="N29" i="31"/>
  <c r="Q29" i="31"/>
  <c r="AE29" i="31"/>
  <c r="AN30" i="31"/>
  <c r="AC30" i="31"/>
  <c r="AC29" i="31"/>
  <c r="AM30" i="31"/>
  <c r="AA30" i="31"/>
  <c r="AA29" i="31"/>
  <c r="AL30" i="31"/>
  <c r="AJ30" i="31"/>
  <c r="AI30" i="31"/>
  <c r="AH30" i="31"/>
  <c r="AB30" i="31"/>
  <c r="W30" i="31"/>
  <c r="R30" i="31"/>
  <c r="L30" i="31"/>
  <c r="AG28" i="31"/>
  <c r="AO29" i="31"/>
  <c r="P28" i="31"/>
  <c r="N28" i="31"/>
  <c r="L28" i="31"/>
  <c r="J28" i="31"/>
  <c r="Q28" i="31"/>
  <c r="AE28" i="31"/>
  <c r="AN29" i="31"/>
  <c r="AC28" i="31"/>
  <c r="AM29" i="31"/>
  <c r="AA28" i="31"/>
  <c r="AL29" i="31"/>
  <c r="AJ29" i="31"/>
  <c r="AI29" i="31"/>
  <c r="AH29" i="31"/>
  <c r="AB29" i="31"/>
  <c r="W29" i="31"/>
  <c r="R29" i="31"/>
  <c r="L29" i="31"/>
  <c r="AG27" i="31"/>
  <c r="AO28" i="31"/>
  <c r="P27" i="31"/>
  <c r="N27" i="31"/>
  <c r="L27" i="31"/>
  <c r="J27" i="31"/>
  <c r="Q27" i="31"/>
  <c r="AE27" i="31"/>
  <c r="AN28" i="31"/>
  <c r="AC27" i="31"/>
  <c r="AM28" i="31"/>
  <c r="AA27" i="31"/>
  <c r="AL28" i="31"/>
  <c r="AJ28" i="31"/>
  <c r="AI28" i="31"/>
  <c r="AH28" i="31"/>
  <c r="AB28" i="31"/>
  <c r="W28" i="31"/>
  <c r="R28" i="31"/>
  <c r="AG26" i="31"/>
  <c r="AO27" i="31"/>
  <c r="P26" i="31"/>
  <c r="N26" i="31"/>
  <c r="L26" i="31"/>
  <c r="J26" i="31"/>
  <c r="Q26" i="31"/>
  <c r="AE26" i="31"/>
  <c r="AN27" i="31"/>
  <c r="AC26" i="31"/>
  <c r="AM27" i="31"/>
  <c r="AA26" i="31"/>
  <c r="AL27" i="31"/>
  <c r="AJ27" i="31"/>
  <c r="AI27" i="31"/>
  <c r="AH27" i="31"/>
  <c r="AB27" i="31"/>
  <c r="W27" i="31"/>
  <c r="R27" i="31"/>
  <c r="AG25" i="31"/>
  <c r="AO26" i="31"/>
  <c r="P25" i="31"/>
  <c r="N25" i="31"/>
  <c r="L25" i="31"/>
  <c r="J25" i="31"/>
  <c r="Q25" i="31"/>
  <c r="AE25" i="31"/>
  <c r="AN26" i="31"/>
  <c r="AC25" i="31"/>
  <c r="AM26" i="31"/>
  <c r="AA25" i="31"/>
  <c r="AL26" i="31"/>
  <c r="AJ26" i="31"/>
  <c r="AI26" i="31"/>
  <c r="AH26" i="31"/>
  <c r="AB26" i="31"/>
  <c r="W26" i="31"/>
  <c r="R26" i="31"/>
  <c r="AG24" i="31"/>
  <c r="AO25" i="31"/>
  <c r="P24" i="31"/>
  <c r="N24" i="31"/>
  <c r="L24" i="31"/>
  <c r="J24" i="31"/>
  <c r="Q24" i="31"/>
  <c r="AE24" i="31"/>
  <c r="AN25" i="31"/>
  <c r="AC24" i="31"/>
  <c r="AM25" i="31"/>
  <c r="AA24" i="31"/>
  <c r="AL25" i="31"/>
  <c r="AJ25" i="31"/>
  <c r="AI25" i="31"/>
  <c r="AH25" i="31"/>
  <c r="AB25" i="31"/>
  <c r="W25" i="31"/>
  <c r="R25" i="31"/>
  <c r="AG23" i="31"/>
  <c r="AO24" i="31"/>
  <c r="P23" i="31"/>
  <c r="N23" i="31"/>
  <c r="L23" i="31"/>
  <c r="J23" i="31"/>
  <c r="Q23" i="31"/>
  <c r="AE23" i="31"/>
  <c r="AN24" i="31"/>
  <c r="AC23" i="31"/>
  <c r="AM24" i="31"/>
  <c r="AA23" i="31"/>
  <c r="AL24" i="31"/>
  <c r="AJ24" i="31"/>
  <c r="AI24" i="31"/>
  <c r="AH24" i="31"/>
  <c r="AB24" i="31"/>
  <c r="W24" i="31"/>
  <c r="R24" i="31"/>
  <c r="AG22" i="31"/>
  <c r="AO23" i="31"/>
  <c r="P22" i="31"/>
  <c r="N22" i="31"/>
  <c r="L22" i="31"/>
  <c r="J22" i="31"/>
  <c r="Q22" i="31"/>
  <c r="AE22" i="31"/>
  <c r="AN23" i="31"/>
  <c r="AC22" i="31"/>
  <c r="AM23" i="31"/>
  <c r="AA22" i="31"/>
  <c r="AL23" i="31"/>
  <c r="AJ23" i="31"/>
  <c r="AI23" i="31"/>
  <c r="AH23" i="31"/>
  <c r="AB23" i="31"/>
  <c r="W23" i="31"/>
  <c r="R23" i="31"/>
  <c r="AG21" i="31"/>
  <c r="AO22" i="31"/>
  <c r="P21" i="31"/>
  <c r="N21" i="31"/>
  <c r="L21" i="31"/>
  <c r="J21" i="31"/>
  <c r="Q21" i="31"/>
  <c r="AE21" i="31"/>
  <c r="AN22" i="31"/>
  <c r="AC21" i="31"/>
  <c r="AM22" i="31"/>
  <c r="AA21" i="31"/>
  <c r="AL22" i="31"/>
  <c r="AJ22" i="31"/>
  <c r="AI22" i="31"/>
  <c r="AH22" i="31"/>
  <c r="AB22" i="31"/>
  <c r="W22" i="31"/>
  <c r="R22" i="31"/>
  <c r="AG20" i="31"/>
  <c r="AO21" i="31"/>
  <c r="P20" i="31"/>
  <c r="N20" i="31"/>
  <c r="L20" i="31"/>
  <c r="J20" i="31"/>
  <c r="Q20" i="31"/>
  <c r="AE20" i="31"/>
  <c r="AN21" i="31"/>
  <c r="AC20" i="31"/>
  <c r="AM21" i="31"/>
  <c r="AA20" i="31"/>
  <c r="AL21" i="31"/>
  <c r="AJ21" i="31"/>
  <c r="AI21" i="31"/>
  <c r="AH21" i="31"/>
  <c r="AB21" i="31"/>
  <c r="W21" i="31"/>
  <c r="R21" i="31"/>
  <c r="AG19" i="31"/>
  <c r="AO20" i="31"/>
  <c r="P19" i="31"/>
  <c r="N19" i="31"/>
  <c r="L19" i="31"/>
  <c r="J19" i="31"/>
  <c r="Q19" i="31"/>
  <c r="AE19" i="31"/>
  <c r="AN20" i="31"/>
  <c r="AC19" i="31"/>
  <c r="AM20" i="31"/>
  <c r="AA19" i="31"/>
  <c r="AL20" i="31"/>
  <c r="AJ20" i="31"/>
  <c r="AI20" i="31"/>
  <c r="AH20" i="31"/>
  <c r="AB20" i="31"/>
  <c r="W20" i="31"/>
  <c r="R20" i="31"/>
  <c r="AG18" i="31"/>
  <c r="AO19" i="31"/>
  <c r="P18" i="31"/>
  <c r="N18" i="31"/>
  <c r="L18" i="31"/>
  <c r="J18" i="31"/>
  <c r="Q18" i="31"/>
  <c r="AE18" i="31"/>
  <c r="AN19" i="31"/>
  <c r="AC18" i="31"/>
  <c r="AM19" i="31"/>
  <c r="AA18" i="31"/>
  <c r="AL19" i="31"/>
  <c r="AJ19" i="31"/>
  <c r="AI19" i="31"/>
  <c r="AH19" i="31"/>
  <c r="AB19" i="31"/>
  <c r="W19" i="31"/>
  <c r="R19" i="31"/>
  <c r="AG17" i="31"/>
  <c r="AO18" i="31"/>
  <c r="P17" i="31"/>
  <c r="N17" i="31"/>
  <c r="L17" i="31"/>
  <c r="J17" i="31"/>
  <c r="Q17" i="31"/>
  <c r="AE17" i="31"/>
  <c r="AN18" i="31"/>
  <c r="AC17" i="31"/>
  <c r="AM18" i="31"/>
  <c r="AA17" i="31"/>
  <c r="AL18" i="31"/>
  <c r="AJ18" i="31"/>
  <c r="AI18" i="31"/>
  <c r="AH18" i="31"/>
  <c r="AB18" i="31"/>
  <c r="W18" i="31"/>
  <c r="R18" i="31"/>
  <c r="AG16" i="31"/>
  <c r="AO17" i="31"/>
  <c r="P16" i="31"/>
  <c r="N16" i="31"/>
  <c r="L16" i="31"/>
  <c r="J16" i="31"/>
  <c r="Q16" i="31"/>
  <c r="AE16" i="31"/>
  <c r="AN17" i="31"/>
  <c r="AC16" i="31"/>
  <c r="AM17" i="31"/>
  <c r="AA16" i="31"/>
  <c r="AL17" i="31"/>
  <c r="AJ17" i="31"/>
  <c r="AI17" i="31"/>
  <c r="AH17" i="31"/>
  <c r="AB17" i="31"/>
  <c r="W17" i="31"/>
  <c r="R17" i="31"/>
  <c r="AG15" i="31"/>
  <c r="AO16" i="31"/>
  <c r="P15" i="31"/>
  <c r="N15" i="31"/>
  <c r="L15" i="31"/>
  <c r="J15" i="31"/>
  <c r="Q15" i="31"/>
  <c r="AE15" i="31"/>
  <c r="AN16" i="31"/>
  <c r="AC15" i="31"/>
  <c r="AM16" i="31"/>
  <c r="AA15" i="31"/>
  <c r="AL16" i="31"/>
  <c r="AJ16" i="31"/>
  <c r="AI16" i="31"/>
  <c r="AH16" i="31"/>
  <c r="AB16" i="31"/>
  <c r="W16" i="31"/>
  <c r="R16" i="31"/>
  <c r="AG14" i="31"/>
  <c r="AO15" i="31"/>
  <c r="P14" i="31"/>
  <c r="N14" i="31"/>
  <c r="Q14" i="31"/>
  <c r="AE14" i="31"/>
  <c r="AN15" i="31"/>
  <c r="AC14" i="31"/>
  <c r="AM15" i="31"/>
  <c r="AA14" i="31"/>
  <c r="AL15" i="31"/>
  <c r="AJ15" i="31"/>
  <c r="AI15" i="31"/>
  <c r="AH15" i="31"/>
  <c r="AB15" i="31"/>
  <c r="W15" i="31"/>
  <c r="R15" i="31"/>
  <c r="AG13" i="31"/>
  <c r="AO14" i="31"/>
  <c r="P13" i="31"/>
  <c r="N13" i="31"/>
  <c r="Q13" i="31"/>
  <c r="AE13" i="31"/>
  <c r="AN14" i="31"/>
  <c r="AC13" i="31"/>
  <c r="AM14" i="31"/>
  <c r="AA13" i="31"/>
  <c r="AL14" i="31"/>
  <c r="AJ14" i="31"/>
  <c r="AI14" i="31"/>
  <c r="AH14" i="31"/>
  <c r="AB14" i="31"/>
  <c r="W14" i="31"/>
  <c r="R14" i="31"/>
  <c r="L14" i="31"/>
  <c r="AG12" i="31"/>
  <c r="AO13" i="31"/>
  <c r="P12" i="31"/>
  <c r="N12" i="31"/>
  <c r="Q12" i="31"/>
  <c r="AE12" i="31"/>
  <c r="AN13" i="31"/>
  <c r="AC12" i="31"/>
  <c r="AM13" i="31"/>
  <c r="AA12" i="31"/>
  <c r="AL13" i="31"/>
  <c r="AJ13" i="31"/>
  <c r="AI13" i="31"/>
  <c r="AH13" i="31"/>
  <c r="AB13" i="31"/>
  <c r="W13" i="31"/>
  <c r="R13" i="31"/>
  <c r="L13" i="31"/>
  <c r="AG11" i="31"/>
  <c r="AO12" i="31"/>
  <c r="P11" i="31"/>
  <c r="N11" i="31"/>
  <c r="Q11" i="31"/>
  <c r="AE11" i="31"/>
  <c r="AN12" i="31"/>
  <c r="AC11" i="31"/>
  <c r="AM12" i="31"/>
  <c r="AA11" i="31"/>
  <c r="AL12" i="31"/>
  <c r="AJ12" i="31"/>
  <c r="AI12" i="31"/>
  <c r="AH12" i="31"/>
  <c r="AB12" i="31"/>
  <c r="W12" i="31"/>
  <c r="R12" i="31"/>
  <c r="L12" i="31"/>
  <c r="AG10" i="31"/>
  <c r="AO11" i="31"/>
  <c r="P10" i="31"/>
  <c r="N10" i="31"/>
  <c r="Q10" i="31"/>
  <c r="AE10" i="31"/>
  <c r="AN11" i="31"/>
  <c r="AC10" i="31"/>
  <c r="AM11" i="31"/>
  <c r="AA10" i="31"/>
  <c r="AL11" i="31"/>
  <c r="AJ11" i="31"/>
  <c r="AI11" i="31"/>
  <c r="AH11" i="31"/>
  <c r="AB11" i="31"/>
  <c r="W11" i="31"/>
  <c r="R11" i="31"/>
  <c r="L11" i="31"/>
  <c r="AG9" i="31"/>
  <c r="AO10" i="31"/>
  <c r="P9" i="31"/>
  <c r="N9" i="31"/>
  <c r="Q9" i="31"/>
  <c r="AE9" i="31"/>
  <c r="AN10" i="31"/>
  <c r="AC9" i="31"/>
  <c r="AM10" i="31"/>
  <c r="AA9" i="31"/>
  <c r="AL10" i="31"/>
  <c r="AJ10" i="31"/>
  <c r="AI10" i="31"/>
  <c r="AH10" i="31"/>
  <c r="AB10" i="31"/>
  <c r="W10" i="31"/>
  <c r="R10" i="31"/>
  <c r="L10" i="31"/>
  <c r="AG8" i="31"/>
  <c r="AO9" i="31"/>
  <c r="P8" i="31"/>
  <c r="N8" i="31"/>
  <c r="Q8" i="31"/>
  <c r="AE8" i="31"/>
  <c r="AN9" i="31"/>
  <c r="AC8" i="31"/>
  <c r="AM9" i="31"/>
  <c r="AA8" i="31"/>
  <c r="AL9" i="31"/>
  <c r="AJ9" i="31"/>
  <c r="AI9" i="31"/>
  <c r="AH9" i="31"/>
  <c r="AB9" i="31"/>
  <c r="W9" i="31"/>
  <c r="R9" i="31"/>
  <c r="L9" i="31"/>
  <c r="AJ8" i="31"/>
  <c r="AI8" i="31"/>
  <c r="AH8" i="31"/>
  <c r="AB8" i="31"/>
  <c r="W8" i="31"/>
  <c r="R8" i="31"/>
  <c r="L8" i="31"/>
  <c r="P7" i="31"/>
  <c r="N7" i="31"/>
  <c r="Q7" i="31"/>
  <c r="AE7" i="31"/>
  <c r="AG7" i="31"/>
  <c r="AJ7" i="31"/>
  <c r="AH7" i="31"/>
  <c r="AC7" i="31"/>
  <c r="AA7" i="31"/>
  <c r="R7" i="31"/>
  <c r="L7" i="31"/>
  <c r="P6" i="31"/>
  <c r="N6" i="31"/>
  <c r="Q6" i="31"/>
  <c r="AE6" i="31"/>
  <c r="AG6" i="31"/>
  <c r="AJ6" i="31"/>
  <c r="AH6" i="31"/>
  <c r="AC6" i="31"/>
  <c r="AA6" i="31"/>
  <c r="R6" i="31"/>
  <c r="L6" i="31"/>
  <c r="D17" i="5"/>
  <c r="F17" i="5"/>
  <c r="H17" i="5"/>
  <c r="D18" i="5"/>
  <c r="F18" i="5"/>
  <c r="H18" i="5"/>
  <c r="D19" i="5"/>
  <c r="F19" i="5"/>
  <c r="H19" i="5"/>
  <c r="D20" i="5"/>
  <c r="F20" i="5"/>
  <c r="H20" i="5"/>
  <c r="D21" i="5"/>
  <c r="F21" i="5"/>
  <c r="H21" i="5"/>
  <c r="D22" i="5"/>
  <c r="F22" i="5"/>
  <c r="H22" i="5"/>
  <c r="D23" i="5"/>
  <c r="F23" i="5"/>
  <c r="H23" i="5"/>
  <c r="D24" i="5"/>
  <c r="F24" i="5"/>
  <c r="H24" i="5"/>
  <c r="D25" i="5"/>
  <c r="F25" i="5"/>
  <c r="H25" i="5"/>
  <c r="D26" i="5"/>
  <c r="F26" i="5"/>
  <c r="H26" i="5"/>
  <c r="D27" i="5"/>
  <c r="F27" i="5"/>
  <c r="H27" i="5"/>
  <c r="D28" i="5"/>
  <c r="F28" i="5"/>
  <c r="H28" i="5"/>
  <c r="D29" i="5"/>
  <c r="F29" i="5"/>
  <c r="H29" i="5"/>
  <c r="D30" i="5"/>
  <c r="F30" i="5"/>
  <c r="H30" i="5"/>
  <c r="D31" i="5"/>
  <c r="F31" i="5"/>
  <c r="H31" i="5"/>
  <c r="D32" i="5"/>
  <c r="F32" i="5"/>
  <c r="H32" i="5"/>
  <c r="D33" i="5"/>
  <c r="F33" i="5"/>
  <c r="H33" i="5"/>
  <c r="D34" i="5"/>
  <c r="F34" i="5"/>
  <c r="H34" i="5"/>
  <c r="D35" i="5"/>
  <c r="F35" i="5"/>
  <c r="H35" i="5"/>
  <c r="D36" i="5"/>
  <c r="F36" i="5"/>
  <c r="H36" i="5"/>
  <c r="D16" i="5"/>
  <c r="F16" i="5"/>
  <c r="H16" i="5"/>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7" i="28"/>
  <c r="D38" i="4"/>
  <c r="F38" i="4"/>
  <c r="D15" i="5"/>
  <c r="D14" i="5"/>
  <c r="F15" i="5"/>
  <c r="F14" i="5"/>
  <c r="DQ29" i="27"/>
  <c r="DP29" i="27"/>
  <c r="DO29" i="27"/>
  <c r="DN29" i="27"/>
  <c r="DM29" i="27"/>
  <c r="DL29" i="27"/>
  <c r="DK29" i="27"/>
  <c r="DJ29" i="27"/>
  <c r="DI29" i="27"/>
  <c r="DH29" i="27"/>
  <c r="DG29" i="27"/>
  <c r="DF29" i="27"/>
  <c r="DE29" i="27"/>
  <c r="DD29" i="27"/>
  <c r="DC29" i="27"/>
  <c r="DB29" i="27"/>
  <c r="BD29" i="27"/>
  <c r="BC29" i="27"/>
  <c r="BB29" i="27"/>
  <c r="BA29" i="27"/>
  <c r="AZ29" i="27"/>
  <c r="AY29" i="27"/>
  <c r="AX29" i="27"/>
  <c r="AW29" i="27"/>
  <c r="AV29" i="27"/>
  <c r="AU29" i="27"/>
  <c r="AT29" i="27"/>
  <c r="AS29" i="27"/>
  <c r="AR29" i="27"/>
  <c r="O29" i="27"/>
  <c r="M29" i="27"/>
  <c r="L29" i="27"/>
  <c r="F29" i="27"/>
  <c r="E29" i="27"/>
  <c r="DQ28" i="27"/>
  <c r="DP28" i="27"/>
  <c r="DO28" i="27"/>
  <c r="DN28" i="27"/>
  <c r="DM28" i="27"/>
  <c r="DL28" i="27"/>
  <c r="DK28" i="27"/>
  <c r="DJ28" i="27"/>
  <c r="DI28" i="27"/>
  <c r="DH28" i="27"/>
  <c r="DG28" i="27"/>
  <c r="DF28" i="27"/>
  <c r="DE28" i="27"/>
  <c r="DD28" i="27"/>
  <c r="DC28" i="27"/>
  <c r="DB28" i="27"/>
  <c r="BD28" i="27"/>
  <c r="BC28" i="27"/>
  <c r="BB28" i="27"/>
  <c r="BA28" i="27"/>
  <c r="AZ28" i="27"/>
  <c r="AY28" i="27"/>
  <c r="AX28" i="27"/>
  <c r="AW28" i="27"/>
  <c r="AV28" i="27"/>
  <c r="AU28" i="27"/>
  <c r="AT28" i="27"/>
  <c r="AS28" i="27"/>
  <c r="AR28" i="27"/>
  <c r="O28" i="27"/>
  <c r="M28" i="27"/>
  <c r="L28" i="27"/>
  <c r="F28" i="27"/>
  <c r="E28" i="27"/>
  <c r="DQ27" i="27"/>
  <c r="DP27" i="27"/>
  <c r="DO27" i="27"/>
  <c r="DN27" i="27"/>
  <c r="DM27" i="27"/>
  <c r="DL27" i="27"/>
  <c r="DK27" i="27"/>
  <c r="DJ27" i="27"/>
  <c r="DI27" i="27"/>
  <c r="DH27" i="27"/>
  <c r="DG27" i="27"/>
  <c r="DF27" i="27"/>
  <c r="DE27" i="27"/>
  <c r="DD27" i="27"/>
  <c r="DC27" i="27"/>
  <c r="DB27" i="27"/>
  <c r="BD27" i="27"/>
  <c r="BC27" i="27"/>
  <c r="BB27" i="27"/>
  <c r="BA27" i="27"/>
  <c r="AZ27" i="27"/>
  <c r="AY27" i="27"/>
  <c r="AX27" i="27"/>
  <c r="AW27" i="27"/>
  <c r="AV27" i="27"/>
  <c r="AU27" i="27"/>
  <c r="AT27" i="27"/>
  <c r="AS27" i="27"/>
  <c r="AR27" i="27"/>
  <c r="O27" i="27"/>
  <c r="M27" i="27"/>
  <c r="L27" i="27"/>
  <c r="F27" i="27"/>
  <c r="E27" i="27"/>
  <c r="DQ26" i="27"/>
  <c r="DP26" i="27"/>
  <c r="DO26" i="27"/>
  <c r="DN26" i="27"/>
  <c r="DM26" i="27"/>
  <c r="DL26" i="27"/>
  <c r="DK26" i="27"/>
  <c r="DJ26" i="27"/>
  <c r="DI26" i="27"/>
  <c r="DH26" i="27"/>
  <c r="DG26" i="27"/>
  <c r="DF26" i="27"/>
  <c r="DE26" i="27"/>
  <c r="DD26" i="27"/>
  <c r="DC26" i="27"/>
  <c r="DB26" i="27"/>
  <c r="BD26" i="27"/>
  <c r="BC26" i="27"/>
  <c r="BB26" i="27"/>
  <c r="BA26" i="27"/>
  <c r="AZ26" i="27"/>
  <c r="AY26" i="27"/>
  <c r="AX26" i="27"/>
  <c r="AW26" i="27"/>
  <c r="AV26" i="27"/>
  <c r="AU26" i="27"/>
  <c r="AT26" i="27"/>
  <c r="AS26" i="27"/>
  <c r="AR26" i="27"/>
  <c r="O26" i="27"/>
  <c r="M26" i="27"/>
  <c r="L26" i="27"/>
  <c r="F26" i="27"/>
  <c r="E26" i="27"/>
  <c r="DQ25" i="27"/>
  <c r="DP25" i="27"/>
  <c r="DO25" i="27"/>
  <c r="DN25" i="27"/>
  <c r="DM25" i="27"/>
  <c r="DL25" i="27"/>
  <c r="DK25" i="27"/>
  <c r="DJ25" i="27"/>
  <c r="DI25" i="27"/>
  <c r="DH25" i="27"/>
  <c r="DG25" i="27"/>
  <c r="DF25" i="27"/>
  <c r="DE25" i="27"/>
  <c r="DD25" i="27"/>
  <c r="DC25" i="27"/>
  <c r="DB25" i="27"/>
  <c r="BD25" i="27"/>
  <c r="BC25" i="27"/>
  <c r="BB25" i="27"/>
  <c r="BA25" i="27"/>
  <c r="AZ25" i="27"/>
  <c r="AY25" i="27"/>
  <c r="AX25" i="27"/>
  <c r="AW25" i="27"/>
  <c r="AV25" i="27"/>
  <c r="AU25" i="27"/>
  <c r="AT25" i="27"/>
  <c r="AS25" i="27"/>
  <c r="AR25" i="27"/>
  <c r="O25" i="27"/>
  <c r="M25" i="27"/>
  <c r="L25" i="27"/>
  <c r="F25" i="27"/>
  <c r="E25" i="27"/>
  <c r="DQ24" i="27"/>
  <c r="DP24" i="27"/>
  <c r="DO24" i="27"/>
  <c r="DN24" i="27"/>
  <c r="DM24" i="27"/>
  <c r="DL24" i="27"/>
  <c r="DK24" i="27"/>
  <c r="DJ24" i="27"/>
  <c r="DI24" i="27"/>
  <c r="DH24" i="27"/>
  <c r="DG24" i="27"/>
  <c r="DF24" i="27"/>
  <c r="DE24" i="27"/>
  <c r="DD24" i="27"/>
  <c r="DC24" i="27"/>
  <c r="DB24" i="27"/>
  <c r="BD24" i="27"/>
  <c r="BC24" i="27"/>
  <c r="BB24" i="27"/>
  <c r="BA24" i="27"/>
  <c r="AZ24" i="27"/>
  <c r="AY24" i="27"/>
  <c r="AX24" i="27"/>
  <c r="AW24" i="27"/>
  <c r="AV24" i="27"/>
  <c r="AU24" i="27"/>
  <c r="AT24" i="27"/>
  <c r="AS24" i="27"/>
  <c r="AR24" i="27"/>
  <c r="O24" i="27"/>
  <c r="M24" i="27"/>
  <c r="L24" i="27"/>
  <c r="F24" i="27"/>
  <c r="E24" i="27"/>
  <c r="DQ23" i="27"/>
  <c r="DP23" i="27"/>
  <c r="DO23" i="27"/>
  <c r="DN23" i="27"/>
  <c r="DM23" i="27"/>
  <c r="DL23" i="27"/>
  <c r="DK23" i="27"/>
  <c r="DJ23" i="27"/>
  <c r="DI23" i="27"/>
  <c r="DH23" i="27"/>
  <c r="DG23" i="27"/>
  <c r="DF23" i="27"/>
  <c r="DE23" i="27"/>
  <c r="DD23" i="27"/>
  <c r="DC23" i="27"/>
  <c r="DB23" i="27"/>
  <c r="BD23" i="27"/>
  <c r="BC23" i="27"/>
  <c r="BB23" i="27"/>
  <c r="BA23" i="27"/>
  <c r="AZ23" i="27"/>
  <c r="AY23" i="27"/>
  <c r="AX23" i="27"/>
  <c r="AW23" i="27"/>
  <c r="AV23" i="27"/>
  <c r="AU23" i="27"/>
  <c r="AT23" i="27"/>
  <c r="AS23" i="27"/>
  <c r="AR23" i="27"/>
  <c r="O23" i="27"/>
  <c r="M23" i="27"/>
  <c r="L23" i="27"/>
  <c r="F23" i="27"/>
  <c r="E23" i="27"/>
  <c r="DQ22" i="27"/>
  <c r="DP22" i="27"/>
  <c r="DO22" i="27"/>
  <c r="DN22" i="27"/>
  <c r="DM22" i="27"/>
  <c r="DL22" i="27"/>
  <c r="DK22" i="27"/>
  <c r="DJ22" i="27"/>
  <c r="DI22" i="27"/>
  <c r="DH22" i="27"/>
  <c r="DG22" i="27"/>
  <c r="DF22" i="27"/>
  <c r="DE22" i="27"/>
  <c r="DD22" i="27"/>
  <c r="DC22" i="27"/>
  <c r="DB22" i="27"/>
  <c r="BD22" i="27"/>
  <c r="BC22" i="27"/>
  <c r="BB22" i="27"/>
  <c r="BA22" i="27"/>
  <c r="AZ22" i="27"/>
  <c r="AY22" i="27"/>
  <c r="AX22" i="27"/>
  <c r="AW22" i="27"/>
  <c r="AV22" i="27"/>
  <c r="AU22" i="27"/>
  <c r="AT22" i="27"/>
  <c r="AS22" i="27"/>
  <c r="AR22" i="27"/>
  <c r="O22" i="27"/>
  <c r="M22" i="27"/>
  <c r="L22" i="27"/>
  <c r="F22" i="27"/>
  <c r="E22" i="27"/>
  <c r="DQ21" i="27"/>
  <c r="DP21" i="27"/>
  <c r="DO21" i="27"/>
  <c r="DN21" i="27"/>
  <c r="DM21" i="27"/>
  <c r="DL21" i="27"/>
  <c r="DK21" i="27"/>
  <c r="DJ21" i="27"/>
  <c r="DI21" i="27"/>
  <c r="DH21" i="27"/>
  <c r="DG21" i="27"/>
  <c r="DF21" i="27"/>
  <c r="DE21" i="27"/>
  <c r="DD21" i="27"/>
  <c r="DC21" i="27"/>
  <c r="DB21" i="27"/>
  <c r="BD21" i="27"/>
  <c r="BC21" i="27"/>
  <c r="BB21" i="27"/>
  <c r="BA21" i="27"/>
  <c r="AZ21" i="27"/>
  <c r="AY21" i="27"/>
  <c r="AX21" i="27"/>
  <c r="AW21" i="27"/>
  <c r="AV21" i="27"/>
  <c r="AU21" i="27"/>
  <c r="AT21" i="27"/>
  <c r="AS21" i="27"/>
  <c r="AR21" i="27"/>
  <c r="O21" i="27"/>
  <c r="M21" i="27"/>
  <c r="L21" i="27"/>
  <c r="F21" i="27"/>
  <c r="E21" i="27"/>
  <c r="DQ20" i="27"/>
  <c r="DP20" i="27"/>
  <c r="DO20" i="27"/>
  <c r="DN20" i="27"/>
  <c r="DM20" i="27"/>
  <c r="DL20" i="27"/>
  <c r="DK20" i="27"/>
  <c r="DJ20" i="27"/>
  <c r="DI20" i="27"/>
  <c r="DH20" i="27"/>
  <c r="DG20" i="27"/>
  <c r="DF20" i="27"/>
  <c r="DE20" i="27"/>
  <c r="DD20" i="27"/>
  <c r="DC20" i="27"/>
  <c r="DB20" i="27"/>
  <c r="BD20" i="27"/>
  <c r="BC20" i="27"/>
  <c r="BB20" i="27"/>
  <c r="BA20" i="27"/>
  <c r="AZ20" i="27"/>
  <c r="AY20" i="27"/>
  <c r="AX20" i="27"/>
  <c r="AW20" i="27"/>
  <c r="AV20" i="27"/>
  <c r="AU20" i="27"/>
  <c r="AT20" i="27"/>
  <c r="AS20" i="27"/>
  <c r="AR20" i="27"/>
  <c r="O20" i="27"/>
  <c r="M20" i="27"/>
  <c r="L20" i="27"/>
  <c r="F20" i="27"/>
  <c r="E20" i="27"/>
  <c r="DQ19" i="27"/>
  <c r="DP19" i="27"/>
  <c r="DO19" i="27"/>
  <c r="DN19" i="27"/>
  <c r="DM19" i="27"/>
  <c r="DL19" i="27"/>
  <c r="DK19" i="27"/>
  <c r="DJ19" i="27"/>
  <c r="DI19" i="27"/>
  <c r="DH19" i="27"/>
  <c r="DG19" i="27"/>
  <c r="DF19" i="27"/>
  <c r="DE19" i="27"/>
  <c r="DD19" i="27"/>
  <c r="DC19" i="27"/>
  <c r="DB19" i="27"/>
  <c r="BD19" i="27"/>
  <c r="BC19" i="27"/>
  <c r="BB19" i="27"/>
  <c r="BA19" i="27"/>
  <c r="AZ19" i="27"/>
  <c r="AY19" i="27"/>
  <c r="AX19" i="27"/>
  <c r="AW19" i="27"/>
  <c r="AV19" i="27"/>
  <c r="AU19" i="27"/>
  <c r="AT19" i="27"/>
  <c r="AS19" i="27"/>
  <c r="AR19" i="27"/>
  <c r="O19" i="27"/>
  <c r="M19" i="27"/>
  <c r="L19" i="27"/>
  <c r="F19" i="27"/>
  <c r="E19" i="27"/>
  <c r="DQ18" i="27"/>
  <c r="DP18" i="27"/>
  <c r="DO18" i="27"/>
  <c r="DN18" i="27"/>
  <c r="DM18" i="27"/>
  <c r="DL18" i="27"/>
  <c r="DK18" i="27"/>
  <c r="DJ18" i="27"/>
  <c r="DI18" i="27"/>
  <c r="DH18" i="27"/>
  <c r="DG18" i="27"/>
  <c r="DF18" i="27"/>
  <c r="DE18" i="27"/>
  <c r="DD18" i="27"/>
  <c r="DC18" i="27"/>
  <c r="DB18" i="27"/>
  <c r="BD18" i="27"/>
  <c r="BC18" i="27"/>
  <c r="BB18" i="27"/>
  <c r="BA18" i="27"/>
  <c r="AZ18" i="27"/>
  <c r="AY18" i="27"/>
  <c r="AX18" i="27"/>
  <c r="AW18" i="27"/>
  <c r="AV18" i="27"/>
  <c r="AU18" i="27"/>
  <c r="AT18" i="27"/>
  <c r="AS18" i="27"/>
  <c r="AR18" i="27"/>
  <c r="O18" i="27"/>
  <c r="M18" i="27"/>
  <c r="L18" i="27"/>
  <c r="F18" i="27"/>
  <c r="E18" i="27"/>
  <c r="DQ17" i="27"/>
  <c r="DP17" i="27"/>
  <c r="DO17" i="27"/>
  <c r="DN17" i="27"/>
  <c r="DM17" i="27"/>
  <c r="DL17" i="27"/>
  <c r="DK17" i="27"/>
  <c r="DJ17" i="27"/>
  <c r="DI17" i="27"/>
  <c r="DH17" i="27"/>
  <c r="DG17" i="27"/>
  <c r="DF17" i="27"/>
  <c r="DE17" i="27"/>
  <c r="DD17" i="27"/>
  <c r="DC17" i="27"/>
  <c r="DB17" i="27"/>
  <c r="BD17" i="27"/>
  <c r="BC17" i="27"/>
  <c r="BB17" i="27"/>
  <c r="BA17" i="27"/>
  <c r="AZ17" i="27"/>
  <c r="AY17" i="27"/>
  <c r="AX17" i="27"/>
  <c r="AW17" i="27"/>
  <c r="AV17" i="27"/>
  <c r="AU17" i="27"/>
  <c r="AT17" i="27"/>
  <c r="AS17" i="27"/>
  <c r="AR17" i="27"/>
  <c r="O17" i="27"/>
  <c r="M17" i="27"/>
  <c r="L17" i="27"/>
  <c r="F17" i="27"/>
  <c r="E17" i="27"/>
  <c r="DQ16" i="27"/>
  <c r="DP16" i="27"/>
  <c r="DO16" i="27"/>
  <c r="DN16" i="27"/>
  <c r="DM16" i="27"/>
  <c r="DL16" i="27"/>
  <c r="DK16" i="27"/>
  <c r="DJ16" i="27"/>
  <c r="DI16" i="27"/>
  <c r="DH16" i="27"/>
  <c r="DG16" i="27"/>
  <c r="DF16" i="27"/>
  <c r="DE16" i="27"/>
  <c r="DD16" i="27"/>
  <c r="DC16" i="27"/>
  <c r="DB16" i="27"/>
  <c r="BD16" i="27"/>
  <c r="BC16" i="27"/>
  <c r="BB16" i="27"/>
  <c r="BA16" i="27"/>
  <c r="AZ16" i="27"/>
  <c r="AY16" i="27"/>
  <c r="AX16" i="27"/>
  <c r="AW16" i="27"/>
  <c r="AV16" i="27"/>
  <c r="AU16" i="27"/>
  <c r="AT16" i="27"/>
  <c r="AS16" i="27"/>
  <c r="AR16" i="27"/>
  <c r="O16" i="27"/>
  <c r="M16" i="27"/>
  <c r="L16" i="27"/>
  <c r="F16" i="27"/>
  <c r="E16" i="27"/>
  <c r="DQ15" i="27"/>
  <c r="DP15" i="27"/>
  <c r="DO15" i="27"/>
  <c r="DN15" i="27"/>
  <c r="DM15" i="27"/>
  <c r="DL15" i="27"/>
  <c r="DK15" i="27"/>
  <c r="DJ15" i="27"/>
  <c r="DI15" i="27"/>
  <c r="DH15" i="27"/>
  <c r="DG15" i="27"/>
  <c r="DF15" i="27"/>
  <c r="DE15" i="27"/>
  <c r="DD15" i="27"/>
  <c r="DC15" i="27"/>
  <c r="DB15" i="27"/>
  <c r="BD15" i="27"/>
  <c r="BC15" i="27"/>
  <c r="BB15" i="27"/>
  <c r="BA15" i="27"/>
  <c r="AZ15" i="27"/>
  <c r="AY15" i="27"/>
  <c r="AX15" i="27"/>
  <c r="AW15" i="27"/>
  <c r="AV15" i="27"/>
  <c r="AU15" i="27"/>
  <c r="AT15" i="27"/>
  <c r="AS15" i="27"/>
  <c r="AR15" i="27"/>
  <c r="O15" i="27"/>
  <c r="M15" i="27"/>
  <c r="L15" i="27"/>
  <c r="F15" i="27"/>
  <c r="E15" i="27"/>
  <c r="DQ14" i="27"/>
  <c r="DP14" i="27"/>
  <c r="DO14" i="27"/>
  <c r="DN14" i="27"/>
  <c r="DM14" i="27"/>
  <c r="DL14" i="27"/>
  <c r="DK14" i="27"/>
  <c r="DJ14" i="27"/>
  <c r="DI14" i="27"/>
  <c r="DH14" i="27"/>
  <c r="DG14" i="27"/>
  <c r="DF14" i="27"/>
  <c r="DE14" i="27"/>
  <c r="DD14" i="27"/>
  <c r="DC14" i="27"/>
  <c r="DB14" i="27"/>
  <c r="BD14" i="27"/>
  <c r="BC14" i="27"/>
  <c r="BB14" i="27"/>
  <c r="BA14" i="27"/>
  <c r="AZ14" i="27"/>
  <c r="AY14" i="27"/>
  <c r="AX14" i="27"/>
  <c r="AW14" i="27"/>
  <c r="AV14" i="27"/>
  <c r="AU14" i="27"/>
  <c r="AT14" i="27"/>
  <c r="AS14" i="27"/>
  <c r="AR14" i="27"/>
  <c r="O14" i="27"/>
  <c r="M14" i="27"/>
  <c r="L14" i="27"/>
  <c r="F14" i="27"/>
  <c r="E14" i="27"/>
  <c r="DQ13" i="27"/>
  <c r="DP13" i="27"/>
  <c r="DO13" i="27"/>
  <c r="DN13" i="27"/>
  <c r="DM13" i="27"/>
  <c r="DL13" i="27"/>
  <c r="DK13" i="27"/>
  <c r="DJ13" i="27"/>
  <c r="DI13" i="27"/>
  <c r="DH13" i="27"/>
  <c r="DG13" i="27"/>
  <c r="DF13" i="27"/>
  <c r="DE13" i="27"/>
  <c r="DD13" i="27"/>
  <c r="DC13" i="27"/>
  <c r="DB13" i="27"/>
  <c r="BD13" i="27"/>
  <c r="BC13" i="27"/>
  <c r="BB13" i="27"/>
  <c r="BA13" i="27"/>
  <c r="AZ13" i="27"/>
  <c r="AY13" i="27"/>
  <c r="AX13" i="27"/>
  <c r="AW13" i="27"/>
  <c r="AV13" i="27"/>
  <c r="AU13" i="27"/>
  <c r="AT13" i="27"/>
  <c r="AS13" i="27"/>
  <c r="AR13" i="27"/>
  <c r="O13" i="27"/>
  <c r="M13" i="27"/>
  <c r="L13" i="27"/>
  <c r="F13" i="27"/>
  <c r="E13" i="27"/>
  <c r="DQ12" i="27"/>
  <c r="DP12" i="27"/>
  <c r="DO12" i="27"/>
  <c r="DN12" i="27"/>
  <c r="DM12" i="27"/>
  <c r="DL12" i="27"/>
  <c r="DK12" i="27"/>
  <c r="DJ12" i="27"/>
  <c r="DI12" i="27"/>
  <c r="DH12" i="27"/>
  <c r="DG12" i="27"/>
  <c r="DF12" i="27"/>
  <c r="DE12" i="27"/>
  <c r="DD12" i="27"/>
  <c r="DC12" i="27"/>
  <c r="DB12" i="27"/>
  <c r="BD12" i="27"/>
  <c r="BC12" i="27"/>
  <c r="BB12" i="27"/>
  <c r="BA12" i="27"/>
  <c r="AZ12" i="27"/>
  <c r="AY12" i="27"/>
  <c r="AX12" i="27"/>
  <c r="AW12" i="27"/>
  <c r="AV12" i="27"/>
  <c r="AU12" i="27"/>
  <c r="AT12" i="27"/>
  <c r="AS12" i="27"/>
  <c r="AR12" i="27"/>
  <c r="O12" i="27"/>
  <c r="M12" i="27"/>
  <c r="L12" i="27"/>
  <c r="F12" i="27"/>
  <c r="E12" i="27"/>
  <c r="DQ11" i="27"/>
  <c r="DP11" i="27"/>
  <c r="DO11" i="27"/>
  <c r="DN11" i="27"/>
  <c r="DM11" i="27"/>
  <c r="DL11" i="27"/>
  <c r="DK11" i="27"/>
  <c r="DJ11" i="27"/>
  <c r="DI11" i="27"/>
  <c r="DH11" i="27"/>
  <c r="DG11" i="27"/>
  <c r="DF11" i="27"/>
  <c r="DE11" i="27"/>
  <c r="DD11" i="27"/>
  <c r="DC11" i="27"/>
  <c r="DB11" i="27"/>
  <c r="BD11" i="27"/>
  <c r="BC11" i="27"/>
  <c r="BB11" i="27"/>
  <c r="BA11" i="27"/>
  <c r="AZ11" i="27"/>
  <c r="AY11" i="27"/>
  <c r="AX11" i="27"/>
  <c r="AW11" i="27"/>
  <c r="AV11" i="27"/>
  <c r="AU11" i="27"/>
  <c r="AT11" i="27"/>
  <c r="AS11" i="27"/>
  <c r="AR11" i="27"/>
  <c r="O11" i="27"/>
  <c r="M11" i="27"/>
  <c r="L11" i="27"/>
  <c r="F11" i="27"/>
  <c r="E11" i="27"/>
  <c r="DQ10" i="27"/>
  <c r="DP10" i="27"/>
  <c r="DO10" i="27"/>
  <c r="DN10" i="27"/>
  <c r="DM10" i="27"/>
  <c r="DL10" i="27"/>
  <c r="DK10" i="27"/>
  <c r="DJ10" i="27"/>
  <c r="DI10" i="27"/>
  <c r="DH10" i="27"/>
  <c r="DG10" i="27"/>
  <c r="DF10" i="27"/>
  <c r="DE10" i="27"/>
  <c r="DD10" i="27"/>
  <c r="DC10" i="27"/>
  <c r="DB10" i="27"/>
  <c r="BD10" i="27"/>
  <c r="BC10" i="27"/>
  <c r="BB10" i="27"/>
  <c r="BA10" i="27"/>
  <c r="AZ10" i="27"/>
  <c r="AY10" i="27"/>
  <c r="AX10" i="27"/>
  <c r="AW10" i="27"/>
  <c r="AV10" i="27"/>
  <c r="AU10" i="27"/>
  <c r="AT10" i="27"/>
  <c r="AS10" i="27"/>
  <c r="AR10" i="27"/>
  <c r="O10" i="27"/>
  <c r="M10" i="27"/>
  <c r="L10" i="27"/>
  <c r="F10" i="27"/>
  <c r="E10" i="27"/>
  <c r="DQ9" i="27"/>
  <c r="DP9" i="27"/>
  <c r="DO9" i="27"/>
  <c r="DN9" i="27"/>
  <c r="DM9" i="27"/>
  <c r="DL9" i="27"/>
  <c r="DK9" i="27"/>
  <c r="DJ9" i="27"/>
  <c r="DI9" i="27"/>
  <c r="DH9" i="27"/>
  <c r="DG9" i="27"/>
  <c r="DF9" i="27"/>
  <c r="DE9" i="27"/>
  <c r="DD9" i="27"/>
  <c r="DC9" i="27"/>
  <c r="DB9" i="27"/>
  <c r="BD9" i="27"/>
  <c r="BC9" i="27"/>
  <c r="BB9" i="27"/>
  <c r="BA9" i="27"/>
  <c r="AZ9" i="27"/>
  <c r="AY9" i="27"/>
  <c r="AX9" i="27"/>
  <c r="AW9" i="27"/>
  <c r="AV9" i="27"/>
  <c r="AU9" i="27"/>
  <c r="AT9" i="27"/>
  <c r="AS9" i="27"/>
  <c r="AR9" i="27"/>
  <c r="O9" i="27"/>
  <c r="M9" i="27"/>
  <c r="L9" i="27"/>
  <c r="F9" i="27"/>
  <c r="E9" i="27"/>
  <c r="DQ8" i="27"/>
  <c r="DP8" i="27"/>
  <c r="DO8" i="27"/>
  <c r="DN8" i="27"/>
  <c r="DM8" i="27"/>
  <c r="DL8" i="27"/>
  <c r="DK8" i="27"/>
  <c r="DJ8" i="27"/>
  <c r="DI8" i="27"/>
  <c r="DH8" i="27"/>
  <c r="DG8" i="27"/>
  <c r="DF8" i="27"/>
  <c r="DE8" i="27"/>
  <c r="DD8" i="27"/>
  <c r="DC8" i="27"/>
  <c r="DB8" i="27"/>
  <c r="BD8" i="27"/>
  <c r="BC8" i="27"/>
  <c r="BB8" i="27"/>
  <c r="BA8" i="27"/>
  <c r="AZ8" i="27"/>
  <c r="AY8" i="27"/>
  <c r="AX8" i="27"/>
  <c r="AW8" i="27"/>
  <c r="AV8" i="27"/>
  <c r="AU8" i="27"/>
  <c r="AT8" i="27"/>
  <c r="AS8" i="27"/>
  <c r="AR8" i="27"/>
  <c r="O8" i="27"/>
  <c r="M8" i="27"/>
  <c r="L8" i="27"/>
  <c r="F8" i="27"/>
  <c r="E8" i="27"/>
  <c r="DQ7" i="27"/>
  <c r="DP7" i="27"/>
  <c r="DO7" i="27"/>
  <c r="DN7" i="27"/>
  <c r="DM7" i="27"/>
  <c r="DL7" i="27"/>
  <c r="DK7" i="27"/>
  <c r="DJ7" i="27"/>
  <c r="DI7" i="27"/>
  <c r="DH7" i="27"/>
  <c r="DG7" i="27"/>
  <c r="DF7" i="27"/>
  <c r="DE7" i="27"/>
  <c r="DD7" i="27"/>
  <c r="DC7" i="27"/>
  <c r="DB7" i="27"/>
  <c r="BD7" i="27"/>
  <c r="BC7" i="27"/>
  <c r="BB7" i="27"/>
  <c r="BA7" i="27"/>
  <c r="AZ7" i="27"/>
  <c r="AY7" i="27"/>
  <c r="AX7" i="27"/>
  <c r="AW7" i="27"/>
  <c r="AV7" i="27"/>
  <c r="AU7" i="27"/>
  <c r="AT7" i="27"/>
  <c r="AS7" i="27"/>
  <c r="AR7" i="27"/>
  <c r="O7" i="27"/>
  <c r="M7" i="27"/>
  <c r="L7" i="27"/>
  <c r="F7" i="27"/>
  <c r="E7" i="27"/>
  <c r="BB28" i="26"/>
  <c r="BB6" i="26"/>
  <c r="BK28" i="26"/>
  <c r="BA28" i="26"/>
  <c r="BA6" i="26"/>
  <c r="BJ28" i="26"/>
  <c r="AY28" i="26"/>
  <c r="AY6" i="26"/>
  <c r="BH28" i="26"/>
  <c r="AX28" i="26"/>
  <c r="AX6" i="26"/>
  <c r="BG28" i="26"/>
  <c r="AW28" i="26"/>
  <c r="AW6" i="26"/>
  <c r="BF28" i="26"/>
  <c r="AV28" i="26"/>
  <c r="AV6" i="26"/>
  <c r="BE28" i="26"/>
  <c r="AU28" i="26"/>
  <c r="AU6" i="26"/>
  <c r="BD28" i="26"/>
  <c r="AA28" i="26"/>
  <c r="Z28" i="26"/>
  <c r="Y28" i="26"/>
  <c r="X28" i="26"/>
  <c r="W28" i="26"/>
  <c r="V28" i="26"/>
  <c r="U28" i="26"/>
  <c r="T28" i="26"/>
  <c r="R28" i="26"/>
  <c r="Q28" i="26"/>
  <c r="P28" i="26"/>
  <c r="O28" i="26"/>
  <c r="N28" i="26"/>
  <c r="M28" i="26"/>
  <c r="L28" i="26"/>
  <c r="K28" i="26"/>
  <c r="BB27" i="26"/>
  <c r="BK27" i="26"/>
  <c r="BA27" i="26"/>
  <c r="BJ27" i="26"/>
  <c r="AY27" i="26"/>
  <c r="BH27" i="26"/>
  <c r="AX27" i="26"/>
  <c r="BG27" i="26"/>
  <c r="AW27" i="26"/>
  <c r="BF27" i="26"/>
  <c r="AV27" i="26"/>
  <c r="BE27" i="26"/>
  <c r="AU27" i="26"/>
  <c r="BD27" i="26"/>
  <c r="AS27" i="26"/>
  <c r="AR27" i="26"/>
  <c r="AP27" i="26"/>
  <c r="AO27" i="26"/>
  <c r="AN27" i="26"/>
  <c r="AM27" i="26"/>
  <c r="AL27" i="26"/>
  <c r="AA27" i="26"/>
  <c r="Z27" i="26"/>
  <c r="Y27" i="26"/>
  <c r="X27" i="26"/>
  <c r="W27" i="26"/>
  <c r="V27" i="26"/>
  <c r="U27" i="26"/>
  <c r="T27" i="26"/>
  <c r="R27" i="26"/>
  <c r="Q27" i="26"/>
  <c r="P27" i="26"/>
  <c r="O27" i="26"/>
  <c r="N27" i="26"/>
  <c r="M27" i="26"/>
  <c r="L27" i="26"/>
  <c r="K27" i="26"/>
  <c r="BB26" i="26"/>
  <c r="BK26" i="26"/>
  <c r="BA26" i="26"/>
  <c r="BJ26" i="26"/>
  <c r="AY26" i="26"/>
  <c r="BH26" i="26"/>
  <c r="AX26" i="26"/>
  <c r="BG26" i="26"/>
  <c r="AW26" i="26"/>
  <c r="BF26" i="26"/>
  <c r="AV26" i="26"/>
  <c r="BE26" i="26"/>
  <c r="AU26" i="26"/>
  <c r="BD26" i="26"/>
  <c r="AS26" i="26"/>
  <c r="AR26" i="26"/>
  <c r="AP26" i="26"/>
  <c r="AO26" i="26"/>
  <c r="AN26" i="26"/>
  <c r="AM26" i="26"/>
  <c r="AL26" i="26"/>
  <c r="AA26" i="26"/>
  <c r="Z26" i="26"/>
  <c r="Y26" i="26"/>
  <c r="X26" i="26"/>
  <c r="W26" i="26"/>
  <c r="V26" i="26"/>
  <c r="U26" i="26"/>
  <c r="T26" i="26"/>
  <c r="R26" i="26"/>
  <c r="Q26" i="26"/>
  <c r="P26" i="26"/>
  <c r="O26" i="26"/>
  <c r="N26" i="26"/>
  <c r="M26" i="26"/>
  <c r="L26" i="26"/>
  <c r="K26" i="26"/>
  <c r="BB25" i="26"/>
  <c r="BK25" i="26"/>
  <c r="BA25" i="26"/>
  <c r="BJ25" i="26"/>
  <c r="AY25" i="26"/>
  <c r="BH25" i="26"/>
  <c r="AX25" i="26"/>
  <c r="BG25" i="26"/>
  <c r="AW25" i="26"/>
  <c r="BF25" i="26"/>
  <c r="AV25" i="26"/>
  <c r="BE25" i="26"/>
  <c r="AU25" i="26"/>
  <c r="BD25" i="26"/>
  <c r="AS25" i="26"/>
  <c r="AR25" i="26"/>
  <c r="AP25" i="26"/>
  <c r="AO25" i="26"/>
  <c r="AN25" i="26"/>
  <c r="AM25" i="26"/>
  <c r="AL25" i="26"/>
  <c r="AA25" i="26"/>
  <c r="Z25" i="26"/>
  <c r="Y25" i="26"/>
  <c r="X25" i="26"/>
  <c r="W25" i="26"/>
  <c r="V25" i="26"/>
  <c r="U25" i="26"/>
  <c r="T25" i="26"/>
  <c r="R25" i="26"/>
  <c r="Q25" i="26"/>
  <c r="P25" i="26"/>
  <c r="O25" i="26"/>
  <c r="N25" i="26"/>
  <c r="M25" i="26"/>
  <c r="L25" i="26"/>
  <c r="K25" i="26"/>
  <c r="BB24" i="26"/>
  <c r="BK24" i="26"/>
  <c r="BA24" i="26"/>
  <c r="BJ24" i="26"/>
  <c r="AY24" i="26"/>
  <c r="BH24" i="26"/>
  <c r="AX24" i="26"/>
  <c r="BG24" i="26"/>
  <c r="AW24" i="26"/>
  <c r="BF24" i="26"/>
  <c r="AV24" i="26"/>
  <c r="BE24" i="26"/>
  <c r="AU24" i="26"/>
  <c r="BD24" i="26"/>
  <c r="AS24" i="26"/>
  <c r="AR24" i="26"/>
  <c r="AP24" i="26"/>
  <c r="AO24" i="26"/>
  <c r="AN24" i="26"/>
  <c r="AM24" i="26"/>
  <c r="AL24" i="26"/>
  <c r="AA24" i="26"/>
  <c r="Z24" i="26"/>
  <c r="Y24" i="26"/>
  <c r="X24" i="26"/>
  <c r="W24" i="26"/>
  <c r="V24" i="26"/>
  <c r="U24" i="26"/>
  <c r="T24" i="26"/>
  <c r="R24" i="26"/>
  <c r="Q24" i="26"/>
  <c r="P24" i="26"/>
  <c r="O24" i="26"/>
  <c r="N24" i="26"/>
  <c r="M24" i="26"/>
  <c r="L24" i="26"/>
  <c r="K24" i="26"/>
  <c r="BB23" i="26"/>
  <c r="BK23" i="26"/>
  <c r="BA23" i="26"/>
  <c r="BJ23" i="26"/>
  <c r="AY23" i="26"/>
  <c r="BH23" i="26"/>
  <c r="AX23" i="26"/>
  <c r="BG23" i="26"/>
  <c r="AW23" i="26"/>
  <c r="BF23" i="26"/>
  <c r="AV23" i="26"/>
  <c r="BE23" i="26"/>
  <c r="AU23" i="26"/>
  <c r="BD23" i="26"/>
  <c r="AS23" i="26"/>
  <c r="AR23" i="26"/>
  <c r="AP23" i="26"/>
  <c r="AO23" i="26"/>
  <c r="AN23" i="26"/>
  <c r="AM23" i="26"/>
  <c r="AL23" i="26"/>
  <c r="AA23" i="26"/>
  <c r="Z23" i="26"/>
  <c r="Y23" i="26"/>
  <c r="X23" i="26"/>
  <c r="W23" i="26"/>
  <c r="V23" i="26"/>
  <c r="U23" i="26"/>
  <c r="T23" i="26"/>
  <c r="R23" i="26"/>
  <c r="Q23" i="26"/>
  <c r="P23" i="26"/>
  <c r="O23" i="26"/>
  <c r="N23" i="26"/>
  <c r="M23" i="26"/>
  <c r="L23" i="26"/>
  <c r="K23" i="26"/>
  <c r="BB22" i="26"/>
  <c r="BK22" i="26"/>
  <c r="BA22" i="26"/>
  <c r="BJ22" i="26"/>
  <c r="AY22" i="26"/>
  <c r="BH22" i="26"/>
  <c r="AX22" i="26"/>
  <c r="BG22" i="26"/>
  <c r="AW22" i="26"/>
  <c r="BF22" i="26"/>
  <c r="AV22" i="26"/>
  <c r="BE22" i="26"/>
  <c r="AU22" i="26"/>
  <c r="BD22" i="26"/>
  <c r="AS22" i="26"/>
  <c r="AR22" i="26"/>
  <c r="AP22" i="26"/>
  <c r="AO22" i="26"/>
  <c r="AN22" i="26"/>
  <c r="AM22" i="26"/>
  <c r="AL22" i="26"/>
  <c r="AA22" i="26"/>
  <c r="Z22" i="26"/>
  <c r="Y22" i="26"/>
  <c r="X22" i="26"/>
  <c r="W22" i="26"/>
  <c r="V22" i="26"/>
  <c r="U22" i="26"/>
  <c r="T22" i="26"/>
  <c r="R22" i="26"/>
  <c r="Q22" i="26"/>
  <c r="P22" i="26"/>
  <c r="O22" i="26"/>
  <c r="N22" i="26"/>
  <c r="M22" i="26"/>
  <c r="L22" i="26"/>
  <c r="K22" i="26"/>
  <c r="BB21" i="26"/>
  <c r="BK21" i="26"/>
  <c r="BA21" i="26"/>
  <c r="BJ21" i="26"/>
  <c r="AY21" i="26"/>
  <c r="BH21" i="26"/>
  <c r="AX21" i="26"/>
  <c r="BG21" i="26"/>
  <c r="AW21" i="26"/>
  <c r="BF21" i="26"/>
  <c r="AV21" i="26"/>
  <c r="BE21" i="26"/>
  <c r="AU21" i="26"/>
  <c r="BD21" i="26"/>
  <c r="AS21" i="26"/>
  <c r="AR21" i="26"/>
  <c r="AP21" i="26"/>
  <c r="AO21" i="26"/>
  <c r="AN21" i="26"/>
  <c r="AM21" i="26"/>
  <c r="AL21" i="26"/>
  <c r="AA21" i="26"/>
  <c r="Z21" i="26"/>
  <c r="Y21" i="26"/>
  <c r="X21" i="26"/>
  <c r="W21" i="26"/>
  <c r="V21" i="26"/>
  <c r="U21" i="26"/>
  <c r="T21" i="26"/>
  <c r="R21" i="26"/>
  <c r="Q21" i="26"/>
  <c r="P21" i="26"/>
  <c r="O21" i="26"/>
  <c r="N21" i="26"/>
  <c r="M21" i="26"/>
  <c r="L21" i="26"/>
  <c r="K21" i="26"/>
  <c r="BB20" i="26"/>
  <c r="BK20" i="26"/>
  <c r="BA20" i="26"/>
  <c r="BJ20" i="26"/>
  <c r="AY20" i="26"/>
  <c r="BH20" i="26"/>
  <c r="AX20" i="26"/>
  <c r="BG20" i="26"/>
  <c r="AW20" i="26"/>
  <c r="BF20" i="26"/>
  <c r="AV20" i="26"/>
  <c r="BE20" i="26"/>
  <c r="AU20" i="26"/>
  <c r="BD20" i="26"/>
  <c r="AS20" i="26"/>
  <c r="AR20" i="26"/>
  <c r="AP20" i="26"/>
  <c r="AO20" i="26"/>
  <c r="AN20" i="26"/>
  <c r="AM20" i="26"/>
  <c r="AL20" i="26"/>
  <c r="AA20" i="26"/>
  <c r="Z20" i="26"/>
  <c r="Y20" i="26"/>
  <c r="X20" i="26"/>
  <c r="W20" i="26"/>
  <c r="V20" i="26"/>
  <c r="U20" i="26"/>
  <c r="T20" i="26"/>
  <c r="R20" i="26"/>
  <c r="Q20" i="26"/>
  <c r="P20" i="26"/>
  <c r="O20" i="26"/>
  <c r="N20" i="26"/>
  <c r="M20" i="26"/>
  <c r="L20" i="26"/>
  <c r="K20" i="26"/>
  <c r="BB19" i="26"/>
  <c r="BK19" i="26"/>
  <c r="BA19" i="26"/>
  <c r="BJ19" i="26"/>
  <c r="AY19" i="26"/>
  <c r="BH19" i="26"/>
  <c r="AX19" i="26"/>
  <c r="BG19" i="26"/>
  <c r="AW19" i="26"/>
  <c r="BF19" i="26"/>
  <c r="AV19" i="26"/>
  <c r="BE19" i="26"/>
  <c r="AU19" i="26"/>
  <c r="BD19" i="26"/>
  <c r="AS19" i="26"/>
  <c r="AR19" i="26"/>
  <c r="AP19" i="26"/>
  <c r="AO19" i="26"/>
  <c r="AN19" i="26"/>
  <c r="AM19" i="26"/>
  <c r="AL19" i="26"/>
  <c r="AA19" i="26"/>
  <c r="Z19" i="26"/>
  <c r="Y19" i="26"/>
  <c r="X19" i="26"/>
  <c r="W19" i="26"/>
  <c r="V19" i="26"/>
  <c r="U19" i="26"/>
  <c r="T19" i="26"/>
  <c r="R19" i="26"/>
  <c r="Q19" i="26"/>
  <c r="P19" i="26"/>
  <c r="O19" i="26"/>
  <c r="N19" i="26"/>
  <c r="M19" i="26"/>
  <c r="L19" i="26"/>
  <c r="K19" i="26"/>
  <c r="BB18" i="26"/>
  <c r="BK18" i="26"/>
  <c r="BA18" i="26"/>
  <c r="BJ18" i="26"/>
  <c r="AY18" i="26"/>
  <c r="BH18" i="26"/>
  <c r="AX18" i="26"/>
  <c r="BG18" i="26"/>
  <c r="AW18" i="26"/>
  <c r="BF18" i="26"/>
  <c r="AV18" i="26"/>
  <c r="BE18" i="26"/>
  <c r="AU18" i="26"/>
  <c r="BD18" i="26"/>
  <c r="AS18" i="26"/>
  <c r="AR18" i="26"/>
  <c r="AP18" i="26"/>
  <c r="AO18" i="26"/>
  <c r="AN18" i="26"/>
  <c r="AM18" i="26"/>
  <c r="AL18" i="26"/>
  <c r="AA18" i="26"/>
  <c r="Z18" i="26"/>
  <c r="Y18" i="26"/>
  <c r="X18" i="26"/>
  <c r="W18" i="26"/>
  <c r="V18" i="26"/>
  <c r="U18" i="26"/>
  <c r="T18" i="26"/>
  <c r="R18" i="26"/>
  <c r="Q18" i="26"/>
  <c r="P18" i="26"/>
  <c r="O18" i="26"/>
  <c r="N18" i="26"/>
  <c r="M18" i="26"/>
  <c r="L18" i="26"/>
  <c r="K18" i="26"/>
  <c r="BB17" i="26"/>
  <c r="BK17" i="26"/>
  <c r="BA17" i="26"/>
  <c r="BJ17" i="26"/>
  <c r="AY17" i="26"/>
  <c r="BH17" i="26"/>
  <c r="AX17" i="26"/>
  <c r="BG17" i="26"/>
  <c r="AW17" i="26"/>
  <c r="BF17" i="26"/>
  <c r="AV17" i="26"/>
  <c r="BE17" i="26"/>
  <c r="AU17" i="26"/>
  <c r="BD17" i="26"/>
  <c r="AS17" i="26"/>
  <c r="AR17" i="26"/>
  <c r="AP17" i="26"/>
  <c r="AO17" i="26"/>
  <c r="AN17" i="26"/>
  <c r="AM17" i="26"/>
  <c r="AL17" i="26"/>
  <c r="AA17" i="26"/>
  <c r="Z17" i="26"/>
  <c r="Y17" i="26"/>
  <c r="X17" i="26"/>
  <c r="W17" i="26"/>
  <c r="V17" i="26"/>
  <c r="U17" i="26"/>
  <c r="T17" i="26"/>
  <c r="R17" i="26"/>
  <c r="Q17" i="26"/>
  <c r="P17" i="26"/>
  <c r="O17" i="26"/>
  <c r="N17" i="26"/>
  <c r="M17" i="26"/>
  <c r="L17" i="26"/>
  <c r="K17" i="26"/>
  <c r="BB16" i="26"/>
  <c r="BK16" i="26"/>
  <c r="BA16" i="26"/>
  <c r="BJ16" i="26"/>
  <c r="AY16" i="26"/>
  <c r="BH16" i="26"/>
  <c r="AX16" i="26"/>
  <c r="BG16" i="26"/>
  <c r="AW16" i="26"/>
  <c r="BF16" i="26"/>
  <c r="AV16" i="26"/>
  <c r="BE16" i="26"/>
  <c r="AU16" i="26"/>
  <c r="BD16" i="26"/>
  <c r="AS16" i="26"/>
  <c r="AR16" i="26"/>
  <c r="AP16" i="26"/>
  <c r="AO16" i="26"/>
  <c r="AN16" i="26"/>
  <c r="AM16" i="26"/>
  <c r="AL16" i="26"/>
  <c r="AA16" i="26"/>
  <c r="Z16" i="26"/>
  <c r="Y16" i="26"/>
  <c r="X16" i="26"/>
  <c r="W16" i="26"/>
  <c r="V16" i="26"/>
  <c r="U16" i="26"/>
  <c r="T16" i="26"/>
  <c r="R16" i="26"/>
  <c r="Q16" i="26"/>
  <c r="P16" i="26"/>
  <c r="O16" i="26"/>
  <c r="N16" i="26"/>
  <c r="M16" i="26"/>
  <c r="L16" i="26"/>
  <c r="K16" i="26"/>
  <c r="BB15" i="26"/>
  <c r="BK15" i="26"/>
  <c r="BA15" i="26"/>
  <c r="BJ15" i="26"/>
  <c r="AY15" i="26"/>
  <c r="BH15" i="26"/>
  <c r="AX15" i="26"/>
  <c r="BG15" i="26"/>
  <c r="AW15" i="26"/>
  <c r="BF15" i="26"/>
  <c r="AV15" i="26"/>
  <c r="BE15" i="26"/>
  <c r="AU15" i="26"/>
  <c r="BD15" i="26"/>
  <c r="AS15" i="26"/>
  <c r="AR15" i="26"/>
  <c r="AP15" i="26"/>
  <c r="AO15" i="26"/>
  <c r="AN15" i="26"/>
  <c r="AM15" i="26"/>
  <c r="AL15" i="26"/>
  <c r="AA15" i="26"/>
  <c r="Z15" i="26"/>
  <c r="Y15" i="26"/>
  <c r="X15" i="26"/>
  <c r="W15" i="26"/>
  <c r="V15" i="26"/>
  <c r="U15" i="26"/>
  <c r="T15" i="26"/>
  <c r="R15" i="26"/>
  <c r="Q15" i="26"/>
  <c r="P15" i="26"/>
  <c r="O15" i="26"/>
  <c r="N15" i="26"/>
  <c r="M15" i="26"/>
  <c r="L15" i="26"/>
  <c r="K15" i="26"/>
  <c r="BB14" i="26"/>
  <c r="BK14" i="26"/>
  <c r="BA14" i="26"/>
  <c r="BJ14" i="26"/>
  <c r="AY14" i="26"/>
  <c r="BH14" i="26"/>
  <c r="AX14" i="26"/>
  <c r="BG14" i="26"/>
  <c r="AW14" i="26"/>
  <c r="BF14" i="26"/>
  <c r="AV14" i="26"/>
  <c r="BE14" i="26"/>
  <c r="AU14" i="26"/>
  <c r="BD14" i="26"/>
  <c r="AS14" i="26"/>
  <c r="AR14" i="26"/>
  <c r="AP14" i="26"/>
  <c r="AO14" i="26"/>
  <c r="AN14" i="26"/>
  <c r="AM14" i="26"/>
  <c r="AL14" i="26"/>
  <c r="AA14" i="26"/>
  <c r="Z14" i="26"/>
  <c r="Y14" i="26"/>
  <c r="X14" i="26"/>
  <c r="W14" i="26"/>
  <c r="V14" i="26"/>
  <c r="U14" i="26"/>
  <c r="T14" i="26"/>
  <c r="R14" i="26"/>
  <c r="Q14" i="26"/>
  <c r="P14" i="26"/>
  <c r="O14" i="26"/>
  <c r="N14" i="26"/>
  <c r="M14" i="26"/>
  <c r="L14" i="26"/>
  <c r="K14" i="26"/>
  <c r="BB13" i="26"/>
  <c r="BK13" i="26"/>
  <c r="BA13" i="26"/>
  <c r="BJ13" i="26"/>
  <c r="AY13" i="26"/>
  <c r="BH13" i="26"/>
  <c r="AX13" i="26"/>
  <c r="BG13" i="26"/>
  <c r="AW13" i="26"/>
  <c r="BF13" i="26"/>
  <c r="AV13" i="26"/>
  <c r="BE13" i="26"/>
  <c r="AU13" i="26"/>
  <c r="BD13" i="26"/>
  <c r="AS13" i="26"/>
  <c r="AR13" i="26"/>
  <c r="AP13" i="26"/>
  <c r="AO13" i="26"/>
  <c r="AN13" i="26"/>
  <c r="AM13" i="26"/>
  <c r="AL13" i="26"/>
  <c r="AA13" i="26"/>
  <c r="Z13" i="26"/>
  <c r="Y13" i="26"/>
  <c r="X13" i="26"/>
  <c r="W13" i="26"/>
  <c r="V13" i="26"/>
  <c r="U13" i="26"/>
  <c r="T13" i="26"/>
  <c r="R13" i="26"/>
  <c r="Q13" i="26"/>
  <c r="P13" i="26"/>
  <c r="O13" i="26"/>
  <c r="N13" i="26"/>
  <c r="M13" i="26"/>
  <c r="L13" i="26"/>
  <c r="K13" i="26"/>
  <c r="BB12" i="26"/>
  <c r="BK12" i="26"/>
  <c r="BA12" i="26"/>
  <c r="BJ12" i="26"/>
  <c r="AY12" i="26"/>
  <c r="BH12" i="26"/>
  <c r="AX12" i="26"/>
  <c r="BG12" i="26"/>
  <c r="AW12" i="26"/>
  <c r="BF12" i="26"/>
  <c r="AV12" i="26"/>
  <c r="BE12" i="26"/>
  <c r="AU12" i="26"/>
  <c r="BD12" i="26"/>
  <c r="AS12" i="26"/>
  <c r="AR12" i="26"/>
  <c r="AP12" i="26"/>
  <c r="AO12" i="26"/>
  <c r="AN12" i="26"/>
  <c r="AM12" i="26"/>
  <c r="AL12" i="26"/>
  <c r="AA12" i="26"/>
  <c r="Z12" i="26"/>
  <c r="Y12" i="26"/>
  <c r="X12" i="26"/>
  <c r="W12" i="26"/>
  <c r="V12" i="26"/>
  <c r="U12" i="26"/>
  <c r="T12" i="26"/>
  <c r="R12" i="26"/>
  <c r="Q12" i="26"/>
  <c r="P12" i="26"/>
  <c r="O12" i="26"/>
  <c r="N12" i="26"/>
  <c r="M12" i="26"/>
  <c r="L12" i="26"/>
  <c r="K12" i="26"/>
  <c r="BB11" i="26"/>
  <c r="BK11" i="26"/>
  <c r="BA11" i="26"/>
  <c r="BJ11" i="26"/>
  <c r="AY11" i="26"/>
  <c r="BH11" i="26"/>
  <c r="AX11" i="26"/>
  <c r="BG11" i="26"/>
  <c r="AW11" i="26"/>
  <c r="BF11" i="26"/>
  <c r="AV11" i="26"/>
  <c r="BE11" i="26"/>
  <c r="AU11" i="26"/>
  <c r="BD11" i="26"/>
  <c r="AS11" i="26"/>
  <c r="AR11" i="26"/>
  <c r="AP11" i="26"/>
  <c r="AO11" i="26"/>
  <c r="AN11" i="26"/>
  <c r="AM11" i="26"/>
  <c r="AL11" i="26"/>
  <c r="AA11" i="26"/>
  <c r="Z11" i="26"/>
  <c r="Y11" i="26"/>
  <c r="X11" i="26"/>
  <c r="W11" i="26"/>
  <c r="V11" i="26"/>
  <c r="U11" i="26"/>
  <c r="T11" i="26"/>
  <c r="R11" i="26"/>
  <c r="Q11" i="26"/>
  <c r="P11" i="26"/>
  <c r="O11" i="26"/>
  <c r="N11" i="26"/>
  <c r="M11" i="26"/>
  <c r="L11" i="26"/>
  <c r="K11" i="26"/>
  <c r="BB10" i="26"/>
  <c r="BK10" i="26"/>
  <c r="BA10" i="26"/>
  <c r="BJ10" i="26"/>
  <c r="AY10" i="26"/>
  <c r="BH10" i="26"/>
  <c r="AX10" i="26"/>
  <c r="BG10" i="26"/>
  <c r="AW10" i="26"/>
  <c r="BF10" i="26"/>
  <c r="AV10" i="26"/>
  <c r="BE10" i="26"/>
  <c r="AU10" i="26"/>
  <c r="BD10" i="26"/>
  <c r="AS10" i="26"/>
  <c r="AR10" i="26"/>
  <c r="AP10" i="26"/>
  <c r="AO10" i="26"/>
  <c r="AN10" i="26"/>
  <c r="AM10" i="26"/>
  <c r="AL10" i="26"/>
  <c r="AA10" i="26"/>
  <c r="Z10" i="26"/>
  <c r="Y10" i="26"/>
  <c r="X10" i="26"/>
  <c r="W10" i="26"/>
  <c r="V10" i="26"/>
  <c r="U10" i="26"/>
  <c r="T10" i="26"/>
  <c r="R10" i="26"/>
  <c r="Q10" i="26"/>
  <c r="P10" i="26"/>
  <c r="O10" i="26"/>
  <c r="N10" i="26"/>
  <c r="M10" i="26"/>
  <c r="L10" i="26"/>
  <c r="K10" i="26"/>
  <c r="BB9" i="26"/>
  <c r="BK9" i="26"/>
  <c r="BA9" i="26"/>
  <c r="BJ9" i="26"/>
  <c r="AY9" i="26"/>
  <c r="BH9" i="26"/>
  <c r="AX9" i="26"/>
  <c r="BG9" i="26"/>
  <c r="AW9" i="26"/>
  <c r="BF9" i="26"/>
  <c r="AV9" i="26"/>
  <c r="BE9" i="26"/>
  <c r="AU9" i="26"/>
  <c r="BD9" i="26"/>
  <c r="AS9" i="26"/>
  <c r="AR9" i="26"/>
  <c r="AP9" i="26"/>
  <c r="AO9" i="26"/>
  <c r="AN9" i="26"/>
  <c r="AM9" i="26"/>
  <c r="AL9" i="26"/>
  <c r="AA9" i="26"/>
  <c r="Z9" i="26"/>
  <c r="Y9" i="26"/>
  <c r="X9" i="26"/>
  <c r="W9" i="26"/>
  <c r="V9" i="26"/>
  <c r="U9" i="26"/>
  <c r="T9" i="26"/>
  <c r="R9" i="26"/>
  <c r="Q9" i="26"/>
  <c r="P9" i="26"/>
  <c r="O9" i="26"/>
  <c r="N9" i="26"/>
  <c r="M9" i="26"/>
  <c r="L9" i="26"/>
  <c r="K9" i="26"/>
  <c r="BB8" i="26"/>
  <c r="BK8" i="26"/>
  <c r="BA8" i="26"/>
  <c r="BJ8" i="26"/>
  <c r="AY8" i="26"/>
  <c r="BH8" i="26"/>
  <c r="AX8" i="26"/>
  <c r="BG8" i="26"/>
  <c r="AW8" i="26"/>
  <c r="BF8" i="26"/>
  <c r="AV8" i="26"/>
  <c r="BE8" i="26"/>
  <c r="AU8" i="26"/>
  <c r="BD8" i="26"/>
  <c r="AS8" i="26"/>
  <c r="AR8" i="26"/>
  <c r="AP8" i="26"/>
  <c r="AO8" i="26"/>
  <c r="AN8" i="26"/>
  <c r="AM8" i="26"/>
  <c r="AL8" i="26"/>
  <c r="AA8" i="26"/>
  <c r="Z8" i="26"/>
  <c r="Y8" i="26"/>
  <c r="X8" i="26"/>
  <c r="W8" i="26"/>
  <c r="V8" i="26"/>
  <c r="U8" i="26"/>
  <c r="T8" i="26"/>
  <c r="R8" i="26"/>
  <c r="Q8" i="26"/>
  <c r="P8" i="26"/>
  <c r="O8" i="26"/>
  <c r="N8" i="26"/>
  <c r="M8" i="26"/>
  <c r="L8" i="26"/>
  <c r="K8" i="26"/>
  <c r="BB7" i="26"/>
  <c r="BK7" i="26"/>
  <c r="BA7" i="26"/>
  <c r="BJ7" i="26"/>
  <c r="AY7" i="26"/>
  <c r="BH7" i="26"/>
  <c r="AX7" i="26"/>
  <c r="BG7" i="26"/>
  <c r="AW7" i="26"/>
  <c r="BF7" i="26"/>
  <c r="AV7" i="26"/>
  <c r="BE7" i="26"/>
  <c r="AU7" i="26"/>
  <c r="BD7" i="26"/>
  <c r="AS7" i="26"/>
  <c r="AR7" i="26"/>
  <c r="AP7" i="26"/>
  <c r="AO7" i="26"/>
  <c r="AN7" i="26"/>
  <c r="AM7" i="26"/>
  <c r="AL7" i="26"/>
  <c r="AA7" i="26"/>
  <c r="Z7" i="26"/>
  <c r="Y7" i="26"/>
  <c r="X7" i="26"/>
  <c r="W7" i="26"/>
  <c r="V7" i="26"/>
  <c r="U7" i="26"/>
  <c r="T7" i="26"/>
  <c r="R7" i="26"/>
  <c r="Q7" i="26"/>
  <c r="P7" i="26"/>
  <c r="O7" i="26"/>
  <c r="N7" i="26"/>
  <c r="M7" i="26"/>
  <c r="L7" i="26"/>
  <c r="K7" i="26"/>
  <c r="BK6" i="26"/>
  <c r="BJ6" i="26"/>
  <c r="BH6" i="26"/>
  <c r="BG6" i="26"/>
  <c r="BF6" i="26"/>
  <c r="BE6" i="26"/>
  <c r="BD6" i="26"/>
  <c r="AS6" i="26"/>
  <c r="AR6" i="26"/>
  <c r="AP6" i="26"/>
  <c r="AO6" i="26"/>
  <c r="AN6" i="26"/>
  <c r="AM6" i="26"/>
  <c r="AL6" i="26"/>
  <c r="AA6" i="26"/>
  <c r="Z6" i="26"/>
  <c r="Y6" i="26"/>
  <c r="X6" i="26"/>
  <c r="W6" i="26"/>
  <c r="V6" i="26"/>
  <c r="U6" i="26"/>
  <c r="T6" i="26"/>
  <c r="R6" i="26"/>
  <c r="Q6" i="26"/>
  <c r="P6" i="26"/>
  <c r="O6" i="26"/>
  <c r="N6" i="26"/>
  <c r="M6" i="26"/>
  <c r="L6" i="26"/>
  <c r="K6" i="26"/>
  <c r="S8" i="22"/>
  <c r="S9" i="22"/>
  <c r="S10" i="22"/>
  <c r="S11" i="22"/>
  <c r="S12" i="22"/>
  <c r="S13" i="22"/>
  <c r="S14" i="22"/>
  <c r="S15" i="22"/>
  <c r="S16" i="22"/>
  <c r="S17" i="22"/>
  <c r="S18" i="22"/>
  <c r="S19" i="22"/>
  <c r="S20" i="22"/>
  <c r="S21" i="22"/>
  <c r="S22" i="22"/>
  <c r="S23" i="22"/>
  <c r="S24" i="22"/>
  <c r="S25" i="22"/>
  <c r="S26" i="22"/>
  <c r="S27" i="22"/>
  <c r="S28" i="22"/>
  <c r="S29" i="22"/>
  <c r="S30" i="22"/>
  <c r="S31" i="22"/>
  <c r="S32" i="22"/>
  <c r="S7" i="22"/>
  <c r="B9" i="25"/>
  <c r="B8" i="25"/>
  <c r="C9" i="25"/>
  <c r="B10" i="25"/>
  <c r="C10" i="25"/>
  <c r="B11" i="25"/>
  <c r="C11" i="25"/>
  <c r="B12" i="25"/>
  <c r="C12" i="25"/>
  <c r="B13" i="25"/>
  <c r="C13" i="25"/>
  <c r="B14" i="25"/>
  <c r="C14" i="25"/>
  <c r="B15" i="25"/>
  <c r="C15" i="25"/>
  <c r="B16" i="25"/>
  <c r="C16" i="25"/>
  <c r="B17" i="25"/>
  <c r="C17" i="25"/>
  <c r="B18" i="25"/>
  <c r="C18" i="25"/>
  <c r="B19" i="25"/>
  <c r="C19" i="25"/>
  <c r="B20" i="25"/>
  <c r="C20" i="25"/>
  <c r="B21" i="25"/>
  <c r="C21" i="25"/>
  <c r="B22" i="25"/>
  <c r="C22" i="25"/>
  <c r="B23" i="25"/>
  <c r="C23" i="25"/>
  <c r="B24" i="25"/>
  <c r="C24" i="25"/>
  <c r="B25" i="25"/>
  <c r="C25" i="25"/>
  <c r="B26" i="25"/>
  <c r="C26" i="25"/>
  <c r="B27" i="25"/>
  <c r="C27" i="25"/>
  <c r="B28" i="25"/>
  <c r="C28" i="25"/>
  <c r="B29" i="25"/>
  <c r="C29" i="25"/>
  <c r="B30" i="25"/>
  <c r="C30" i="25"/>
  <c r="C8" i="25"/>
  <c r="L9" i="24"/>
  <c r="D9" i="24"/>
  <c r="M9" i="24"/>
  <c r="L10" i="24"/>
  <c r="D10" i="24"/>
  <c r="M10" i="24"/>
  <c r="L11" i="24"/>
  <c r="D11" i="24"/>
  <c r="M11" i="24"/>
  <c r="L12" i="24"/>
  <c r="D12" i="24"/>
  <c r="M12" i="24"/>
  <c r="L13" i="24"/>
  <c r="D13" i="24"/>
  <c r="M13" i="24"/>
  <c r="L14" i="24"/>
  <c r="D14" i="24"/>
  <c r="M14" i="24"/>
  <c r="L15" i="24"/>
  <c r="D15" i="24"/>
  <c r="M15" i="24"/>
  <c r="L16" i="24"/>
  <c r="D16" i="24"/>
  <c r="M16" i="24"/>
  <c r="L17" i="24"/>
  <c r="D17" i="24"/>
  <c r="M17" i="24"/>
  <c r="L18" i="24"/>
  <c r="D18" i="24"/>
  <c r="M18" i="24"/>
  <c r="L19" i="24"/>
  <c r="D19" i="24"/>
  <c r="M19" i="24"/>
  <c r="L20" i="24"/>
  <c r="D20" i="24"/>
  <c r="M20" i="24"/>
  <c r="L21" i="24"/>
  <c r="D21" i="24"/>
  <c r="M21" i="24"/>
  <c r="L22" i="24"/>
  <c r="D22" i="24"/>
  <c r="M22" i="24"/>
  <c r="L23" i="24"/>
  <c r="D23" i="24"/>
  <c r="M23" i="24"/>
  <c r="L24" i="24"/>
  <c r="D24" i="24"/>
  <c r="M24" i="24"/>
  <c r="L25" i="24"/>
  <c r="D25" i="24"/>
  <c r="M25" i="24"/>
  <c r="L26" i="24"/>
  <c r="D26" i="24"/>
  <c r="M26" i="24"/>
  <c r="L27" i="24"/>
  <c r="D27" i="24"/>
  <c r="M27" i="24"/>
  <c r="L28" i="24"/>
  <c r="D28" i="24"/>
  <c r="M28" i="24"/>
  <c r="L29" i="24"/>
  <c r="D29" i="24"/>
  <c r="M29" i="24"/>
  <c r="L30" i="24"/>
  <c r="D30" i="24"/>
  <c r="M30" i="24"/>
  <c r="L31" i="24"/>
  <c r="D31" i="24"/>
  <c r="M31" i="24"/>
  <c r="K8" i="24"/>
  <c r="K9" i="24"/>
  <c r="K10" i="24"/>
  <c r="K11" i="24"/>
  <c r="K12" i="24"/>
  <c r="K13" i="24"/>
  <c r="K14" i="24"/>
  <c r="K15" i="24"/>
  <c r="K16" i="24"/>
  <c r="K17" i="24"/>
  <c r="K18" i="24"/>
  <c r="K19" i="24"/>
  <c r="K20" i="24"/>
  <c r="K21" i="24"/>
  <c r="K22" i="24"/>
  <c r="K23" i="24"/>
  <c r="K24" i="24"/>
  <c r="K25" i="24"/>
  <c r="K26" i="24"/>
  <c r="K27" i="24"/>
  <c r="K28" i="24"/>
  <c r="K29" i="24"/>
  <c r="K30" i="24"/>
  <c r="K31" i="24"/>
  <c r="K7" i="24"/>
  <c r="I9" i="24"/>
  <c r="J9" i="24"/>
  <c r="I10" i="24"/>
  <c r="J10" i="24"/>
  <c r="I11" i="24"/>
  <c r="J11" i="24"/>
  <c r="I12" i="24"/>
  <c r="J12" i="24"/>
  <c r="I13" i="24"/>
  <c r="J13" i="24"/>
  <c r="I14" i="24"/>
  <c r="J14" i="24"/>
  <c r="I15" i="24"/>
  <c r="J15" i="24"/>
  <c r="I16" i="24"/>
  <c r="J16" i="24"/>
  <c r="I17" i="24"/>
  <c r="J17" i="24"/>
  <c r="I18" i="24"/>
  <c r="J18" i="24"/>
  <c r="I19" i="24"/>
  <c r="J19" i="24"/>
  <c r="I20" i="24"/>
  <c r="J20" i="24"/>
  <c r="I21" i="24"/>
  <c r="J21" i="24"/>
  <c r="I22" i="24"/>
  <c r="J22" i="24"/>
  <c r="I23" i="24"/>
  <c r="J23" i="24"/>
  <c r="I24" i="24"/>
  <c r="J24" i="24"/>
  <c r="I25" i="24"/>
  <c r="J25" i="24"/>
  <c r="I26" i="24"/>
  <c r="J26" i="24"/>
  <c r="I27" i="24"/>
  <c r="J27" i="24"/>
  <c r="I28" i="24"/>
  <c r="J28" i="24"/>
  <c r="I29" i="24"/>
  <c r="J29" i="24"/>
  <c r="I30" i="24"/>
  <c r="J30" i="24"/>
  <c r="I31" i="24"/>
  <c r="J31" i="24"/>
  <c r="H8" i="24"/>
  <c r="H9" i="24"/>
  <c r="H10" i="24"/>
  <c r="H11" i="24"/>
  <c r="H12" i="24"/>
  <c r="H13" i="24"/>
  <c r="H14" i="24"/>
  <c r="H15" i="24"/>
  <c r="H16" i="24"/>
  <c r="H17" i="24"/>
  <c r="H18" i="24"/>
  <c r="H19" i="24"/>
  <c r="H20" i="24"/>
  <c r="H21" i="24"/>
  <c r="H22" i="24"/>
  <c r="H23" i="24"/>
  <c r="H24" i="24"/>
  <c r="H25" i="24"/>
  <c r="H26" i="24"/>
  <c r="H27" i="24"/>
  <c r="H28" i="24"/>
  <c r="H29" i="24"/>
  <c r="H30" i="24"/>
  <c r="H31" i="24"/>
  <c r="H7" i="24"/>
  <c r="F9" i="24"/>
  <c r="G9" i="24"/>
  <c r="F10" i="24"/>
  <c r="G10" i="24"/>
  <c r="F11" i="24"/>
  <c r="G11" i="24"/>
  <c r="F12" i="24"/>
  <c r="G12" i="24"/>
  <c r="F13" i="24"/>
  <c r="G13" i="24"/>
  <c r="F14" i="24"/>
  <c r="G14" i="24"/>
  <c r="F15" i="24"/>
  <c r="G15" i="24"/>
  <c r="F16" i="24"/>
  <c r="G16" i="24"/>
  <c r="F17" i="24"/>
  <c r="G17" i="24"/>
  <c r="F18" i="24"/>
  <c r="G18" i="24"/>
  <c r="F19" i="24"/>
  <c r="G19" i="24"/>
  <c r="F20" i="24"/>
  <c r="G20" i="24"/>
  <c r="F21" i="24"/>
  <c r="G21" i="24"/>
  <c r="F22" i="24"/>
  <c r="G22" i="24"/>
  <c r="F23" i="24"/>
  <c r="G23" i="24"/>
  <c r="F24" i="24"/>
  <c r="G24" i="24"/>
  <c r="F25" i="24"/>
  <c r="G25" i="24"/>
  <c r="F26" i="24"/>
  <c r="G26" i="24"/>
  <c r="F27" i="24"/>
  <c r="G27" i="24"/>
  <c r="F28" i="24"/>
  <c r="G28" i="24"/>
  <c r="F29" i="24"/>
  <c r="G29" i="24"/>
  <c r="F30" i="24"/>
  <c r="G30" i="24"/>
  <c r="F31" i="24"/>
  <c r="G31" i="24"/>
  <c r="E31" i="24"/>
  <c r="E8" i="24"/>
  <c r="E9" i="24"/>
  <c r="E10" i="24"/>
  <c r="E11" i="24"/>
  <c r="E12" i="24"/>
  <c r="E13" i="24"/>
  <c r="E14" i="24"/>
  <c r="E15" i="24"/>
  <c r="E16" i="24"/>
  <c r="E17" i="24"/>
  <c r="E18" i="24"/>
  <c r="E19" i="24"/>
  <c r="E20" i="24"/>
  <c r="E21" i="24"/>
  <c r="E22" i="24"/>
  <c r="E23" i="24"/>
  <c r="E24" i="24"/>
  <c r="E25" i="24"/>
  <c r="E26" i="24"/>
  <c r="E27" i="24"/>
  <c r="E28" i="24"/>
  <c r="E29" i="24"/>
  <c r="E30" i="24"/>
  <c r="E7" i="24"/>
  <c r="B4" i="7"/>
  <c r="B34" i="7"/>
  <c r="D4" i="7"/>
  <c r="B5" i="7"/>
  <c r="D5" i="7"/>
  <c r="B6" i="7"/>
  <c r="D6" i="7"/>
  <c r="B7" i="7"/>
  <c r="D7" i="7"/>
  <c r="B8" i="7"/>
  <c r="D8" i="7"/>
  <c r="B9" i="7"/>
  <c r="D9" i="7"/>
  <c r="B10" i="7"/>
  <c r="D10" i="7"/>
  <c r="B11" i="7"/>
  <c r="D11" i="7"/>
  <c r="B12" i="7"/>
  <c r="D12" i="7"/>
  <c r="B13" i="7"/>
  <c r="D13" i="7"/>
  <c r="B14" i="7"/>
  <c r="D14" i="7"/>
  <c r="B15" i="7"/>
  <c r="D15" i="7"/>
  <c r="B16" i="7"/>
  <c r="D16" i="7"/>
  <c r="B17" i="7"/>
  <c r="D17" i="7"/>
  <c r="B18" i="7"/>
  <c r="D18" i="7"/>
  <c r="B19" i="7"/>
  <c r="D19" i="7"/>
  <c r="B20" i="7"/>
  <c r="D20" i="7"/>
  <c r="B21" i="7"/>
  <c r="D21" i="7"/>
  <c r="B22" i="7"/>
  <c r="D22" i="7"/>
  <c r="B23" i="7"/>
  <c r="D23" i="7"/>
  <c r="B24" i="7"/>
  <c r="D24" i="7"/>
  <c r="B25" i="7"/>
  <c r="D25" i="7"/>
  <c r="B26" i="7"/>
  <c r="D26" i="7"/>
  <c r="B27" i="7"/>
  <c r="D27" i="7"/>
  <c r="B28" i="7"/>
  <c r="D28" i="7"/>
  <c r="B29" i="7"/>
  <c r="D29" i="7"/>
  <c r="B30" i="7"/>
  <c r="D30" i="7"/>
  <c r="B31" i="7"/>
  <c r="D31" i="7"/>
  <c r="B32" i="7"/>
  <c r="D32" i="7"/>
  <c r="B33" i="7"/>
  <c r="D33" i="7"/>
  <c r="B35" i="7"/>
  <c r="D35" i="7"/>
  <c r="B36" i="7"/>
  <c r="D36" i="7"/>
  <c r="B37" i="7"/>
  <c r="D37" i="7"/>
  <c r="B38" i="7"/>
  <c r="D38" i="7"/>
  <c r="B39" i="7"/>
  <c r="D39" i="7"/>
  <c r="B40" i="7"/>
  <c r="D40" i="7"/>
  <c r="B41" i="7"/>
  <c r="D41" i="7"/>
  <c r="B42" i="7"/>
  <c r="D42" i="7"/>
  <c r="B43" i="7"/>
  <c r="D43" i="7"/>
  <c r="B44" i="7"/>
  <c r="D44" i="7"/>
  <c r="D34" i="7"/>
  <c r="P13" i="21"/>
  <c r="Q13" i="21"/>
  <c r="S13" i="21"/>
  <c r="R13" i="21"/>
  <c r="T13" i="21"/>
  <c r="H13" i="21"/>
  <c r="B13" i="21"/>
  <c r="P14" i="21"/>
  <c r="Q14" i="21"/>
  <c r="S14" i="21"/>
  <c r="R14" i="21"/>
  <c r="T14" i="21"/>
  <c r="H14" i="21"/>
  <c r="B14" i="21"/>
  <c r="P15" i="21"/>
  <c r="Q15" i="21"/>
  <c r="S15" i="21"/>
  <c r="R15" i="21"/>
  <c r="T15" i="21"/>
  <c r="H15" i="21"/>
  <c r="B15" i="21"/>
  <c r="P16" i="21"/>
  <c r="Q16" i="21"/>
  <c r="S16" i="21"/>
  <c r="R16" i="21"/>
  <c r="T16" i="21"/>
  <c r="H16" i="21"/>
  <c r="B16" i="21"/>
  <c r="P17" i="21"/>
  <c r="Q17" i="21"/>
  <c r="S17" i="21"/>
  <c r="R17" i="21"/>
  <c r="T17" i="21"/>
  <c r="H17" i="21"/>
  <c r="B17" i="21"/>
  <c r="P18" i="21"/>
  <c r="Q18" i="21"/>
  <c r="S18" i="21"/>
  <c r="R18" i="21"/>
  <c r="T18" i="21"/>
  <c r="H18" i="21"/>
  <c r="B18" i="21"/>
  <c r="P19" i="21"/>
  <c r="Q19" i="21"/>
  <c r="S19" i="21"/>
  <c r="R19" i="21"/>
  <c r="T19" i="21"/>
  <c r="H19" i="21"/>
  <c r="B19" i="21"/>
  <c r="P20" i="21"/>
  <c r="Q20" i="21"/>
  <c r="S20" i="21"/>
  <c r="R20" i="21"/>
  <c r="T20" i="21"/>
  <c r="H20" i="21"/>
  <c r="B20" i="21"/>
  <c r="P21" i="21"/>
  <c r="Q21" i="21"/>
  <c r="S21" i="21"/>
  <c r="R21" i="21"/>
  <c r="T21" i="21"/>
  <c r="H21" i="21"/>
  <c r="B21" i="21"/>
  <c r="P22" i="21"/>
  <c r="Q22" i="21"/>
  <c r="S22" i="21"/>
  <c r="R22" i="21"/>
  <c r="T22" i="21"/>
  <c r="H22" i="21"/>
  <c r="B22" i="21"/>
  <c r="P23" i="21"/>
  <c r="Q23" i="21"/>
  <c r="S23" i="21"/>
  <c r="R23" i="21"/>
  <c r="T23" i="21"/>
  <c r="H23" i="21"/>
  <c r="B23" i="21"/>
  <c r="P24" i="21"/>
  <c r="Q24" i="21"/>
  <c r="S24" i="21"/>
  <c r="R24" i="21"/>
  <c r="T24" i="21"/>
  <c r="H24" i="21"/>
  <c r="B24" i="21"/>
  <c r="P25" i="21"/>
  <c r="Q25" i="21"/>
  <c r="S25" i="21"/>
  <c r="R25" i="21"/>
  <c r="T25" i="21"/>
  <c r="H25" i="21"/>
  <c r="B25" i="21"/>
  <c r="P26" i="21"/>
  <c r="Q26" i="21"/>
  <c r="S26" i="21"/>
  <c r="R26" i="21"/>
  <c r="T26" i="21"/>
  <c r="H26" i="21"/>
  <c r="B26" i="21"/>
  <c r="P27" i="21"/>
  <c r="Q27" i="21"/>
  <c r="S27" i="21"/>
  <c r="R27" i="21"/>
  <c r="T27" i="21"/>
  <c r="H27" i="21"/>
  <c r="B27" i="21"/>
  <c r="P28" i="21"/>
  <c r="Q28" i="21"/>
  <c r="S28" i="21"/>
  <c r="R28" i="21"/>
  <c r="T28" i="21"/>
  <c r="H28" i="21"/>
  <c r="B28" i="21"/>
  <c r="P29" i="21"/>
  <c r="Q29" i="21"/>
  <c r="S29" i="21"/>
  <c r="R29" i="21"/>
  <c r="T29" i="21"/>
  <c r="H29" i="21"/>
  <c r="B29" i="21"/>
  <c r="P30" i="21"/>
  <c r="Q30" i="21"/>
  <c r="S30" i="21"/>
  <c r="R30" i="21"/>
  <c r="T30" i="21"/>
  <c r="H30" i="21"/>
  <c r="B30" i="21"/>
  <c r="P31" i="21"/>
  <c r="Q31" i="21"/>
  <c r="S31" i="21"/>
  <c r="R31" i="21"/>
  <c r="T31" i="21"/>
  <c r="H31" i="21"/>
  <c r="B31" i="21"/>
  <c r="P32" i="21"/>
  <c r="Q32" i="21"/>
  <c r="S32" i="21"/>
  <c r="R32" i="21"/>
  <c r="T32" i="21"/>
  <c r="H32" i="21"/>
  <c r="B32" i="21"/>
  <c r="P33" i="21"/>
  <c r="Q33" i="21"/>
  <c r="S33" i="21"/>
  <c r="R33" i="21"/>
  <c r="T33" i="21"/>
  <c r="H33" i="21"/>
  <c r="B33" i="21"/>
  <c r="P34" i="21"/>
  <c r="Q34" i="21"/>
  <c r="S34" i="21"/>
  <c r="R34" i="21"/>
  <c r="T34" i="21"/>
  <c r="H34" i="21"/>
  <c r="B34" i="21"/>
  <c r="P12" i="21"/>
  <c r="Q12" i="21"/>
  <c r="S12" i="21"/>
  <c r="R12" i="21"/>
  <c r="T12" i="21"/>
  <c r="H12" i="21"/>
  <c r="B12" i="21"/>
  <c r="D34" i="21"/>
  <c r="D33" i="21"/>
  <c r="D32" i="21"/>
  <c r="D31" i="21"/>
  <c r="D30" i="21"/>
  <c r="D29" i="21"/>
  <c r="D28" i="21"/>
  <c r="D27" i="21"/>
  <c r="D26" i="21"/>
  <c r="D25" i="21"/>
  <c r="D24" i="21"/>
  <c r="D23" i="21"/>
  <c r="D22" i="21"/>
  <c r="D21" i="21"/>
  <c r="D20" i="21"/>
  <c r="D19" i="21"/>
  <c r="D18" i="21"/>
  <c r="D17" i="21"/>
  <c r="D16" i="21"/>
  <c r="D15" i="21"/>
  <c r="D14" i="21"/>
  <c r="D13" i="21"/>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0" i="16"/>
  <c r="W41" i="16"/>
  <c r="W42" i="16"/>
  <c r="W43" i="16"/>
  <c r="W44" i="16"/>
  <c r="W45" i="16"/>
  <c r="W46" i="16"/>
  <c r="W47" i="16"/>
  <c r="W48" i="16"/>
  <c r="W49" i="16"/>
  <c r="W50" i="16"/>
  <c r="W51" i="16"/>
  <c r="W52" i="16"/>
  <c r="W53" i="16"/>
  <c r="W54" i="16"/>
  <c r="W55" i="16"/>
  <c r="W56" i="16"/>
  <c r="W57" i="16"/>
  <c r="W58" i="16"/>
  <c r="W59" i="16"/>
  <c r="W60" i="16"/>
  <c r="W61" i="16"/>
  <c r="W62" i="16"/>
  <c r="W63" i="16"/>
  <c r="W64" i="16"/>
  <c r="W65" i="16"/>
  <c r="W66" i="16"/>
  <c r="W67" i="16"/>
  <c r="W68" i="16"/>
  <c r="W69" i="16"/>
  <c r="W70" i="16"/>
  <c r="W71" i="16"/>
  <c r="W72" i="16"/>
  <c r="W73" i="16"/>
  <c r="W74" i="16"/>
  <c r="W75" i="16"/>
  <c r="W76" i="16"/>
  <c r="W77" i="16"/>
  <c r="W78" i="16"/>
  <c r="W8" i="16"/>
  <c r="V9" i="16"/>
  <c r="V10" i="16"/>
  <c r="V11" i="16"/>
  <c r="V12" i="16"/>
  <c r="V13" i="16"/>
  <c r="V14" i="16"/>
  <c r="V15" i="16"/>
  <c r="V16" i="16"/>
  <c r="V17" i="16"/>
  <c r="V18" i="16"/>
  <c r="V19" i="16"/>
  <c r="V20" i="16"/>
  <c r="V21" i="16"/>
  <c r="V22" i="16"/>
  <c r="V23" i="16"/>
  <c r="V24" i="16"/>
  <c r="V25" i="16"/>
  <c r="V26" i="16"/>
  <c r="V27" i="16"/>
  <c r="V28" i="16"/>
  <c r="V29" i="16"/>
  <c r="V30" i="16"/>
  <c r="V31" i="16"/>
  <c r="V32" i="16"/>
  <c r="V33" i="16"/>
  <c r="V34" i="16"/>
  <c r="V35" i="16"/>
  <c r="V36" i="16"/>
  <c r="V37" i="16"/>
  <c r="V38" i="16"/>
  <c r="V39" i="16"/>
  <c r="V40" i="16"/>
  <c r="V41" i="16"/>
  <c r="V42" i="16"/>
  <c r="V43" i="16"/>
  <c r="V44" i="16"/>
  <c r="V45" i="16"/>
  <c r="V46" i="16"/>
  <c r="V47" i="16"/>
  <c r="V48" i="16"/>
  <c r="V49" i="16"/>
  <c r="V50" i="16"/>
  <c r="V51" i="16"/>
  <c r="V52" i="16"/>
  <c r="V53" i="16"/>
  <c r="V54" i="16"/>
  <c r="V55" i="16"/>
  <c r="V56" i="16"/>
  <c r="V57" i="16"/>
  <c r="V58" i="16"/>
  <c r="V59" i="16"/>
  <c r="V60" i="16"/>
  <c r="V61" i="16"/>
  <c r="V62" i="16"/>
  <c r="V63" i="16"/>
  <c r="V64" i="16"/>
  <c r="V65" i="16"/>
  <c r="V66" i="16"/>
  <c r="V67" i="16"/>
  <c r="V68" i="16"/>
  <c r="V69" i="16"/>
  <c r="V70" i="16"/>
  <c r="V71" i="16"/>
  <c r="V72" i="16"/>
  <c r="V73" i="16"/>
  <c r="V74" i="16"/>
  <c r="V75" i="16"/>
  <c r="V76" i="16"/>
  <c r="V77" i="16"/>
  <c r="V78" i="16"/>
  <c r="V8" i="16"/>
  <c r="G5" i="19"/>
  <c r="A6" i="19"/>
  <c r="A7" i="19"/>
  <c r="A8" i="19"/>
  <c r="A9" i="19"/>
  <c r="A10" i="19"/>
  <c r="A11" i="19"/>
  <c r="A12" i="19"/>
  <c r="A13" i="19"/>
  <c r="A14" i="19"/>
  <c r="A15" i="19"/>
  <c r="G6" i="19"/>
  <c r="G7" i="19"/>
  <c r="G8" i="19"/>
  <c r="G9" i="19"/>
  <c r="G10" i="19"/>
  <c r="G11" i="19"/>
  <c r="G12" i="19"/>
  <c r="G13" i="19"/>
  <c r="G14" i="19"/>
  <c r="G15" i="19"/>
  <c r="A16" i="19"/>
  <c r="A17" i="19"/>
  <c r="A18" i="19"/>
  <c r="A19" i="19"/>
  <c r="A20" i="19"/>
  <c r="A21" i="19"/>
  <c r="A22" i="19"/>
  <c r="A23" i="19"/>
  <c r="A24" i="19"/>
  <c r="G16" i="19"/>
  <c r="G17" i="19"/>
  <c r="G18" i="19"/>
  <c r="G19" i="19"/>
  <c r="G20" i="19"/>
  <c r="G21" i="19"/>
  <c r="G22" i="19"/>
  <c r="G23" i="19"/>
  <c r="G24" i="19"/>
  <c r="G25" i="19"/>
  <c r="G26" i="19"/>
  <c r="G27" i="19"/>
  <c r="G28" i="19"/>
  <c r="G29" i="19"/>
  <c r="G30" i="19"/>
  <c r="G31" i="19"/>
  <c r="G32" i="19"/>
  <c r="G33"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A25" i="19"/>
  <c r="A26" i="19"/>
  <c r="A27" i="19"/>
  <c r="A28" i="19"/>
  <c r="A29" i="19"/>
  <c r="A30" i="19"/>
  <c r="A31" i="19"/>
  <c r="A32" i="19"/>
  <c r="A33" i="19"/>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8" i="18"/>
  <c r="U9" i="16"/>
  <c r="U10" i="16"/>
  <c r="U11" i="16"/>
  <c r="U12" i="16"/>
  <c r="U13" i="16"/>
  <c r="U14" i="16"/>
  <c r="U15" i="16"/>
  <c r="U16" i="16"/>
  <c r="U17" i="16"/>
  <c r="U18" i="16"/>
  <c r="U19" i="16"/>
  <c r="U20" i="16"/>
  <c r="U21" i="16"/>
  <c r="U22" i="16"/>
  <c r="U23" i="16"/>
  <c r="U24" i="16"/>
  <c r="U25" i="16"/>
  <c r="U26" i="16"/>
  <c r="U27" i="16"/>
  <c r="U28" i="16"/>
  <c r="U29" i="16"/>
  <c r="U30" i="16"/>
  <c r="U31" i="16"/>
  <c r="U32" i="16"/>
  <c r="U33" i="16"/>
  <c r="U34" i="16"/>
  <c r="U35" i="16"/>
  <c r="U36" i="16"/>
  <c r="U37" i="16"/>
  <c r="U38" i="16"/>
  <c r="U39" i="16"/>
  <c r="U40" i="16"/>
  <c r="U41" i="16"/>
  <c r="U42" i="16"/>
  <c r="U43" i="16"/>
  <c r="U44" i="16"/>
  <c r="U45" i="16"/>
  <c r="U46" i="16"/>
  <c r="U47" i="16"/>
  <c r="U48" i="16"/>
  <c r="U49" i="16"/>
  <c r="U50" i="16"/>
  <c r="U51" i="16"/>
  <c r="U52" i="16"/>
  <c r="U53" i="16"/>
  <c r="U54" i="16"/>
  <c r="U55" i="16"/>
  <c r="U56" i="16"/>
  <c r="U57" i="16"/>
  <c r="U58" i="16"/>
  <c r="U59" i="16"/>
  <c r="U60" i="16"/>
  <c r="U61" i="16"/>
  <c r="U62" i="16"/>
  <c r="U63" i="16"/>
  <c r="U64" i="16"/>
  <c r="U65" i="16"/>
  <c r="U66" i="16"/>
  <c r="U67" i="16"/>
  <c r="U68" i="16"/>
  <c r="U69" i="16"/>
  <c r="U70" i="16"/>
  <c r="U71" i="16"/>
  <c r="U72" i="16"/>
  <c r="U73" i="16"/>
  <c r="U74" i="16"/>
  <c r="U75" i="16"/>
  <c r="U76" i="16"/>
  <c r="U77" i="16"/>
  <c r="U78" i="16"/>
  <c r="U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72" i="16"/>
  <c r="T73" i="16"/>
  <c r="T74" i="16"/>
  <c r="T75" i="16"/>
  <c r="T76" i="16"/>
  <c r="T77" i="16"/>
  <c r="T78" i="16"/>
  <c r="T8" i="16"/>
  <c r="P9" i="14"/>
  <c r="Q9" i="14"/>
  <c r="P10" i="14"/>
  <c r="Q10" i="14"/>
  <c r="P11" i="14"/>
  <c r="Q11" i="14"/>
  <c r="P12" i="14"/>
  <c r="Q12" i="14"/>
  <c r="P13" i="14"/>
  <c r="Q13" i="14"/>
  <c r="P14" i="14"/>
  <c r="Q14" i="14"/>
  <c r="P15" i="14"/>
  <c r="Q15" i="14"/>
  <c r="P16" i="14"/>
  <c r="Q16" i="14"/>
  <c r="P17" i="14"/>
  <c r="Q17" i="14"/>
  <c r="P18" i="14"/>
  <c r="Q18" i="14"/>
  <c r="P19" i="14"/>
  <c r="Q19" i="14"/>
  <c r="P20" i="14"/>
  <c r="Q20" i="14"/>
  <c r="P21" i="14"/>
  <c r="Q21" i="14"/>
  <c r="P22" i="14"/>
  <c r="Q22" i="14"/>
  <c r="P23" i="14"/>
  <c r="Q23" i="14"/>
  <c r="P24" i="14"/>
  <c r="Q24" i="14"/>
  <c r="P25" i="14"/>
  <c r="Q25" i="14"/>
  <c r="P26" i="14"/>
  <c r="Q26" i="14"/>
  <c r="P27" i="14"/>
  <c r="Q27" i="14"/>
  <c r="P28" i="14"/>
  <c r="Q28" i="14"/>
  <c r="P29" i="14"/>
  <c r="Q29" i="14"/>
  <c r="P30" i="14"/>
  <c r="Q30" i="14"/>
  <c r="P31" i="14"/>
  <c r="Q31" i="14"/>
  <c r="P32" i="14"/>
  <c r="Q32" i="14"/>
  <c r="P33" i="14"/>
  <c r="Q33" i="14"/>
  <c r="P34" i="14"/>
  <c r="Q34" i="14"/>
  <c r="P35" i="14"/>
  <c r="Q35" i="14"/>
  <c r="P36" i="14"/>
  <c r="Q36" i="14"/>
  <c r="P37" i="14"/>
  <c r="Q37" i="14"/>
  <c r="P38" i="14"/>
  <c r="Q38" i="14"/>
  <c r="P39" i="14"/>
  <c r="Q39" i="14"/>
  <c r="P40" i="14"/>
  <c r="Q40" i="14"/>
  <c r="P41" i="14"/>
  <c r="Q41" i="14"/>
  <c r="P42" i="14"/>
  <c r="Q42" i="14"/>
  <c r="P43" i="14"/>
  <c r="Q43" i="14"/>
  <c r="P44" i="14"/>
  <c r="Q44" i="14"/>
  <c r="P45" i="14"/>
  <c r="Q45" i="14"/>
  <c r="P46" i="14"/>
  <c r="Q46" i="14"/>
  <c r="P47" i="14"/>
  <c r="Q47" i="14"/>
  <c r="P48" i="14"/>
  <c r="Q48" i="14"/>
  <c r="P49" i="14"/>
  <c r="Q49" i="14"/>
  <c r="P50" i="14"/>
  <c r="Q50" i="14"/>
  <c r="P51" i="14"/>
  <c r="Q51" i="14"/>
  <c r="P52" i="14"/>
  <c r="Q52" i="14"/>
  <c r="P53" i="14"/>
  <c r="Q53" i="14"/>
  <c r="P54" i="14"/>
  <c r="Q54" i="14"/>
  <c r="P55" i="14"/>
  <c r="Q55" i="14"/>
  <c r="P56" i="14"/>
  <c r="Q56" i="14"/>
  <c r="P57" i="14"/>
  <c r="Q57" i="14"/>
  <c r="P58" i="14"/>
  <c r="Q58" i="14"/>
  <c r="P59" i="14"/>
  <c r="Q59" i="14"/>
  <c r="P60" i="14"/>
  <c r="Q60" i="14"/>
  <c r="P61" i="14"/>
  <c r="Q61" i="14"/>
  <c r="P62" i="14"/>
  <c r="Q62" i="14"/>
  <c r="P63" i="14"/>
  <c r="Q63" i="14"/>
  <c r="P64" i="14"/>
  <c r="Q64" i="14"/>
  <c r="P65" i="14"/>
  <c r="Q65" i="14"/>
  <c r="P66" i="14"/>
  <c r="Q66" i="14"/>
  <c r="P67" i="14"/>
  <c r="Q67" i="14"/>
  <c r="P68" i="14"/>
  <c r="Q68" i="14"/>
  <c r="P69" i="14"/>
  <c r="Q69" i="14"/>
  <c r="P70" i="14"/>
  <c r="Q70" i="14"/>
  <c r="P71" i="14"/>
  <c r="Q71" i="14"/>
  <c r="P72" i="14"/>
  <c r="Q72" i="14"/>
  <c r="P73" i="14"/>
  <c r="Q73" i="14"/>
  <c r="P74" i="14"/>
  <c r="Q74" i="14"/>
  <c r="P75" i="14"/>
  <c r="Q75" i="14"/>
  <c r="P76" i="14"/>
  <c r="Q76" i="14"/>
  <c r="P77" i="14"/>
  <c r="Q77" i="14"/>
  <c r="P78" i="14"/>
  <c r="Q78" i="14"/>
  <c r="P79" i="14"/>
  <c r="Q7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9" i="14"/>
  <c r="M9" i="14"/>
  <c r="N9" i="14"/>
  <c r="M10" i="14"/>
  <c r="N10" i="14"/>
  <c r="M11" i="14"/>
  <c r="N11" i="14"/>
  <c r="M12" i="14"/>
  <c r="N12" i="14"/>
  <c r="M13" i="14"/>
  <c r="N13" i="14"/>
  <c r="M14" i="14"/>
  <c r="N14" i="14"/>
  <c r="M15" i="14"/>
  <c r="N15" i="14"/>
  <c r="M16" i="14"/>
  <c r="N16" i="14"/>
  <c r="M17" i="14"/>
  <c r="N17" i="14"/>
  <c r="M18" i="14"/>
  <c r="N18" i="14"/>
  <c r="M19" i="14"/>
  <c r="N19" i="14"/>
  <c r="M20" i="14"/>
  <c r="N20" i="14"/>
  <c r="M21" i="14"/>
  <c r="N21" i="14"/>
  <c r="M22" i="14"/>
  <c r="N22" i="14"/>
  <c r="M23" i="14"/>
  <c r="N23" i="14"/>
  <c r="M24" i="14"/>
  <c r="N24" i="14"/>
  <c r="M25" i="14"/>
  <c r="N25" i="14"/>
  <c r="M26" i="14"/>
  <c r="N26" i="14"/>
  <c r="M27" i="14"/>
  <c r="N27" i="14"/>
  <c r="M28" i="14"/>
  <c r="N28" i="14"/>
  <c r="M29" i="14"/>
  <c r="N29" i="14"/>
  <c r="M30" i="14"/>
  <c r="N30" i="14"/>
  <c r="M31" i="14"/>
  <c r="N31" i="14"/>
  <c r="M32" i="14"/>
  <c r="N32" i="14"/>
  <c r="M33" i="14"/>
  <c r="N33" i="14"/>
  <c r="M34" i="14"/>
  <c r="N34" i="14"/>
  <c r="M35" i="14"/>
  <c r="N35" i="14"/>
  <c r="M36" i="14"/>
  <c r="N36" i="14"/>
  <c r="M37" i="14"/>
  <c r="N37" i="14"/>
  <c r="M38" i="14"/>
  <c r="N38" i="14"/>
  <c r="M39" i="14"/>
  <c r="N39" i="14"/>
  <c r="M40" i="14"/>
  <c r="N40" i="14"/>
  <c r="M41" i="14"/>
  <c r="N41" i="14"/>
  <c r="M42" i="14"/>
  <c r="N42" i="14"/>
  <c r="M43" i="14"/>
  <c r="N43" i="14"/>
  <c r="M44" i="14"/>
  <c r="N44" i="14"/>
  <c r="M45" i="14"/>
  <c r="N45" i="14"/>
  <c r="M46" i="14"/>
  <c r="N46" i="14"/>
  <c r="M47" i="14"/>
  <c r="N47" i="14"/>
  <c r="M48" i="14"/>
  <c r="N48" i="14"/>
  <c r="M49" i="14"/>
  <c r="N49" i="14"/>
  <c r="M50" i="14"/>
  <c r="N50" i="14"/>
  <c r="M51" i="14"/>
  <c r="N51" i="14"/>
  <c r="M52" i="14"/>
  <c r="N52" i="14"/>
  <c r="M53" i="14"/>
  <c r="N53" i="14"/>
  <c r="M54" i="14"/>
  <c r="N54" i="14"/>
  <c r="M55" i="14"/>
  <c r="N55" i="14"/>
  <c r="M56" i="14"/>
  <c r="N56" i="14"/>
  <c r="M57" i="14"/>
  <c r="N57" i="14"/>
  <c r="M58" i="14"/>
  <c r="N58" i="14"/>
  <c r="M59" i="14"/>
  <c r="N59" i="14"/>
  <c r="M60" i="14"/>
  <c r="N60" i="14"/>
  <c r="M61" i="14"/>
  <c r="N61" i="14"/>
  <c r="M62" i="14"/>
  <c r="N62" i="14"/>
  <c r="M63" i="14"/>
  <c r="N63" i="14"/>
  <c r="M64" i="14"/>
  <c r="N64" i="14"/>
  <c r="M65" i="14"/>
  <c r="N65" i="14"/>
  <c r="M66" i="14"/>
  <c r="N66" i="14"/>
  <c r="M67" i="14"/>
  <c r="N67" i="14"/>
  <c r="M68" i="14"/>
  <c r="N68" i="14"/>
  <c r="M69" i="14"/>
  <c r="N69" i="14"/>
  <c r="M70" i="14"/>
  <c r="N70" i="14"/>
  <c r="M71" i="14"/>
  <c r="N71" i="14"/>
  <c r="M72" i="14"/>
  <c r="N72" i="14"/>
  <c r="M73" i="14"/>
  <c r="N73" i="14"/>
  <c r="M74" i="14"/>
  <c r="N74" i="14"/>
  <c r="M75" i="14"/>
  <c r="N75" i="14"/>
  <c r="M76" i="14"/>
  <c r="N76" i="14"/>
  <c r="M77" i="14"/>
  <c r="N77" i="14"/>
  <c r="M78" i="14"/>
  <c r="N78" i="14"/>
  <c r="M79" i="14"/>
  <c r="N7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9" i="14"/>
  <c r="B28" i="12"/>
  <c r="C28" i="12"/>
  <c r="B27" i="12"/>
  <c r="C27" i="12"/>
  <c r="B26" i="12"/>
  <c r="C26" i="12"/>
  <c r="B25" i="12"/>
  <c r="C25" i="12"/>
  <c r="B24" i="12"/>
  <c r="C24" i="12"/>
  <c r="B23" i="12"/>
  <c r="C23" i="12"/>
  <c r="B22" i="12"/>
  <c r="C22" i="12"/>
  <c r="B21" i="12"/>
  <c r="C21" i="12"/>
  <c r="B20" i="12"/>
  <c r="C20" i="12"/>
  <c r="B19" i="12"/>
  <c r="C19" i="12"/>
  <c r="B18" i="12"/>
  <c r="C18" i="12"/>
  <c r="B17" i="12"/>
  <c r="C17" i="12"/>
  <c r="B16" i="12"/>
  <c r="C16" i="12"/>
  <c r="B15" i="12"/>
  <c r="C15" i="12"/>
  <c r="B14" i="12"/>
  <c r="C14" i="12"/>
  <c r="B13" i="12"/>
  <c r="C13" i="12"/>
  <c r="B12" i="12"/>
  <c r="C12" i="12"/>
  <c r="B11" i="12"/>
  <c r="C11" i="12"/>
  <c r="B10" i="12"/>
  <c r="C10" i="12"/>
  <c r="B9" i="12"/>
  <c r="C9" i="12"/>
  <c r="B8" i="12"/>
  <c r="C8" i="12"/>
  <c r="B7" i="12"/>
  <c r="C7" i="12"/>
  <c r="B6" i="12"/>
  <c r="C6" i="12"/>
  <c r="B5" i="12"/>
  <c r="C5" i="12"/>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7" i="11"/>
  <c r="C9" i="6"/>
  <c r="G9" i="6"/>
  <c r="C10" i="6"/>
  <c r="G10" i="6"/>
  <c r="C11" i="6"/>
  <c r="G11" i="6"/>
  <c r="C12" i="6"/>
  <c r="G12" i="6"/>
  <c r="C13" i="6"/>
  <c r="G13" i="6"/>
  <c r="C14" i="6"/>
  <c r="G14" i="6"/>
  <c r="C15" i="6"/>
  <c r="G15" i="6"/>
  <c r="C16" i="6"/>
  <c r="G16" i="6"/>
  <c r="C17" i="6"/>
  <c r="G17" i="6"/>
  <c r="C18" i="6"/>
  <c r="G18" i="6"/>
  <c r="C19" i="6"/>
  <c r="G19" i="6"/>
  <c r="C20" i="6"/>
  <c r="G20" i="6"/>
  <c r="C21" i="6"/>
  <c r="G21" i="6"/>
  <c r="C22" i="6"/>
  <c r="G22" i="6"/>
  <c r="C23" i="6"/>
  <c r="G23" i="6"/>
  <c r="C24" i="6"/>
  <c r="G24" i="6"/>
  <c r="C25" i="6"/>
  <c r="G25" i="6"/>
  <c r="Q26" i="6"/>
  <c r="C26" i="6"/>
  <c r="G26" i="6"/>
  <c r="Q27" i="6"/>
  <c r="C27" i="6"/>
  <c r="G27" i="6"/>
  <c r="Q28" i="6"/>
  <c r="C28" i="6"/>
  <c r="G28" i="6"/>
  <c r="Q29" i="6"/>
  <c r="C29" i="6"/>
  <c r="G29" i="6"/>
  <c r="Q30" i="6"/>
  <c r="C30" i="6"/>
  <c r="G30" i="6"/>
  <c r="Q31" i="6"/>
  <c r="C31" i="6"/>
  <c r="G31" i="6"/>
  <c r="Q32" i="6"/>
  <c r="C32" i="6"/>
  <c r="G32" i="6"/>
  <c r="Q33" i="6"/>
  <c r="C33" i="6"/>
  <c r="G33" i="6"/>
  <c r="Q34" i="6"/>
  <c r="C34" i="6"/>
  <c r="G34" i="6"/>
  <c r="Q35" i="6"/>
  <c r="C35" i="6"/>
  <c r="G35" i="6"/>
  <c r="Q36" i="6"/>
  <c r="C36" i="6"/>
  <c r="G36" i="6"/>
  <c r="C8" i="6"/>
  <c r="G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8" i="6"/>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 i="7"/>
  <c r="V9" i="6"/>
  <c r="V10" i="6"/>
  <c r="V11" i="6"/>
  <c r="V12" i="6"/>
  <c r="V13" i="6"/>
  <c r="V14" i="6"/>
  <c r="V15" i="6"/>
  <c r="V16" i="6"/>
  <c r="V17" i="6"/>
  <c r="V18" i="6"/>
  <c r="V19" i="6"/>
  <c r="V20" i="6"/>
  <c r="V21" i="6"/>
  <c r="V22" i="6"/>
  <c r="V23" i="6"/>
  <c r="V24" i="6"/>
  <c r="V25" i="6"/>
  <c r="V26" i="6"/>
  <c r="V27" i="6"/>
  <c r="V28" i="6"/>
  <c r="V29" i="6"/>
  <c r="V30" i="6"/>
  <c r="V31" i="6"/>
  <c r="V32" i="6"/>
  <c r="V33" i="6"/>
  <c r="V34" i="6"/>
  <c r="V35" i="6"/>
  <c r="V8" i="6"/>
  <c r="D9" i="6"/>
  <c r="D10" i="6"/>
  <c r="D11" i="6"/>
  <c r="D12" i="6"/>
  <c r="D13" i="6"/>
  <c r="D14" i="6"/>
  <c r="D15" i="6"/>
  <c r="D16" i="6"/>
  <c r="D17" i="6"/>
  <c r="D18" i="6"/>
  <c r="D19" i="6"/>
  <c r="D20" i="6"/>
  <c r="D21" i="6"/>
  <c r="D22" i="6"/>
  <c r="D23" i="6"/>
  <c r="D24" i="6"/>
  <c r="D25" i="6"/>
  <c r="D26" i="6"/>
  <c r="D27" i="6"/>
  <c r="D28" i="6"/>
  <c r="D29" i="6"/>
  <c r="D30" i="6"/>
  <c r="D31" i="6"/>
  <c r="D32" i="6"/>
  <c r="D33" i="6"/>
  <c r="D34" i="6"/>
  <c r="D35" i="6"/>
  <c r="D8" i="6"/>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17" i="3"/>
  <c r="D12" i="4"/>
  <c r="F12" i="4"/>
  <c r="D13" i="4"/>
  <c r="F13" i="4"/>
  <c r="D14" i="4"/>
  <c r="F14" i="4"/>
  <c r="D15" i="4"/>
  <c r="F15" i="4"/>
  <c r="D16" i="4"/>
  <c r="F16" i="4"/>
  <c r="D17" i="4"/>
  <c r="F17" i="4"/>
  <c r="D18" i="4"/>
  <c r="F18" i="4"/>
  <c r="D19" i="4"/>
  <c r="F19" i="4"/>
  <c r="D20" i="4"/>
  <c r="F20" i="4"/>
  <c r="D21" i="4"/>
  <c r="F21" i="4"/>
  <c r="D22" i="4"/>
  <c r="F22" i="4"/>
  <c r="D23" i="4"/>
  <c r="F23" i="4"/>
  <c r="D24" i="4"/>
  <c r="F24" i="4"/>
  <c r="D25" i="4"/>
  <c r="F25" i="4"/>
  <c r="D26" i="4"/>
  <c r="F26" i="4"/>
  <c r="D27" i="4"/>
  <c r="F27" i="4"/>
  <c r="D28" i="4"/>
  <c r="F28" i="4"/>
  <c r="D29" i="4"/>
  <c r="F29" i="4"/>
  <c r="D30" i="4"/>
  <c r="F30" i="4"/>
  <c r="D31" i="4"/>
  <c r="F31" i="4"/>
  <c r="D32" i="4"/>
  <c r="F32" i="4"/>
  <c r="D33" i="4"/>
  <c r="F33" i="4"/>
  <c r="D34" i="4"/>
  <c r="F34" i="4"/>
  <c r="D35" i="4"/>
  <c r="F35" i="4"/>
  <c r="D36" i="4"/>
  <c r="F36" i="4"/>
  <c r="D37" i="4"/>
  <c r="F37" i="4"/>
  <c r="D11" i="4"/>
  <c r="F11" i="4"/>
  <c r="D8" i="4"/>
  <c r="D9" i="4"/>
  <c r="D10" i="4"/>
  <c r="D7" i="4"/>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alcChain>
</file>

<file path=xl/sharedStrings.xml><?xml version="1.0" encoding="utf-8"?>
<sst xmlns="http://schemas.openxmlformats.org/spreadsheetml/2006/main" count="2370" uniqueCount="839">
  <si>
    <t>Variable</t>
  </si>
  <si>
    <t>Periodo</t>
  </si>
  <si>
    <t>Datos auxiliares</t>
  </si>
  <si>
    <t>Fuente</t>
  </si>
  <si>
    <t>Link</t>
  </si>
  <si>
    <t>Criterios metodológicos</t>
  </si>
  <si>
    <t>Otros autores</t>
  </si>
  <si>
    <t>Observaciones</t>
  </si>
  <si>
    <t>Reservas Neuquén/Argentina</t>
  </si>
  <si>
    <t>2004-2017</t>
  </si>
  <si>
    <t>Reservas recuperables de petroleo y gas de Neuquén</t>
  </si>
  <si>
    <t>1980-2017</t>
  </si>
  <si>
    <t>010202_P_02</t>
  </si>
  <si>
    <t>https://www.estadisticaneuquen.gob.ar/#/petroleo_y_gas</t>
  </si>
  <si>
    <t>Tener en cuenta el separador de miles del archivo de origen</t>
  </si>
  <si>
    <t>Reservas comprobables de petroleo y gas de Argentina</t>
  </si>
  <si>
    <t>2004-2018</t>
  </si>
  <si>
    <t>Secretaria de gobierno de Energia, Dirección de Estadísticas Energéticas, Dirección Nacional de Información Energética, Subsecretaría de Planeamiento Energético</t>
  </si>
  <si>
    <t>-</t>
  </si>
  <si>
    <t>https://www.argentina.gob.ar/economia/energia/hidrocarburos/reservas-de-petroleo-y-gas</t>
  </si>
  <si>
    <t>Informes en PDF</t>
  </si>
  <si>
    <t>Produccion Neuquen/Argentina</t>
  </si>
  <si>
    <t>1960-2019</t>
  </si>
  <si>
    <t>010202_P_01</t>
  </si>
  <si>
    <t>Año</t>
  </si>
  <si>
    <t>Neuquén. Reservas recuperables remanentes de petróleo</t>
  </si>
  <si>
    <t>Neuquén. Reservas recuperables remanentes de gas</t>
  </si>
  <si>
    <t>Argentina. Reservas comprobadas de petroleo</t>
  </si>
  <si>
    <t>Argentina. Reservas comprobadas de gas</t>
  </si>
  <si>
    <t>Neuquen/Argentina. Reservas de Petroleo</t>
  </si>
  <si>
    <t>Neuquen/Argentina. Reservas de Gas</t>
  </si>
  <si>
    <t>Unidad</t>
  </si>
  <si>
    <t>miles de m3</t>
  </si>
  <si>
    <t>millones de m3</t>
  </si>
  <si>
    <t>%</t>
  </si>
  <si>
    <t>Serie</t>
  </si>
  <si>
    <t>Neuquen. Producción de petróleo</t>
  </si>
  <si>
    <t>Neuquen. Producción de gas</t>
  </si>
  <si>
    <t>Argentina. Produccion de petróleo</t>
  </si>
  <si>
    <t>Argentina. Produccion de gas</t>
  </si>
  <si>
    <t>miles m3</t>
  </si>
  <si>
    <t>millones m3</t>
  </si>
  <si>
    <t>1015,30</t>
  </si>
  <si>
    <t>279,28</t>
  </si>
  <si>
    <t>1063,92</t>
  </si>
  <si>
    <t>271,67</t>
  </si>
  <si>
    <t>960,97</t>
  </si>
  <si>
    <t>294,52</t>
  </si>
  <si>
    <t>820,66</t>
  </si>
  <si>
    <t>347,62</t>
  </si>
  <si>
    <t>795,03</t>
  </si>
  <si>
    <t>408,63</t>
  </si>
  <si>
    <t>777,64</t>
  </si>
  <si>
    <t>466,23</t>
  </si>
  <si>
    <t>672,30</t>
  </si>
  <si>
    <t>363,78</t>
  </si>
  <si>
    <t>692,71</t>
  </si>
  <si>
    <t>364,00</t>
  </si>
  <si>
    <t>1142,96</t>
  </si>
  <si>
    <t>439,66</t>
  </si>
  <si>
    <t>1266,05</t>
  </si>
  <si>
    <t>496,93</t>
  </si>
  <si>
    <t>1510,45</t>
  </si>
  <si>
    <t>1113,04</t>
  </si>
  <si>
    <t>2438,13</t>
  </si>
  <si>
    <t>1857,35</t>
  </si>
  <si>
    <t>2973,58</t>
  </si>
  <si>
    <t>1774,38</t>
  </si>
  <si>
    <t>2672,59</t>
  </si>
  <si>
    <t>2193,72</t>
  </si>
  <si>
    <t>2420,24</t>
  </si>
  <si>
    <t>2224,99</t>
  </si>
  <si>
    <t>2406,00</t>
  </si>
  <si>
    <t>2343,00</t>
  </si>
  <si>
    <t>2529,00</t>
  </si>
  <si>
    <t>2437,00</t>
  </si>
  <si>
    <t>2722,00</t>
  </si>
  <si>
    <t>2874,00</t>
  </si>
  <si>
    <t>3074,00</t>
  </si>
  <si>
    <t>3108,00</t>
  </si>
  <si>
    <t>3542,00</t>
  </si>
  <si>
    <t>3165,00</t>
  </si>
  <si>
    <t>3885,00</t>
  </si>
  <si>
    <t>3035,00</t>
  </si>
  <si>
    <t>3987,80</t>
  </si>
  <si>
    <t>3190,28</t>
  </si>
  <si>
    <t>3987,47</t>
  </si>
  <si>
    <t>4518,51</t>
  </si>
  <si>
    <t>4065,40</t>
  </si>
  <si>
    <t>5925,86</t>
  </si>
  <si>
    <t>4067,66</t>
  </si>
  <si>
    <t>6836,33</t>
  </si>
  <si>
    <t>3854,83</t>
  </si>
  <si>
    <t>7073,96</t>
  </si>
  <si>
    <t>3620,34</t>
  </si>
  <si>
    <t>7468,05</t>
  </si>
  <si>
    <t>3764,63</t>
  </si>
  <si>
    <t>7709,44</t>
  </si>
  <si>
    <t>4374,43</t>
  </si>
  <si>
    <t>9265,42</t>
  </si>
  <si>
    <t>5251,08</t>
  </si>
  <si>
    <t>10942,25</t>
  </si>
  <si>
    <t>5830,77</t>
  </si>
  <si>
    <t>10422,38</t>
  </si>
  <si>
    <t>6322,47</t>
  </si>
  <si>
    <t>11400,68</t>
  </si>
  <si>
    <t>9694,56</t>
  </si>
  <si>
    <t>12274,31</t>
  </si>
  <si>
    <t>11832,09</t>
  </si>
  <si>
    <t>12594,47</t>
  </si>
  <si>
    <t>15262,35</t>
  </si>
  <si>
    <t>12447,85</t>
  </si>
  <si>
    <t>15706,06</t>
  </si>
  <si>
    <t>14193,72</t>
  </si>
  <si>
    <t>16719,32</t>
  </si>
  <si>
    <t>15866,29</t>
  </si>
  <si>
    <t>17973,12</t>
  </si>
  <si>
    <t>15697,45</t>
  </si>
  <si>
    <t>18131,80</t>
  </si>
  <si>
    <t>17299,73</t>
  </si>
  <si>
    <t>17498,60</t>
  </si>
  <si>
    <t>21280,89</t>
  </si>
  <si>
    <t>16479,16</t>
  </si>
  <si>
    <t>21975,19</t>
  </si>
  <si>
    <t>15665,50</t>
  </si>
  <si>
    <t>21500,01</t>
  </si>
  <si>
    <t>14349,44</t>
  </si>
  <si>
    <t>20556,54</t>
  </si>
  <si>
    <t>13682,98</t>
  </si>
  <si>
    <t>24780,65</t>
  </si>
  <si>
    <t>12220,57</t>
  </si>
  <si>
    <t>27612,66</t>
  </si>
  <si>
    <t>10815,02</t>
  </si>
  <si>
    <t>26764,71</t>
  </si>
  <si>
    <t>9812,74</t>
  </si>
  <si>
    <t>25728,36</t>
  </si>
  <si>
    <t>9580,95</t>
  </si>
  <si>
    <t>25396,76</t>
  </si>
  <si>
    <t>9112,95</t>
  </si>
  <si>
    <t>24284,61</t>
  </si>
  <si>
    <t>8290,76</t>
  </si>
  <si>
    <t>22011,65</t>
  </si>
  <si>
    <t>7798,37</t>
  </si>
  <si>
    <t>20765,25</t>
  </si>
  <si>
    <t>7237,68</t>
  </si>
  <si>
    <t>19493,12</t>
  </si>
  <si>
    <t>6565,30</t>
  </si>
  <si>
    <t>17725,23</t>
  </si>
  <si>
    <t>6431,64</t>
  </si>
  <si>
    <t>16139,89</t>
  </si>
  <si>
    <t>6575,88</t>
  </si>
  <si>
    <t>16897,06</t>
  </si>
  <si>
    <t>6582,11</t>
  </si>
  <si>
    <t>18128,12</t>
  </si>
  <si>
    <t>6301,82</t>
  </si>
  <si>
    <t>19715,57</t>
  </si>
  <si>
    <t>6150,27</t>
  </si>
  <si>
    <t>20158,12</t>
  </si>
  <si>
    <t>6920,86</t>
  </si>
  <si>
    <t>23389,09</t>
  </si>
  <si>
    <t>8495,70</t>
  </si>
  <si>
    <t>25281,66</t>
  </si>
  <si>
    <t>Producción de petróleo y gas computable para el cálculo de regalias de Neuquen
de regalías según año</t>
  </si>
  <si>
    <t>Dirección Provincial de Estadística y Censos de la Provincia del Neuquén, en base a datos de la Secretaría de Energía de la Nación - Dirección Provincial de Hidrocarburos y Combustibles.</t>
  </si>
  <si>
    <t>Secretaria de Energía de la Nación</t>
  </si>
  <si>
    <t>Nota Neuquén: no incluye la producción del área El Mangrullo. Incluye gasolina y condensado.</t>
  </si>
  <si>
    <t>serie-produccion-petroleo-total-pais-desde-1950</t>
  </si>
  <si>
    <t>Produccion nacional de petroleo</t>
  </si>
  <si>
    <t>Base en CSV</t>
  </si>
  <si>
    <t>Producción nacional de gas</t>
  </si>
  <si>
    <t xml:space="preserve">http://datos.minem.gob.ar/dataset/produccion-de-petroleo-desde-1950 </t>
  </si>
  <si>
    <t>http://datos.minem.gob.ar/dataset/produccion-gas-natural-desde-1950</t>
  </si>
  <si>
    <t>producciongasnaturaldesde-1950</t>
  </si>
  <si>
    <t>Regalías Neuquén/Recursos corrientes</t>
  </si>
  <si>
    <t>Petróleo</t>
  </si>
  <si>
    <t>Gas</t>
  </si>
  <si>
    <t>Regalías Neuquén</t>
  </si>
  <si>
    <t>1988-2019</t>
  </si>
  <si>
    <t>010202_P_03</t>
  </si>
  <si>
    <t>Tener en cuenta separador de miles</t>
  </si>
  <si>
    <t>Petroleo y gas</t>
  </si>
  <si>
    <t>en pesos corrientes</t>
  </si>
  <si>
    <t>011101_P_01</t>
  </si>
  <si>
    <t>https://www.estadisticaneuquen.gob.ar/#/sector_publico</t>
  </si>
  <si>
    <t>Regalias/Recursos</t>
  </si>
  <si>
    <t>Recursos corrientes</t>
  </si>
  <si>
    <t>Recursos Neuquen</t>
  </si>
  <si>
    <t>Nombre del archivo</t>
  </si>
  <si>
    <r>
      <rPr>
        <sz val="10"/>
        <color indexed="8"/>
        <rFont val="Arial"/>
      </rPr>
      <t>Dirección Provincial de Estadística y Censos de la Provincia del Neuquén, en base a datos de la Contaduría General de la Provincia.</t>
    </r>
  </si>
  <si>
    <t>oct.-95</t>
  </si>
  <si>
    <t>may.-96</t>
  </si>
  <si>
    <t>oct.-96</t>
  </si>
  <si>
    <t>may.-97</t>
  </si>
  <si>
    <t>oct.-97</t>
  </si>
  <si>
    <t>may.-98</t>
  </si>
  <si>
    <t>oct.-98</t>
  </si>
  <si>
    <t>may.-99</t>
  </si>
  <si>
    <t>oct.-99</t>
  </si>
  <si>
    <t>may.-00</t>
  </si>
  <si>
    <t>oct.-00</t>
  </si>
  <si>
    <t>may.-01</t>
  </si>
  <si>
    <t>oct.-01</t>
  </si>
  <si>
    <t>may.-02</t>
  </si>
  <si>
    <t>https://www.enargas.gob.ar/secciones/precios-y-tarifas/cuadros-tarifarios.php</t>
  </si>
  <si>
    <t>Ente Nacional Regulador del gas</t>
  </si>
  <si>
    <t>Tarifas de Gas Natural, Diciembre 1992-Abril 2004</t>
  </si>
  <si>
    <t>ResidencialesPequenosComercios092008actual</t>
  </si>
  <si>
    <t>Tarifas de Gas Natural, Mayo 2004-Agosto 2008</t>
  </si>
  <si>
    <t>Gasto publico y social</t>
  </si>
  <si>
    <t>1990/2018</t>
  </si>
  <si>
    <t>Estado general de Gastos en valores corrientes - Consolidado General por finalidad según año</t>
  </si>
  <si>
    <t>Provincia del Neuquén</t>
  </si>
  <si>
    <t>Administración Central y Organismos Descentralizados</t>
  </si>
  <si>
    <t>Administración General</t>
  </si>
  <si>
    <t>Seguridad</t>
  </si>
  <si>
    <t>Salud</t>
  </si>
  <si>
    <t>Cultura y Educación</t>
  </si>
  <si>
    <t>Ciencia y Técnica</t>
  </si>
  <si>
    <t>Deuda Pública</t>
  </si>
  <si>
    <t>1990/2007</t>
  </si>
  <si>
    <t>Ministerio de Economia e Infraestructura, Subsecretaria de Ingresos Publicos</t>
  </si>
  <si>
    <t>011101_P_06</t>
  </si>
  <si>
    <t>011101_P_02</t>
  </si>
  <si>
    <t>2008/2018</t>
  </si>
  <si>
    <t>Años 1990/2018</t>
  </si>
  <si>
    <t>Desarrollo de la Economía 1990/2007 y Servicios Economicos 2008/2018</t>
  </si>
  <si>
    <t>Promocion y Asistencia Social</t>
  </si>
  <si>
    <t>Trabajo</t>
  </si>
  <si>
    <t>Vivienda y Urbanismo</t>
  </si>
  <si>
    <t>Otros servicios urbanos</t>
  </si>
  <si>
    <t>Agua Potable y Alcantarillado</t>
  </si>
  <si>
    <t>Seguridad Social</t>
  </si>
  <si>
    <t>Bienestar Social *A partir de 2008 se nota la sumatoria de Promocion y Asistencia Social, Seguridad Social, Trabajo, Vivienda y Urbanismo, Agua Potable y Alcantarillado y Otros servicios urbanos</t>
  </si>
  <si>
    <t>Gasto social *Sumatoria de Salud, Bienestar Social, Cultura y Educacion y Ciencia y Tecnica</t>
  </si>
  <si>
    <t>Gasto social/Gasto total</t>
  </si>
  <si>
    <t>Deuda publica/Gasto total</t>
  </si>
  <si>
    <t>IPC Neuquen</t>
  </si>
  <si>
    <t>1980/2020</t>
  </si>
  <si>
    <t>Indice de Precios al Consumidor de Bienes y Servicios por mes según año, base 1980=100. Localidad de Neuquén. Enero 1980/Diciembre 2020</t>
  </si>
  <si>
    <t>IPC Anual Neuquen</t>
  </si>
  <si>
    <t>https://www.estadisticaneuquen.gob.ar/#/ipc_series</t>
  </si>
  <si>
    <t>020200_M_neuquen05</t>
  </si>
  <si>
    <t>Año/ Mes</t>
  </si>
  <si>
    <t>Enero</t>
  </si>
  <si>
    <t>Febrero</t>
  </si>
  <si>
    <t>Marzo</t>
  </si>
  <si>
    <t>Abril</t>
  </si>
  <si>
    <t>Mayo</t>
  </si>
  <si>
    <t>Junio</t>
  </si>
  <si>
    <t>Julio</t>
  </si>
  <si>
    <t>Agosto</t>
  </si>
  <si>
    <t>Septiembre</t>
  </si>
  <si>
    <t>Octubre</t>
  </si>
  <si>
    <t>Noviembre</t>
  </si>
  <si>
    <t>Diciembre</t>
  </si>
  <si>
    <t>Promedio anual</t>
  </si>
  <si>
    <t>IPC 2018</t>
  </si>
  <si>
    <t>pesos corrientes</t>
  </si>
  <si>
    <t>pesos de 2018</t>
  </si>
  <si>
    <t>Estado general de Gastos - Consolidado General por finalidad según año</t>
  </si>
  <si>
    <t>Ver de linkear a hoja, no funciono</t>
  </si>
  <si>
    <t>Gasto total (1)</t>
  </si>
  <si>
    <t>Empleo publico</t>
  </si>
  <si>
    <t>1980/2017</t>
  </si>
  <si>
    <t>2004/2018</t>
  </si>
  <si>
    <t>1960/2019</t>
  </si>
  <si>
    <t>1950/2015</t>
  </si>
  <si>
    <t>1988/2019</t>
  </si>
  <si>
    <t>1992/2018</t>
  </si>
  <si>
    <t>2004/2017</t>
  </si>
  <si>
    <t>1989/2017</t>
  </si>
  <si>
    <t xml:space="preserve">Agentes de la Administración Pública Provincial por año según organismo </t>
  </si>
  <si>
    <t>Años 1992/2017</t>
  </si>
  <si>
    <t>Organismo</t>
  </si>
  <si>
    <t>Total</t>
  </si>
  <si>
    <t>Poder Ejecutivo</t>
  </si>
  <si>
    <t>Adminstración Central</t>
  </si>
  <si>
    <t>Policia de la Provincia</t>
  </si>
  <si>
    <t>Consejo Provincal de Educación</t>
  </si>
  <si>
    <t>Tribunal de Cuentas</t>
  </si>
  <si>
    <t>Instituto Provincial de Juegos de Azar</t>
  </si>
  <si>
    <t>Ente Provincial de Energía</t>
  </si>
  <si>
    <t>Ente Provincial de Agua y Saneamiento</t>
  </si>
  <si>
    <t>Ente Provincial de Termas del Neuquén</t>
  </si>
  <si>
    <t>Instituto Prov. de Vivienda y Urbanismo</t>
  </si>
  <si>
    <t>Agencia de Desarrollo Urbano Sustentable</t>
  </si>
  <si>
    <t>Inst. de Seguridad Social del Nqn (I.S.S.N.)</t>
  </si>
  <si>
    <t>Dirección Provincial de Vialidad</t>
  </si>
  <si>
    <t>Unidad Ejecutora de Financiamiento Externo</t>
  </si>
  <si>
    <t>Poder Legislativo</t>
  </si>
  <si>
    <t>Poder Judicial</t>
  </si>
  <si>
    <t>1990/2017</t>
  </si>
  <si>
    <t>011101_P_03</t>
  </si>
  <si>
    <t>Población de 14 años y más por condición de actividad según censo y sexo</t>
  </si>
  <si>
    <t>1947/2010</t>
  </si>
  <si>
    <t>070100_P_01</t>
  </si>
  <si>
    <t>https://www.estadisticaneuquen.gob.ar/#/condicion_actividad</t>
  </si>
  <si>
    <t>Varones</t>
  </si>
  <si>
    <t>Mujeres</t>
  </si>
  <si>
    <t>Poblacion de 14 años y mas</t>
  </si>
  <si>
    <t>PEA</t>
  </si>
  <si>
    <t>Ocupados</t>
  </si>
  <si>
    <t>Desocupados</t>
  </si>
  <si>
    <t>PNEA</t>
  </si>
  <si>
    <t>Poblacion, Condicion de actividad</t>
  </si>
  <si>
    <t>Remuneraciones de los asalariados registrados del sector privado por rama de actividad según año y mes</t>
  </si>
  <si>
    <t>Enero 1995 / junio 2020</t>
  </si>
  <si>
    <t>Mes</t>
  </si>
  <si>
    <t>A - Agropecuaria</t>
  </si>
  <si>
    <t>B - Pesca</t>
  </si>
  <si>
    <t>C - Minería, petróleo y gas</t>
  </si>
  <si>
    <t>D - Industria</t>
  </si>
  <si>
    <t>E - Electricidad, Gas y Agua</t>
  </si>
  <si>
    <t>F - Construcción</t>
  </si>
  <si>
    <t>G - Comercio</t>
  </si>
  <si>
    <t>H - Hoteles y restaurantes</t>
  </si>
  <si>
    <t>I - Transporte y Comunicaciones</t>
  </si>
  <si>
    <t>J - Intermediación financiera</t>
  </si>
  <si>
    <t>K - Servicios empresariales</t>
  </si>
  <si>
    <t>M - Enseñanza</t>
  </si>
  <si>
    <t>N - Salud</t>
  </si>
  <si>
    <t>O - Servicios personales</t>
  </si>
  <si>
    <t>General</t>
  </si>
  <si>
    <t>s.d.</t>
  </si>
  <si>
    <t>1995/2020</t>
  </si>
  <si>
    <t>020100_P_27</t>
  </si>
  <si>
    <t>https://www.estadisticaneuquen.gob.ar/#/indicadores_mensuales_economicos</t>
  </si>
  <si>
    <t>Mineria, petroleo y gas/general</t>
  </si>
  <si>
    <t>1996/2019</t>
  </si>
  <si>
    <t>https://www.economia.gob.ar/dnap/deuda.html</t>
  </si>
  <si>
    <t>q</t>
  </si>
  <si>
    <t>Neuquen</t>
  </si>
  <si>
    <t>a</t>
  </si>
  <si>
    <t>Salta</t>
  </si>
  <si>
    <t>b</t>
  </si>
  <si>
    <t>Buenos Aires</t>
  </si>
  <si>
    <t>c</t>
  </si>
  <si>
    <t>CABA</t>
  </si>
  <si>
    <t>d</t>
  </si>
  <si>
    <t>San Luis</t>
  </si>
  <si>
    <t>e</t>
  </si>
  <si>
    <t>Entre Rios</t>
  </si>
  <si>
    <t>f</t>
  </si>
  <si>
    <t>La Rioja</t>
  </si>
  <si>
    <t>g</t>
  </si>
  <si>
    <t>Santiago del Estero</t>
  </si>
  <si>
    <t>h</t>
  </si>
  <si>
    <t>Chacho</t>
  </si>
  <si>
    <t>j</t>
  </si>
  <si>
    <t>San Juan</t>
  </si>
  <si>
    <t>k</t>
  </si>
  <si>
    <t>Catamarca</t>
  </si>
  <si>
    <t>l</t>
  </si>
  <si>
    <t>La Pampa</t>
  </si>
  <si>
    <t>m</t>
  </si>
  <si>
    <t>Mendoza</t>
  </si>
  <si>
    <t>n</t>
  </si>
  <si>
    <t>Misiones</t>
  </si>
  <si>
    <t>p</t>
  </si>
  <si>
    <t>Formosa</t>
  </si>
  <si>
    <t>r</t>
  </si>
  <si>
    <t>Rio Negro</t>
  </si>
  <si>
    <t>s</t>
  </si>
  <si>
    <t>Santa Fe</t>
  </si>
  <si>
    <t>t</t>
  </si>
  <si>
    <t>Tucuman</t>
  </si>
  <si>
    <t>u</t>
  </si>
  <si>
    <t>Chubut</t>
  </si>
  <si>
    <t>v</t>
  </si>
  <si>
    <t>Tierra del Fuego</t>
  </si>
  <si>
    <t>w</t>
  </si>
  <si>
    <t>Corrientes</t>
  </si>
  <si>
    <t>x</t>
  </si>
  <si>
    <t>Cordoba</t>
  </si>
  <si>
    <t>y</t>
  </si>
  <si>
    <t>Jujuy</t>
  </si>
  <si>
    <t>z</t>
  </si>
  <si>
    <t>Santa Cruz</t>
  </si>
  <si>
    <t xml:space="preserve">Ministerio de Economía, Secretaría de Hacienda, Dirección Nacional de Asuntos Provinciales
</t>
  </si>
  <si>
    <t>Stock de deuda provincial. Total sin deuda flotante</t>
  </si>
  <si>
    <t>Neuquen/Total</t>
  </si>
  <si>
    <t>Miles de pesos corrientes</t>
  </si>
  <si>
    <t>oct.-02</t>
  </si>
  <si>
    <t>may.-03</t>
  </si>
  <si>
    <t>2003 3</t>
  </si>
  <si>
    <t>2003 4</t>
  </si>
  <si>
    <t>2004 1</t>
  </si>
  <si>
    <t>2004 2</t>
  </si>
  <si>
    <t>2004 3</t>
  </si>
  <si>
    <t>2004 4</t>
  </si>
  <si>
    <t>2005 1</t>
  </si>
  <si>
    <t>2005 2</t>
  </si>
  <si>
    <t>2005 3</t>
  </si>
  <si>
    <t>2005 4</t>
  </si>
  <si>
    <t>2006 1</t>
  </si>
  <si>
    <t>2006 2</t>
  </si>
  <si>
    <t>2006 3</t>
  </si>
  <si>
    <t>2006 4</t>
  </si>
  <si>
    <t>2007 1</t>
  </si>
  <si>
    <t>2007 2</t>
  </si>
  <si>
    <t>2007 4</t>
  </si>
  <si>
    <t>2008 1</t>
  </si>
  <si>
    <t>2008 2</t>
  </si>
  <si>
    <t>2008 3</t>
  </si>
  <si>
    <t>2008 4</t>
  </si>
  <si>
    <t>2009 1</t>
  </si>
  <si>
    <t>2009 2</t>
  </si>
  <si>
    <t>2009 3</t>
  </si>
  <si>
    <t>2009 4</t>
  </si>
  <si>
    <t>2010 1</t>
  </si>
  <si>
    <t>2010 2</t>
  </si>
  <si>
    <t>2010 3</t>
  </si>
  <si>
    <t>2010 4</t>
  </si>
  <si>
    <t>2011 1</t>
  </si>
  <si>
    <t>2011 2</t>
  </si>
  <si>
    <t>2011 3</t>
  </si>
  <si>
    <t>2011 4</t>
  </si>
  <si>
    <t>2012 1</t>
  </si>
  <si>
    <t>2012 2</t>
  </si>
  <si>
    <t>2012 3</t>
  </si>
  <si>
    <t>2012 4</t>
  </si>
  <si>
    <t>2013 1</t>
  </si>
  <si>
    <t>2013 2</t>
  </si>
  <si>
    <t>2013 3</t>
  </si>
  <si>
    <t>2013 4</t>
  </si>
  <si>
    <t>2014 1</t>
  </si>
  <si>
    <t>2014 2</t>
  </si>
  <si>
    <t>2014 3</t>
  </si>
  <si>
    <t>2014 4</t>
  </si>
  <si>
    <t>2015 1</t>
  </si>
  <si>
    <t>2015 2</t>
  </si>
  <si>
    <t>2016 2</t>
  </si>
  <si>
    <t>2016 3</t>
  </si>
  <si>
    <t>2016 4</t>
  </si>
  <si>
    <t>2017 1</t>
  </si>
  <si>
    <t>2017 2</t>
  </si>
  <si>
    <t>2017 3</t>
  </si>
  <si>
    <t>2017 4</t>
  </si>
  <si>
    <t>2018 1</t>
  </si>
  <si>
    <t>Ocupado</t>
  </si>
  <si>
    <t>Desocupado</t>
  </si>
  <si>
    <t>Inactivo</t>
  </si>
  <si>
    <t>TOTAL</t>
  </si>
  <si>
    <t>Condición de actividad Neuquen vs Total del país</t>
  </si>
  <si>
    <t>1995-2018</t>
  </si>
  <si>
    <t>EPH</t>
  </si>
  <si>
    <t>Argentina</t>
  </si>
  <si>
    <t>Neuquén</t>
  </si>
  <si>
    <t>Casos perdidos</t>
  </si>
  <si>
    <t>Cantidad</t>
  </si>
  <si>
    <t>Condicion de actividad Neuquen y Argentina</t>
  </si>
  <si>
    <t>1995/2018</t>
  </si>
  <si>
    <t>Bases trimestrales EPH</t>
  </si>
  <si>
    <t>INDEC</t>
  </si>
  <si>
    <t>https://www.indec.gob.ar/indec/web/Institucional-Indec-BasesDeDatos</t>
  </si>
  <si>
    <t>Asalariados</t>
  </si>
  <si>
    <t>Asal. Registrado</t>
  </si>
  <si>
    <t>Asal. No Registrado</t>
  </si>
  <si>
    <t>Ns/Nr</t>
  </si>
  <si>
    <t>Cuenta Propia</t>
  </si>
  <si>
    <t>Patrón</t>
  </si>
  <si>
    <t>Familiar sin Remuneración</t>
  </si>
  <si>
    <t>TOTAL (Sin planes)</t>
  </si>
  <si>
    <t>Categoria ocupacional Neuquen vs total del pais</t>
  </si>
  <si>
    <t>Condicion de registro Ns/Nr</t>
  </si>
  <si>
    <t>Categ ocup. Ns/Nc</t>
  </si>
  <si>
    <t>Asal. Registrado/total</t>
  </si>
  <si>
    <t>Categoria ocupacional Neuquen y Argentina</t>
  </si>
  <si>
    <t>Ingresos medios Neuquen vs total del pais</t>
  </si>
  <si>
    <t>Total promedio annual</t>
  </si>
  <si>
    <t>Neuquen/Argentina</t>
  </si>
  <si>
    <t>Total ingresos medios</t>
  </si>
  <si>
    <t>Ingresos asalariados registrados</t>
  </si>
  <si>
    <t>Ingresos asalariados totales</t>
  </si>
  <si>
    <t>Ingresos medios Neuquen y Argentina</t>
  </si>
  <si>
    <t>$ corrientes</t>
  </si>
  <si>
    <t>Censos</t>
  </si>
  <si>
    <t>Estimada</t>
  </si>
  <si>
    <t>urbana</t>
  </si>
  <si>
    <t>rural</t>
  </si>
  <si>
    <t>Urbana</t>
  </si>
  <si>
    <t>Rural</t>
  </si>
  <si>
    <t>Población Neuquen</t>
  </si>
  <si>
    <t>Poblacion total anual estimada</t>
  </si>
  <si>
    <t>1991-2019</t>
  </si>
  <si>
    <t xml:space="preserve">Poblacion </t>
  </si>
  <si>
    <t>https://www.estadisticaneuquen.gob.ar/#/censos_poblacion</t>
  </si>
  <si>
    <t>Dirección Provincial de Estadística y Censos de la Provincia del Neuquén</t>
  </si>
  <si>
    <t>1991, 2001, 2010</t>
  </si>
  <si>
    <t>CENSOS 1991, 2001, 2010. Dirección Provincial de Estadística y Censos de la Provincia del Neuquén</t>
  </si>
  <si>
    <t>Estimada por medio de la tasa de crecimiento geométrica que surge de la variación intercensal</t>
  </si>
  <si>
    <t>Asal/Ocupados</t>
  </si>
  <si>
    <t>Asal no registrados/ocupados</t>
  </si>
  <si>
    <t>Cuenta propia y patrones/ocupadps</t>
  </si>
  <si>
    <t>Neuquen. Poblacion Estimada</t>
  </si>
  <si>
    <t>ver hoja Poblacion anual estimada</t>
  </si>
  <si>
    <t>Neuquen. Ocupados/Poblacion total</t>
  </si>
  <si>
    <t>Neuquen. Asalariados/Ocupados</t>
  </si>
  <si>
    <t>Neuquen. Asalariados no registrados/Ocupados</t>
  </si>
  <si>
    <t>Neuquen. Cuenta propias y patrones/Ocupados</t>
  </si>
  <si>
    <t>ver hoja Condic de activ comp</t>
  </si>
  <si>
    <t>Ver hoja Categ Ocup comp</t>
  </si>
  <si>
    <t>Poblacion Estimada Neuquen</t>
  </si>
  <si>
    <t>Hoja Poblacion total anual estimada</t>
  </si>
  <si>
    <t>Neuquén. Empleo estimado</t>
  </si>
  <si>
    <t>Asa Reg</t>
  </si>
  <si>
    <t>Asa no Reg</t>
  </si>
  <si>
    <t>Cuenta propia y patrones</t>
  </si>
  <si>
    <t>Ocupados/poblacion total*total de poblacion estimada</t>
  </si>
  <si>
    <t>Asalariados/ocupados*empleo estimado</t>
  </si>
  <si>
    <t>Asalariados no registrados/Ocupados*empleo estimado</t>
  </si>
  <si>
    <t>Asalariados-asalariados no registrados</t>
  </si>
  <si>
    <t>Cuenta propias y patrones/Ocupados*empleo estimado</t>
  </si>
  <si>
    <t>Empleo Estimado Neuquen</t>
  </si>
  <si>
    <t>1995/2017</t>
  </si>
  <si>
    <t>Hojas Condicion de activ comp y Categ ocup comp</t>
  </si>
  <si>
    <t>La composición del empleo se realizó utilizando la proporcionada por los microdatos de la EPH anualizados</t>
  </si>
  <si>
    <t>Salarios Mensuales Brutos $ corrientes</t>
  </si>
  <si>
    <t>Neuquen. Asariados Registrados SIPA</t>
  </si>
  <si>
    <t>Variacion anual asalariados registrados EPH</t>
  </si>
  <si>
    <t>Asalariados Registrados EPH</t>
  </si>
  <si>
    <t>Asalariados No registrados EPH</t>
  </si>
  <si>
    <t>Cuenta Propias EPH</t>
  </si>
  <si>
    <t>Pesos corrientes</t>
  </si>
  <si>
    <t>Ver hoja Salarios</t>
  </si>
  <si>
    <t>Salario promedio general</t>
  </si>
  <si>
    <t>Salario EPH</t>
  </si>
  <si>
    <t>1991/2018</t>
  </si>
  <si>
    <t>Los salarios surgen del SIPA para asalariados registrados privados, para asalariados no registrados por medio de la relación que existe entre los salarios que reflejan la EPH entre asalariados no registrados y asalariados registrados, aplicando luego esa proporción a los salarios registrados por SIPA. Misma metodología se utilizó para cuenta propias. Finalmente, el cómputo del salario medio provincial se realizó ponderando los salarios de cada categoría por el peso de la misma en el empleo provincial; la metodología lleva implícito el imputar a los trabajadores del sector público el salario promedio de los registrados privados.</t>
  </si>
  <si>
    <t>Masa salarial</t>
  </si>
  <si>
    <t>Salario promedio=((salarioasasalariadosregistradosSIPA*asalariadosregistradosestimado)+(salariosasalariadosnoregistradosEPH*asalariadosnoregistradosestimado)+(ingresocuentapropias*(cuentapropias+patrones)))/empleo total</t>
  </si>
  <si>
    <t>Salario promedio =((salarioasasalariadosregistradosSIPA*asalariadosregistradosestimado)+(salariosasalariadosnoregistradosEPH*asalariadosnoregistradosestimado)+(ingresocuentapropias*(cuentapropias+patrones)))/empleo total</t>
  </si>
  <si>
    <t>Masa salarial neuquen</t>
  </si>
  <si>
    <t>Masa salarial=salario promedio*empleototalestimado*13</t>
  </si>
  <si>
    <t>Nequen</t>
  </si>
  <si>
    <t>IPC 2010</t>
  </si>
  <si>
    <t>Producto Bruto Geográfico a valores corrientes</t>
  </si>
  <si>
    <t>Provincia de Neuquén</t>
  </si>
  <si>
    <t>Años 1993/2018</t>
  </si>
  <si>
    <t>A. Sector Agropecuario</t>
  </si>
  <si>
    <t>C. Minería</t>
  </si>
  <si>
    <t>D. Industria</t>
  </si>
  <si>
    <t>E. Electricidad Gas y Agua</t>
  </si>
  <si>
    <t>F. Construcción</t>
  </si>
  <si>
    <t>G. Comercio</t>
  </si>
  <si>
    <t>H. Hoteles y Restaurantes</t>
  </si>
  <si>
    <t>I. Transporte y Comunicaciones</t>
  </si>
  <si>
    <t>J. Intermediación Financiera</t>
  </si>
  <si>
    <t>K. Servicios empresariales e inmobiliarios</t>
  </si>
  <si>
    <t>L. Administración Pública y Defensa</t>
  </si>
  <si>
    <t>M. Enseñanza</t>
  </si>
  <si>
    <t>N. Salud</t>
  </si>
  <si>
    <t>O. Servicios sociales, comunitarios y personales</t>
  </si>
  <si>
    <t>P. Servicio Doméstico</t>
  </si>
  <si>
    <t>PBG</t>
  </si>
  <si>
    <t>1991/2019</t>
  </si>
  <si>
    <t>1993/2018</t>
  </si>
  <si>
    <t>https://www.estadisticaneuquen.gob.ar/#/pbg_base_2004</t>
  </si>
  <si>
    <t>040100_P_02</t>
  </si>
  <si>
    <t>IPI</t>
  </si>
  <si>
    <t>PBG base 2004</t>
  </si>
  <si>
    <t>Base 2004</t>
  </si>
  <si>
    <t>040100_P_03</t>
  </si>
  <si>
    <t>Plusvalia (neta de gastos de circulacion y bruta de consumo de capital fijo)</t>
  </si>
  <si>
    <t>PBG Neuquen</t>
  </si>
  <si>
    <t>Masa salarial Neuquen</t>
  </si>
  <si>
    <t>Plusvalia</t>
  </si>
  <si>
    <t>pesos de 2010</t>
  </si>
  <si>
    <t>constantes IPI</t>
  </si>
  <si>
    <t>IPC</t>
  </si>
  <si>
    <t>2004=100</t>
  </si>
  <si>
    <t>Neta de gastos de circulacion y bruta de consumo de capital fijo</t>
  </si>
  <si>
    <t>Ver hoja y metodologia masa salarial</t>
  </si>
  <si>
    <t>Ver hoja PBG</t>
  </si>
  <si>
    <t>Productividad</t>
  </si>
  <si>
    <t>1993/2017</t>
  </si>
  <si>
    <t>indice</t>
  </si>
  <si>
    <t>PBG constante en IPI/(ocupados/poblacion total)</t>
  </si>
  <si>
    <t>PBG mineria/total</t>
  </si>
  <si>
    <t>miles</t>
  </si>
  <si>
    <t>Agricultura, ganadería y pesca</t>
  </si>
  <si>
    <t>Minería y petróleo</t>
  </si>
  <si>
    <t>Industria</t>
  </si>
  <si>
    <t>Comercio</t>
  </si>
  <si>
    <t>Servicios</t>
  </si>
  <si>
    <t>Electricidad, gas y agua</t>
  </si>
  <si>
    <t>Construcción</t>
  </si>
  <si>
    <t xml:space="preserve">Asalariados registrados </t>
  </si>
  <si>
    <t>Asalariados registrados, participacion</t>
  </si>
  <si>
    <t>Producto</t>
  </si>
  <si>
    <t>Precios constantes IPI</t>
  </si>
  <si>
    <t>Indice</t>
  </si>
  <si>
    <t>Producto a precios constantes (IPI)</t>
  </si>
  <si>
    <t>Productividad del trabajo</t>
  </si>
  <si>
    <t>Productividad de los asalariados registrados por rama</t>
  </si>
  <si>
    <t>GBA/Total</t>
  </si>
  <si>
    <t>Total País Ingresos Mdios</t>
  </si>
  <si>
    <t>Total País Asa Reg</t>
  </si>
  <si>
    <t>Neuquen Ingresos Medios</t>
  </si>
  <si>
    <t>Neuquen Asa Reg</t>
  </si>
  <si>
    <t>Neuquen/Total Ing Med</t>
  </si>
  <si>
    <t>Neuquen/Total Asa Reg</t>
  </si>
  <si>
    <t>AGRICULTURA, GANADERIA, CAZA Y SILVICULTURA</t>
  </si>
  <si>
    <t>EXPLOTACION  DE  MINAS  Y  CANTERAS</t>
  </si>
  <si>
    <t>INDUSTRIA MANUFACTURERA</t>
  </si>
  <si>
    <t>ELECTRICIDAD, GAS Y AGUA</t>
  </si>
  <si>
    <t>CONSTRUCCION</t>
  </si>
  <si>
    <t>COMERCIO AL POR MAYOR Y AL POR MENOR</t>
  </si>
  <si>
    <t xml:space="preserve">HOTELERIA Y RESTAURANTES </t>
  </si>
  <si>
    <t>SERVICIOS DE TRANSPORTE, DE ALMACENAMIENTO Y DE COMUNICACIONES</t>
  </si>
  <si>
    <t xml:space="preserve">INTERMEDIACION FINANCIERA Y OTROS SERVICIOS FINANCIEROS </t>
  </si>
  <si>
    <t>SERVICIOS INMOBILIARIOS, EMPRESARIALES Y DE ALQUILER</t>
  </si>
  <si>
    <t>ENSEÑANZA</t>
  </si>
  <si>
    <t>SERVICIOS SOCIALES Y DE SALUD</t>
  </si>
  <si>
    <t>SERVICIOS COMUNITARIOS, SOCIALES Y PERSONALES N.C.P.</t>
  </si>
  <si>
    <t>GBA</t>
  </si>
  <si>
    <t>Alimentos</t>
  </si>
  <si>
    <t>Productos textiles</t>
  </si>
  <si>
    <t>Confecciones</t>
  </si>
  <si>
    <t>Calzado</t>
  </si>
  <si>
    <t>Madera</t>
  </si>
  <si>
    <t>Papel</t>
  </si>
  <si>
    <t>Edición</t>
  </si>
  <si>
    <t>Productos de petróleo</t>
  </si>
  <si>
    <t>Productos químicos</t>
  </si>
  <si>
    <t>Productos de caucho y plástico</t>
  </si>
  <si>
    <t>Otros minerales no metálicos</t>
  </si>
  <si>
    <t>Metales comunes</t>
  </si>
  <si>
    <t>Otros productos de metal</t>
  </si>
  <si>
    <t>Maquinaria y equipo</t>
  </si>
  <si>
    <t>Maquinaria de oficina</t>
  </si>
  <si>
    <t>Aparatos eléctricos</t>
  </si>
  <si>
    <t>Radio y televisión</t>
  </si>
  <si>
    <t>Instrumentos médicos</t>
  </si>
  <si>
    <t>Automotores</t>
  </si>
  <si>
    <t>Otros equipo de transporte</t>
  </si>
  <si>
    <t>Muebles</t>
  </si>
  <si>
    <t>Reciclamiento de desperdicios y desechos</t>
  </si>
  <si>
    <t>Calzado y cuero</t>
  </si>
  <si>
    <t>Edición e impresión</t>
  </si>
  <si>
    <t>Salarios promedio asalariados registrados por rama comparacion Neuquen/GBA</t>
  </si>
  <si>
    <t>Salarios Neuquen industria/total</t>
  </si>
  <si>
    <t>Salarios Neuquen</t>
  </si>
  <si>
    <t>Salarios GBA</t>
  </si>
  <si>
    <t>Salarios Neuquen/GBA</t>
  </si>
  <si>
    <t>Salarios Neuquen industria manufacturera</t>
  </si>
  <si>
    <t>Salarios GBA industria manufacturera</t>
  </si>
  <si>
    <t>Salarios Neuquen/GBA industria manufacturera</t>
  </si>
  <si>
    <t>1995/2019</t>
  </si>
  <si>
    <t>http://www.trabajo.gob.ar/downloads/estadisticas/oede/nacional_serie_remuneraciones_anual.xlsx</t>
  </si>
  <si>
    <t>http://www.trabajo.gob.ar/downloads/estadisticas/oede/provinciales_serie_remuneraciones_anual.xlsx</t>
  </si>
  <si>
    <t>provinciales_serie_remuneraciones_anual</t>
  </si>
  <si>
    <t>nacional_serie_remuneraciones_anual</t>
  </si>
  <si>
    <t>nacional_serie_empleo_anual</t>
  </si>
  <si>
    <t>http://www.trabajo.gob.ar/downloads/estadisticas/oede/nacional_serie_empleo_anual.xlsx</t>
  </si>
  <si>
    <t>Serie provincial de remuneraciones por rama de los asalariados registrados</t>
  </si>
  <si>
    <t>Serie nacional de remuneraciones por rama de los asalariados registrados</t>
  </si>
  <si>
    <t>Serie nacional de empleo de los asalariados registrados</t>
  </si>
  <si>
    <t>provinciales_serie_empleo_trimestral_4dig</t>
  </si>
  <si>
    <t>1996/2020</t>
  </si>
  <si>
    <t>Serie provincial trimestral de empleo de los asalariados registrados</t>
  </si>
  <si>
    <t>http://www.trabajo.gob.ar/downloads/estadisticas/oede/provinciales_serie_empleo_trimestral_4dig.xlsx</t>
  </si>
  <si>
    <t>http://www.trabajo.gob.ar/downloads/estadisticas/oede/provinciales_serie_empleo_anual.xlsx</t>
  </si>
  <si>
    <t>Usamos GBA como proxi de Argentina porque no tiene diferencia salarial con el promedio del país y permite desagregar por sectores</t>
  </si>
  <si>
    <t>provinciales_serie_empleo_anual</t>
  </si>
  <si>
    <t>Serie provincial anual de empleo de los asalariados registrados</t>
  </si>
  <si>
    <t>Ministerio de Trabajo, Empleo y Seguridad Social, Estudios y Estadísticas Laborales, Observatorio de Empleo y Dinámica Empresarial</t>
  </si>
  <si>
    <t>Remuneraciones asalariados petroleo/total</t>
  </si>
  <si>
    <t>PBG Neuquen base 2004</t>
  </si>
  <si>
    <t>IPI Neuquen base 2004</t>
  </si>
  <si>
    <t>Hoja masa salarial</t>
  </si>
  <si>
    <t>Hoja PBG</t>
  </si>
  <si>
    <t>Hojas masa salarial y PBG</t>
  </si>
  <si>
    <t>Nota: incluye regalías cobradas por gasolina  y condensado  en el caso del petróleo; y Gas Licuado de Petróleo (GLP) en el del gas.</t>
  </si>
  <si>
    <r>
      <t>Total del Gasto</t>
    </r>
    <r>
      <rPr>
        <vertAlign val="superscript"/>
        <sz val="8"/>
        <color indexed="8"/>
        <rFont val="Arial"/>
      </rPr>
      <t>(1) (1) No incluye Entes Autárquicos y Cuentas Especiales.</t>
    </r>
  </si>
  <si>
    <t>Fuente: Dirección Provincial de Estadística y Censos de la Provincia del Neuquén.</t>
  </si>
  <si>
    <t>Fuente: Elaborado por la Dirección Provincial de Estadística y Censos de la Provincia del Neuquén, en base a datos de la Oficina Provincial de Ocupación y Salario, Instituto de Seguridad Social del Neuquén (I.S.S.N),  Agencia de Desarrollo Urbano Sustentable (ADUS), Ente Provincial de Energía del Neuquén (EPEN), Instituto Provincial de Juegos de Azar y Poder Judicial de la Provincia del Neuquén.</t>
  </si>
  <si>
    <t>Fuente: Dirección Provincial de Estadística y Censos en base a datos del Ministerio de Trabajo y Seguridad Social de la Nación. Datos sujetos a revisión periódica por parte de la fuente.</t>
  </si>
  <si>
    <t>Stock de deuda de Neuquen comparado</t>
  </si>
  <si>
    <t>Indice de Precios Implícito del Producto Bruto Geográfico</t>
  </si>
  <si>
    <t>Productividad de los asalariados registrados por rama comparada</t>
  </si>
  <si>
    <t>.</t>
  </si>
  <si>
    <t>http://www.estadisticaneuquen.gob.ar/#/distribucion_de_gas</t>
  </si>
  <si>
    <t xml:space="preserve">Gas entregado por tipo de usuario según año </t>
  </si>
  <si>
    <t>Gas entregado a residenciales</t>
  </si>
  <si>
    <t>$ corrientes por m3 consumido en residenciales segun cuadros tarifarios</t>
  </si>
  <si>
    <t xml:space="preserve">$ corrientes gastados por residenciales en gas </t>
  </si>
  <si>
    <t>Tarifa residencial Neuquen/zona pampeana</t>
  </si>
  <si>
    <t>Ahorro pago residenciales por diferencial de precios de gas Neuquen/zona pampeana</t>
  </si>
  <si>
    <t>miles de M3</t>
  </si>
  <si>
    <t>1993/2015</t>
  </si>
  <si>
    <t>12/2012-04/2004</t>
  </si>
  <si>
    <t xml:space="preserve"> 05/2004-09/2008</t>
  </si>
  <si>
    <t>09/2008-12/2017</t>
  </si>
  <si>
    <t xml:space="preserve">Cuadro tarifario gas natural </t>
  </si>
  <si>
    <t xml:space="preserve">Cuadro tarifario usuarios residenciales y pequenos comercios </t>
  </si>
  <si>
    <t>1987/2018</t>
  </si>
  <si>
    <t>010402_P_04</t>
  </si>
  <si>
    <t>Ahorro pago hogares por diferencial de precios de gas Neuquen/zona pampeana</t>
  </si>
  <si>
    <t xml:space="preserve">En base los cuadros tarifarios de gas natural (04-2004/12-2012 y 05-2004/09-2008) y de usuarios residenciales y pequeños comercios (09-2008/12-2017) publicados por el Ente Nacional Regulador del gas y la serie de gas entregado a usuarios residenciales (1987/2018) publicada por el Ministerio de Economía e Infraestructura, Subsecretaria de Ingresos Públicos de la Provincia de Neuquén.
El ahorro estimado corresponde al diferencial de precio que surge del precio de gas natural de Neuquén y la zona pampeana.
De los cuadros tarifarios se tomó el concepto de cargo variable. Desde septiembre de 2008 el cargo variable es un promedio porque empieza aparecer diferenciado entre distintos tipos de residenciales. Desde abril de 2014 el cargo variable es el promedio del ítem a) precio del gas (a partir de este momento la serie diferencia precio del gas, costo de transporte y costo de gas retenido). Desde abril de 2016 el cargo variable aparece diferenciado como items I, II y III, como antes aparecía a, b y c, pero no parecen corresponder a la misma categoría por lo cual no se utilizan. Las series están interrumpidas algunos años en los cuadros tarifarios, reconstruimos la serie bajo el supuesto de que no hubo cambios en las tarifas. 
</t>
  </si>
  <si>
    <t>1992-2019</t>
  </si>
  <si>
    <t>1992/2019</t>
  </si>
  <si>
    <t>Coparticipacion</t>
  </si>
  <si>
    <t>Estado General de Recursos y Erogaciones en valores corrientes - Consolidado General por tipo según año</t>
  </si>
  <si>
    <t>Años 1992/2019</t>
  </si>
  <si>
    <t>Concepto / Período</t>
  </si>
  <si>
    <t>-   De Origen Provincial</t>
  </si>
  <si>
    <t>-       Ingresos Tributarios Provinciales</t>
  </si>
  <si>
    <t>-          Ingresos Brutos</t>
  </si>
  <si>
    <t>-          Inmobiliario</t>
  </si>
  <si>
    <t>-         Sellos</t>
  </si>
  <si>
    <t>-         Actividades Hípicas</t>
  </si>
  <si>
    <t>-      Ingresos No Tributarios</t>
  </si>
  <si>
    <t>-      Regalías</t>
  </si>
  <si>
    <t>-              Petrolíferas</t>
  </si>
  <si>
    <t>-              Gasíferas</t>
  </si>
  <si>
    <t>-              de Recursos Hídricos</t>
  </si>
  <si>
    <t>-         Venta de  Serv. Púb.y otros ing. de oper.</t>
  </si>
  <si>
    <t>-         Renta de la Propiedad (Intereses y Div)</t>
  </si>
  <si>
    <t>-   De Origen Nacional</t>
  </si>
  <si>
    <t>-      Ingresos Tributarios Nacionales</t>
  </si>
  <si>
    <t>-      Coparticipación Federal</t>
  </si>
  <si>
    <t>-      Regímenes Especiales</t>
  </si>
  <si>
    <t>-          Afectados a Erog. Ctes</t>
  </si>
  <si>
    <t>-          Afectados a Obras Públicas</t>
  </si>
  <si>
    <t>-     Transferencias Ctes (Ap.No Reinteg)</t>
  </si>
  <si>
    <t>-     Otros</t>
  </si>
  <si>
    <t>-      Deuda del Estado Nacional</t>
  </si>
  <si>
    <t>-    Personal</t>
  </si>
  <si>
    <t>-    Bienes de Consumo</t>
  </si>
  <si>
    <t>-    Servicios</t>
  </si>
  <si>
    <t>-    Gastos sin discriminar</t>
  </si>
  <si>
    <t>-    Intereses de la Deuda</t>
  </si>
  <si>
    <t>-    Transf. p/financ. Erog. Ctes.</t>
  </si>
  <si>
    <t>-    Pérdida p/tenencia Activos Fcieros</t>
  </si>
  <si>
    <t>III -  RESULTADO ECONOMICO:  (I-II)</t>
  </si>
  <si>
    <t>I - RECURSOS CORRIENTES totales</t>
  </si>
  <si>
    <t>II - EROGACIONES CORRIENTES totales</t>
  </si>
  <si>
    <t>Coparticipacion/Recursos totales</t>
  </si>
  <si>
    <t>Coparticipacion/Recursos Nacionales</t>
  </si>
  <si>
    <t>Ahorro/Masa salarial neuquen</t>
  </si>
  <si>
    <t xml:space="preserve">*en rojo los años que no estan en las series y se supone mantienen tarifas </t>
  </si>
  <si>
    <t>OCUPACION Y GASTOS SALARIALES PROVINCIALES</t>
  </si>
  <si>
    <t>ADMINISTRACION CENTRAL, ORGANISMOS DESCENTRALIZADOS Y CUENTAS ESPECIALES</t>
  </si>
  <si>
    <t>AÑO 2017</t>
  </si>
  <si>
    <t>JURISDICCIONES</t>
  </si>
  <si>
    <t>GASTO EN
 PERSONAL
- en miles de $ -</t>
  </si>
  <si>
    <t>PLANTA
OCUPADA</t>
  </si>
  <si>
    <t>GASTO MEDIO
 MENSUAL
 - en $ -</t>
  </si>
  <si>
    <t>HABITANTES
(*)</t>
  </si>
  <si>
    <t>EMPLEADOS
CADA MIL
 HABITANTES</t>
  </si>
  <si>
    <t>G.C.B.A. (**)</t>
  </si>
  <si>
    <t xml:space="preserve">BUENOS AIRES </t>
  </si>
  <si>
    <t>CATAMARCA</t>
  </si>
  <si>
    <t>CORDOBA</t>
  </si>
  <si>
    <t xml:space="preserve">CORRIENTES </t>
  </si>
  <si>
    <t>CHACO</t>
  </si>
  <si>
    <t>CHUBUT</t>
  </si>
  <si>
    <t>ENTRE RIOS</t>
  </si>
  <si>
    <t>FORMOSA</t>
  </si>
  <si>
    <t>JUJUY</t>
  </si>
  <si>
    <t>LA PAMPA(***)</t>
  </si>
  <si>
    <t>LA RIOJA</t>
  </si>
  <si>
    <t>MENDOZA(****)</t>
  </si>
  <si>
    <t>MISIONES</t>
  </si>
  <si>
    <t>NEUQUEN</t>
  </si>
  <si>
    <t>RIO NEGRO</t>
  </si>
  <si>
    <t>SALTA</t>
  </si>
  <si>
    <t>SAN JUAN</t>
  </si>
  <si>
    <t>SAN LUIS(***)</t>
  </si>
  <si>
    <t>SANTA CRUZ</t>
  </si>
  <si>
    <t>SANTA FE</t>
  </si>
  <si>
    <t>S. DEL ESTERO</t>
  </si>
  <si>
    <t>TUCUMAN</t>
  </si>
  <si>
    <t>T. DEL FUEGO</t>
  </si>
  <si>
    <t>(*) Proyección del INDEC  en base al Censo 2010.</t>
  </si>
  <si>
    <t>(**) La información de la planta ocupada corresponde al dato de la Cuenta de Inversión de la Jurisdicción.</t>
  </si>
  <si>
    <t>(***) La información de la planta ocupada corresponde al dato del Presupuesto de la Provincia.</t>
  </si>
  <si>
    <t>(****) La información es de septiembre</t>
  </si>
  <si>
    <t>Miles de pesos</t>
  </si>
  <si>
    <t>miles de pesos</t>
  </si>
  <si>
    <t>personal</t>
  </si>
  <si>
    <t>habitantes</t>
  </si>
  <si>
    <t>por mil</t>
  </si>
  <si>
    <t>1887/2017</t>
  </si>
  <si>
    <t>Empleo publico comparado por provincias</t>
  </si>
  <si>
    <t>Empleo publico por habitante Neuquen</t>
  </si>
  <si>
    <t>1987/2017</t>
  </si>
  <si>
    <t>Serie ocupacion y salarios provinciales</t>
  </si>
  <si>
    <t>Direccion Nacional de Asuntos Provinciales del Ministerio de Economia de la Nacion</t>
  </si>
  <si>
    <t>https://www.economia.gob.ar/dnap/ejecuciones.html</t>
  </si>
  <si>
    <t>ocupacion_salarios</t>
  </si>
  <si>
    <t>Total País</t>
  </si>
  <si>
    <t>Petroleo</t>
  </si>
  <si>
    <t>gas</t>
  </si>
  <si>
    <t>IPC pcial</t>
  </si>
  <si>
    <t>$ ene 2010</t>
  </si>
  <si>
    <t>variaciones respecto año anterior</t>
  </si>
  <si>
    <t>Retenciones</t>
  </si>
  <si>
    <t>Regalias total</t>
  </si>
  <si>
    <t>Renta por venta crudo en el mercado interno por debajo / arriba precio internacional</t>
  </si>
  <si>
    <t>Renta crudo por exportaciones a peso sobrevaluado</t>
  </si>
  <si>
    <t>Renta por venta gas en el mercado interno por debajo / arriba precio internacional</t>
  </si>
  <si>
    <t>Renta gas por exportaciones</t>
  </si>
  <si>
    <t>SUMA renta otros (sin importaciones)</t>
  </si>
  <si>
    <t>regalias gas y petro</t>
  </si>
  <si>
    <t>petroleo</t>
  </si>
  <si>
    <t>Renta petrolera y gasífera apropiable por otros sujetos sociales  surgida de la producción neuquina</t>
  </si>
  <si>
    <t>Masa salarial met 2</t>
  </si>
  <si>
    <t>PV neta de gstos cir</t>
  </si>
  <si>
    <t>ene 2010=100</t>
  </si>
  <si>
    <t>Renta petrolera y gasífera apropiable por otros sujetos sociales surgida de la producción neuquina</t>
  </si>
  <si>
    <t>pesos</t>
  </si>
  <si>
    <t>pesso</t>
  </si>
  <si>
    <t>OJO</t>
  </si>
  <si>
    <t>%nacional</t>
  </si>
  <si>
    <t>%neuq/naci</t>
  </si>
  <si>
    <t>renta</t>
  </si>
  <si>
    <t>%neuq/nac</t>
  </si>
  <si>
    <t>bruta de consumo kfijo</t>
  </si>
  <si>
    <t>%reg/renta</t>
  </si>
  <si>
    <t>%reg/pv (der)</t>
  </si>
  <si>
    <t>pbg</t>
  </si>
  <si>
    <t>pv</t>
  </si>
  <si>
    <t>rent</t>
  </si>
  <si>
    <t>reg</t>
  </si>
  <si>
    <t>Renta petrolera y gasífera apropiable por otros sujetos sociales surgida de la producción de la provincia de Neuquén</t>
  </si>
  <si>
    <t>Renta petrolera y gasífera total país</t>
  </si>
  <si>
    <t>Renta</t>
  </si>
  <si>
    <t>1993-2018</t>
  </si>
  <si>
    <t>K: (Estimación muy cuestionable) Contribución pcial en $ a las retenciones petroleras y gasíferas. Surgida del  promedio simple  entre los ratios de participación pcial en las regalías nacionales de gas y petróleo y los de participación de la producción petrolera sobre las retenciones totales hidrocarburíferas.</t>
  </si>
  <si>
    <t>L: Neuquén - Regalías gas y Petróleo. $ Corrientes. Fuente: Dirección Provincial de Estadística</t>
  </si>
  <si>
    <t>M: Neuquén - Regalías gas y Petróleo. Participación pcial en las regalías nacionales. Fuente: Ídem.</t>
  </si>
  <si>
    <t>O: Neuquén: Renta petrolera por diferencia precios + renta petrolera por tipo de cambio. Estimada por participación provincial en la producción de petróleo a nivel nacional  sobre la renta nacional.</t>
  </si>
  <si>
    <t>N: Neuquén: Participación provincial en la producción de petróleo a nivel nacional . Fuente: Dirección Provincial de Estadística.</t>
  </si>
  <si>
    <t>P: Neuquén: Participación provincial en la producción de gas a nivel nacional . Fuente: Dirección Provincial de Estadística.</t>
  </si>
  <si>
    <t>Q: Neuquén: Renta gasífera por diferencia precios + renta gasífera por tipo de cambio. Estimada por participación provincial en la producción de gas a nivel nacional  sobre la renta gasífera nacional.</t>
  </si>
  <si>
    <t>R: Neuquén: Renta petrolera y gasífera apropiable por otros sujetos sociales  surgida de la producción neuquina. Suma de L, O, Q, K.</t>
  </si>
  <si>
    <t>S: Neuquén: Participación provincial en la Renta petrolera y gasífera apropiable por otros sujetos sociales a nivel nacional.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</si>
</sst>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 #,##0.0000_ ;_ * \-#,##0.0000_ ;_ * &quot;-&quot;??_ ;_ @_ "/>
    <numFmt numFmtId="165" formatCode="_ * #,##0_ ;_ * \-#,##0_ ;_ * &quot;-&quot;_ ;_ @_ "/>
    <numFmt numFmtId="166" formatCode="0.0"/>
    <numFmt numFmtId="167" formatCode="0.0%"/>
  </numFmts>
  <fonts count="21" x14ac:knownFonts="1">
    <font>
      <sz val="10"/>
      <color rgb="FF000000"/>
      <name val="Arial"/>
    </font>
    <font>
      <sz val="10"/>
      <color theme="1"/>
      <name val="Arial"/>
    </font>
    <font>
      <sz val="10"/>
      <name val="Arial"/>
    </font>
    <font>
      <u/>
      <sz val="10"/>
      <color rgb="FF1155CC"/>
      <name val="Arial"/>
    </font>
    <font>
      <sz val="8"/>
      <color rgb="FF000000"/>
      <name val="Arial"/>
    </font>
    <font>
      <sz val="8"/>
      <color theme="1"/>
      <name val="Arial"/>
    </font>
    <font>
      <sz val="10"/>
      <color rgb="FF000000"/>
      <name val="Arial"/>
    </font>
    <font>
      <sz val="8"/>
      <name val="Arial"/>
    </font>
    <font>
      <u/>
      <sz val="10"/>
      <color theme="11"/>
      <name val="Arial"/>
    </font>
    <font>
      <u/>
      <sz val="10"/>
      <color theme="4" tint="-0.249977111117893"/>
      <name val="Arial"/>
    </font>
    <font>
      <sz val="8"/>
      <color indexed="8"/>
      <name val="Arial"/>
      <family val="2"/>
    </font>
    <font>
      <u/>
      <sz val="10"/>
      <color theme="10"/>
      <name val="Arial"/>
    </font>
    <font>
      <sz val="10"/>
      <color indexed="8"/>
      <name val="Arial"/>
    </font>
    <font>
      <sz val="10"/>
      <color theme="1"/>
      <name val="Arial"/>
      <family val="2"/>
      <scheme val="minor"/>
    </font>
    <font>
      <sz val="10"/>
      <color rgb="FF3C4043"/>
      <name val="Helvetica"/>
    </font>
    <font>
      <sz val="8"/>
      <color rgb="FFFF0000"/>
      <name val="Arial"/>
    </font>
    <font>
      <i/>
      <sz val="8"/>
      <color rgb="FF000000"/>
      <name val="Arial"/>
    </font>
    <font>
      <vertAlign val="superscript"/>
      <sz val="8"/>
      <color indexed="8"/>
      <name val="Arial"/>
    </font>
    <font>
      <sz val="8"/>
      <color rgb="FF000000"/>
      <name val="Calibri"/>
    </font>
    <font>
      <b/>
      <sz val="9"/>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diagonal/>
    </border>
    <border>
      <left/>
      <right/>
      <top/>
      <bottom style="thin">
        <color auto="1"/>
      </bottom>
      <diagonal/>
    </border>
    <border>
      <left style="thin">
        <color auto="1"/>
      </left>
      <right/>
      <top/>
      <bottom/>
      <diagonal/>
    </border>
  </borders>
  <cellStyleXfs count="140">
    <xf numFmtId="0" fontId="0" fillId="0" borderId="0"/>
    <xf numFmtId="0" fontId="8" fillId="0" borderId="0" applyNumberFormat="0" applyFill="0" applyBorder="0" applyAlignment="0" applyProtection="0"/>
    <xf numFmtId="9" fontId="6"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6" fillId="0" borderId="0" applyFont="0" applyFill="0" applyBorder="0" applyAlignment="0" applyProtection="0"/>
    <xf numFmtId="0" fontId="1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 fillId="0" borderId="1"/>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1"/>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 fillId="0" borderId="1"/>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7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alignment horizontal="right"/>
    </xf>
    <xf numFmtId="0" fontId="0" fillId="0" borderId="0" xfId="0" applyFont="1" applyAlignment="1"/>
    <xf numFmtId="0" fontId="0" fillId="0" borderId="0" xfId="0" applyFont="1" applyAlignment="1"/>
    <xf numFmtId="0" fontId="4" fillId="0" borderId="0" xfId="0" applyFont="1" applyAlignment="1"/>
    <xf numFmtId="0" fontId="9" fillId="0" borderId="0" xfId="0" applyFont="1" applyAlignment="1"/>
    <xf numFmtId="0" fontId="0" fillId="0" borderId="1" xfId="0" applyFont="1" applyFill="1" applyBorder="1" applyAlignment="1"/>
    <xf numFmtId="0" fontId="4" fillId="0" borderId="1" xfId="0" applyFont="1" applyFill="1" applyBorder="1" applyAlignment="1">
      <alignment horizontal="center"/>
    </xf>
    <xf numFmtId="0" fontId="4" fillId="0" borderId="1" xfId="0" applyFont="1" applyFill="1" applyBorder="1" applyAlignment="1">
      <alignment horizontal="right"/>
    </xf>
    <xf numFmtId="3" fontId="4" fillId="0" borderId="1" xfId="0" applyNumberFormat="1" applyFont="1" applyFill="1" applyBorder="1" applyAlignment="1">
      <alignment horizontal="right"/>
    </xf>
    <xf numFmtId="4" fontId="4" fillId="0" borderId="1" xfId="0" applyNumberFormat="1" applyFont="1" applyFill="1" applyBorder="1" applyAlignment="1">
      <alignment horizontal="right"/>
    </xf>
    <xf numFmtId="10" fontId="5" fillId="0" borderId="1" xfId="0" applyNumberFormat="1" applyFont="1" applyFill="1" applyBorder="1"/>
    <xf numFmtId="4" fontId="4" fillId="0" borderId="1" xfId="0" applyNumberFormat="1" applyFont="1" applyFill="1" applyBorder="1" applyAlignment="1"/>
    <xf numFmtId="0" fontId="4" fillId="0" borderId="1" xfId="0" applyFont="1" applyFill="1" applyBorder="1" applyAlignment="1"/>
    <xf numFmtId="3" fontId="5" fillId="0" borderId="1" xfId="0" applyNumberFormat="1" applyFont="1" applyBorder="1"/>
    <xf numFmtId="0" fontId="10" fillId="0" borderId="1" xfId="0" applyFont="1" applyBorder="1"/>
    <xf numFmtId="0" fontId="5" fillId="0" borderId="1" xfId="0" applyFont="1" applyBorder="1"/>
    <xf numFmtId="0" fontId="10" fillId="0" borderId="0" xfId="0" applyFont="1"/>
    <xf numFmtId="1" fontId="5" fillId="0" borderId="1" xfId="0" applyNumberFormat="1" applyFont="1" applyBorder="1"/>
    <xf numFmtId="0" fontId="0" fillId="0" borderId="0" xfId="0" applyFont="1" applyAlignment="1"/>
    <xf numFmtId="0" fontId="3" fillId="0" borderId="0" xfId="0" applyFont="1" applyFill="1" applyAlignment="1"/>
    <xf numFmtId="0" fontId="0" fillId="0" borderId="0" xfId="0" applyFont="1" applyFill="1" applyAlignment="1"/>
    <xf numFmtId="0" fontId="2" fillId="0" borderId="0" xfId="0" applyFont="1" applyFill="1" applyAlignment="1"/>
    <xf numFmtId="0" fontId="1" fillId="0" borderId="0" xfId="0" applyFont="1" applyFill="1" applyAlignment="1"/>
    <xf numFmtId="0" fontId="9" fillId="0" borderId="0" xfId="0" applyFont="1" applyFill="1" applyAlignment="1"/>
    <xf numFmtId="0" fontId="4" fillId="0" borderId="0" xfId="0" applyFont="1" applyFill="1" applyAlignment="1"/>
    <xf numFmtId="0" fontId="4" fillId="0" borderId="0" xfId="0" applyFont="1" applyFill="1" applyAlignment="1">
      <alignment horizontal="right"/>
    </xf>
    <xf numFmtId="2" fontId="4" fillId="0" borderId="0" xfId="0" applyNumberFormat="1" applyFont="1" applyFill="1"/>
    <xf numFmtId="9" fontId="4" fillId="0" borderId="0" xfId="2" applyFont="1" applyFill="1" applyAlignment="1"/>
    <xf numFmtId="0" fontId="4" fillId="0" borderId="1" xfId="0" applyFont="1" applyBorder="1" applyAlignment="1"/>
    <xf numFmtId="0" fontId="0" fillId="0" borderId="1" xfId="0" applyFont="1" applyBorder="1" applyAlignment="1"/>
    <xf numFmtId="9" fontId="4" fillId="0" borderId="1" xfId="2" applyFont="1" applyBorder="1" applyAlignment="1"/>
    <xf numFmtId="0" fontId="0" fillId="0" borderId="0" xfId="0" applyFont="1" applyAlignment="1">
      <alignment horizontal="left" vertical="top" wrapText="1"/>
    </xf>
    <xf numFmtId="0" fontId="0" fillId="0" borderId="0" xfId="0"/>
    <xf numFmtId="0" fontId="5" fillId="0" borderId="1" xfId="0" applyFont="1" applyFill="1" applyBorder="1"/>
    <xf numFmtId="3" fontId="5" fillId="0" borderId="1" xfId="0" applyNumberFormat="1" applyFont="1" applyFill="1" applyBorder="1" applyAlignment="1">
      <alignment horizontal="right"/>
    </xf>
    <xf numFmtId="0" fontId="5" fillId="0" borderId="1" xfId="0" applyFont="1" applyFill="1" applyBorder="1" applyAlignment="1">
      <alignment horizontal="right"/>
    </xf>
    <xf numFmtId="0" fontId="0" fillId="0" borderId="1" xfId="0" applyFill="1" applyBorder="1"/>
    <xf numFmtId="9" fontId="5" fillId="0" borderId="1" xfId="2" applyFont="1" applyFill="1" applyBorder="1" applyAlignment="1">
      <alignment horizontal="right"/>
    </xf>
    <xf numFmtId="0" fontId="4" fillId="0" borderId="1" xfId="0" applyFont="1" applyFill="1" applyBorder="1" applyAlignment="1">
      <alignment horizontal="left"/>
    </xf>
    <xf numFmtId="0" fontId="4" fillId="0" borderId="1" xfId="0" applyFont="1" applyFill="1" applyBorder="1" applyAlignment="1">
      <alignment horizontal="left" vertical="center"/>
    </xf>
    <xf numFmtId="9" fontId="4" fillId="0" borderId="1" xfId="2" applyFont="1" applyFill="1" applyBorder="1" applyAlignment="1"/>
    <xf numFmtId="0" fontId="7" fillId="0" borderId="0" xfId="0" applyFont="1"/>
    <xf numFmtId="4" fontId="7" fillId="0" borderId="0" xfId="0" applyNumberFormat="1" applyFont="1"/>
    <xf numFmtId="3" fontId="5" fillId="0" borderId="1" xfId="0" applyNumberFormat="1" applyFont="1" applyFill="1" applyBorder="1"/>
    <xf numFmtId="3" fontId="7" fillId="0" borderId="1" xfId="0" applyNumberFormat="1" applyFont="1" applyFill="1" applyBorder="1"/>
    <xf numFmtId="3" fontId="10" fillId="0" borderId="1" xfId="0" applyNumberFormat="1" applyFont="1" applyFill="1" applyBorder="1" applyAlignment="1" applyProtection="1"/>
    <xf numFmtId="3" fontId="4" fillId="0" borderId="1" xfId="0" applyNumberFormat="1" applyFont="1" applyFill="1" applyBorder="1"/>
    <xf numFmtId="3" fontId="7" fillId="0" borderId="1" xfId="0" applyNumberFormat="1" applyFont="1" applyFill="1" applyBorder="1" applyAlignment="1"/>
    <xf numFmtId="0" fontId="10" fillId="0" borderId="1" xfId="0" applyFont="1" applyFill="1" applyBorder="1"/>
    <xf numFmtId="0" fontId="5" fillId="0" borderId="1" xfId="0" applyFont="1" applyFill="1" applyBorder="1" applyAlignment="1">
      <alignment horizontal="left" vertical="center" wrapText="1"/>
    </xf>
    <xf numFmtId="2" fontId="5" fillId="0" borderId="1" xfId="2" applyNumberFormat="1" applyFont="1" applyFill="1" applyBorder="1" applyAlignment="1">
      <alignment horizontal="right"/>
    </xf>
    <xf numFmtId="2" fontId="0" fillId="0" borderId="0" xfId="2" applyNumberFormat="1" applyFont="1"/>
    <xf numFmtId="3" fontId="5" fillId="0" borderId="1" xfId="2" applyNumberFormat="1" applyFont="1" applyFill="1" applyBorder="1" applyAlignment="1">
      <alignment horizontal="right"/>
    </xf>
    <xf numFmtId="0" fontId="11" fillId="0" borderId="0" xfId="7" applyAlignment="1"/>
    <xf numFmtId="0" fontId="10" fillId="0" borderId="1" xfId="34" applyNumberFormat="1" applyFont="1" applyFill="1" applyBorder="1" applyAlignment="1">
      <alignment wrapText="1"/>
    </xf>
    <xf numFmtId="165" fontId="10" fillId="0" borderId="1" xfId="34" applyNumberFormat="1" applyFont="1" applyFill="1" applyBorder="1" applyAlignment="1">
      <alignment horizontal="right"/>
    </xf>
    <xf numFmtId="0" fontId="10" fillId="0" borderId="1" xfId="34" applyNumberFormat="1" applyFont="1" applyFill="1" applyBorder="1" applyAlignment="1">
      <alignment horizontal="right"/>
    </xf>
    <xf numFmtId="165" fontId="5" fillId="0" borderId="1" xfId="0" applyNumberFormat="1" applyFont="1" applyFill="1" applyBorder="1" applyAlignment="1"/>
    <xf numFmtId="165" fontId="5" fillId="0" borderId="1" xfId="0" applyNumberFormat="1" applyFont="1" applyFill="1" applyBorder="1" applyAlignment="1">
      <alignment horizontal="right"/>
    </xf>
    <xf numFmtId="0" fontId="5" fillId="0" borderId="1" xfId="0" applyFont="1" applyFill="1" applyBorder="1" applyAlignment="1">
      <alignment horizontal="centerContinuous"/>
    </xf>
    <xf numFmtId="0" fontId="5" fillId="0" borderId="1" xfId="0" applyFont="1" applyFill="1" applyBorder="1" applyAlignment="1">
      <alignment vertical="center"/>
    </xf>
    <xf numFmtId="0" fontId="5" fillId="0" borderId="1" xfId="0" applyNumberFormat="1" applyFont="1" applyFill="1" applyBorder="1" applyAlignment="1">
      <alignment vertical="center"/>
    </xf>
    <xf numFmtId="9" fontId="5" fillId="0" borderId="1" xfId="2" applyFont="1" applyFill="1" applyBorder="1" applyAlignment="1"/>
    <xf numFmtId="0" fontId="0" fillId="0" borderId="0" xfId="0" applyFont="1" applyAlignment="1"/>
    <xf numFmtId="0" fontId="7" fillId="0" borderId="1" xfId="0" applyFont="1" applyFill="1" applyBorder="1" applyAlignment="1">
      <alignment horizontal="left" vertical="center"/>
    </xf>
    <xf numFmtId="0" fontId="7" fillId="0" borderId="1" xfId="0" applyFont="1" applyFill="1" applyBorder="1"/>
    <xf numFmtId="14" fontId="7" fillId="0" borderId="1" xfId="23" applyNumberFormat="1" applyFont="1" applyFill="1" applyBorder="1" applyAlignment="1">
      <alignment horizontal="center" vertical="center" wrapText="1"/>
    </xf>
    <xf numFmtId="2" fontId="7" fillId="0" borderId="1" xfId="23" applyNumberFormat="1" applyFont="1" applyFill="1" applyBorder="1" applyAlignment="1">
      <alignment horizontal="center" vertical="center" wrapText="1"/>
    </xf>
    <xf numFmtId="9" fontId="7" fillId="0" borderId="1" xfId="2" applyFont="1" applyFill="1" applyBorder="1" applyAlignment="1">
      <alignment horizontal="center" vertical="center" wrapText="1"/>
    </xf>
    <xf numFmtId="3" fontId="7" fillId="0" borderId="0" xfId="0" applyNumberFormat="1" applyFont="1"/>
    <xf numFmtId="3" fontId="7" fillId="0" borderId="1" xfId="0" applyNumberFormat="1" applyFont="1" applyFill="1" applyBorder="1" applyAlignment="1">
      <alignment vertical="center"/>
    </xf>
    <xf numFmtId="3" fontId="7" fillId="0" borderId="1" xfId="41" applyNumberFormat="1" applyFont="1" applyFill="1" applyBorder="1" applyAlignment="1">
      <alignment vertical="justify"/>
    </xf>
    <xf numFmtId="0" fontId="0" fillId="0" borderId="0" xfId="0" applyFont="1" applyAlignment="1"/>
    <xf numFmtId="0" fontId="4" fillId="0" borderId="1" xfId="0" applyFont="1" applyFill="1" applyBorder="1" applyAlignment="1"/>
    <xf numFmtId="0" fontId="4" fillId="0" borderId="0" xfId="0" applyFont="1" applyAlignment="1"/>
    <xf numFmtId="0" fontId="0" fillId="0" borderId="0" xfId="0" applyFont="1" applyAlignment="1"/>
    <xf numFmtId="0" fontId="13" fillId="0" borderId="1" xfId="0" applyFont="1" applyBorder="1" applyAlignment="1">
      <alignment horizontal="left"/>
    </xf>
    <xf numFmtId="0" fontId="5" fillId="0" borderId="0" xfId="0" applyFont="1"/>
    <xf numFmtId="0" fontId="5" fillId="0" borderId="0" xfId="0" applyFont="1" applyAlignment="1"/>
    <xf numFmtId="0" fontId="5" fillId="0" borderId="1" xfId="0" applyFont="1" applyFill="1" applyBorder="1" applyAlignment="1">
      <alignment horizontal="left"/>
    </xf>
    <xf numFmtId="0" fontId="4" fillId="2" borderId="1" xfId="0" applyFont="1" applyFill="1" applyBorder="1" applyAlignment="1"/>
    <xf numFmtId="0" fontId="5" fillId="0" borderId="1" xfId="0" applyFont="1" applyBorder="1" applyAlignment="1">
      <alignment horizontal="left"/>
    </xf>
    <xf numFmtId="3" fontId="4" fillId="0" borderId="1" xfId="0" applyNumberFormat="1" applyFont="1" applyBorder="1" applyAlignment="1"/>
    <xf numFmtId="3" fontId="4" fillId="0" borderId="0" xfId="0" applyNumberFormat="1" applyFont="1" applyAlignment="1"/>
    <xf numFmtId="166" fontId="5" fillId="0" borderId="1" xfId="0" applyNumberFormat="1" applyFont="1" applyFill="1" applyBorder="1"/>
    <xf numFmtId="2" fontId="5" fillId="0" borderId="1" xfId="0" applyNumberFormat="1" applyFont="1" applyFill="1" applyBorder="1"/>
    <xf numFmtId="9" fontId="5" fillId="0" borderId="0" xfId="2" applyFont="1"/>
    <xf numFmtId="167" fontId="5" fillId="0" borderId="1" xfId="2" applyNumberFormat="1" applyFont="1" applyFill="1" applyBorder="1"/>
    <xf numFmtId="166" fontId="5" fillId="0" borderId="0" xfId="0" applyNumberFormat="1" applyFont="1"/>
    <xf numFmtId="167" fontId="5" fillId="0" borderId="0" xfId="2" applyNumberFormat="1" applyFont="1"/>
    <xf numFmtId="2" fontId="5" fillId="0" borderId="0" xfId="0" applyNumberFormat="1" applyFont="1"/>
    <xf numFmtId="9" fontId="15" fillId="0" borderId="0" xfId="2" applyFont="1"/>
    <xf numFmtId="0" fontId="5" fillId="0" borderId="0" xfId="0" applyFont="1" applyAlignment="1">
      <alignment horizontal="center"/>
    </xf>
    <xf numFmtId="0" fontId="5" fillId="0" borderId="1" xfId="0" applyFont="1" applyBorder="1" applyAlignment="1">
      <alignment horizontal="center"/>
    </xf>
    <xf numFmtId="3" fontId="5" fillId="0" borderId="0" xfId="0" applyNumberFormat="1" applyFont="1"/>
    <xf numFmtId="9" fontId="4" fillId="0" borderId="0" xfId="2" applyFont="1" applyAlignment="1"/>
    <xf numFmtId="3" fontId="4" fillId="0" borderId="0" xfId="0" applyNumberFormat="1" applyFont="1" applyFill="1" applyAlignment="1"/>
    <xf numFmtId="0" fontId="14" fillId="0" borderId="0" xfId="0" applyFont="1" applyFill="1" applyAlignment="1"/>
    <xf numFmtId="2" fontId="4" fillId="0" borderId="0" xfId="0" applyNumberFormat="1" applyFont="1" applyAlignment="1"/>
    <xf numFmtId="0" fontId="4" fillId="0" borderId="1" xfId="0" applyFont="1" applyFill="1" applyBorder="1"/>
    <xf numFmtId="0" fontId="4" fillId="0" borderId="1" xfId="0" applyFont="1" applyBorder="1"/>
    <xf numFmtId="166" fontId="4" fillId="0" borderId="1" xfId="0" applyNumberFormat="1" applyFont="1" applyBorder="1"/>
    <xf numFmtId="9" fontId="4" fillId="0" borderId="1" xfId="2" applyFont="1" applyBorder="1"/>
    <xf numFmtId="0" fontId="7" fillId="0" borderId="0" xfId="0" applyFont="1" applyFill="1" applyAlignment="1"/>
    <xf numFmtId="0" fontId="7" fillId="0" borderId="0" xfId="0" applyFont="1" applyFill="1"/>
    <xf numFmtId="1" fontId="7" fillId="0" borderId="0" xfId="0" applyNumberFormat="1" applyFont="1" applyFill="1"/>
    <xf numFmtId="167" fontId="7" fillId="0" borderId="0" xfId="2" applyNumberFormat="1" applyFont="1" applyFill="1"/>
    <xf numFmtId="166" fontId="7" fillId="0" borderId="0" xfId="2" applyNumberFormat="1" applyFont="1" applyFill="1"/>
    <xf numFmtId="9" fontId="7" fillId="0" borderId="0" xfId="2" applyFont="1" applyFill="1"/>
    <xf numFmtId="0" fontId="0" fillId="0" borderId="0" xfId="0" applyFont="1" applyAlignment="1">
      <alignment horizontal="left" vertical="top"/>
    </xf>
    <xf numFmtId="0" fontId="0" fillId="0" borderId="0" xfId="0" applyFont="1" applyAlignment="1"/>
    <xf numFmtId="0" fontId="0" fillId="0" borderId="0" xfId="0" applyFont="1" applyAlignment="1"/>
    <xf numFmtId="0" fontId="4" fillId="0" borderId="1" xfId="0" applyFont="1" applyFill="1" applyBorder="1" applyAlignment="1"/>
    <xf numFmtId="0" fontId="4" fillId="0" borderId="0" xfId="0" applyFont="1" applyAlignment="1"/>
    <xf numFmtId="0" fontId="0" fillId="0" borderId="0" xfId="0" applyFont="1" applyAlignment="1"/>
    <xf numFmtId="10" fontId="7" fillId="0" borderId="1" xfId="0" applyNumberFormat="1" applyFont="1" applyFill="1" applyBorder="1"/>
    <xf numFmtId="0" fontId="4" fillId="0" borderId="0" xfId="0" applyFont="1" applyFill="1"/>
    <xf numFmtId="49" fontId="5" fillId="0" borderId="0" xfId="0" applyNumberFormat="1" applyFont="1" applyFill="1"/>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xf>
    <xf numFmtId="0" fontId="4" fillId="0" borderId="2" xfId="0" applyFont="1" applyBorder="1"/>
    <xf numFmtId="164" fontId="4" fillId="0" borderId="2" xfId="6" applyNumberFormat="1" applyFont="1" applyBorder="1"/>
    <xf numFmtId="0" fontId="4" fillId="0" borderId="0" xfId="0" applyFont="1"/>
    <xf numFmtId="0" fontId="5" fillId="0" borderId="1" xfId="0" applyFont="1" applyFill="1" applyBorder="1" applyAlignment="1">
      <alignment horizontal="center"/>
    </xf>
    <xf numFmtId="0" fontId="18" fillId="0" borderId="0" xfId="0" applyFont="1" applyAlignment="1"/>
    <xf numFmtId="0" fontId="5" fillId="0" borderId="1" xfId="0" applyFont="1" applyFill="1" applyBorder="1" applyAlignment="1">
      <alignment vertical="center" wrapText="1"/>
    </xf>
    <xf numFmtId="0" fontId="0" fillId="0" borderId="0" xfId="0" applyFont="1" applyAlignment="1">
      <alignment wrapText="1"/>
    </xf>
    <xf numFmtId="0" fontId="4" fillId="0" borderId="1" xfId="0" applyFont="1" applyFill="1" applyBorder="1" applyAlignment="1"/>
    <xf numFmtId="0" fontId="4" fillId="0" borderId="0" xfId="0" applyFont="1" applyAlignment="1"/>
    <xf numFmtId="0" fontId="5" fillId="0" borderId="3" xfId="0" applyFont="1" applyBorder="1"/>
    <xf numFmtId="3" fontId="5" fillId="0" borderId="1" xfId="0" applyNumberFormat="1" applyFont="1" applyBorder="1" applyAlignment="1">
      <alignment horizontal="right"/>
    </xf>
    <xf numFmtId="0" fontId="5" fillId="0" borderId="1" xfId="0" applyFont="1" applyBorder="1" applyAlignment="1">
      <alignment horizontal="right"/>
    </xf>
    <xf numFmtId="9" fontId="5" fillId="0" borderId="1" xfId="2" applyFont="1" applyBorder="1" applyAlignment="1">
      <alignment horizontal="right"/>
    </xf>
    <xf numFmtId="0" fontId="15" fillId="0" borderId="0" xfId="0" applyFont="1"/>
    <xf numFmtId="3" fontId="15" fillId="0" borderId="0" xfId="0" applyNumberFormat="1" applyFont="1" applyAlignment="1"/>
    <xf numFmtId="0" fontId="16" fillId="0" borderId="1" xfId="0" applyFont="1" applyFill="1" applyBorder="1"/>
    <xf numFmtId="0" fontId="5" fillId="0" borderId="1" xfId="0" applyFont="1" applyFill="1" applyBorder="1" applyAlignment="1">
      <alignment horizontal="center" vertical="center" wrapText="1"/>
    </xf>
    <xf numFmtId="0" fontId="1" fillId="0" borderId="1" xfId="0" applyFont="1" applyFill="1" applyBorder="1"/>
    <xf numFmtId="0" fontId="11" fillId="0" borderId="0" xfId="7"/>
    <xf numFmtId="0" fontId="1" fillId="0" borderId="0" xfId="0" applyFont="1"/>
    <xf numFmtId="0" fontId="19" fillId="0" borderId="1" xfId="0" applyFont="1" applyBorder="1" applyAlignment="1"/>
    <xf numFmtId="0" fontId="19" fillId="0" borderId="1" xfId="0" applyFont="1" applyFill="1" applyBorder="1" applyAlignment="1"/>
    <xf numFmtId="9" fontId="0" fillId="0" borderId="0" xfId="2" applyFont="1" applyAlignment="1"/>
    <xf numFmtId="0" fontId="4" fillId="0" borderId="1" xfId="0" applyFont="1" applyFill="1" applyBorder="1" applyAlignment="1"/>
    <xf numFmtId="0" fontId="4" fillId="0" borderId="0" xfId="0" applyFont="1" applyAlignment="1"/>
    <xf numFmtId="0" fontId="4" fillId="0" borderId="0" xfId="0" applyFont="1" applyAlignment="1"/>
    <xf numFmtId="10" fontId="4" fillId="0" borderId="0" xfId="2" applyNumberFormat="1" applyFont="1" applyAlignment="1"/>
    <xf numFmtId="3" fontId="7" fillId="0" borderId="0" xfId="0" applyNumberFormat="1" applyFont="1" applyAlignment="1"/>
    <xf numFmtId="4" fontId="4" fillId="0" borderId="0" xfId="0" applyNumberFormat="1" applyFont="1" applyAlignment="1"/>
    <xf numFmtId="0" fontId="4" fillId="0" borderId="0" xfId="0" applyFont="1" applyAlignment="1">
      <alignment wrapText="1"/>
    </xf>
    <xf numFmtId="0" fontId="13" fillId="0" borderId="1" xfId="0" applyFont="1" applyFill="1" applyBorder="1" applyAlignment="1">
      <alignment horizontal="left"/>
    </xf>
    <xf numFmtId="0" fontId="4" fillId="0" borderId="1" xfId="0" applyFont="1" applyFill="1" applyBorder="1" applyAlignment="1"/>
    <xf numFmtId="0" fontId="4" fillId="0" borderId="0" xfId="0" applyFont="1" applyAlignment="1"/>
    <xf numFmtId="0" fontId="0" fillId="2" borderId="0" xfId="0" applyFont="1" applyFill="1" applyAlignment="1"/>
    <xf numFmtId="1" fontId="4" fillId="0" borderId="0" xfId="0" applyNumberFormat="1" applyFont="1"/>
    <xf numFmtId="0" fontId="4" fillId="0" borderId="1" xfId="0" applyFont="1" applyBorder="1" applyAlignment="1">
      <alignment horizontal="center"/>
    </xf>
    <xf numFmtId="1" fontId="4" fillId="0" borderId="0" xfId="6" applyNumberFormat="1" applyFont="1"/>
    <xf numFmtId="3" fontId="4" fillId="0" borderId="0" xfId="0" applyNumberFormat="1" applyFont="1"/>
    <xf numFmtId="3" fontId="4" fillId="0" borderId="0" xfId="0" applyNumberFormat="1" applyFont="1" applyFill="1"/>
    <xf numFmtId="9" fontId="4" fillId="0" borderId="0" xfId="2" applyFont="1"/>
    <xf numFmtId="1" fontId="4" fillId="0" borderId="1" xfId="0" applyNumberFormat="1" applyFont="1" applyBorder="1" applyAlignment="1">
      <alignment horizontal="center"/>
    </xf>
    <xf numFmtId="1" fontId="4" fillId="0" borderId="1" xfId="0" applyNumberFormat="1" applyFont="1" applyBorder="1"/>
    <xf numFmtId="1" fontId="15" fillId="0" borderId="1" xfId="0" applyNumberFormat="1" applyFont="1" applyFill="1" applyBorder="1"/>
    <xf numFmtId="0" fontId="4" fillId="0" borderId="1" xfId="0" applyFont="1" applyFill="1" applyBorder="1" applyAlignment="1"/>
    <xf numFmtId="0" fontId="4" fillId="0" borderId="0" xfId="0" applyFont="1" applyAlignment="1"/>
    <xf numFmtId="0" fontId="5" fillId="0" borderId="1" xfId="0" applyFont="1" applyFill="1" applyBorder="1" applyAlignment="1">
      <alignment horizontal="left" vertical="center" wrapText="1"/>
    </xf>
    <xf numFmtId="0" fontId="5" fillId="0" borderId="1" xfId="0" applyFont="1" applyFill="1" applyBorder="1" applyAlignment="1">
      <alignment horizontal="left" wrapText="1"/>
    </xf>
    <xf numFmtId="0" fontId="5" fillId="0" borderId="1" xfId="0" applyFont="1" applyBorder="1" applyAlignment="1">
      <alignment horizontal="center"/>
    </xf>
    <xf numFmtId="1" fontId="4" fillId="0" borderId="1" xfId="0" applyNumberFormat="1" applyFont="1" applyBorder="1" applyAlignment="1">
      <alignment horizontal="center"/>
    </xf>
    <xf numFmtId="1" fontId="4" fillId="0" borderId="1" xfId="0" applyNumberFormat="1" applyFont="1" applyFill="1" applyBorder="1" applyAlignment="1">
      <alignment horizontal="center"/>
    </xf>
    <xf numFmtId="0" fontId="4" fillId="0" borderId="1" xfId="0" applyFont="1" applyBorder="1" applyAlignment="1">
      <alignment horizontal="center"/>
    </xf>
    <xf numFmtId="0" fontId="20" fillId="0" borderId="0" xfId="0" applyFont="1" applyAlignment="1"/>
  </cellXfs>
  <cellStyles count="140">
    <cellStyle name="Hipervínculo" xfId="7" builtinId="8"/>
    <cellStyle name="Hipervínculo visitado" xfId="1" builtinId="9" hidden="1"/>
    <cellStyle name="Hipervínculo visitado" xfId="3" builtinId="9" hidden="1"/>
    <cellStyle name="Hipervínculo visitado" xfId="4" builtinId="9" hidden="1"/>
    <cellStyle name="Hipervínculo visitado" xfId="5"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Millares" xfId="6" builtinId="3"/>
    <cellStyle name="Normal" xfId="0" builtinId="0"/>
    <cellStyle name="Normal 2" xfId="23"/>
    <cellStyle name="Normal_020100_P_20" xfId="34"/>
    <cellStyle name="Normal_1998" xfId="41"/>
    <cellStyle name="Porcentual"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www.trabajo.gob.ar/downloads/estadisticas/oede/nacional_serie_empleo_anual.xlsx" TargetMode="External"/><Relationship Id="rId12" Type="http://schemas.openxmlformats.org/officeDocument/2006/relationships/hyperlink" Target="https://www.enargas.gob.ar/secciones/precios-y-tarifas/cuadros-tarifarios.php" TargetMode="External"/><Relationship Id="rId13" Type="http://schemas.openxmlformats.org/officeDocument/2006/relationships/hyperlink" Target="http://www.estadisticaneuquen.gob.ar/" TargetMode="External"/><Relationship Id="rId14" Type="http://schemas.openxmlformats.org/officeDocument/2006/relationships/hyperlink" Target="https://www.economia.gob.ar/dnap/ejecuciones.html" TargetMode="External"/><Relationship Id="rId1" Type="http://schemas.openxmlformats.org/officeDocument/2006/relationships/hyperlink" Target="https://www.argentina.gob.ar/economia/energia/hidrocarburos/reservas-de-petroleo-y-gas" TargetMode="External"/><Relationship Id="rId2" Type="http://schemas.openxmlformats.org/officeDocument/2006/relationships/hyperlink" Target="https://www.estadisticaneuquen.gob.ar/" TargetMode="External"/><Relationship Id="rId3" Type="http://schemas.openxmlformats.org/officeDocument/2006/relationships/hyperlink" Target="https://www.estadisticaneuquen.gob.ar/" TargetMode="External"/><Relationship Id="rId4" Type="http://schemas.openxmlformats.org/officeDocument/2006/relationships/hyperlink" Target="https://www.estadisticaneuquen.gob.ar/" TargetMode="External"/><Relationship Id="rId5" Type="http://schemas.openxmlformats.org/officeDocument/2006/relationships/hyperlink" Target="https://www.estadisticaneuquen.gob.ar/" TargetMode="External"/><Relationship Id="rId6" Type="http://schemas.openxmlformats.org/officeDocument/2006/relationships/hyperlink" Target="http://www.trabajo.gob.ar/downloads/estadisticas/oede/provinciales_serie_remuneraciones_anual.xlsx" TargetMode="External"/><Relationship Id="rId7" Type="http://schemas.openxmlformats.org/officeDocument/2006/relationships/hyperlink" Target="http://www.trabajo.gob.ar/downloads/estadisticas/oede/nacional_serie_remuneraciones_anual.xlsx" TargetMode="External"/><Relationship Id="rId8" Type="http://schemas.openxmlformats.org/officeDocument/2006/relationships/hyperlink" Target="http://www.trabajo.gob.ar/downloads/estadisticas/oede/provinciales_serie_remuneraciones_anual.xlsx" TargetMode="External"/><Relationship Id="rId9" Type="http://schemas.openxmlformats.org/officeDocument/2006/relationships/hyperlink" Target="http://www.trabajo.gob.ar/downloads/estadisticas/oede/nacional_serie_remuneraciones_anual.xlsx" TargetMode="External"/><Relationship Id="rId10" Type="http://schemas.openxmlformats.org/officeDocument/2006/relationships/hyperlink" Target="http://www.trabajo.gob.ar/downloads/estadisticas/oede/provinciales_serie_remuneraciones_a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80"/>
  <sheetViews>
    <sheetView topLeftCell="A143" zoomScale="125" zoomScaleNormal="125" zoomScalePageLayoutView="125" workbookViewId="0">
      <selection activeCell="C24" sqref="C24"/>
    </sheetView>
  </sheetViews>
  <sheetFormatPr baseColWidth="10" defaultColWidth="14.5" defaultRowHeight="15.75" customHeight="1" x14ac:dyDescent="0"/>
  <cols>
    <col min="1" max="1" width="32.83203125" customWidth="1"/>
    <col min="3" max="3" width="57.6640625" customWidth="1"/>
    <col min="5" max="5" width="43.6640625" customWidth="1"/>
    <col min="6" max="8" width="21" customWidth="1"/>
  </cols>
  <sheetData>
    <row r="1" spans="1:10" ht="15.75" customHeight="1">
      <c r="A1" s="1" t="s">
        <v>0</v>
      </c>
      <c r="B1" s="1" t="s">
        <v>1</v>
      </c>
      <c r="C1" s="1" t="s">
        <v>2</v>
      </c>
      <c r="D1" s="2" t="s">
        <v>1</v>
      </c>
      <c r="E1" s="1" t="s">
        <v>3</v>
      </c>
      <c r="F1" s="2" t="s">
        <v>187</v>
      </c>
      <c r="G1" s="2" t="s">
        <v>4</v>
      </c>
      <c r="H1" s="1" t="s">
        <v>5</v>
      </c>
      <c r="I1" s="1" t="s">
        <v>6</v>
      </c>
      <c r="J1" s="1" t="s">
        <v>7</v>
      </c>
    </row>
    <row r="2" spans="1:10" ht="15.75" customHeight="1">
      <c r="A2" s="3" t="s">
        <v>8</v>
      </c>
      <c r="B2" s="1" t="s">
        <v>269</v>
      </c>
      <c r="C2" s="2"/>
      <c r="D2" s="1"/>
      <c r="E2" s="2"/>
      <c r="F2" s="3"/>
      <c r="G2" s="3"/>
      <c r="J2" s="1"/>
    </row>
    <row r="3" spans="1:10" s="5" customFormat="1" ht="15.75" customHeight="1">
      <c r="A3" s="3"/>
      <c r="B3" s="1"/>
      <c r="C3" s="2" t="s">
        <v>10</v>
      </c>
      <c r="D3" s="1" t="s">
        <v>263</v>
      </c>
      <c r="E3" s="2" t="s">
        <v>163</v>
      </c>
      <c r="F3" s="5" t="s">
        <v>12</v>
      </c>
      <c r="G3" s="3" t="s">
        <v>13</v>
      </c>
      <c r="J3" s="1" t="s">
        <v>14</v>
      </c>
    </row>
    <row r="4" spans="1:10" ht="15.75" customHeight="1">
      <c r="C4" s="2" t="s">
        <v>15</v>
      </c>
      <c r="D4" s="1" t="s">
        <v>264</v>
      </c>
      <c r="E4" s="2" t="s">
        <v>17</v>
      </c>
      <c r="F4" s="5" t="s">
        <v>18</v>
      </c>
      <c r="G4" s="3" t="s">
        <v>19</v>
      </c>
      <c r="J4" s="1" t="s">
        <v>20</v>
      </c>
    </row>
    <row r="5" spans="1:10" s="24" customFormat="1" ht="15.75" customHeight="1">
      <c r="A5" s="23" t="s">
        <v>21</v>
      </c>
      <c r="B5" s="24" t="s">
        <v>270</v>
      </c>
      <c r="C5" s="25"/>
      <c r="D5" s="26"/>
      <c r="E5" s="25"/>
      <c r="G5" s="23"/>
      <c r="J5" s="26"/>
    </row>
    <row r="6" spans="1:10" s="24" customFormat="1" ht="15.75" customHeight="1">
      <c r="C6" s="25" t="s">
        <v>162</v>
      </c>
      <c r="D6" s="26" t="s">
        <v>265</v>
      </c>
      <c r="E6" s="25" t="s">
        <v>163</v>
      </c>
      <c r="F6" s="24" t="s">
        <v>23</v>
      </c>
      <c r="G6" s="23" t="s">
        <v>13</v>
      </c>
      <c r="J6" s="26" t="s">
        <v>14</v>
      </c>
    </row>
    <row r="7" spans="1:10" s="24" customFormat="1" ht="15.75" customHeight="1">
      <c r="C7" s="25" t="s">
        <v>167</v>
      </c>
      <c r="D7" s="24" t="s">
        <v>266</v>
      </c>
      <c r="E7" s="25" t="s">
        <v>164</v>
      </c>
      <c r="F7" s="24" t="s">
        <v>166</v>
      </c>
      <c r="G7" s="27" t="s">
        <v>170</v>
      </c>
      <c r="J7" s="26" t="s">
        <v>168</v>
      </c>
    </row>
    <row r="8" spans="1:10" s="24" customFormat="1" ht="15.75" customHeight="1">
      <c r="C8" s="25" t="s">
        <v>169</v>
      </c>
      <c r="D8" s="26" t="s">
        <v>266</v>
      </c>
      <c r="E8" s="25" t="s">
        <v>164</v>
      </c>
      <c r="F8" s="24" t="s">
        <v>172</v>
      </c>
      <c r="G8" s="27" t="s">
        <v>171</v>
      </c>
      <c r="J8" s="26" t="s">
        <v>168</v>
      </c>
    </row>
    <row r="9" spans="1:10" ht="15.75" customHeight="1">
      <c r="A9" s="23" t="s">
        <v>173</v>
      </c>
      <c r="B9" t="s">
        <v>701</v>
      </c>
    </row>
    <row r="10" spans="1:10" ht="15.75" customHeight="1">
      <c r="C10" s="2" t="s">
        <v>176</v>
      </c>
      <c r="D10" s="1" t="s">
        <v>267</v>
      </c>
      <c r="E10" s="2" t="s">
        <v>163</v>
      </c>
      <c r="F10" t="s">
        <v>178</v>
      </c>
      <c r="G10" s="8" t="s">
        <v>13</v>
      </c>
      <c r="J10" s="1" t="s">
        <v>179</v>
      </c>
    </row>
    <row r="11" spans="1:10" ht="15.75" customHeight="1">
      <c r="C11" s="2" t="s">
        <v>186</v>
      </c>
      <c r="D11" t="s">
        <v>268</v>
      </c>
      <c r="E11" s="2" t="s">
        <v>188</v>
      </c>
      <c r="F11" t="s">
        <v>182</v>
      </c>
      <c r="G11" s="8" t="s">
        <v>183</v>
      </c>
    </row>
    <row r="12" spans="1:10" ht="15.75" customHeight="1">
      <c r="A12" s="23" t="s">
        <v>698</v>
      </c>
      <c r="B12" s="141" t="s">
        <v>690</v>
      </c>
      <c r="E12" s="2" t="s">
        <v>204</v>
      </c>
      <c r="G12" s="8"/>
      <c r="H12" s="35" t="s">
        <v>699</v>
      </c>
      <c r="J12" s="35"/>
    </row>
    <row r="13" spans="1:10" ht="15.75" customHeight="1">
      <c r="C13" s="2" t="s">
        <v>694</v>
      </c>
      <c r="D13" t="s">
        <v>691</v>
      </c>
      <c r="F13" s="6" t="s">
        <v>205</v>
      </c>
      <c r="G13" s="57" t="s">
        <v>203</v>
      </c>
    </row>
    <row r="14" spans="1:10" ht="15.75" customHeight="1">
      <c r="C14" s="2" t="s">
        <v>694</v>
      </c>
      <c r="D14" t="s">
        <v>692</v>
      </c>
      <c r="F14" t="s">
        <v>207</v>
      </c>
      <c r="G14" s="8" t="s">
        <v>203</v>
      </c>
    </row>
    <row r="15" spans="1:10" ht="15.75" customHeight="1">
      <c r="C15" s="2" t="s">
        <v>695</v>
      </c>
      <c r="D15" t="s">
        <v>693</v>
      </c>
      <c r="F15" t="s">
        <v>206</v>
      </c>
      <c r="G15" s="8" t="s">
        <v>203</v>
      </c>
    </row>
    <row r="16" spans="1:10" s="118" customFormat="1" ht="15.75" customHeight="1">
      <c r="C16" s="143" t="s">
        <v>683</v>
      </c>
      <c r="D16" s="118" t="s">
        <v>696</v>
      </c>
      <c r="F16" s="118" t="s">
        <v>697</v>
      </c>
      <c r="G16" s="142" t="s">
        <v>682</v>
      </c>
    </row>
    <row r="17" spans="1:7" ht="15.75" customHeight="1">
      <c r="A17" s="23" t="s">
        <v>208</v>
      </c>
      <c r="B17" t="s">
        <v>209</v>
      </c>
      <c r="E17" s="118" t="s">
        <v>220</v>
      </c>
    </row>
    <row r="18" spans="1:7" ht="15.75" customHeight="1">
      <c r="C18" s="2" t="s">
        <v>210</v>
      </c>
      <c r="D18" t="s">
        <v>219</v>
      </c>
      <c r="E18" t="s">
        <v>220</v>
      </c>
      <c r="F18" t="s">
        <v>221</v>
      </c>
      <c r="G18" s="8" t="s">
        <v>183</v>
      </c>
    </row>
    <row r="19" spans="1:7" ht="15.75" customHeight="1">
      <c r="C19" s="2" t="s">
        <v>210</v>
      </c>
      <c r="D19" t="s">
        <v>223</v>
      </c>
      <c r="E19" s="6" t="s">
        <v>220</v>
      </c>
      <c r="F19" t="s">
        <v>222</v>
      </c>
      <c r="G19" s="8" t="s">
        <v>183</v>
      </c>
    </row>
    <row r="20" spans="1:7" ht="15.75" customHeight="1">
      <c r="C20" s="2" t="s">
        <v>236</v>
      </c>
      <c r="D20" t="s">
        <v>237</v>
      </c>
      <c r="E20" s="6" t="s">
        <v>220</v>
      </c>
      <c r="F20" s="6" t="s">
        <v>241</v>
      </c>
      <c r="G20" s="8" t="s">
        <v>240</v>
      </c>
    </row>
    <row r="21" spans="1:7" ht="15.75" customHeight="1">
      <c r="A21" s="23" t="s">
        <v>239</v>
      </c>
      <c r="B21" t="s">
        <v>237</v>
      </c>
      <c r="C21" s="2" t="s">
        <v>238</v>
      </c>
      <c r="D21" t="s">
        <v>237</v>
      </c>
      <c r="E21" s="6" t="s">
        <v>220</v>
      </c>
      <c r="F21" t="s">
        <v>241</v>
      </c>
      <c r="G21" s="8" t="s">
        <v>240</v>
      </c>
    </row>
    <row r="22" spans="1:7" ht="15.75" customHeight="1">
      <c r="A22" s="23" t="s">
        <v>262</v>
      </c>
      <c r="B22" t="s">
        <v>291</v>
      </c>
      <c r="E22" s="6" t="s">
        <v>220</v>
      </c>
      <c r="F22" t="s">
        <v>292</v>
      </c>
      <c r="G22" s="8" t="s">
        <v>183</v>
      </c>
    </row>
    <row r="23" spans="1:7" ht="15.75" customHeight="1">
      <c r="A23" s="23" t="s">
        <v>293</v>
      </c>
      <c r="B23" t="s">
        <v>294</v>
      </c>
      <c r="E23" s="6" t="s">
        <v>220</v>
      </c>
      <c r="F23" t="s">
        <v>295</v>
      </c>
      <c r="G23" s="57" t="s">
        <v>296</v>
      </c>
    </row>
    <row r="24" spans="1:7" ht="15.75" customHeight="1">
      <c r="A24" s="23" t="s">
        <v>667</v>
      </c>
      <c r="B24" t="s">
        <v>324</v>
      </c>
      <c r="C24" s="2" t="s">
        <v>305</v>
      </c>
      <c r="D24" s="115" t="s">
        <v>324</v>
      </c>
      <c r="E24" s="115" t="s">
        <v>220</v>
      </c>
      <c r="F24" s="115" t="s">
        <v>325</v>
      </c>
      <c r="G24" s="57" t="s">
        <v>326</v>
      </c>
    </row>
    <row r="25" spans="1:7" ht="15.75" customHeight="1">
      <c r="A25" s="23" t="s">
        <v>678</v>
      </c>
      <c r="B25" t="s">
        <v>328</v>
      </c>
      <c r="E25" s="130" t="s">
        <v>378</v>
      </c>
      <c r="G25" s="57" t="s">
        <v>329</v>
      </c>
    </row>
    <row r="26" spans="1:7" ht="15.75" customHeight="1">
      <c r="C26" s="22" t="s">
        <v>331</v>
      </c>
      <c r="D26" s="22" t="s">
        <v>328</v>
      </c>
      <c r="F26" s="22" t="s">
        <v>330</v>
      </c>
    </row>
    <row r="27" spans="1:7" ht="15.75" customHeight="1">
      <c r="C27" s="22" t="s">
        <v>333</v>
      </c>
      <c r="D27" s="22" t="s">
        <v>328</v>
      </c>
      <c r="F27" s="22" t="s">
        <v>332</v>
      </c>
    </row>
    <row r="28" spans="1:7" ht="15.75" customHeight="1">
      <c r="C28" s="22" t="s">
        <v>335</v>
      </c>
      <c r="D28" s="22" t="s">
        <v>328</v>
      </c>
      <c r="F28" s="22" t="s">
        <v>334</v>
      </c>
    </row>
    <row r="29" spans="1:7" ht="15.75" customHeight="1">
      <c r="C29" s="22" t="s">
        <v>337</v>
      </c>
      <c r="D29" s="22" t="s">
        <v>328</v>
      </c>
      <c r="F29" s="22" t="s">
        <v>336</v>
      </c>
    </row>
    <row r="30" spans="1:7" ht="15.75" customHeight="1">
      <c r="C30" s="22" t="s">
        <v>339</v>
      </c>
      <c r="D30" s="22" t="s">
        <v>328</v>
      </c>
      <c r="F30" s="22" t="s">
        <v>338</v>
      </c>
    </row>
    <row r="31" spans="1:7" ht="15.75" customHeight="1">
      <c r="C31" s="22" t="s">
        <v>341</v>
      </c>
      <c r="D31" s="22" t="s">
        <v>328</v>
      </c>
      <c r="F31" s="22" t="s">
        <v>340</v>
      </c>
    </row>
    <row r="32" spans="1:7" ht="15.75" customHeight="1">
      <c r="C32" s="22" t="s">
        <v>343</v>
      </c>
      <c r="D32" s="22" t="s">
        <v>328</v>
      </c>
      <c r="F32" s="22" t="s">
        <v>342</v>
      </c>
    </row>
    <row r="33" spans="3:6" ht="15.75" customHeight="1">
      <c r="C33" s="22" t="s">
        <v>345</v>
      </c>
      <c r="D33" s="22" t="s">
        <v>328</v>
      </c>
      <c r="F33" s="22" t="s">
        <v>344</v>
      </c>
    </row>
    <row r="34" spans="3:6" ht="15.75" customHeight="1">
      <c r="C34" s="22" t="s">
        <v>347</v>
      </c>
      <c r="D34" s="22" t="s">
        <v>328</v>
      </c>
      <c r="F34" s="22" t="s">
        <v>346</v>
      </c>
    </row>
    <row r="35" spans="3:6" ht="15.75" customHeight="1">
      <c r="C35" s="22" t="s">
        <v>349</v>
      </c>
      <c r="D35" s="22" t="s">
        <v>328</v>
      </c>
      <c r="F35" s="22" t="s">
        <v>348</v>
      </c>
    </row>
    <row r="36" spans="3:6" ht="15.75" customHeight="1">
      <c r="C36" s="22" t="s">
        <v>351</v>
      </c>
      <c r="D36" s="22" t="s">
        <v>328</v>
      </c>
      <c r="F36" s="22" t="s">
        <v>350</v>
      </c>
    </row>
    <row r="37" spans="3:6" ht="15.75" customHeight="1">
      <c r="C37" s="22" t="s">
        <v>353</v>
      </c>
      <c r="D37" s="22" t="s">
        <v>328</v>
      </c>
      <c r="F37" s="22" t="s">
        <v>352</v>
      </c>
    </row>
    <row r="38" spans="3:6" ht="15.75" customHeight="1">
      <c r="C38" s="22" t="s">
        <v>355</v>
      </c>
      <c r="D38" s="22" t="s">
        <v>328</v>
      </c>
      <c r="F38" s="22" t="s">
        <v>354</v>
      </c>
    </row>
    <row r="39" spans="3:6" ht="15.75" customHeight="1">
      <c r="C39" s="22" t="s">
        <v>357</v>
      </c>
      <c r="D39" s="22" t="s">
        <v>328</v>
      </c>
      <c r="F39" s="22" t="s">
        <v>356</v>
      </c>
    </row>
    <row r="40" spans="3:6" ht="15.75" customHeight="1">
      <c r="C40" s="22" t="s">
        <v>359</v>
      </c>
      <c r="D40" s="22" t="s">
        <v>328</v>
      </c>
      <c r="F40" s="22" t="s">
        <v>358</v>
      </c>
    </row>
    <row r="41" spans="3:6" ht="15.75" customHeight="1">
      <c r="C41" s="22" t="s">
        <v>361</v>
      </c>
      <c r="D41" s="22" t="s">
        <v>328</v>
      </c>
      <c r="F41" s="22" t="s">
        <v>360</v>
      </c>
    </row>
    <row r="42" spans="3:6" ht="15.75" customHeight="1">
      <c r="C42" s="22" t="s">
        <v>363</v>
      </c>
      <c r="D42" s="22" t="s">
        <v>328</v>
      </c>
      <c r="F42" s="22" t="s">
        <v>362</v>
      </c>
    </row>
    <row r="43" spans="3:6" ht="15.75" customHeight="1">
      <c r="C43" s="22" t="s">
        <v>365</v>
      </c>
      <c r="D43" s="22" t="s">
        <v>328</v>
      </c>
      <c r="F43" s="22" t="s">
        <v>364</v>
      </c>
    </row>
    <row r="44" spans="3:6" ht="15.75" customHeight="1">
      <c r="C44" s="22" t="s">
        <v>367</v>
      </c>
      <c r="D44" s="22" t="s">
        <v>328</v>
      </c>
      <c r="F44" s="22" t="s">
        <v>366</v>
      </c>
    </row>
    <row r="45" spans="3:6" ht="15.75" customHeight="1">
      <c r="C45" s="22" t="s">
        <v>369</v>
      </c>
      <c r="D45" s="22" t="s">
        <v>328</v>
      </c>
      <c r="F45" s="22" t="s">
        <v>368</v>
      </c>
    </row>
    <row r="46" spans="3:6" ht="15.75" customHeight="1">
      <c r="C46" s="22" t="s">
        <v>371</v>
      </c>
      <c r="D46" s="22" t="s">
        <v>328</v>
      </c>
      <c r="F46" s="22" t="s">
        <v>370</v>
      </c>
    </row>
    <row r="47" spans="3:6" ht="15.75" customHeight="1">
      <c r="C47" s="22" t="s">
        <v>373</v>
      </c>
      <c r="D47" s="22" t="s">
        <v>328</v>
      </c>
      <c r="F47" s="22" t="s">
        <v>372</v>
      </c>
    </row>
    <row r="48" spans="3:6" ht="15.75" customHeight="1">
      <c r="C48" s="22" t="s">
        <v>375</v>
      </c>
      <c r="D48" s="22" t="s">
        <v>328</v>
      </c>
      <c r="F48" s="22" t="s">
        <v>374</v>
      </c>
    </row>
    <row r="49" spans="1:10" ht="15.75" customHeight="1">
      <c r="C49" s="22" t="s">
        <v>377</v>
      </c>
      <c r="D49" s="22" t="s">
        <v>328</v>
      </c>
      <c r="F49" s="22" t="s">
        <v>376</v>
      </c>
    </row>
    <row r="50" spans="1:10" ht="15.75" customHeight="1">
      <c r="A50" s="23" t="s">
        <v>450</v>
      </c>
      <c r="B50" t="s">
        <v>451</v>
      </c>
      <c r="C50" s="67" t="s">
        <v>452</v>
      </c>
      <c r="E50" t="s">
        <v>453</v>
      </c>
      <c r="G50" s="23" t="s">
        <v>454</v>
      </c>
    </row>
    <row r="51" spans="1:10" s="76" customFormat="1" ht="15.75" customHeight="1">
      <c r="A51" s="23" t="s">
        <v>467</v>
      </c>
      <c r="B51" s="76" t="s">
        <v>451</v>
      </c>
      <c r="C51" s="76" t="s">
        <v>452</v>
      </c>
      <c r="E51" s="76" t="s">
        <v>453</v>
      </c>
      <c r="G51" s="23" t="s">
        <v>454</v>
      </c>
    </row>
    <row r="52" spans="1:10" s="76" customFormat="1" ht="15.75" customHeight="1">
      <c r="A52" s="23" t="s">
        <v>474</v>
      </c>
      <c r="B52" s="76" t="s">
        <v>451</v>
      </c>
      <c r="C52" s="76" t="s">
        <v>452</v>
      </c>
      <c r="E52" s="76" t="s">
        <v>453</v>
      </c>
      <c r="G52" s="23" t="s">
        <v>454</v>
      </c>
    </row>
    <row r="53" spans="1:10" ht="15.75" customHeight="1">
      <c r="A53" s="23" t="s">
        <v>483</v>
      </c>
      <c r="B53" s="79" t="s">
        <v>555</v>
      </c>
      <c r="C53" s="79" t="s">
        <v>485</v>
      </c>
      <c r="D53" s="79" t="s">
        <v>488</v>
      </c>
      <c r="E53" s="79" t="s">
        <v>489</v>
      </c>
      <c r="F53" s="79"/>
      <c r="G53" s="23" t="s">
        <v>486</v>
      </c>
      <c r="H53" s="79" t="s">
        <v>490</v>
      </c>
      <c r="I53" s="79"/>
      <c r="J53" s="101"/>
    </row>
    <row r="54" spans="1:10" ht="15.75" customHeight="1">
      <c r="A54" s="23" t="s">
        <v>529</v>
      </c>
      <c r="B54" t="s">
        <v>514</v>
      </c>
      <c r="E54" s="79"/>
      <c r="H54" t="s">
        <v>533</v>
      </c>
    </row>
    <row r="55" spans="1:10" ht="15.75" customHeight="1">
      <c r="C55" t="s">
        <v>502</v>
      </c>
      <c r="D55" t="s">
        <v>484</v>
      </c>
      <c r="E55" s="79" t="s">
        <v>503</v>
      </c>
    </row>
    <row r="56" spans="1:10" s="79" customFormat="1" ht="15.75" customHeight="1">
      <c r="C56" s="79" t="s">
        <v>513</v>
      </c>
      <c r="D56" s="79" t="s">
        <v>514</v>
      </c>
      <c r="E56" s="79" t="s">
        <v>515</v>
      </c>
      <c r="H56" s="79" t="s">
        <v>516</v>
      </c>
    </row>
    <row r="57" spans="1:10" s="79" customFormat="1" ht="15.75" customHeight="1">
      <c r="C57" s="118" t="s">
        <v>655</v>
      </c>
      <c r="D57" s="79" t="s">
        <v>648</v>
      </c>
      <c r="E57" s="80" t="s">
        <v>666</v>
      </c>
      <c r="F57" s="80" t="s">
        <v>651</v>
      </c>
      <c r="G57" s="57" t="s">
        <v>650</v>
      </c>
      <c r="H57" s="79" t="s">
        <v>528</v>
      </c>
      <c r="J57" s="79" t="s">
        <v>530</v>
      </c>
    </row>
    <row r="58" spans="1:10" ht="15.75" customHeight="1">
      <c r="C58" s="79" t="s">
        <v>526</v>
      </c>
      <c r="D58" s="79" t="s">
        <v>527</v>
      </c>
      <c r="E58" s="79" t="s">
        <v>445</v>
      </c>
      <c r="G58" s="23" t="s">
        <v>454</v>
      </c>
    </row>
    <row r="59" spans="1:10" ht="15.75" customHeight="1">
      <c r="A59" s="23" t="s">
        <v>554</v>
      </c>
      <c r="B59" t="s">
        <v>556</v>
      </c>
      <c r="C59" s="115" t="s">
        <v>668</v>
      </c>
      <c r="E59" t="s">
        <v>487</v>
      </c>
      <c r="F59" t="s">
        <v>558</v>
      </c>
      <c r="G59" s="57" t="s">
        <v>557</v>
      </c>
      <c r="J59" t="s">
        <v>560</v>
      </c>
    </row>
    <row r="60" spans="1:10" ht="15.75" customHeight="1">
      <c r="A60" s="23" t="s">
        <v>559</v>
      </c>
      <c r="B60" t="s">
        <v>556</v>
      </c>
      <c r="C60" s="115" t="s">
        <v>669</v>
      </c>
      <c r="E60" t="s">
        <v>487</v>
      </c>
      <c r="F60" t="s">
        <v>562</v>
      </c>
      <c r="G60" s="57" t="s">
        <v>557</v>
      </c>
      <c r="J60" t="s">
        <v>560</v>
      </c>
    </row>
    <row r="61" spans="1:10" ht="15.75" customHeight="1">
      <c r="A61" s="23" t="s">
        <v>566</v>
      </c>
      <c r="B61" t="s">
        <v>514</v>
      </c>
      <c r="H61" t="s">
        <v>571</v>
      </c>
      <c r="J61" s="113"/>
    </row>
    <row r="62" spans="1:10" ht="15.75" customHeight="1">
      <c r="C62" t="s">
        <v>529</v>
      </c>
      <c r="D62" t="s">
        <v>514</v>
      </c>
      <c r="E62" t="s">
        <v>670</v>
      </c>
      <c r="H62" t="s">
        <v>572</v>
      </c>
    </row>
    <row r="63" spans="1:10" ht="15.75" customHeight="1">
      <c r="C63" t="s">
        <v>554</v>
      </c>
      <c r="D63" t="s">
        <v>556</v>
      </c>
      <c r="E63" t="s">
        <v>671</v>
      </c>
      <c r="H63" t="s">
        <v>573</v>
      </c>
    </row>
    <row r="64" spans="1:10" ht="15.75" customHeight="1">
      <c r="A64" s="23" t="s">
        <v>574</v>
      </c>
      <c r="B64" t="s">
        <v>575</v>
      </c>
      <c r="E64" t="s">
        <v>672</v>
      </c>
      <c r="H64" t="s">
        <v>577</v>
      </c>
    </row>
    <row r="65" spans="1:10" ht="15.75" customHeight="1">
      <c r="A65" s="23" t="s">
        <v>680</v>
      </c>
      <c r="B65" t="s">
        <v>451</v>
      </c>
    </row>
    <row r="66" spans="1:10" s="118" customFormat="1" ht="15.75" customHeight="1">
      <c r="A66" s="23"/>
      <c r="C66" s="118" t="s">
        <v>554</v>
      </c>
      <c r="D66" s="118" t="s">
        <v>556</v>
      </c>
      <c r="E66" s="118" t="s">
        <v>671</v>
      </c>
    </row>
    <row r="67" spans="1:10" s="114" customFormat="1" ht="15.75" customHeight="1">
      <c r="C67" s="114" t="s">
        <v>655</v>
      </c>
      <c r="D67" s="114" t="s">
        <v>648</v>
      </c>
      <c r="E67" s="80" t="s">
        <v>666</v>
      </c>
      <c r="F67" s="80" t="s">
        <v>651</v>
      </c>
      <c r="G67" s="57" t="s">
        <v>650</v>
      </c>
    </row>
    <row r="68" spans="1:10" s="114" customFormat="1" ht="15.75" customHeight="1">
      <c r="C68" s="114" t="s">
        <v>656</v>
      </c>
      <c r="D68" s="114" t="s">
        <v>648</v>
      </c>
      <c r="E68" s="80" t="s">
        <v>666</v>
      </c>
      <c r="F68" s="114" t="s">
        <v>652</v>
      </c>
      <c r="G68" s="57" t="s">
        <v>649</v>
      </c>
    </row>
    <row r="69" spans="1:10" s="114" customFormat="1" ht="15.75" customHeight="1">
      <c r="C69" s="114" t="s">
        <v>657</v>
      </c>
      <c r="D69" s="114" t="s">
        <v>451</v>
      </c>
      <c r="E69" s="80" t="s">
        <v>666</v>
      </c>
      <c r="F69" s="114" t="s">
        <v>653</v>
      </c>
      <c r="G69" s="57" t="s">
        <v>654</v>
      </c>
    </row>
    <row r="70" spans="1:10" s="114" customFormat="1" ht="15.75" customHeight="1">
      <c r="C70" s="114" t="s">
        <v>660</v>
      </c>
      <c r="D70" s="114" t="s">
        <v>659</v>
      </c>
      <c r="E70" s="80" t="s">
        <v>666</v>
      </c>
      <c r="F70" s="114" t="s">
        <v>658</v>
      </c>
      <c r="G70" s="57" t="s">
        <v>661</v>
      </c>
    </row>
    <row r="71" spans="1:10" s="114" customFormat="1" ht="15.75" customHeight="1">
      <c r="A71" s="23"/>
      <c r="C71" s="114" t="s">
        <v>665</v>
      </c>
      <c r="D71" s="114" t="s">
        <v>328</v>
      </c>
      <c r="E71" s="80" t="s">
        <v>666</v>
      </c>
      <c r="F71" s="114" t="s">
        <v>664</v>
      </c>
      <c r="G71" s="57" t="s">
        <v>662</v>
      </c>
    </row>
    <row r="72" spans="1:10" ht="15.75" customHeight="1">
      <c r="A72" s="23" t="s">
        <v>640</v>
      </c>
      <c r="B72" t="s">
        <v>514</v>
      </c>
      <c r="G72" s="23"/>
      <c r="H72" t="s">
        <v>663</v>
      </c>
    </row>
    <row r="73" spans="1:10" ht="15.75" customHeight="1">
      <c r="C73" s="114" t="s">
        <v>655</v>
      </c>
      <c r="D73" s="114" t="s">
        <v>648</v>
      </c>
      <c r="E73" s="80" t="s">
        <v>666</v>
      </c>
      <c r="F73" s="80" t="s">
        <v>651</v>
      </c>
      <c r="G73" s="57" t="s">
        <v>650</v>
      </c>
    </row>
    <row r="74" spans="1:10" ht="15.75" customHeight="1">
      <c r="C74" t="s">
        <v>656</v>
      </c>
      <c r="D74" s="114" t="s">
        <v>648</v>
      </c>
      <c r="E74" s="80" t="s">
        <v>666</v>
      </c>
      <c r="F74" s="114" t="s">
        <v>652</v>
      </c>
      <c r="G74" s="57" t="s">
        <v>649</v>
      </c>
    </row>
    <row r="75" spans="1:10" ht="15.75" customHeight="1">
      <c r="A75" s="23" t="s">
        <v>702</v>
      </c>
      <c r="B75" t="s">
        <v>701</v>
      </c>
      <c r="C75" t="s">
        <v>703</v>
      </c>
      <c r="E75" s="2" t="s">
        <v>188</v>
      </c>
      <c r="F75" s="118" t="s">
        <v>182</v>
      </c>
      <c r="G75" s="36" t="s">
        <v>183</v>
      </c>
    </row>
    <row r="76" spans="1:10" ht="15.75" customHeight="1">
      <c r="A76" s="23" t="s">
        <v>785</v>
      </c>
      <c r="B76">
        <v>2017</v>
      </c>
      <c r="C76" t="s">
        <v>788</v>
      </c>
      <c r="D76" t="s">
        <v>787</v>
      </c>
      <c r="E76" s="154" t="s">
        <v>789</v>
      </c>
      <c r="F76" t="s">
        <v>791</v>
      </c>
      <c r="G76" s="57" t="s">
        <v>790</v>
      </c>
    </row>
    <row r="77" spans="1:10" ht="15.75" customHeight="1">
      <c r="A77" s="23" t="s">
        <v>786</v>
      </c>
      <c r="B77" t="s">
        <v>787</v>
      </c>
      <c r="C77" s="118" t="s">
        <v>788</v>
      </c>
      <c r="D77" s="118" t="s">
        <v>787</v>
      </c>
      <c r="E77" s="154" t="s">
        <v>789</v>
      </c>
      <c r="F77" t="s">
        <v>791</v>
      </c>
      <c r="G77" t="s">
        <v>790</v>
      </c>
    </row>
    <row r="78" spans="1:10" ht="15.75" customHeight="1">
      <c r="A78" s="23" t="s">
        <v>826</v>
      </c>
      <c r="B78" t="s">
        <v>556</v>
      </c>
    </row>
    <row r="79" spans="1:10" ht="15.75" customHeight="1">
      <c r="C79" s="2" t="s">
        <v>176</v>
      </c>
      <c r="D79" s="1" t="s">
        <v>267</v>
      </c>
      <c r="E79" s="2" t="s">
        <v>163</v>
      </c>
      <c r="F79" s="118" t="s">
        <v>178</v>
      </c>
      <c r="G79" s="8" t="s">
        <v>13</v>
      </c>
      <c r="H79" s="118"/>
      <c r="I79" s="118"/>
      <c r="J79" s="1" t="s">
        <v>179</v>
      </c>
    </row>
    <row r="80" spans="1:10" ht="15.75" customHeight="1">
      <c r="C80" s="157" t="s">
        <v>827</v>
      </c>
    </row>
  </sheetData>
  <hyperlinks>
    <hyperlink ref="A2" location="Reservas NeuquénArgentina!A1" display="Reservas Neuquén/Argentina"/>
    <hyperlink ref="G4" r:id="rId1"/>
    <hyperlink ref="A5" location="Produccion NeuquenArgentina!A1" display="Produccion Neuquen/Argentina"/>
    <hyperlink ref="G3" r:id="rId2" location="/petroleo_y_gas"/>
    <hyperlink ref="G6" r:id="rId3" location="/petroleo_y_gas"/>
    <hyperlink ref="G23" r:id="rId4" location="/condicion_actividad"/>
    <hyperlink ref="G60" r:id="rId5" location="/pbg_base_2004"/>
    <hyperlink ref="G73" r:id="rId6"/>
    <hyperlink ref="G74" r:id="rId7"/>
    <hyperlink ref="G67" r:id="rId8"/>
    <hyperlink ref="G68" r:id="rId9"/>
    <hyperlink ref="G57" r:id="rId10"/>
    <hyperlink ref="G69" r:id="rId11"/>
    <hyperlink ref="G13" r:id="rId12"/>
    <hyperlink ref="G16" r:id="rId13" location="/distribucion_de_gas"/>
    <hyperlink ref="G76" r:id="rId14"/>
  </hyperlink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4"/>
  <sheetViews>
    <sheetView workbookViewId="0">
      <selection activeCell="S18" sqref="S18"/>
    </sheetView>
  </sheetViews>
  <sheetFormatPr baseColWidth="10" defaultRowHeight="12" x14ac:dyDescent="0"/>
  <cols>
    <col min="1" max="1" width="4.83203125" style="37" customWidth="1"/>
    <col min="2" max="2" width="7.33203125" style="37" bestFit="1" customWidth="1"/>
    <col min="3" max="3" width="23.33203125" style="37" customWidth="1"/>
    <col min="4" max="4" width="10.33203125" style="37" customWidth="1"/>
    <col min="5" max="6" width="10" style="37" bestFit="1" customWidth="1"/>
    <col min="7" max="8" width="8.1640625" style="37" customWidth="1"/>
    <col min="9" max="9" width="10" style="37" bestFit="1" customWidth="1"/>
    <col min="10" max="10" width="7.5" style="37" customWidth="1"/>
    <col min="11" max="11" width="9.33203125" style="37" customWidth="1"/>
    <col min="12" max="12" width="13.6640625" style="37" customWidth="1"/>
    <col min="13" max="13" width="10.1640625" style="37" customWidth="1"/>
    <col min="14" max="14" width="11.33203125" style="37" customWidth="1"/>
    <col min="15" max="15" width="10.5" style="37" customWidth="1"/>
    <col min="16" max="16" width="7.5" style="37" bestFit="1" customWidth="1"/>
    <col min="17" max="17" width="9.33203125" style="37" customWidth="1"/>
    <col min="18" max="18" width="9.1640625" style="37" customWidth="1"/>
  </cols>
  <sheetData>
    <row r="1" spans="1:18">
      <c r="A1" s="37" t="s">
        <v>305</v>
      </c>
    </row>
    <row r="2" spans="1:18">
      <c r="A2" s="37" t="s">
        <v>211</v>
      </c>
    </row>
    <row r="3" spans="1:18">
      <c r="A3" s="37" t="s">
        <v>306</v>
      </c>
    </row>
    <row r="5" spans="1:18" ht="40">
      <c r="A5" s="129" t="s">
        <v>24</v>
      </c>
      <c r="B5" s="129" t="s">
        <v>307</v>
      </c>
      <c r="C5" s="129" t="s">
        <v>327</v>
      </c>
      <c r="D5" s="129" t="s">
        <v>308</v>
      </c>
      <c r="E5" s="129" t="s">
        <v>309</v>
      </c>
      <c r="F5" s="129" t="s">
        <v>310</v>
      </c>
      <c r="G5" s="129" t="s">
        <v>311</v>
      </c>
      <c r="H5" s="129" t="s">
        <v>312</v>
      </c>
      <c r="I5" s="129" t="s">
        <v>313</v>
      </c>
      <c r="J5" s="129" t="s">
        <v>314</v>
      </c>
      <c r="K5" s="129" t="s">
        <v>315</v>
      </c>
      <c r="L5" s="129" t="s">
        <v>316</v>
      </c>
      <c r="M5" s="129" t="s">
        <v>317</v>
      </c>
      <c r="N5" s="129" t="s">
        <v>318</v>
      </c>
      <c r="O5" s="129" t="s">
        <v>319</v>
      </c>
      <c r="P5" s="129" t="s">
        <v>320</v>
      </c>
      <c r="Q5" s="129" t="s">
        <v>321</v>
      </c>
      <c r="R5" s="129" t="s">
        <v>322</v>
      </c>
    </row>
    <row r="6" spans="1:18">
      <c r="C6" s="37" t="s">
        <v>34</v>
      </c>
      <c r="D6" s="63" t="s">
        <v>257</v>
      </c>
      <c r="E6" s="63"/>
      <c r="F6" s="63"/>
      <c r="G6" s="63"/>
      <c r="H6" s="63"/>
      <c r="I6" s="63"/>
      <c r="J6" s="63"/>
      <c r="K6" s="63"/>
      <c r="L6" s="63"/>
      <c r="M6" s="63"/>
      <c r="N6" s="63"/>
      <c r="O6" s="63"/>
      <c r="P6" s="63"/>
      <c r="Q6" s="63"/>
      <c r="R6" s="63"/>
    </row>
    <row r="7" spans="1:18">
      <c r="A7" s="64">
        <v>1995</v>
      </c>
      <c r="B7" s="61">
        <v>1</v>
      </c>
      <c r="C7" s="66">
        <f>F7/R7</f>
        <v>2.0683618586891099</v>
      </c>
      <c r="D7" s="61">
        <v>386.08407799999998</v>
      </c>
      <c r="E7" s="62" t="s">
        <v>323</v>
      </c>
      <c r="F7" s="61">
        <v>1961.153352</v>
      </c>
      <c r="G7" s="61">
        <v>1064.456837</v>
      </c>
      <c r="H7" s="61">
        <v>2493.4936560000001</v>
      </c>
      <c r="I7" s="61">
        <v>743.63813700000003</v>
      </c>
      <c r="J7" s="61">
        <v>630.71314800000005</v>
      </c>
      <c r="K7" s="61">
        <v>524.80181600000003</v>
      </c>
      <c r="L7" s="61">
        <v>1070.134644</v>
      </c>
      <c r="M7" s="61">
        <v>1302.813789</v>
      </c>
      <c r="N7" s="61">
        <v>754.96662600000002</v>
      </c>
      <c r="O7" s="61">
        <v>538.05571399999997</v>
      </c>
      <c r="P7" s="61">
        <v>811.39781000000005</v>
      </c>
      <c r="Q7" s="61">
        <v>736.13007600000003</v>
      </c>
      <c r="R7" s="61">
        <v>948.16743199999996</v>
      </c>
    </row>
    <row r="8" spans="1:18">
      <c r="A8" s="58">
        <v>1995</v>
      </c>
      <c r="B8" s="59">
        <v>2</v>
      </c>
      <c r="C8" s="66">
        <f t="shared" ref="C8:C71" si="0">F8/R8</f>
        <v>2.034297472208952</v>
      </c>
      <c r="D8" s="59">
        <v>478.93204900000001</v>
      </c>
      <c r="E8" s="59" t="s">
        <v>323</v>
      </c>
      <c r="F8" s="59">
        <v>1875.7350610000001</v>
      </c>
      <c r="G8" s="59">
        <v>983.68666099999996</v>
      </c>
      <c r="H8" s="59">
        <v>2322.2770810000002</v>
      </c>
      <c r="I8" s="59">
        <v>741.93063099999995</v>
      </c>
      <c r="J8" s="59">
        <v>637.44475699999998</v>
      </c>
      <c r="K8" s="59">
        <v>520.16300899999999</v>
      </c>
      <c r="L8" s="59">
        <v>1043.4555969999999</v>
      </c>
      <c r="M8" s="59">
        <v>1330.7622369999999</v>
      </c>
      <c r="N8" s="59">
        <v>742.28935200000001</v>
      </c>
      <c r="O8" s="59">
        <v>506.16354699999999</v>
      </c>
      <c r="P8" s="59">
        <v>806.25872000000004</v>
      </c>
      <c r="Q8" s="59">
        <v>733.64815699999997</v>
      </c>
      <c r="R8" s="59">
        <v>922.05544499999996</v>
      </c>
    </row>
    <row r="9" spans="1:18">
      <c r="A9" s="64">
        <v>1995</v>
      </c>
      <c r="B9" s="61">
        <v>3</v>
      </c>
      <c r="C9" s="66">
        <f t="shared" si="0"/>
        <v>1.9620853393411153</v>
      </c>
      <c r="D9" s="61">
        <v>519.40256199999999</v>
      </c>
      <c r="E9" s="62" t="s">
        <v>323</v>
      </c>
      <c r="F9" s="61">
        <v>1784.6393740000001</v>
      </c>
      <c r="G9" s="61">
        <v>1002.208353</v>
      </c>
      <c r="H9" s="61">
        <v>1845.7031899999999</v>
      </c>
      <c r="I9" s="61">
        <v>790.83433400000001</v>
      </c>
      <c r="J9" s="61">
        <v>635.61135899999999</v>
      </c>
      <c r="K9" s="61">
        <v>520.92608199999995</v>
      </c>
      <c r="L9" s="61">
        <v>1084.7245009999999</v>
      </c>
      <c r="M9" s="61">
        <v>1232.0450000000001</v>
      </c>
      <c r="N9" s="61">
        <v>746.10874799999999</v>
      </c>
      <c r="O9" s="61">
        <v>507.51326499999999</v>
      </c>
      <c r="P9" s="61">
        <v>776.03401099999996</v>
      </c>
      <c r="Q9" s="61">
        <v>756.07596599999999</v>
      </c>
      <c r="R9" s="61">
        <v>909.56256499999995</v>
      </c>
    </row>
    <row r="10" spans="1:18">
      <c r="A10" s="58">
        <v>1995</v>
      </c>
      <c r="B10" s="59">
        <v>4</v>
      </c>
      <c r="C10" s="66">
        <f t="shared" si="0"/>
        <v>2.010572734756273</v>
      </c>
      <c r="D10" s="59">
        <v>475.89810199999999</v>
      </c>
      <c r="E10" s="59" t="s">
        <v>323</v>
      </c>
      <c r="F10" s="59">
        <v>1821.458772</v>
      </c>
      <c r="G10" s="59">
        <v>1003.056809</v>
      </c>
      <c r="H10" s="59">
        <v>1881.2379880000001</v>
      </c>
      <c r="I10" s="59">
        <v>762.68767100000002</v>
      </c>
      <c r="J10" s="59">
        <v>635.75163399999997</v>
      </c>
      <c r="K10" s="59">
        <v>527.62790399999994</v>
      </c>
      <c r="L10" s="59">
        <v>1017.411851</v>
      </c>
      <c r="M10" s="59">
        <v>1168.1770779999999</v>
      </c>
      <c r="N10" s="59">
        <v>754.65046400000006</v>
      </c>
      <c r="O10" s="59">
        <v>515.59871999999996</v>
      </c>
      <c r="P10" s="59">
        <v>768.32523700000002</v>
      </c>
      <c r="Q10" s="59">
        <v>742.08448099999998</v>
      </c>
      <c r="R10" s="59">
        <v>905.94025299999998</v>
      </c>
    </row>
    <row r="11" spans="1:18">
      <c r="A11" s="64">
        <v>1995</v>
      </c>
      <c r="B11" s="61">
        <v>5</v>
      </c>
      <c r="C11" s="66">
        <f t="shared" si="0"/>
        <v>2.0150233849961077</v>
      </c>
      <c r="D11" s="61">
        <v>397.13334500000002</v>
      </c>
      <c r="E11" s="62" t="s">
        <v>323</v>
      </c>
      <c r="F11" s="61">
        <v>1870.415933</v>
      </c>
      <c r="G11" s="61">
        <v>1107.159013</v>
      </c>
      <c r="H11" s="61">
        <v>1843.8934139999999</v>
      </c>
      <c r="I11" s="61">
        <v>767.54756899999995</v>
      </c>
      <c r="J11" s="61">
        <v>615.56167600000003</v>
      </c>
      <c r="K11" s="61">
        <v>540.43289700000003</v>
      </c>
      <c r="L11" s="61">
        <v>1038.2404220000001</v>
      </c>
      <c r="M11" s="61">
        <v>1281.3724999999999</v>
      </c>
      <c r="N11" s="61">
        <v>747.11344899999995</v>
      </c>
      <c r="O11" s="61">
        <v>514.11060899999995</v>
      </c>
      <c r="P11" s="61">
        <v>777.05196000000001</v>
      </c>
      <c r="Q11" s="61">
        <v>779.17756299999996</v>
      </c>
      <c r="R11" s="61">
        <v>928.23534800000004</v>
      </c>
    </row>
    <row r="12" spans="1:18">
      <c r="A12" s="58">
        <v>1995</v>
      </c>
      <c r="B12" s="59">
        <v>6</v>
      </c>
      <c r="C12" s="66">
        <f t="shared" si="0"/>
        <v>2.018360134425027</v>
      </c>
      <c r="D12" s="59">
        <v>598.42005700000004</v>
      </c>
      <c r="E12" s="59" t="s">
        <v>323</v>
      </c>
      <c r="F12" s="59">
        <v>2760.0896939999998</v>
      </c>
      <c r="G12" s="59">
        <v>1595.4399559999999</v>
      </c>
      <c r="H12" s="59">
        <v>2770.444598</v>
      </c>
      <c r="I12" s="59">
        <v>1101.936428</v>
      </c>
      <c r="J12" s="59">
        <v>905.40677200000005</v>
      </c>
      <c r="K12" s="59">
        <v>768.23001699999998</v>
      </c>
      <c r="L12" s="59">
        <v>1467.2037580000001</v>
      </c>
      <c r="M12" s="59">
        <v>1839.9978599999999</v>
      </c>
      <c r="N12" s="59">
        <v>1068.5255139999999</v>
      </c>
      <c r="O12" s="59">
        <v>725.51472000000001</v>
      </c>
      <c r="P12" s="59">
        <v>1157.738425</v>
      </c>
      <c r="Q12" s="59">
        <v>1146.6439700000001</v>
      </c>
      <c r="R12" s="59">
        <v>1367.491186</v>
      </c>
    </row>
    <row r="13" spans="1:18">
      <c r="A13" s="64">
        <v>1995</v>
      </c>
      <c r="B13" s="61">
        <v>7</v>
      </c>
      <c r="C13" s="66">
        <f t="shared" si="0"/>
        <v>1.974952912865664</v>
      </c>
      <c r="D13" s="61">
        <v>401.52089999999998</v>
      </c>
      <c r="E13" s="62" t="s">
        <v>323</v>
      </c>
      <c r="F13" s="61">
        <v>1815.70832</v>
      </c>
      <c r="G13" s="61">
        <v>1014.096469</v>
      </c>
      <c r="H13" s="61">
        <v>1795.617121</v>
      </c>
      <c r="I13" s="61">
        <v>775.52744700000005</v>
      </c>
      <c r="J13" s="61">
        <v>615.48274600000002</v>
      </c>
      <c r="K13" s="61">
        <v>529.01612499999999</v>
      </c>
      <c r="L13" s="61">
        <v>1023.767501</v>
      </c>
      <c r="M13" s="61">
        <v>1208.6041479999999</v>
      </c>
      <c r="N13" s="61">
        <v>736.27425000000005</v>
      </c>
      <c r="O13" s="61">
        <v>515.97911999999997</v>
      </c>
      <c r="P13" s="61">
        <v>775.411653</v>
      </c>
      <c r="Q13" s="61">
        <v>812.26345800000001</v>
      </c>
      <c r="R13" s="61">
        <v>919.36790399999995</v>
      </c>
    </row>
    <row r="14" spans="1:18">
      <c r="A14" s="58">
        <v>1995</v>
      </c>
      <c r="B14" s="59">
        <v>8</v>
      </c>
      <c r="C14" s="66">
        <f t="shared" si="0"/>
        <v>1.9314619960780652</v>
      </c>
      <c r="D14" s="59">
        <v>423.10645099999999</v>
      </c>
      <c r="E14" s="59" t="s">
        <v>323</v>
      </c>
      <c r="F14" s="59">
        <v>1806.1183000000001</v>
      </c>
      <c r="G14" s="59">
        <v>1018.991899</v>
      </c>
      <c r="H14" s="59">
        <v>1895.0354970000001</v>
      </c>
      <c r="I14" s="59">
        <v>793.86331500000006</v>
      </c>
      <c r="J14" s="59">
        <v>623.10291299999994</v>
      </c>
      <c r="K14" s="59">
        <v>558.39276299999995</v>
      </c>
      <c r="L14" s="59">
        <v>1057.2197269999999</v>
      </c>
      <c r="M14" s="59">
        <v>1253.9223910000001</v>
      </c>
      <c r="N14" s="59">
        <v>757.28598999999997</v>
      </c>
      <c r="O14" s="59">
        <v>510.99244399999998</v>
      </c>
      <c r="P14" s="59">
        <v>772.58623599999999</v>
      </c>
      <c r="Q14" s="59">
        <v>780.72228199999995</v>
      </c>
      <c r="R14" s="59">
        <v>935.10423900000001</v>
      </c>
    </row>
    <row r="15" spans="1:18">
      <c r="A15" s="64">
        <v>1995</v>
      </c>
      <c r="B15" s="61">
        <v>9</v>
      </c>
      <c r="C15" s="66">
        <f t="shared" si="0"/>
        <v>1.9158503961716797</v>
      </c>
      <c r="D15" s="61">
        <v>412.69600600000001</v>
      </c>
      <c r="E15" s="62" t="s">
        <v>323</v>
      </c>
      <c r="F15" s="61">
        <v>1829.92291</v>
      </c>
      <c r="G15" s="61">
        <v>1033.574548</v>
      </c>
      <c r="H15" s="61">
        <v>2021.2403389999999</v>
      </c>
      <c r="I15" s="61">
        <v>836.60948699999994</v>
      </c>
      <c r="J15" s="61">
        <v>632.07780700000001</v>
      </c>
      <c r="K15" s="61">
        <v>558.61263199999996</v>
      </c>
      <c r="L15" s="61">
        <v>1116.761843</v>
      </c>
      <c r="M15" s="61">
        <v>1244.5082520000001</v>
      </c>
      <c r="N15" s="61">
        <v>743.62853600000005</v>
      </c>
      <c r="O15" s="61">
        <v>517.90867300000002</v>
      </c>
      <c r="P15" s="61">
        <v>775.244101</v>
      </c>
      <c r="Q15" s="61">
        <v>778.68568000000005</v>
      </c>
      <c r="R15" s="61">
        <v>955.14916700000003</v>
      </c>
    </row>
    <row r="16" spans="1:18">
      <c r="A16" s="58">
        <v>1995</v>
      </c>
      <c r="B16" s="59">
        <v>10</v>
      </c>
      <c r="C16" s="66">
        <f t="shared" si="0"/>
        <v>2.0223954087897482</v>
      </c>
      <c r="D16" s="59">
        <v>399.03587700000003</v>
      </c>
      <c r="E16" s="59" t="s">
        <v>323</v>
      </c>
      <c r="F16" s="59">
        <v>1936.731591</v>
      </c>
      <c r="G16" s="59">
        <v>1057.3860050000001</v>
      </c>
      <c r="H16" s="59">
        <v>1766.126037</v>
      </c>
      <c r="I16" s="59">
        <v>841.62052800000004</v>
      </c>
      <c r="J16" s="59">
        <v>636.09767699999998</v>
      </c>
      <c r="K16" s="59">
        <v>552.69800699999996</v>
      </c>
      <c r="L16" s="59">
        <v>1054.7117820000001</v>
      </c>
      <c r="M16" s="59">
        <v>1256.769755</v>
      </c>
      <c r="N16" s="59">
        <v>773.07363799999996</v>
      </c>
      <c r="O16" s="59">
        <v>512.66675099999998</v>
      </c>
      <c r="P16" s="59">
        <v>781.53306199999997</v>
      </c>
      <c r="Q16" s="59">
        <v>779.88545099999999</v>
      </c>
      <c r="R16" s="59">
        <v>957.64239899999995</v>
      </c>
    </row>
    <row r="17" spans="1:18">
      <c r="A17" s="64">
        <v>1995</v>
      </c>
      <c r="B17" s="61">
        <v>11</v>
      </c>
      <c r="C17" s="66">
        <f t="shared" si="0"/>
        <v>2.0634873556284208</v>
      </c>
      <c r="D17" s="61">
        <v>411.04053399999998</v>
      </c>
      <c r="E17" s="62" t="s">
        <v>323</v>
      </c>
      <c r="F17" s="61">
        <v>1959.2649550000001</v>
      </c>
      <c r="G17" s="61">
        <v>1061.8820639999999</v>
      </c>
      <c r="H17" s="61">
        <v>1683.811925</v>
      </c>
      <c r="I17" s="61">
        <v>868.91771900000003</v>
      </c>
      <c r="J17" s="61">
        <v>623.31147499999997</v>
      </c>
      <c r="K17" s="61">
        <v>537.521477</v>
      </c>
      <c r="L17" s="61">
        <v>1029.4592560000001</v>
      </c>
      <c r="M17" s="61">
        <v>1398.652143</v>
      </c>
      <c r="N17" s="61">
        <v>739.60104100000001</v>
      </c>
      <c r="O17" s="61">
        <v>512.84217100000001</v>
      </c>
      <c r="P17" s="61">
        <v>783.28805299999999</v>
      </c>
      <c r="Q17" s="61">
        <v>745.95380299999999</v>
      </c>
      <c r="R17" s="61">
        <v>949.49210600000004</v>
      </c>
    </row>
    <row r="18" spans="1:18">
      <c r="A18" s="58">
        <v>1995</v>
      </c>
      <c r="B18" s="59">
        <v>12</v>
      </c>
      <c r="C18" s="66">
        <f t="shared" si="0"/>
        <v>2.0856230236166855</v>
      </c>
      <c r="D18" s="59">
        <v>588.09621900000002</v>
      </c>
      <c r="E18" s="59" t="s">
        <v>323</v>
      </c>
      <c r="F18" s="59">
        <v>3011.7438480000001</v>
      </c>
      <c r="G18" s="59">
        <v>1727.84959</v>
      </c>
      <c r="H18" s="59">
        <v>2729.4109210000001</v>
      </c>
      <c r="I18" s="59">
        <v>1218.797337</v>
      </c>
      <c r="J18" s="59">
        <v>930.274855</v>
      </c>
      <c r="K18" s="59">
        <v>773.35304499999995</v>
      </c>
      <c r="L18" s="59">
        <v>1577.539773</v>
      </c>
      <c r="M18" s="59">
        <v>2025.1958119999999</v>
      </c>
      <c r="N18" s="59">
        <v>1064.105247</v>
      </c>
      <c r="O18" s="59">
        <v>742.41962999999998</v>
      </c>
      <c r="P18" s="59">
        <v>1171.9636869999999</v>
      </c>
      <c r="Q18" s="59">
        <v>1136.217609</v>
      </c>
      <c r="R18" s="59">
        <v>1444.0499620000001</v>
      </c>
    </row>
    <row r="19" spans="1:18">
      <c r="A19" s="64">
        <v>1996</v>
      </c>
      <c r="B19" s="61">
        <v>1</v>
      </c>
      <c r="C19" s="66">
        <f t="shared" si="0"/>
        <v>2.0431084868070477</v>
      </c>
      <c r="D19" s="61">
        <v>389.00904600000001</v>
      </c>
      <c r="E19" s="62" t="s">
        <v>323</v>
      </c>
      <c r="F19" s="61">
        <v>2058.878757</v>
      </c>
      <c r="G19" s="61">
        <v>1188.8866410000001</v>
      </c>
      <c r="H19" s="61">
        <v>2760.0422039999999</v>
      </c>
      <c r="I19" s="61">
        <v>857.21519599999999</v>
      </c>
      <c r="J19" s="61">
        <v>657.327989</v>
      </c>
      <c r="K19" s="61">
        <v>541.12996399999997</v>
      </c>
      <c r="L19" s="61">
        <v>1113.574793</v>
      </c>
      <c r="M19" s="61">
        <v>1357.122813</v>
      </c>
      <c r="N19" s="61">
        <v>751.12613399999998</v>
      </c>
      <c r="O19" s="61">
        <v>514.09663999999998</v>
      </c>
      <c r="P19" s="61">
        <v>830.88061900000002</v>
      </c>
      <c r="Q19" s="61">
        <v>808.68188699999996</v>
      </c>
      <c r="R19" s="61">
        <v>1007.718763</v>
      </c>
    </row>
    <row r="20" spans="1:18">
      <c r="A20" s="58">
        <v>1996</v>
      </c>
      <c r="B20" s="59">
        <v>2</v>
      </c>
      <c r="C20" s="66">
        <f t="shared" si="0"/>
        <v>2.0883114742610442</v>
      </c>
      <c r="D20" s="59">
        <v>461.35762499999998</v>
      </c>
      <c r="E20" s="59" t="s">
        <v>323</v>
      </c>
      <c r="F20" s="59">
        <v>1990.9146820000001</v>
      </c>
      <c r="G20" s="59">
        <v>1062.75134</v>
      </c>
      <c r="H20" s="59">
        <v>2165.4888900000001</v>
      </c>
      <c r="I20" s="59">
        <v>846.68270299999995</v>
      </c>
      <c r="J20" s="59">
        <v>652.36964499999999</v>
      </c>
      <c r="K20" s="59">
        <v>538.77895000000001</v>
      </c>
      <c r="L20" s="59">
        <v>1100.526707</v>
      </c>
      <c r="M20" s="59">
        <v>1304.603748</v>
      </c>
      <c r="N20" s="59">
        <v>736.93427699999995</v>
      </c>
      <c r="O20" s="59">
        <v>545.74584600000003</v>
      </c>
      <c r="P20" s="59">
        <v>814.65339600000004</v>
      </c>
      <c r="Q20" s="59">
        <v>742.66444999999999</v>
      </c>
      <c r="R20" s="59">
        <v>953.36098400000003</v>
      </c>
    </row>
    <row r="21" spans="1:18">
      <c r="A21" s="64">
        <v>1996</v>
      </c>
      <c r="B21" s="61">
        <v>3</v>
      </c>
      <c r="C21" s="66">
        <f t="shared" si="0"/>
        <v>2.0758818879234049</v>
      </c>
      <c r="D21" s="61">
        <v>534.49180699999999</v>
      </c>
      <c r="E21" s="62" t="s">
        <v>323</v>
      </c>
      <c r="F21" s="61">
        <v>1951.871496</v>
      </c>
      <c r="G21" s="61">
        <v>1053.1742850000001</v>
      </c>
      <c r="H21" s="61">
        <v>1976.951108</v>
      </c>
      <c r="I21" s="61">
        <v>850.95264899999995</v>
      </c>
      <c r="J21" s="61">
        <v>646.48852299999999</v>
      </c>
      <c r="K21" s="61">
        <v>534.50319200000001</v>
      </c>
      <c r="L21" s="61">
        <v>1116.0521530000001</v>
      </c>
      <c r="M21" s="61">
        <v>1210.4555089999999</v>
      </c>
      <c r="N21" s="61">
        <v>715.37607600000001</v>
      </c>
      <c r="O21" s="61">
        <v>498.69996800000001</v>
      </c>
      <c r="P21" s="61">
        <v>781.99777700000004</v>
      </c>
      <c r="Q21" s="61">
        <v>751.38870799999995</v>
      </c>
      <c r="R21" s="61">
        <v>940.26134500000001</v>
      </c>
    </row>
    <row r="22" spans="1:18">
      <c r="A22" s="58">
        <v>1996</v>
      </c>
      <c r="B22" s="59">
        <v>4</v>
      </c>
      <c r="C22" s="66">
        <f t="shared" si="0"/>
        <v>2.1110739461439363</v>
      </c>
      <c r="D22" s="59">
        <v>453.56343500000003</v>
      </c>
      <c r="E22" s="59" t="s">
        <v>323</v>
      </c>
      <c r="F22" s="59">
        <v>1958.9516189999999</v>
      </c>
      <c r="G22" s="59">
        <v>1041.4716989999999</v>
      </c>
      <c r="H22" s="59">
        <v>1851.1962269999999</v>
      </c>
      <c r="I22" s="59">
        <v>856.41834900000003</v>
      </c>
      <c r="J22" s="59">
        <v>645.97203100000002</v>
      </c>
      <c r="K22" s="59">
        <v>527.134547</v>
      </c>
      <c r="L22" s="59">
        <v>1043.992604</v>
      </c>
      <c r="M22" s="59">
        <v>1142.9187199999999</v>
      </c>
      <c r="N22" s="59">
        <v>702.73093200000005</v>
      </c>
      <c r="O22" s="59">
        <v>481.87125400000002</v>
      </c>
      <c r="P22" s="59">
        <v>765.36315000000002</v>
      </c>
      <c r="Q22" s="59">
        <v>741.69184199999995</v>
      </c>
      <c r="R22" s="59">
        <v>927.940787</v>
      </c>
    </row>
    <row r="23" spans="1:18">
      <c r="A23" s="64">
        <v>1996</v>
      </c>
      <c r="B23" s="61">
        <v>5</v>
      </c>
      <c r="C23" s="66">
        <f t="shared" si="0"/>
        <v>2.1150147373091928</v>
      </c>
      <c r="D23" s="61">
        <v>405.06189499999999</v>
      </c>
      <c r="E23" s="62" t="s">
        <v>323</v>
      </c>
      <c r="F23" s="61">
        <v>1983.1330969999999</v>
      </c>
      <c r="G23" s="61">
        <v>1060.488638</v>
      </c>
      <c r="H23" s="61">
        <v>1742.7162040000001</v>
      </c>
      <c r="I23" s="61">
        <v>845.07080499999995</v>
      </c>
      <c r="J23" s="61">
        <v>627.98232800000005</v>
      </c>
      <c r="K23" s="61">
        <v>546.29665799999998</v>
      </c>
      <c r="L23" s="61">
        <v>1037.074081</v>
      </c>
      <c r="M23" s="61">
        <v>1148.12636</v>
      </c>
      <c r="N23" s="61">
        <v>729.60798799999998</v>
      </c>
      <c r="O23" s="61">
        <v>496.86346300000002</v>
      </c>
      <c r="P23" s="61">
        <v>771.29517399999997</v>
      </c>
      <c r="Q23" s="61">
        <v>762.64326200000005</v>
      </c>
      <c r="R23" s="61">
        <v>937.64504899999997</v>
      </c>
    </row>
    <row r="24" spans="1:18">
      <c r="A24" s="58">
        <v>1996</v>
      </c>
      <c r="B24" s="59">
        <v>6</v>
      </c>
      <c r="C24" s="66">
        <f t="shared" si="0"/>
        <v>2.2003212223935056</v>
      </c>
      <c r="D24" s="59">
        <v>576.49047900000005</v>
      </c>
      <c r="E24" s="59" t="s">
        <v>323</v>
      </c>
      <c r="F24" s="59">
        <v>3032.6094119999998</v>
      </c>
      <c r="G24" s="59">
        <v>1622.1718900000001</v>
      </c>
      <c r="H24" s="59">
        <v>2723.1678550000001</v>
      </c>
      <c r="I24" s="59">
        <v>1163.181548</v>
      </c>
      <c r="J24" s="59">
        <v>923.36857399999997</v>
      </c>
      <c r="K24" s="59">
        <v>786.03082600000005</v>
      </c>
      <c r="L24" s="59">
        <v>1474.3707979999999</v>
      </c>
      <c r="M24" s="59">
        <v>1690.960272</v>
      </c>
      <c r="N24" s="59">
        <v>1020.066903</v>
      </c>
      <c r="O24" s="59">
        <v>679.71132299999999</v>
      </c>
      <c r="P24" s="59">
        <v>1143.0994250000001</v>
      </c>
      <c r="Q24" s="59">
        <v>1175.1710439999999</v>
      </c>
      <c r="R24" s="59">
        <v>1378.257584</v>
      </c>
    </row>
    <row r="25" spans="1:18">
      <c r="A25" s="64">
        <v>1996</v>
      </c>
      <c r="B25" s="61">
        <v>7</v>
      </c>
      <c r="C25" s="66">
        <f t="shared" si="0"/>
        <v>2.0973386239815088</v>
      </c>
      <c r="D25" s="61">
        <v>405.42558500000001</v>
      </c>
      <c r="E25" s="62" t="s">
        <v>323</v>
      </c>
      <c r="F25" s="61">
        <v>1940.482131</v>
      </c>
      <c r="G25" s="61">
        <v>1084.009182</v>
      </c>
      <c r="H25" s="61">
        <v>1746.198191</v>
      </c>
      <c r="I25" s="61">
        <v>797.42615000000001</v>
      </c>
      <c r="J25" s="61">
        <v>636.20239300000003</v>
      </c>
      <c r="K25" s="61">
        <v>524.50242500000002</v>
      </c>
      <c r="L25" s="61">
        <v>1040.1664949999999</v>
      </c>
      <c r="M25" s="61">
        <v>1155.3148880000001</v>
      </c>
      <c r="N25" s="61">
        <v>715.81973000000005</v>
      </c>
      <c r="O25" s="61">
        <v>478.22313400000002</v>
      </c>
      <c r="P25" s="61">
        <v>787.34986800000001</v>
      </c>
      <c r="Q25" s="61">
        <v>769.23945000000003</v>
      </c>
      <c r="R25" s="61">
        <v>925.21165099999996</v>
      </c>
    </row>
    <row r="26" spans="1:18">
      <c r="A26" s="58">
        <v>1996</v>
      </c>
      <c r="B26" s="59">
        <v>8</v>
      </c>
      <c r="C26" s="66">
        <f t="shared" si="0"/>
        <v>2.0758748430065115</v>
      </c>
      <c r="D26" s="59">
        <v>405.82155999999998</v>
      </c>
      <c r="E26" s="59" t="s">
        <v>323</v>
      </c>
      <c r="F26" s="59">
        <v>1916.9102700000001</v>
      </c>
      <c r="G26" s="59">
        <v>1068.3494189999999</v>
      </c>
      <c r="H26" s="59">
        <v>2010.1437269999999</v>
      </c>
      <c r="I26" s="59">
        <v>796.08259599999997</v>
      </c>
      <c r="J26" s="59">
        <v>619.401161</v>
      </c>
      <c r="K26" s="59">
        <v>535.41965600000003</v>
      </c>
      <c r="L26" s="59">
        <v>1040.11763</v>
      </c>
      <c r="M26" s="59">
        <v>1131.874601</v>
      </c>
      <c r="N26" s="59">
        <v>695.22502599999996</v>
      </c>
      <c r="O26" s="59">
        <v>474.92939699999999</v>
      </c>
      <c r="P26" s="59">
        <v>780.00835099999995</v>
      </c>
      <c r="Q26" s="59">
        <v>760.22556099999997</v>
      </c>
      <c r="R26" s="59">
        <v>923.42285300000003</v>
      </c>
    </row>
    <row r="27" spans="1:18">
      <c r="A27" s="64">
        <v>1996</v>
      </c>
      <c r="B27" s="61">
        <v>9</v>
      </c>
      <c r="C27" s="66">
        <f t="shared" si="0"/>
        <v>2.1731809264925679</v>
      </c>
      <c r="D27" s="61">
        <v>396.55300999999997</v>
      </c>
      <c r="E27" s="62" t="s">
        <v>323</v>
      </c>
      <c r="F27" s="61">
        <v>2015.0648590000001</v>
      </c>
      <c r="G27" s="61">
        <v>1049.2588740000001</v>
      </c>
      <c r="H27" s="61">
        <v>1806.3983430000001</v>
      </c>
      <c r="I27" s="61">
        <v>776.67377599999998</v>
      </c>
      <c r="J27" s="61">
        <v>620.47805200000005</v>
      </c>
      <c r="K27" s="61">
        <v>538.96144400000003</v>
      </c>
      <c r="L27" s="61">
        <v>1075.44165</v>
      </c>
      <c r="M27" s="61">
        <v>1149.6119590000001</v>
      </c>
      <c r="N27" s="61">
        <v>656.712265</v>
      </c>
      <c r="O27" s="61">
        <v>476.53941900000001</v>
      </c>
      <c r="P27" s="61">
        <v>779.23328300000003</v>
      </c>
      <c r="Q27" s="61">
        <v>750.10837200000003</v>
      </c>
      <c r="R27" s="61">
        <v>927.24210600000004</v>
      </c>
    </row>
    <row r="28" spans="1:18">
      <c r="A28" s="58">
        <v>1996</v>
      </c>
      <c r="B28" s="59">
        <v>10</v>
      </c>
      <c r="C28" s="66">
        <f t="shared" si="0"/>
        <v>2.10516232734046</v>
      </c>
      <c r="D28" s="59">
        <v>378.94850700000001</v>
      </c>
      <c r="E28" s="59" t="s">
        <v>323</v>
      </c>
      <c r="F28" s="59">
        <v>1932.5131630000001</v>
      </c>
      <c r="G28" s="59">
        <v>1075.965676</v>
      </c>
      <c r="H28" s="59">
        <v>2020.5650869999999</v>
      </c>
      <c r="I28" s="59">
        <v>721.54396499999996</v>
      </c>
      <c r="J28" s="59">
        <v>614.386707</v>
      </c>
      <c r="K28" s="59">
        <v>543.19262600000002</v>
      </c>
      <c r="L28" s="59">
        <v>993.357572</v>
      </c>
      <c r="M28" s="59">
        <v>1139.521379</v>
      </c>
      <c r="N28" s="59">
        <v>678.120586</v>
      </c>
      <c r="O28" s="59">
        <v>479.79195099999998</v>
      </c>
      <c r="P28" s="59">
        <v>784.06922199999997</v>
      </c>
      <c r="Q28" s="59">
        <v>739.35356999999999</v>
      </c>
      <c r="R28" s="59">
        <v>917.98771899999997</v>
      </c>
    </row>
    <row r="29" spans="1:18">
      <c r="A29" s="64">
        <v>1996</v>
      </c>
      <c r="B29" s="61">
        <v>11</v>
      </c>
      <c r="C29" s="66">
        <f t="shared" si="0"/>
        <v>2.1421883447439956</v>
      </c>
      <c r="D29" s="61">
        <v>393.886213</v>
      </c>
      <c r="E29" s="62" t="s">
        <v>323</v>
      </c>
      <c r="F29" s="61">
        <v>1953.1124219999999</v>
      </c>
      <c r="G29" s="61">
        <v>1169.3139289999999</v>
      </c>
      <c r="H29" s="61">
        <v>1781.4907989999999</v>
      </c>
      <c r="I29" s="61">
        <v>697.37858200000005</v>
      </c>
      <c r="J29" s="61">
        <v>613.01973299999997</v>
      </c>
      <c r="K29" s="61">
        <v>522.10603600000002</v>
      </c>
      <c r="L29" s="61">
        <v>974.95270500000004</v>
      </c>
      <c r="M29" s="61">
        <v>1124.2943009999999</v>
      </c>
      <c r="N29" s="61">
        <v>647.41372000000001</v>
      </c>
      <c r="O29" s="61">
        <v>490.39976300000001</v>
      </c>
      <c r="P29" s="61">
        <v>775.91908699999999</v>
      </c>
      <c r="Q29" s="61">
        <v>794.248245</v>
      </c>
      <c r="R29" s="61">
        <v>911.73702200000002</v>
      </c>
    </row>
    <row r="30" spans="1:18">
      <c r="A30" s="58">
        <v>1996</v>
      </c>
      <c r="B30" s="59">
        <v>12</v>
      </c>
      <c r="C30" s="66">
        <f t="shared" si="0"/>
        <v>2.1721883154749348</v>
      </c>
      <c r="D30" s="59">
        <v>555.809797</v>
      </c>
      <c r="E30" s="59" t="s">
        <v>323</v>
      </c>
      <c r="F30" s="59">
        <v>2965.4503289999998</v>
      </c>
      <c r="G30" s="59">
        <v>1738.1117099999999</v>
      </c>
      <c r="H30" s="59">
        <v>2988.5175429999999</v>
      </c>
      <c r="I30" s="59">
        <v>937.78448400000002</v>
      </c>
      <c r="J30" s="59">
        <v>932.672506</v>
      </c>
      <c r="K30" s="59">
        <v>753.69977900000004</v>
      </c>
      <c r="L30" s="59">
        <v>1474.7141369999999</v>
      </c>
      <c r="M30" s="59">
        <v>1821.070377</v>
      </c>
      <c r="N30" s="59">
        <v>924.90651500000001</v>
      </c>
      <c r="O30" s="59">
        <v>737.20215700000006</v>
      </c>
      <c r="P30" s="59">
        <v>1151.3045830000001</v>
      </c>
      <c r="Q30" s="59">
        <v>1096.9460690000001</v>
      </c>
      <c r="R30" s="59">
        <v>1365.190259</v>
      </c>
    </row>
    <row r="31" spans="1:18">
      <c r="A31" s="64">
        <v>1997</v>
      </c>
      <c r="B31" s="61">
        <v>1</v>
      </c>
      <c r="C31" s="66">
        <f t="shared" si="0"/>
        <v>2.239356663151495</v>
      </c>
      <c r="D31" s="61">
        <v>413.49993799999999</v>
      </c>
      <c r="E31" s="62" t="s">
        <v>323</v>
      </c>
      <c r="F31" s="61">
        <v>2176.4954739999998</v>
      </c>
      <c r="G31" s="61">
        <v>1083.145853</v>
      </c>
      <c r="H31" s="61">
        <v>2639.3279480000001</v>
      </c>
      <c r="I31" s="61">
        <v>710.71256100000005</v>
      </c>
      <c r="J31" s="61">
        <v>649.04170799999997</v>
      </c>
      <c r="K31" s="61">
        <v>547.35143200000005</v>
      </c>
      <c r="L31" s="61">
        <v>1035.8786720000001</v>
      </c>
      <c r="M31" s="61">
        <v>1317.8475510000001</v>
      </c>
      <c r="N31" s="61">
        <v>666.59457999999995</v>
      </c>
      <c r="O31" s="61">
        <v>521.07023800000002</v>
      </c>
      <c r="P31" s="61">
        <v>795.28578500000003</v>
      </c>
      <c r="Q31" s="61">
        <v>757.27073099999996</v>
      </c>
      <c r="R31" s="61">
        <v>971.92890699999998</v>
      </c>
    </row>
    <row r="32" spans="1:18">
      <c r="A32" s="58">
        <v>1997</v>
      </c>
      <c r="B32" s="59">
        <v>2</v>
      </c>
      <c r="C32" s="66">
        <f t="shared" si="0"/>
        <v>2.0898525125179401</v>
      </c>
      <c r="D32" s="59">
        <v>476.23692599999998</v>
      </c>
      <c r="E32" s="59" t="s">
        <v>323</v>
      </c>
      <c r="F32" s="59">
        <v>1881.8938009999999</v>
      </c>
      <c r="G32" s="59">
        <v>1023.46059</v>
      </c>
      <c r="H32" s="59">
        <v>1890.4807450000001</v>
      </c>
      <c r="I32" s="59">
        <v>668.58557900000005</v>
      </c>
      <c r="J32" s="59">
        <v>652.32964400000003</v>
      </c>
      <c r="K32" s="59">
        <v>545.68903799999998</v>
      </c>
      <c r="L32" s="59">
        <v>1048.5442190000001</v>
      </c>
      <c r="M32" s="59">
        <v>1262.8363629999999</v>
      </c>
      <c r="N32" s="59">
        <v>660.50134700000001</v>
      </c>
      <c r="O32" s="59">
        <v>506.52857899999998</v>
      </c>
      <c r="P32" s="59">
        <v>800.12797899999998</v>
      </c>
      <c r="Q32" s="59">
        <v>768.44080799999995</v>
      </c>
      <c r="R32" s="59">
        <v>900.49120200000004</v>
      </c>
    </row>
    <row r="33" spans="1:18">
      <c r="A33" s="64">
        <v>1997</v>
      </c>
      <c r="B33" s="61">
        <v>3</v>
      </c>
      <c r="C33" s="66">
        <f t="shared" si="0"/>
        <v>2.0739140275574588</v>
      </c>
      <c r="D33" s="61">
        <v>487.012022</v>
      </c>
      <c r="E33" s="62" t="s">
        <v>323</v>
      </c>
      <c r="F33" s="61">
        <v>1870.120034</v>
      </c>
      <c r="G33" s="61">
        <v>1001.4332879999999</v>
      </c>
      <c r="H33" s="61">
        <v>1871.684622</v>
      </c>
      <c r="I33" s="61">
        <v>679.952988</v>
      </c>
      <c r="J33" s="61">
        <v>651.08400300000005</v>
      </c>
      <c r="K33" s="61">
        <v>565.52511700000002</v>
      </c>
      <c r="L33" s="61">
        <v>1073.6181690000001</v>
      </c>
      <c r="M33" s="61">
        <v>1230.1566419999999</v>
      </c>
      <c r="N33" s="61">
        <v>687.05082200000004</v>
      </c>
      <c r="O33" s="61">
        <v>474.277241</v>
      </c>
      <c r="P33" s="61">
        <v>785.00844099999995</v>
      </c>
      <c r="Q33" s="61">
        <v>792.998965</v>
      </c>
      <c r="R33" s="61">
        <v>901.734599</v>
      </c>
    </row>
    <row r="34" spans="1:18">
      <c r="A34" s="58">
        <v>1997</v>
      </c>
      <c r="B34" s="59">
        <v>4</v>
      </c>
      <c r="C34" s="66">
        <f t="shared" si="0"/>
        <v>2.1889339890071615</v>
      </c>
      <c r="D34" s="59">
        <v>465.46889499999997</v>
      </c>
      <c r="E34" s="59" t="s">
        <v>323</v>
      </c>
      <c r="F34" s="59">
        <v>1983.5820799999999</v>
      </c>
      <c r="G34" s="59">
        <v>1027.07737</v>
      </c>
      <c r="H34" s="59">
        <v>1807.5356429999999</v>
      </c>
      <c r="I34" s="59">
        <v>664.750721</v>
      </c>
      <c r="J34" s="59">
        <v>645.64385300000004</v>
      </c>
      <c r="K34" s="59">
        <v>566.69585300000006</v>
      </c>
      <c r="L34" s="59">
        <v>1009.925467</v>
      </c>
      <c r="M34" s="59">
        <v>1130.357172</v>
      </c>
      <c r="N34" s="59">
        <v>676.16008299999999</v>
      </c>
      <c r="O34" s="59">
        <v>489.30132300000002</v>
      </c>
      <c r="P34" s="59">
        <v>775.32578599999999</v>
      </c>
      <c r="Q34" s="59">
        <v>777.25118899999995</v>
      </c>
      <c r="R34" s="59">
        <v>906.18633999999997</v>
      </c>
    </row>
    <row r="35" spans="1:18">
      <c r="A35" s="64">
        <v>1997</v>
      </c>
      <c r="B35" s="61">
        <v>5</v>
      </c>
      <c r="C35" s="66">
        <f t="shared" si="0"/>
        <v>2.179368997396566</v>
      </c>
      <c r="D35" s="61">
        <v>397.54937000000001</v>
      </c>
      <c r="E35" s="62" t="s">
        <v>323</v>
      </c>
      <c r="F35" s="61">
        <v>1996.4003499999999</v>
      </c>
      <c r="G35" s="61">
        <v>1018.78951</v>
      </c>
      <c r="H35" s="61">
        <v>1691.8679810000001</v>
      </c>
      <c r="I35" s="61">
        <v>676.19583599999999</v>
      </c>
      <c r="J35" s="61">
        <v>630.34543599999995</v>
      </c>
      <c r="K35" s="61">
        <v>578.13498900000002</v>
      </c>
      <c r="L35" s="61">
        <v>1048.2419150000001</v>
      </c>
      <c r="M35" s="61">
        <v>1228.3918249999999</v>
      </c>
      <c r="N35" s="61">
        <v>690.24477200000001</v>
      </c>
      <c r="O35" s="61">
        <v>487.52247699999998</v>
      </c>
      <c r="P35" s="61">
        <v>781.48497199999997</v>
      </c>
      <c r="Q35" s="61">
        <v>772.47114599999998</v>
      </c>
      <c r="R35" s="61">
        <v>916.04512699999998</v>
      </c>
    </row>
    <row r="36" spans="1:18">
      <c r="A36" s="58">
        <v>1997</v>
      </c>
      <c r="B36" s="59">
        <v>6</v>
      </c>
      <c r="C36" s="66">
        <f t="shared" si="0"/>
        <v>2.1535882864894007</v>
      </c>
      <c r="D36" s="59">
        <v>560.02722400000005</v>
      </c>
      <c r="E36" s="59" t="s">
        <v>323</v>
      </c>
      <c r="F36" s="59">
        <v>2850.1695060000002</v>
      </c>
      <c r="G36" s="59">
        <v>1504.866759</v>
      </c>
      <c r="H36" s="59">
        <v>2747.5325309999998</v>
      </c>
      <c r="I36" s="59">
        <v>916.39235499999995</v>
      </c>
      <c r="J36" s="59">
        <v>926.40988700000003</v>
      </c>
      <c r="K36" s="59">
        <v>817.47791299999994</v>
      </c>
      <c r="L36" s="59">
        <v>1440.2138379999999</v>
      </c>
      <c r="M36" s="59">
        <v>1854.582553</v>
      </c>
      <c r="N36" s="59">
        <v>973.139633</v>
      </c>
      <c r="O36" s="59">
        <v>679.74058400000001</v>
      </c>
      <c r="P36" s="59">
        <v>1165.2070269999999</v>
      </c>
      <c r="Q36" s="59">
        <v>1029.742823</v>
      </c>
      <c r="R36" s="59">
        <v>1323.4514340000001</v>
      </c>
    </row>
    <row r="37" spans="1:18">
      <c r="A37" s="64">
        <v>1997</v>
      </c>
      <c r="B37" s="61">
        <v>7</v>
      </c>
      <c r="C37" s="66">
        <f t="shared" si="0"/>
        <v>2.0848177343413203</v>
      </c>
      <c r="D37" s="61">
        <v>392.87884000000003</v>
      </c>
      <c r="E37" s="62" t="s">
        <v>323</v>
      </c>
      <c r="F37" s="61">
        <v>1868.6976870000001</v>
      </c>
      <c r="G37" s="61">
        <v>1029.9978470000001</v>
      </c>
      <c r="H37" s="61">
        <v>1720.0626950000001</v>
      </c>
      <c r="I37" s="61">
        <v>691.36313600000005</v>
      </c>
      <c r="J37" s="61">
        <v>624.84209399999997</v>
      </c>
      <c r="K37" s="61">
        <v>570.03541199999995</v>
      </c>
      <c r="L37" s="61">
        <v>1044.9983259999999</v>
      </c>
      <c r="M37" s="61">
        <v>1163.9294460000001</v>
      </c>
      <c r="N37" s="61">
        <v>669.56612299999995</v>
      </c>
      <c r="O37" s="61">
        <v>483.14483100000001</v>
      </c>
      <c r="P37" s="61">
        <v>786.37555599999996</v>
      </c>
      <c r="Q37" s="61">
        <v>707.25838599999997</v>
      </c>
      <c r="R37" s="61">
        <v>896.33623899999998</v>
      </c>
    </row>
    <row r="38" spans="1:18">
      <c r="A38" s="58">
        <v>1997</v>
      </c>
      <c r="B38" s="59">
        <v>8</v>
      </c>
      <c r="C38" s="66">
        <f t="shared" si="0"/>
        <v>2.0850407376698294</v>
      </c>
      <c r="D38" s="59">
        <v>390.33758799999998</v>
      </c>
      <c r="E38" s="59" t="s">
        <v>323</v>
      </c>
      <c r="F38" s="59">
        <v>1876.1733810000001</v>
      </c>
      <c r="G38" s="59">
        <v>1012.4034329999999</v>
      </c>
      <c r="H38" s="59">
        <v>1705.962579</v>
      </c>
      <c r="I38" s="59">
        <v>691.67394300000001</v>
      </c>
      <c r="J38" s="59">
        <v>621.58470599999998</v>
      </c>
      <c r="K38" s="59">
        <v>603.56765199999995</v>
      </c>
      <c r="L38" s="59">
        <v>1111.6106279999999</v>
      </c>
      <c r="M38" s="59">
        <v>1220.5493839999999</v>
      </c>
      <c r="N38" s="59">
        <v>669.48078299999997</v>
      </c>
      <c r="O38" s="59">
        <v>468.92873300000002</v>
      </c>
      <c r="P38" s="59">
        <v>783.91910099999996</v>
      </c>
      <c r="Q38" s="59">
        <v>703.47886900000003</v>
      </c>
      <c r="R38" s="59">
        <v>899.82576700000004</v>
      </c>
    </row>
    <row r="39" spans="1:18">
      <c r="A39" s="64">
        <v>1997</v>
      </c>
      <c r="B39" s="61">
        <v>9</v>
      </c>
      <c r="C39" s="66">
        <f t="shared" si="0"/>
        <v>2.127494900541671</v>
      </c>
      <c r="D39" s="61">
        <v>387.54401000000001</v>
      </c>
      <c r="E39" s="62" t="s">
        <v>323</v>
      </c>
      <c r="F39" s="61">
        <v>1960.33809</v>
      </c>
      <c r="G39" s="61">
        <v>1038.098657</v>
      </c>
      <c r="H39" s="61">
        <v>1793.156516</v>
      </c>
      <c r="I39" s="61">
        <v>721.95055300000001</v>
      </c>
      <c r="J39" s="61">
        <v>631.19994999999994</v>
      </c>
      <c r="K39" s="61">
        <v>575.49656800000002</v>
      </c>
      <c r="L39" s="61">
        <v>1062.5812129999999</v>
      </c>
      <c r="M39" s="61">
        <v>1145.1001960000001</v>
      </c>
      <c r="N39" s="61">
        <v>673.57384999999999</v>
      </c>
      <c r="O39" s="61">
        <v>474.92286300000001</v>
      </c>
      <c r="P39" s="61">
        <v>783.02728300000001</v>
      </c>
      <c r="Q39" s="61">
        <v>770.00368300000002</v>
      </c>
      <c r="R39" s="61">
        <v>921.43021799999997</v>
      </c>
    </row>
    <row r="40" spans="1:18">
      <c r="A40" s="58">
        <v>1997</v>
      </c>
      <c r="B40" s="59">
        <v>10</v>
      </c>
      <c r="C40" s="66">
        <f t="shared" si="0"/>
        <v>2.1519724798569904</v>
      </c>
      <c r="D40" s="59">
        <v>387.85201899999998</v>
      </c>
      <c r="E40" s="59" t="s">
        <v>323</v>
      </c>
      <c r="F40" s="59">
        <v>1947.7270329999999</v>
      </c>
      <c r="G40" s="59">
        <v>1056.6776359999999</v>
      </c>
      <c r="H40" s="59">
        <v>1706.040929</v>
      </c>
      <c r="I40" s="59">
        <v>720.48121600000002</v>
      </c>
      <c r="J40" s="59">
        <v>627.94763999999998</v>
      </c>
      <c r="K40" s="59">
        <v>581.774494</v>
      </c>
      <c r="L40" s="59">
        <v>936.9443</v>
      </c>
      <c r="M40" s="59">
        <v>1183.7248910000001</v>
      </c>
      <c r="N40" s="59">
        <v>668.296154</v>
      </c>
      <c r="O40" s="59">
        <v>473.39873899999998</v>
      </c>
      <c r="P40" s="59">
        <v>785.03589299999999</v>
      </c>
      <c r="Q40" s="59">
        <v>708.528367</v>
      </c>
      <c r="R40" s="59">
        <v>905.08919200000003</v>
      </c>
    </row>
    <row r="41" spans="1:18">
      <c r="A41" s="64">
        <v>1997</v>
      </c>
      <c r="B41" s="61">
        <v>11</v>
      </c>
      <c r="C41" s="66">
        <f t="shared" si="0"/>
        <v>2.2038392109553793</v>
      </c>
      <c r="D41" s="61">
        <v>375.87957499999999</v>
      </c>
      <c r="E41" s="62" t="s">
        <v>323</v>
      </c>
      <c r="F41" s="61">
        <v>1968.8215110000001</v>
      </c>
      <c r="G41" s="61">
        <v>1007.3642129999999</v>
      </c>
      <c r="H41" s="61">
        <v>1690.7244089999999</v>
      </c>
      <c r="I41" s="61">
        <v>706.23612100000003</v>
      </c>
      <c r="J41" s="61">
        <v>620.06229299999995</v>
      </c>
      <c r="K41" s="61">
        <v>579.67472599999996</v>
      </c>
      <c r="L41" s="61">
        <v>1017.944835</v>
      </c>
      <c r="M41" s="61">
        <v>1245.9534510000001</v>
      </c>
      <c r="N41" s="61">
        <v>636.35791400000005</v>
      </c>
      <c r="O41" s="61">
        <v>486.67239599999999</v>
      </c>
      <c r="P41" s="61">
        <v>785.24137499999995</v>
      </c>
      <c r="Q41" s="61">
        <v>697.91801799999996</v>
      </c>
      <c r="R41" s="61">
        <v>893.35987</v>
      </c>
    </row>
    <row r="42" spans="1:18">
      <c r="A42" s="58">
        <v>1997</v>
      </c>
      <c r="B42" s="59">
        <v>12</v>
      </c>
      <c r="C42" s="66">
        <f t="shared" si="0"/>
        <v>2.228693510295801</v>
      </c>
      <c r="D42" s="59">
        <v>570.39682300000004</v>
      </c>
      <c r="E42" s="59" t="s">
        <v>323</v>
      </c>
      <c r="F42" s="59">
        <v>3028.5789479999999</v>
      </c>
      <c r="G42" s="59">
        <v>1655.8491739999999</v>
      </c>
      <c r="H42" s="59">
        <v>2878.0608999999999</v>
      </c>
      <c r="I42" s="59">
        <v>988.60396100000003</v>
      </c>
      <c r="J42" s="59">
        <v>919.91227100000003</v>
      </c>
      <c r="K42" s="59">
        <v>811.65852400000006</v>
      </c>
      <c r="L42" s="59">
        <v>1533.0525769999999</v>
      </c>
      <c r="M42" s="59">
        <v>1886.2947750000001</v>
      </c>
      <c r="N42" s="59">
        <v>936.21867699999996</v>
      </c>
      <c r="O42" s="59">
        <v>718.97909300000003</v>
      </c>
      <c r="P42" s="59">
        <v>1143.9258520000001</v>
      </c>
      <c r="Q42" s="59">
        <v>1072.9496730000001</v>
      </c>
      <c r="R42" s="59">
        <v>1358.903292</v>
      </c>
    </row>
    <row r="43" spans="1:18">
      <c r="A43" s="64">
        <v>1998</v>
      </c>
      <c r="B43" s="61">
        <v>1</v>
      </c>
      <c r="C43" s="66">
        <f t="shared" si="0"/>
        <v>2.3028075146661107</v>
      </c>
      <c r="D43" s="61">
        <v>377.97119199999997</v>
      </c>
      <c r="E43" s="62" t="s">
        <v>323</v>
      </c>
      <c r="F43" s="61">
        <v>2201.038172</v>
      </c>
      <c r="G43" s="61">
        <v>1161.447075</v>
      </c>
      <c r="H43" s="61">
        <v>2331.4903330000002</v>
      </c>
      <c r="I43" s="61">
        <v>709.20295899999996</v>
      </c>
      <c r="J43" s="61">
        <v>644.26553100000001</v>
      </c>
      <c r="K43" s="61">
        <v>569.359284</v>
      </c>
      <c r="L43" s="61">
        <v>1078.438637</v>
      </c>
      <c r="M43" s="61">
        <v>1290.4406730000001</v>
      </c>
      <c r="N43" s="61">
        <v>673.89088300000003</v>
      </c>
      <c r="O43" s="61">
        <v>495.03412800000001</v>
      </c>
      <c r="P43" s="61">
        <v>824.96860400000003</v>
      </c>
      <c r="Q43" s="61">
        <v>734.29043999999999</v>
      </c>
      <c r="R43" s="61">
        <v>955.80640500000004</v>
      </c>
    </row>
    <row r="44" spans="1:18">
      <c r="A44" s="58">
        <v>1998</v>
      </c>
      <c r="B44" s="59">
        <v>2</v>
      </c>
      <c r="C44" s="66">
        <f t="shared" si="0"/>
        <v>2.2809270920399571</v>
      </c>
      <c r="D44" s="59">
        <v>452.55128500000001</v>
      </c>
      <c r="E44" s="59" t="s">
        <v>323</v>
      </c>
      <c r="F44" s="59">
        <v>2083.4248130000001</v>
      </c>
      <c r="G44" s="59">
        <v>1023.534796</v>
      </c>
      <c r="H44" s="59">
        <v>1947.4896699999999</v>
      </c>
      <c r="I44" s="59">
        <v>705.80222200000003</v>
      </c>
      <c r="J44" s="59">
        <v>641.84655199999997</v>
      </c>
      <c r="K44" s="59">
        <v>563.91074400000002</v>
      </c>
      <c r="L44" s="59">
        <v>1083.3398110000001</v>
      </c>
      <c r="M44" s="59">
        <v>1353.6653470000001</v>
      </c>
      <c r="N44" s="59">
        <v>657.418363</v>
      </c>
      <c r="O44" s="59">
        <v>495.23203999999998</v>
      </c>
      <c r="P44" s="59">
        <v>810.18947700000001</v>
      </c>
      <c r="Q44" s="59">
        <v>726.46327199999996</v>
      </c>
      <c r="R44" s="59">
        <v>913.41140199999995</v>
      </c>
    </row>
    <row r="45" spans="1:18">
      <c r="A45" s="64">
        <v>1998</v>
      </c>
      <c r="B45" s="61">
        <v>3</v>
      </c>
      <c r="C45" s="66">
        <f t="shared" si="0"/>
        <v>2.2979065867905772</v>
      </c>
      <c r="D45" s="61">
        <v>514.00409400000001</v>
      </c>
      <c r="E45" s="62" t="s">
        <v>323</v>
      </c>
      <c r="F45" s="61">
        <v>2167.720902</v>
      </c>
      <c r="G45" s="61">
        <v>1317.3444440000001</v>
      </c>
      <c r="H45" s="61">
        <v>1794.175571</v>
      </c>
      <c r="I45" s="61">
        <v>681.67157899999995</v>
      </c>
      <c r="J45" s="61">
        <v>635.20430699999997</v>
      </c>
      <c r="K45" s="61">
        <v>569.88791600000002</v>
      </c>
      <c r="L45" s="61">
        <v>1084.8016279999999</v>
      </c>
      <c r="M45" s="61">
        <v>1276.429089</v>
      </c>
      <c r="N45" s="61">
        <v>658.27638300000001</v>
      </c>
      <c r="O45" s="61">
        <v>478.21595400000001</v>
      </c>
      <c r="P45" s="61">
        <v>792.66414199999997</v>
      </c>
      <c r="Q45" s="61">
        <v>737.13428099999999</v>
      </c>
      <c r="R45" s="61">
        <v>943.34596299999998</v>
      </c>
    </row>
    <row r="46" spans="1:18">
      <c r="A46" s="58">
        <v>1998</v>
      </c>
      <c r="B46" s="59">
        <v>4</v>
      </c>
      <c r="C46" s="66">
        <f t="shared" si="0"/>
        <v>2.3208421492800615</v>
      </c>
      <c r="D46" s="59">
        <v>413.54890899999998</v>
      </c>
      <c r="E46" s="59" t="s">
        <v>323</v>
      </c>
      <c r="F46" s="59">
        <v>2082.6498769999998</v>
      </c>
      <c r="G46" s="59">
        <v>1029.590056</v>
      </c>
      <c r="H46" s="59">
        <v>1949.8905910000001</v>
      </c>
      <c r="I46" s="59">
        <v>660.77933199999995</v>
      </c>
      <c r="J46" s="59">
        <v>635.64473999999996</v>
      </c>
      <c r="K46" s="59">
        <v>578.55594399999995</v>
      </c>
      <c r="L46" s="59">
        <v>1033.4068460000001</v>
      </c>
      <c r="M46" s="59">
        <v>1219.4783709999999</v>
      </c>
      <c r="N46" s="59">
        <v>654.34076000000005</v>
      </c>
      <c r="O46" s="59">
        <v>476.57369599999998</v>
      </c>
      <c r="P46" s="59">
        <v>784.540572</v>
      </c>
      <c r="Q46" s="59">
        <v>721.66533400000003</v>
      </c>
      <c r="R46" s="59">
        <v>897.36817199999996</v>
      </c>
    </row>
    <row r="47" spans="1:18">
      <c r="A47" s="64">
        <v>1998</v>
      </c>
      <c r="B47" s="61">
        <v>5</v>
      </c>
      <c r="C47" s="66">
        <f t="shared" si="0"/>
        <v>2.2467077370328505</v>
      </c>
      <c r="D47" s="61">
        <v>370.13033000000001</v>
      </c>
      <c r="E47" s="62" t="s">
        <v>323</v>
      </c>
      <c r="F47" s="61">
        <v>2078.9959269999999</v>
      </c>
      <c r="G47" s="61">
        <v>1034.8574599999999</v>
      </c>
      <c r="H47" s="61">
        <v>2908.1989189999999</v>
      </c>
      <c r="I47" s="61">
        <v>674.20203100000003</v>
      </c>
      <c r="J47" s="61">
        <v>623.09606599999995</v>
      </c>
      <c r="K47" s="61">
        <v>583.70970199999999</v>
      </c>
      <c r="L47" s="61">
        <v>1040.7038010000001</v>
      </c>
      <c r="M47" s="61">
        <v>1226.4473800000001</v>
      </c>
      <c r="N47" s="61">
        <v>660.63431100000003</v>
      </c>
      <c r="O47" s="61">
        <v>472.85125900000003</v>
      </c>
      <c r="P47" s="61">
        <v>790.71842700000002</v>
      </c>
      <c r="Q47" s="61">
        <v>729.10273199999995</v>
      </c>
      <c r="R47" s="61">
        <v>925.35219099999995</v>
      </c>
    </row>
    <row r="48" spans="1:18">
      <c r="A48" s="58">
        <v>1998</v>
      </c>
      <c r="B48" s="59">
        <v>6</v>
      </c>
      <c r="C48" s="66">
        <f t="shared" si="0"/>
        <v>2.3934237150158677</v>
      </c>
      <c r="D48" s="59">
        <v>528.62085000000002</v>
      </c>
      <c r="E48" s="59" t="s">
        <v>323</v>
      </c>
      <c r="F48" s="59">
        <v>3122.7203679999998</v>
      </c>
      <c r="G48" s="59">
        <v>1533.9028410000001</v>
      </c>
      <c r="H48" s="59">
        <v>2694.155964</v>
      </c>
      <c r="I48" s="59">
        <v>917.99651200000005</v>
      </c>
      <c r="J48" s="59">
        <v>928.41133200000002</v>
      </c>
      <c r="K48" s="59">
        <v>804.38869799999998</v>
      </c>
      <c r="L48" s="59">
        <v>1516.7558919999999</v>
      </c>
      <c r="M48" s="59">
        <v>1768.463186</v>
      </c>
      <c r="N48" s="59">
        <v>903.45445900000004</v>
      </c>
      <c r="O48" s="59">
        <v>665.379053</v>
      </c>
      <c r="P48" s="59">
        <v>1172.473414</v>
      </c>
      <c r="Q48" s="59">
        <v>1105.669038</v>
      </c>
      <c r="R48" s="59">
        <v>1304.708543</v>
      </c>
    </row>
    <row r="49" spans="1:18">
      <c r="A49" s="64">
        <v>1998</v>
      </c>
      <c r="B49" s="61">
        <v>7</v>
      </c>
      <c r="C49" s="66">
        <f t="shared" si="0"/>
        <v>2.3246806667088791</v>
      </c>
      <c r="D49" s="61">
        <v>378.66242399999999</v>
      </c>
      <c r="E49" s="62" t="s">
        <v>323</v>
      </c>
      <c r="F49" s="61">
        <v>2078.3272149999998</v>
      </c>
      <c r="G49" s="61">
        <v>1030.8927759999999</v>
      </c>
      <c r="H49" s="61">
        <v>2006.2997559999999</v>
      </c>
      <c r="I49" s="61">
        <v>678.41907900000001</v>
      </c>
      <c r="J49" s="61">
        <v>613.88342599999999</v>
      </c>
      <c r="K49" s="61">
        <v>553.27542200000005</v>
      </c>
      <c r="L49" s="61">
        <v>1077.5970279999999</v>
      </c>
      <c r="M49" s="61">
        <v>1227.4882070000001</v>
      </c>
      <c r="N49" s="61">
        <v>627.91185499999995</v>
      </c>
      <c r="O49" s="61">
        <v>468.33568500000001</v>
      </c>
      <c r="P49" s="61">
        <v>777.92353200000002</v>
      </c>
      <c r="Q49" s="61">
        <v>791.202001</v>
      </c>
      <c r="R49" s="61">
        <v>894.026971</v>
      </c>
    </row>
    <row r="50" spans="1:18">
      <c r="A50" s="58">
        <v>1998</v>
      </c>
      <c r="B50" s="59">
        <v>8</v>
      </c>
      <c r="C50" s="66">
        <f t="shared" si="0"/>
        <v>2.3296735926993066</v>
      </c>
      <c r="D50" s="59">
        <v>371.34388999999999</v>
      </c>
      <c r="E50" s="59" t="s">
        <v>323</v>
      </c>
      <c r="F50" s="59">
        <v>2063.635953</v>
      </c>
      <c r="G50" s="59">
        <v>1033.2103440000001</v>
      </c>
      <c r="H50" s="59">
        <v>2050.3602540000002</v>
      </c>
      <c r="I50" s="59">
        <v>660.06746699999997</v>
      </c>
      <c r="J50" s="59">
        <v>612.50133400000004</v>
      </c>
      <c r="K50" s="59">
        <v>565.58319200000005</v>
      </c>
      <c r="L50" s="59">
        <v>1020.3738990000001</v>
      </c>
      <c r="M50" s="59">
        <v>1212.3222020000001</v>
      </c>
      <c r="N50" s="59">
        <v>619.82846900000004</v>
      </c>
      <c r="O50" s="59">
        <v>459.91192799999999</v>
      </c>
      <c r="P50" s="59">
        <v>797.78165300000001</v>
      </c>
      <c r="Q50" s="59">
        <v>801.13527099999999</v>
      </c>
      <c r="R50" s="59">
        <v>885.80475799999999</v>
      </c>
    </row>
    <row r="51" spans="1:18">
      <c r="A51" s="64">
        <v>1998</v>
      </c>
      <c r="B51" s="61">
        <v>9</v>
      </c>
      <c r="C51" s="66">
        <f t="shared" si="0"/>
        <v>2.3489228744414459</v>
      </c>
      <c r="D51" s="61">
        <v>381.810585</v>
      </c>
      <c r="E51" s="62" t="s">
        <v>323</v>
      </c>
      <c r="F51" s="61">
        <v>2082.4525910000002</v>
      </c>
      <c r="G51" s="61">
        <v>1031.2432329999999</v>
      </c>
      <c r="H51" s="61">
        <v>2088.3930399999999</v>
      </c>
      <c r="I51" s="61">
        <v>626.78362900000002</v>
      </c>
      <c r="J51" s="61">
        <v>622.83522500000004</v>
      </c>
      <c r="K51" s="61">
        <v>560.63264600000002</v>
      </c>
      <c r="L51" s="61">
        <v>1050.257801</v>
      </c>
      <c r="M51" s="61">
        <v>1140.6813910000001</v>
      </c>
      <c r="N51" s="61">
        <v>612.54332999999997</v>
      </c>
      <c r="O51" s="61">
        <v>465.812929</v>
      </c>
      <c r="P51" s="61">
        <v>795.99002399999995</v>
      </c>
      <c r="Q51" s="61">
        <v>899.76276299999995</v>
      </c>
      <c r="R51" s="61">
        <v>886.55639299999996</v>
      </c>
    </row>
    <row r="52" spans="1:18">
      <c r="A52" s="58">
        <v>1998</v>
      </c>
      <c r="B52" s="59">
        <v>10</v>
      </c>
      <c r="C52" s="66">
        <f t="shared" si="0"/>
        <v>2.4474411989719655</v>
      </c>
      <c r="D52" s="59">
        <v>368.56039500000003</v>
      </c>
      <c r="E52" s="59" t="s">
        <v>323</v>
      </c>
      <c r="F52" s="59">
        <v>2128.036642</v>
      </c>
      <c r="G52" s="59">
        <v>1059.3851729999999</v>
      </c>
      <c r="H52" s="59">
        <v>1855.0764810000001</v>
      </c>
      <c r="I52" s="59">
        <v>620.95315800000003</v>
      </c>
      <c r="J52" s="59">
        <v>622.808809</v>
      </c>
      <c r="K52" s="59">
        <v>548.85293799999999</v>
      </c>
      <c r="L52" s="59">
        <v>1047.871404</v>
      </c>
      <c r="M52" s="59">
        <v>1135.0738710000001</v>
      </c>
      <c r="N52" s="59">
        <v>609.56000200000005</v>
      </c>
      <c r="O52" s="59">
        <v>462.940719</v>
      </c>
      <c r="P52" s="59">
        <v>791.16478600000005</v>
      </c>
      <c r="Q52" s="59">
        <v>759.48480500000005</v>
      </c>
      <c r="R52" s="59">
        <v>869.49449200000004</v>
      </c>
    </row>
    <row r="53" spans="1:18">
      <c r="A53" s="64">
        <v>1998</v>
      </c>
      <c r="B53" s="61">
        <v>11</v>
      </c>
      <c r="C53" s="66">
        <f t="shared" si="0"/>
        <v>2.4847987268436968</v>
      </c>
      <c r="D53" s="61">
        <v>367.40643599999999</v>
      </c>
      <c r="E53" s="62" t="s">
        <v>323</v>
      </c>
      <c r="F53" s="61">
        <v>2136.575562</v>
      </c>
      <c r="G53" s="61">
        <v>1016.448668</v>
      </c>
      <c r="H53" s="61">
        <v>1844.376186</v>
      </c>
      <c r="I53" s="61">
        <v>617.03215299999999</v>
      </c>
      <c r="J53" s="61">
        <v>617.38860499999998</v>
      </c>
      <c r="K53" s="61">
        <v>548.50771699999996</v>
      </c>
      <c r="L53" s="61">
        <v>1025.2094709999999</v>
      </c>
      <c r="M53" s="61">
        <v>1209.073402</v>
      </c>
      <c r="N53" s="61">
        <v>616.97800700000005</v>
      </c>
      <c r="O53" s="61">
        <v>484.84310099999999</v>
      </c>
      <c r="P53" s="61">
        <v>791.79663700000003</v>
      </c>
      <c r="Q53" s="61">
        <v>732.97788100000002</v>
      </c>
      <c r="R53" s="61">
        <v>859.85860300000002</v>
      </c>
    </row>
    <row r="54" spans="1:18">
      <c r="A54" s="58">
        <v>1998</v>
      </c>
      <c r="B54" s="59">
        <v>12</v>
      </c>
      <c r="C54" s="66">
        <f t="shared" si="0"/>
        <v>2.4783754214621507</v>
      </c>
      <c r="D54" s="59">
        <v>517.31694600000003</v>
      </c>
      <c r="E54" s="59" t="s">
        <v>323</v>
      </c>
      <c r="F54" s="59">
        <v>3178.52628</v>
      </c>
      <c r="G54" s="59">
        <v>1567.2870379999999</v>
      </c>
      <c r="H54" s="59">
        <v>3096.4772589999998</v>
      </c>
      <c r="I54" s="59">
        <v>887.83278199999995</v>
      </c>
      <c r="J54" s="59">
        <v>929.79201</v>
      </c>
      <c r="K54" s="59">
        <v>776.90828699999997</v>
      </c>
      <c r="L54" s="59">
        <v>1490.3696849999999</v>
      </c>
      <c r="M54" s="59">
        <v>1740.6006640000001</v>
      </c>
      <c r="N54" s="59">
        <v>865.049935</v>
      </c>
      <c r="O54" s="59">
        <v>712.69553199999996</v>
      </c>
      <c r="P54" s="59">
        <v>1209.9862869999999</v>
      </c>
      <c r="Q54" s="59">
        <v>1151.3805609999999</v>
      </c>
      <c r="R54" s="59">
        <v>1282.5039549999999</v>
      </c>
    </row>
    <row r="55" spans="1:18">
      <c r="A55" s="64">
        <v>1999</v>
      </c>
      <c r="B55" s="61">
        <v>1</v>
      </c>
      <c r="C55" s="66">
        <f t="shared" si="0"/>
        <v>2.8810576433763209</v>
      </c>
      <c r="D55" s="61">
        <v>339.66760699999998</v>
      </c>
      <c r="E55" s="62" t="s">
        <v>323</v>
      </c>
      <c r="F55" s="61">
        <v>2632.154125</v>
      </c>
      <c r="G55" s="61">
        <v>1069.0984800000001</v>
      </c>
      <c r="H55" s="61">
        <v>2432.0687750000002</v>
      </c>
      <c r="I55" s="61">
        <v>664.17535799999996</v>
      </c>
      <c r="J55" s="61">
        <v>642.36892</v>
      </c>
      <c r="K55" s="61">
        <v>569.107394</v>
      </c>
      <c r="L55" s="61">
        <v>1052.8480810000001</v>
      </c>
      <c r="M55" s="61">
        <v>1199.6264699999999</v>
      </c>
      <c r="N55" s="61">
        <v>625.88969599999996</v>
      </c>
      <c r="O55" s="61">
        <v>489.90557699999999</v>
      </c>
      <c r="P55" s="61">
        <v>807.50048500000003</v>
      </c>
      <c r="Q55" s="61">
        <v>759.23253799999998</v>
      </c>
      <c r="R55" s="61">
        <v>913.60689400000001</v>
      </c>
    </row>
    <row r="56" spans="1:18">
      <c r="A56" s="58">
        <v>1999</v>
      </c>
      <c r="B56" s="59">
        <v>2</v>
      </c>
      <c r="C56" s="66">
        <f t="shared" si="0"/>
        <v>2.6054163176197456</v>
      </c>
      <c r="D56" s="59">
        <v>426.94557300000002</v>
      </c>
      <c r="E56" s="59" t="s">
        <v>323</v>
      </c>
      <c r="F56" s="59">
        <v>2243.8557569999998</v>
      </c>
      <c r="G56" s="59">
        <v>932.992481</v>
      </c>
      <c r="H56" s="59">
        <v>1991.3368840000001</v>
      </c>
      <c r="I56" s="59">
        <v>691.95490600000005</v>
      </c>
      <c r="J56" s="59">
        <v>640.87593000000004</v>
      </c>
      <c r="K56" s="59">
        <v>560.29842399999995</v>
      </c>
      <c r="L56" s="59">
        <v>1060.1517040000001</v>
      </c>
      <c r="M56" s="59">
        <v>1300.0607480000001</v>
      </c>
      <c r="N56" s="59">
        <v>583.08507999999995</v>
      </c>
      <c r="O56" s="59">
        <v>492.05993599999999</v>
      </c>
      <c r="P56" s="59">
        <v>814.20450600000004</v>
      </c>
      <c r="Q56" s="59">
        <v>767.08827900000006</v>
      </c>
      <c r="R56" s="59">
        <v>861.22733700000003</v>
      </c>
    </row>
    <row r="57" spans="1:18">
      <c r="A57" s="64">
        <v>1999</v>
      </c>
      <c r="B57" s="61">
        <v>3</v>
      </c>
      <c r="C57" s="66">
        <f t="shared" si="0"/>
        <v>2.3473375358563562</v>
      </c>
      <c r="D57" s="61">
        <v>438.43456800000001</v>
      </c>
      <c r="E57" s="62" t="s">
        <v>323</v>
      </c>
      <c r="F57" s="61">
        <v>2030.5837690000001</v>
      </c>
      <c r="G57" s="61">
        <v>1164.518174</v>
      </c>
      <c r="H57" s="61">
        <v>1947.4782290000001</v>
      </c>
      <c r="I57" s="61">
        <v>656.27526599999999</v>
      </c>
      <c r="J57" s="61">
        <v>632.90655400000003</v>
      </c>
      <c r="K57" s="61">
        <v>563.26100899999994</v>
      </c>
      <c r="L57" s="61">
        <v>1056.530495</v>
      </c>
      <c r="M57" s="61">
        <v>1190.1385359999999</v>
      </c>
      <c r="N57" s="61">
        <v>573.38944800000002</v>
      </c>
      <c r="O57" s="61">
        <v>465.211567</v>
      </c>
      <c r="P57" s="61">
        <v>778.64740099999995</v>
      </c>
      <c r="Q57" s="61">
        <v>736.91693499999997</v>
      </c>
      <c r="R57" s="61">
        <v>865.05827899999997</v>
      </c>
    </row>
    <row r="58" spans="1:18">
      <c r="A58" s="58">
        <v>1999</v>
      </c>
      <c r="B58" s="59">
        <v>4</v>
      </c>
      <c r="C58" s="66">
        <f t="shared" si="0"/>
        <v>2.5235751967073097</v>
      </c>
      <c r="D58" s="59">
        <v>370.01988</v>
      </c>
      <c r="E58" s="59" t="s">
        <v>323</v>
      </c>
      <c r="F58" s="59">
        <v>2154.7843640000001</v>
      </c>
      <c r="G58" s="59">
        <v>963.67288399999995</v>
      </c>
      <c r="H58" s="59">
        <v>2082.6201890000002</v>
      </c>
      <c r="I58" s="59">
        <v>699.358295</v>
      </c>
      <c r="J58" s="59">
        <v>627.88911299999995</v>
      </c>
      <c r="K58" s="59">
        <v>562.28744300000005</v>
      </c>
      <c r="L58" s="59">
        <v>1030.4049219999999</v>
      </c>
      <c r="M58" s="59">
        <v>1156.5088499999999</v>
      </c>
      <c r="N58" s="59">
        <v>569.84564</v>
      </c>
      <c r="O58" s="59">
        <v>476.40461499999998</v>
      </c>
      <c r="P58" s="59">
        <v>789.02545999999995</v>
      </c>
      <c r="Q58" s="59">
        <v>712.47027700000001</v>
      </c>
      <c r="R58" s="59">
        <v>853.861762</v>
      </c>
    </row>
    <row r="59" spans="1:18">
      <c r="A59" s="64">
        <v>1999</v>
      </c>
      <c r="B59" s="61">
        <v>5</v>
      </c>
      <c r="C59" s="66">
        <f t="shared" si="0"/>
        <v>2.3655337910740983</v>
      </c>
      <c r="D59" s="61">
        <v>357.16650700000002</v>
      </c>
      <c r="E59" s="62" t="s">
        <v>323</v>
      </c>
      <c r="F59" s="61">
        <v>2037.6909880000001</v>
      </c>
      <c r="G59" s="61">
        <v>996.03250300000002</v>
      </c>
      <c r="H59" s="61">
        <v>2032.26893</v>
      </c>
      <c r="I59" s="61">
        <v>723.34968300000003</v>
      </c>
      <c r="J59" s="61">
        <v>626.97050400000001</v>
      </c>
      <c r="K59" s="61">
        <v>565.61391500000002</v>
      </c>
      <c r="L59" s="61">
        <v>1046.917334</v>
      </c>
      <c r="M59" s="61">
        <v>1136.8373489999999</v>
      </c>
      <c r="N59" s="61">
        <v>577.98994500000003</v>
      </c>
      <c r="O59" s="61">
        <v>467.20730500000002</v>
      </c>
      <c r="P59" s="61">
        <v>775.10731799999996</v>
      </c>
      <c r="Q59" s="61">
        <v>728.37200299999995</v>
      </c>
      <c r="R59" s="61">
        <v>861.40853100000004</v>
      </c>
    </row>
    <row r="60" spans="1:18">
      <c r="A60" s="58">
        <v>1999</v>
      </c>
      <c r="B60" s="59">
        <v>6</v>
      </c>
      <c r="C60" s="66">
        <f t="shared" si="0"/>
        <v>2.6722133661626035</v>
      </c>
      <c r="D60" s="59">
        <v>518.88938499999995</v>
      </c>
      <c r="E60" s="59" t="s">
        <v>323</v>
      </c>
      <c r="F60" s="59">
        <v>3450.4893790000001</v>
      </c>
      <c r="G60" s="59">
        <v>1494.8338859999999</v>
      </c>
      <c r="H60" s="59">
        <v>3072.154747</v>
      </c>
      <c r="I60" s="59">
        <v>1000.601781</v>
      </c>
      <c r="J60" s="59">
        <v>934.18987700000002</v>
      </c>
      <c r="K60" s="59">
        <v>780.32990700000005</v>
      </c>
      <c r="L60" s="59">
        <v>1512.6038550000001</v>
      </c>
      <c r="M60" s="59">
        <v>1604.8694379999999</v>
      </c>
      <c r="N60" s="59">
        <v>784.13788</v>
      </c>
      <c r="O60" s="59">
        <v>666.15825900000004</v>
      </c>
      <c r="P60" s="59">
        <v>1203.9008879999999</v>
      </c>
      <c r="Q60" s="59">
        <v>1082.681274</v>
      </c>
      <c r="R60" s="59">
        <v>1291.2477060000001</v>
      </c>
    </row>
    <row r="61" spans="1:18">
      <c r="A61" s="64">
        <v>1999</v>
      </c>
      <c r="B61" s="61">
        <v>7</v>
      </c>
      <c r="C61" s="66">
        <f t="shared" si="0"/>
        <v>2.3689865981963694</v>
      </c>
      <c r="D61" s="61">
        <v>350.83211699999998</v>
      </c>
      <c r="E61" s="62" t="s">
        <v>323</v>
      </c>
      <c r="F61" s="61">
        <v>2046.8121389999999</v>
      </c>
      <c r="G61" s="61">
        <v>1007.308769</v>
      </c>
      <c r="H61" s="61">
        <v>1920.3876540000001</v>
      </c>
      <c r="I61" s="61">
        <v>734.23701200000005</v>
      </c>
      <c r="J61" s="61">
        <v>629.84289799999999</v>
      </c>
      <c r="K61" s="61">
        <v>584.17546500000003</v>
      </c>
      <c r="L61" s="61">
        <v>1112.180977</v>
      </c>
      <c r="M61" s="61">
        <v>1110.0411449999999</v>
      </c>
      <c r="N61" s="61">
        <v>559.60470999999995</v>
      </c>
      <c r="O61" s="61">
        <v>467.463347</v>
      </c>
      <c r="P61" s="61">
        <v>785.168679</v>
      </c>
      <c r="Q61" s="61">
        <v>737.19091700000001</v>
      </c>
      <c r="R61" s="61">
        <v>864.00325799999996</v>
      </c>
    </row>
    <row r="62" spans="1:18">
      <c r="A62" s="58">
        <v>1999</v>
      </c>
      <c r="B62" s="59">
        <v>8</v>
      </c>
      <c r="C62" s="66">
        <f t="shared" si="0"/>
        <v>2.3335633328125183</v>
      </c>
      <c r="D62" s="59">
        <v>359.03877</v>
      </c>
      <c r="E62" s="59" t="s">
        <v>323</v>
      </c>
      <c r="F62" s="59">
        <v>2009.8620659999999</v>
      </c>
      <c r="G62" s="59">
        <v>998.88707099999999</v>
      </c>
      <c r="H62" s="59">
        <v>2128.5760879999998</v>
      </c>
      <c r="I62" s="59">
        <v>714.95111699999995</v>
      </c>
      <c r="J62" s="59">
        <v>631.07746899999995</v>
      </c>
      <c r="K62" s="59">
        <v>608.91374800000006</v>
      </c>
      <c r="L62" s="59">
        <v>1074.6949689999999</v>
      </c>
      <c r="M62" s="59">
        <v>1166.4048379999999</v>
      </c>
      <c r="N62" s="59">
        <v>532.89554599999997</v>
      </c>
      <c r="O62" s="59">
        <v>462.165097</v>
      </c>
      <c r="P62" s="59">
        <v>778.76644899999997</v>
      </c>
      <c r="Q62" s="59">
        <v>755.80435899999998</v>
      </c>
      <c r="R62" s="59">
        <v>861.28455899999994</v>
      </c>
    </row>
    <row r="63" spans="1:18">
      <c r="A63" s="64">
        <v>1999</v>
      </c>
      <c r="B63" s="61">
        <v>9</v>
      </c>
      <c r="C63" s="66">
        <f t="shared" si="0"/>
        <v>2.3066352185176586</v>
      </c>
      <c r="D63" s="61">
        <v>355.80148800000001</v>
      </c>
      <c r="E63" s="62" t="s">
        <v>323</v>
      </c>
      <c r="F63" s="61">
        <v>2000.1667689999999</v>
      </c>
      <c r="G63" s="61">
        <v>992.03951600000005</v>
      </c>
      <c r="H63" s="61">
        <v>2100.7976490000001</v>
      </c>
      <c r="I63" s="61">
        <v>713.08137799999997</v>
      </c>
      <c r="J63" s="61">
        <v>637.126349</v>
      </c>
      <c r="K63" s="61">
        <v>585.71057399999995</v>
      </c>
      <c r="L63" s="61">
        <v>1122.434062</v>
      </c>
      <c r="M63" s="61">
        <v>1166.3837470000001</v>
      </c>
      <c r="N63" s="61">
        <v>521.05102299999999</v>
      </c>
      <c r="O63" s="61">
        <v>469.96680099999998</v>
      </c>
      <c r="P63" s="61">
        <v>794.64996199999996</v>
      </c>
      <c r="Q63" s="61">
        <v>746.87678200000005</v>
      </c>
      <c r="R63" s="61">
        <v>867.13614399999994</v>
      </c>
    </row>
    <row r="64" spans="1:18">
      <c r="A64" s="58">
        <v>1999</v>
      </c>
      <c r="B64" s="59">
        <v>10</v>
      </c>
      <c r="C64" s="66">
        <f t="shared" si="0"/>
        <v>2.3278271829559807</v>
      </c>
      <c r="D64" s="59">
        <v>357.228928</v>
      </c>
      <c r="E64" s="59" t="s">
        <v>323</v>
      </c>
      <c r="F64" s="59">
        <v>2028.5719999999999</v>
      </c>
      <c r="G64" s="59">
        <v>1030.456259</v>
      </c>
      <c r="H64" s="59">
        <v>1948.9631870000001</v>
      </c>
      <c r="I64" s="59">
        <v>711.23955599999999</v>
      </c>
      <c r="J64" s="59">
        <v>638.60006399999997</v>
      </c>
      <c r="K64" s="59">
        <v>585.61018200000001</v>
      </c>
      <c r="L64" s="59">
        <v>1075.683724</v>
      </c>
      <c r="M64" s="59">
        <v>1160.2925130000001</v>
      </c>
      <c r="N64" s="59">
        <v>566.85434699999996</v>
      </c>
      <c r="O64" s="59">
        <v>471.09183300000001</v>
      </c>
      <c r="P64" s="59">
        <v>794.41627200000005</v>
      </c>
      <c r="Q64" s="59">
        <v>727.33169899999996</v>
      </c>
      <c r="R64" s="59">
        <v>871.44441600000005</v>
      </c>
    </row>
    <row r="65" spans="1:18">
      <c r="A65" s="64">
        <v>1999</v>
      </c>
      <c r="B65" s="61">
        <v>11</v>
      </c>
      <c r="C65" s="66">
        <f t="shared" si="0"/>
        <v>2.3783123310888552</v>
      </c>
      <c r="D65" s="61">
        <v>356.42932000000002</v>
      </c>
      <c r="E65" s="62" t="s">
        <v>323</v>
      </c>
      <c r="F65" s="61">
        <v>2041.9707900000001</v>
      </c>
      <c r="G65" s="61">
        <v>1009.937108</v>
      </c>
      <c r="H65" s="61">
        <v>1935.2540260000001</v>
      </c>
      <c r="I65" s="61">
        <v>726.61883</v>
      </c>
      <c r="J65" s="61">
        <v>634.03958799999998</v>
      </c>
      <c r="K65" s="61">
        <v>573.51009299999998</v>
      </c>
      <c r="L65" s="61">
        <v>1040.8859749999999</v>
      </c>
      <c r="M65" s="61">
        <v>1185.178332</v>
      </c>
      <c r="N65" s="61">
        <v>529.700647</v>
      </c>
      <c r="O65" s="61">
        <v>482.80595399999999</v>
      </c>
      <c r="P65" s="61">
        <v>784.02132700000004</v>
      </c>
      <c r="Q65" s="61">
        <v>700.53948300000002</v>
      </c>
      <c r="R65" s="61">
        <v>858.57974300000001</v>
      </c>
    </row>
    <row r="66" spans="1:18">
      <c r="A66" s="58">
        <v>1999</v>
      </c>
      <c r="B66" s="59">
        <v>12</v>
      </c>
      <c r="C66" s="66">
        <f t="shared" si="0"/>
        <v>2.4218332015486981</v>
      </c>
      <c r="D66" s="59">
        <v>520.46202200000005</v>
      </c>
      <c r="E66" s="59" t="s">
        <v>323</v>
      </c>
      <c r="F66" s="59">
        <v>3135.1725390000001</v>
      </c>
      <c r="G66" s="59">
        <v>1643.114804</v>
      </c>
      <c r="H66" s="59">
        <v>3003.212164</v>
      </c>
      <c r="I66" s="59">
        <v>948.10019899999998</v>
      </c>
      <c r="J66" s="59">
        <v>946.91174899999999</v>
      </c>
      <c r="K66" s="59">
        <v>805.39878199999998</v>
      </c>
      <c r="L66" s="59">
        <v>1575.1489959999999</v>
      </c>
      <c r="M66" s="59">
        <v>1740.4580739999999</v>
      </c>
      <c r="N66" s="59">
        <v>757.69226000000003</v>
      </c>
      <c r="O66" s="59">
        <v>721.85838999999999</v>
      </c>
      <c r="P66" s="59">
        <v>1232.3199400000001</v>
      </c>
      <c r="Q66" s="59">
        <v>1105.3223820000001</v>
      </c>
      <c r="R66" s="59">
        <v>1294.5451969999999</v>
      </c>
    </row>
    <row r="67" spans="1:18">
      <c r="A67" s="64">
        <v>2000</v>
      </c>
      <c r="B67" s="61">
        <v>1</v>
      </c>
      <c r="C67" s="66">
        <f t="shared" si="0"/>
        <v>2.5470528618027743</v>
      </c>
      <c r="D67" s="61">
        <v>386.08599800000002</v>
      </c>
      <c r="E67" s="62" t="s">
        <v>323</v>
      </c>
      <c r="F67" s="61">
        <v>2488.103282</v>
      </c>
      <c r="G67" s="61">
        <v>1291.204872</v>
      </c>
      <c r="H67" s="61">
        <v>2716.6183679999999</v>
      </c>
      <c r="I67" s="61">
        <v>721.029721</v>
      </c>
      <c r="J67" s="61">
        <v>655.160663</v>
      </c>
      <c r="K67" s="61">
        <v>565.54450999999995</v>
      </c>
      <c r="L67" s="61">
        <v>1103.864237</v>
      </c>
      <c r="M67" s="61">
        <v>1154.873454</v>
      </c>
      <c r="N67" s="61">
        <v>586.84009900000001</v>
      </c>
      <c r="O67" s="61">
        <v>522.32919500000003</v>
      </c>
      <c r="P67" s="61">
        <v>854.20312000000001</v>
      </c>
      <c r="Q67" s="61">
        <v>783.85079599999995</v>
      </c>
      <c r="R67" s="61">
        <v>976.85576900000001</v>
      </c>
    </row>
    <row r="68" spans="1:18">
      <c r="A68" s="58">
        <v>2000</v>
      </c>
      <c r="B68" s="59">
        <v>2</v>
      </c>
      <c r="C68" s="66">
        <f t="shared" si="0"/>
        <v>2.234210560819629</v>
      </c>
      <c r="D68" s="59">
        <v>461.30244299999998</v>
      </c>
      <c r="E68" s="59" t="s">
        <v>323</v>
      </c>
      <c r="F68" s="59">
        <v>2076.5110559999998</v>
      </c>
      <c r="G68" s="59">
        <v>1214.735375</v>
      </c>
      <c r="H68" s="59">
        <v>2109.581905</v>
      </c>
      <c r="I68" s="59">
        <v>786.33893</v>
      </c>
      <c r="J68" s="59">
        <v>664.65901899999994</v>
      </c>
      <c r="K68" s="59">
        <v>557.43159800000001</v>
      </c>
      <c r="L68" s="59">
        <v>1097.466987</v>
      </c>
      <c r="M68" s="59">
        <v>1254.4786979999999</v>
      </c>
      <c r="N68" s="59">
        <v>582.65712299999996</v>
      </c>
      <c r="O68" s="59">
        <v>505.25497799999999</v>
      </c>
      <c r="P68" s="59">
        <v>852.45509800000002</v>
      </c>
      <c r="Q68" s="59">
        <v>782.17131199999994</v>
      </c>
      <c r="R68" s="59">
        <v>929.41600600000004</v>
      </c>
    </row>
    <row r="69" spans="1:18">
      <c r="A69" s="64">
        <v>2000</v>
      </c>
      <c r="B69" s="61">
        <v>3</v>
      </c>
      <c r="C69" s="66">
        <f t="shared" si="0"/>
        <v>2.4284627250099837</v>
      </c>
      <c r="D69" s="61">
        <v>452.828304</v>
      </c>
      <c r="E69" s="62" t="s">
        <v>323</v>
      </c>
      <c r="F69" s="61">
        <v>2417.4013420000001</v>
      </c>
      <c r="G69" s="61">
        <v>1754.6664659999999</v>
      </c>
      <c r="H69" s="61">
        <v>1944.078319</v>
      </c>
      <c r="I69" s="61">
        <v>724.66152899999997</v>
      </c>
      <c r="J69" s="61">
        <v>661.61071000000004</v>
      </c>
      <c r="K69" s="61">
        <v>561.92057999999997</v>
      </c>
      <c r="L69" s="61">
        <v>1085.772796</v>
      </c>
      <c r="M69" s="61">
        <v>1167.3001750000001</v>
      </c>
      <c r="N69" s="61">
        <v>572.268822</v>
      </c>
      <c r="O69" s="61">
        <v>507.46438999999998</v>
      </c>
      <c r="P69" s="61">
        <v>819.77753499999994</v>
      </c>
      <c r="Q69" s="61">
        <v>778.20746699999995</v>
      </c>
      <c r="R69" s="61">
        <v>995.445109</v>
      </c>
    </row>
    <row r="70" spans="1:18">
      <c r="A70" s="58">
        <v>2000</v>
      </c>
      <c r="B70" s="59">
        <v>4</v>
      </c>
      <c r="C70" s="66">
        <f t="shared" si="0"/>
        <v>2.3675570891599302</v>
      </c>
      <c r="D70" s="59">
        <v>373.09452499999998</v>
      </c>
      <c r="E70" s="59" t="s">
        <v>323</v>
      </c>
      <c r="F70" s="59">
        <v>2227.6750830000001</v>
      </c>
      <c r="G70" s="59">
        <v>1224.7557730000001</v>
      </c>
      <c r="H70" s="59">
        <v>2227.1432840000002</v>
      </c>
      <c r="I70" s="59">
        <v>734.97211300000004</v>
      </c>
      <c r="J70" s="59">
        <v>626.53375200000005</v>
      </c>
      <c r="K70" s="59">
        <v>575.15751799999998</v>
      </c>
      <c r="L70" s="59">
        <v>1051.917627</v>
      </c>
      <c r="M70" s="59">
        <v>1162.729943</v>
      </c>
      <c r="N70" s="59">
        <v>569.52696900000001</v>
      </c>
      <c r="O70" s="59">
        <v>512.32906500000001</v>
      </c>
      <c r="P70" s="59">
        <v>822.41244600000005</v>
      </c>
      <c r="Q70" s="59">
        <v>765.54454599999997</v>
      </c>
      <c r="R70" s="59">
        <v>940.91715599999998</v>
      </c>
    </row>
    <row r="71" spans="1:18">
      <c r="A71" s="64">
        <v>2000</v>
      </c>
      <c r="B71" s="61">
        <v>5</v>
      </c>
      <c r="C71" s="66">
        <f t="shared" si="0"/>
        <v>2.1868709332365008</v>
      </c>
      <c r="D71" s="61">
        <v>373.26813499999997</v>
      </c>
      <c r="E71" s="62" t="s">
        <v>323</v>
      </c>
      <c r="F71" s="61">
        <v>2051.0518040000002</v>
      </c>
      <c r="G71" s="61">
        <v>1237.0948820000001</v>
      </c>
      <c r="H71" s="61">
        <v>2199.0872479999998</v>
      </c>
      <c r="I71" s="61">
        <v>783.743199</v>
      </c>
      <c r="J71" s="61">
        <v>638.51344700000004</v>
      </c>
      <c r="K71" s="61">
        <v>579.00231699999995</v>
      </c>
      <c r="L71" s="61">
        <v>1039.3095290000001</v>
      </c>
      <c r="M71" s="61">
        <v>1106.365798</v>
      </c>
      <c r="N71" s="61">
        <v>576.07595400000002</v>
      </c>
      <c r="O71" s="61">
        <v>506.13534199999998</v>
      </c>
      <c r="P71" s="61">
        <v>831.550973</v>
      </c>
      <c r="Q71" s="61">
        <v>779.57858799999997</v>
      </c>
      <c r="R71" s="61">
        <v>937.89339500000006</v>
      </c>
    </row>
    <row r="72" spans="1:18">
      <c r="A72" s="58">
        <v>2000</v>
      </c>
      <c r="B72" s="59">
        <v>6</v>
      </c>
      <c r="C72" s="66">
        <f t="shared" ref="C72:C135" si="1">F72/R72</f>
        <v>2.2913962047210426</v>
      </c>
      <c r="D72" s="59">
        <v>547.74827800000003</v>
      </c>
      <c r="E72" s="59" t="s">
        <v>323</v>
      </c>
      <c r="F72" s="59">
        <v>3136.420599</v>
      </c>
      <c r="G72" s="59">
        <v>1840.7289619999999</v>
      </c>
      <c r="H72" s="59">
        <v>2918.153104</v>
      </c>
      <c r="I72" s="59">
        <v>1047.577041</v>
      </c>
      <c r="J72" s="59">
        <v>944.60730599999999</v>
      </c>
      <c r="K72" s="59">
        <v>837.36292100000003</v>
      </c>
      <c r="L72" s="59">
        <v>1549.5039810000001</v>
      </c>
      <c r="M72" s="59">
        <v>1612.810978</v>
      </c>
      <c r="N72" s="59">
        <v>817.69362799999999</v>
      </c>
      <c r="O72" s="59">
        <v>731.63462200000004</v>
      </c>
      <c r="P72" s="59">
        <v>1247.1515360000001</v>
      </c>
      <c r="Q72" s="59">
        <v>1135.304815</v>
      </c>
      <c r="R72" s="59">
        <v>1368.7814410000001</v>
      </c>
    </row>
    <row r="73" spans="1:18">
      <c r="A73" s="64">
        <v>2000</v>
      </c>
      <c r="B73" s="61">
        <v>7</v>
      </c>
      <c r="C73" s="66">
        <f t="shared" si="1"/>
        <v>2.2117112394800689</v>
      </c>
      <c r="D73" s="61">
        <v>367.26158800000002</v>
      </c>
      <c r="E73" s="62" t="s">
        <v>323</v>
      </c>
      <c r="F73" s="61">
        <v>2062.1035670000001</v>
      </c>
      <c r="G73" s="61">
        <v>1234.5310870000001</v>
      </c>
      <c r="H73" s="61">
        <v>2146.7184649999999</v>
      </c>
      <c r="I73" s="61">
        <v>717.97319300000004</v>
      </c>
      <c r="J73" s="61">
        <v>629.18507399999999</v>
      </c>
      <c r="K73" s="61">
        <v>561.14679699999999</v>
      </c>
      <c r="L73" s="61">
        <v>1039.7727689999999</v>
      </c>
      <c r="M73" s="61">
        <v>1143.593034</v>
      </c>
      <c r="N73" s="61">
        <v>565.91833399999996</v>
      </c>
      <c r="O73" s="61">
        <v>509.132882</v>
      </c>
      <c r="P73" s="61">
        <v>835.24450400000001</v>
      </c>
      <c r="Q73" s="61">
        <v>864.60371899999996</v>
      </c>
      <c r="R73" s="61">
        <v>932.35659799999996</v>
      </c>
    </row>
    <row r="74" spans="1:18">
      <c r="A74" s="58">
        <v>2000</v>
      </c>
      <c r="B74" s="59">
        <v>8</v>
      </c>
      <c r="C74" s="66">
        <f t="shared" si="1"/>
        <v>2.2332852820448079</v>
      </c>
      <c r="D74" s="59">
        <v>362.510087</v>
      </c>
      <c r="E74" s="59" t="s">
        <v>323</v>
      </c>
      <c r="F74" s="59">
        <v>2078.4054759999999</v>
      </c>
      <c r="G74" s="59">
        <v>1223.7705880000001</v>
      </c>
      <c r="H74" s="59">
        <v>2092.3974750000002</v>
      </c>
      <c r="I74" s="59">
        <v>740.83044400000006</v>
      </c>
      <c r="J74" s="59">
        <v>635.85605699999996</v>
      </c>
      <c r="K74" s="59">
        <v>571.99286900000004</v>
      </c>
      <c r="L74" s="59">
        <v>1052.837227</v>
      </c>
      <c r="M74" s="59">
        <v>1156.7968189999999</v>
      </c>
      <c r="N74" s="59">
        <v>563.33802200000002</v>
      </c>
      <c r="O74" s="59">
        <v>500.80566800000003</v>
      </c>
      <c r="P74" s="59">
        <v>819.70297400000004</v>
      </c>
      <c r="Q74" s="59">
        <v>814.85983699999997</v>
      </c>
      <c r="R74" s="59">
        <v>930.64934100000005</v>
      </c>
    </row>
    <row r="75" spans="1:18">
      <c r="A75" s="64">
        <v>2000</v>
      </c>
      <c r="B75" s="61">
        <v>9</v>
      </c>
      <c r="C75" s="66">
        <f t="shared" si="1"/>
        <v>2.212338270659008</v>
      </c>
      <c r="D75" s="61">
        <v>380.74865</v>
      </c>
      <c r="E75" s="62" t="s">
        <v>323</v>
      </c>
      <c r="F75" s="61">
        <v>2044.396708</v>
      </c>
      <c r="G75" s="61">
        <v>1219.666626</v>
      </c>
      <c r="H75" s="61">
        <v>1990.2109370000001</v>
      </c>
      <c r="I75" s="61">
        <v>707.87064599999997</v>
      </c>
      <c r="J75" s="61">
        <v>641.29909599999996</v>
      </c>
      <c r="K75" s="61">
        <v>563.10844199999997</v>
      </c>
      <c r="L75" s="61">
        <v>1053.920932</v>
      </c>
      <c r="M75" s="61">
        <v>1145.8859090000001</v>
      </c>
      <c r="N75" s="61">
        <v>564.835644</v>
      </c>
      <c r="O75" s="61">
        <v>503.75472100000002</v>
      </c>
      <c r="P75" s="61">
        <v>817.68088299999999</v>
      </c>
      <c r="Q75" s="61">
        <v>825.72308199999998</v>
      </c>
      <c r="R75" s="61">
        <v>924.08866</v>
      </c>
    </row>
    <row r="76" spans="1:18">
      <c r="A76" s="58">
        <v>2000</v>
      </c>
      <c r="B76" s="59">
        <v>10</v>
      </c>
      <c r="C76" s="66">
        <f t="shared" si="1"/>
        <v>2.2548332037409402</v>
      </c>
      <c r="D76" s="59">
        <v>387.43367599999999</v>
      </c>
      <c r="E76" s="59" t="s">
        <v>323</v>
      </c>
      <c r="F76" s="59">
        <v>2136.6523649999999</v>
      </c>
      <c r="G76" s="59">
        <v>1203.9982930000001</v>
      </c>
      <c r="H76" s="59">
        <v>2380.41183</v>
      </c>
      <c r="I76" s="59">
        <v>767.29723899999999</v>
      </c>
      <c r="J76" s="59">
        <v>625.72007900000006</v>
      </c>
      <c r="K76" s="59">
        <v>594.34382700000003</v>
      </c>
      <c r="L76" s="59">
        <v>1034.8447309999999</v>
      </c>
      <c r="M76" s="59">
        <v>1139.59628</v>
      </c>
      <c r="N76" s="59">
        <v>570.936285</v>
      </c>
      <c r="O76" s="59">
        <v>502.24111099999999</v>
      </c>
      <c r="P76" s="59">
        <v>818.60121400000003</v>
      </c>
      <c r="Q76" s="59">
        <v>787.60457399999996</v>
      </c>
      <c r="R76" s="59">
        <v>947.58776899999998</v>
      </c>
    </row>
    <row r="77" spans="1:18">
      <c r="A77" s="64">
        <v>2000</v>
      </c>
      <c r="B77" s="61">
        <v>11</v>
      </c>
      <c r="C77" s="66">
        <f t="shared" si="1"/>
        <v>2.2875069362054354</v>
      </c>
      <c r="D77" s="61">
        <v>357.56289299999997</v>
      </c>
      <c r="E77" s="62" t="s">
        <v>323</v>
      </c>
      <c r="F77" s="61">
        <v>2084.3695950000001</v>
      </c>
      <c r="G77" s="61">
        <v>1186.991319</v>
      </c>
      <c r="H77" s="61">
        <v>1971.5196960000001</v>
      </c>
      <c r="I77" s="61">
        <v>758.36106500000005</v>
      </c>
      <c r="J77" s="61">
        <v>613.98363500000005</v>
      </c>
      <c r="K77" s="61">
        <v>562.103747</v>
      </c>
      <c r="L77" s="61">
        <v>1040.4504219999999</v>
      </c>
      <c r="M77" s="61">
        <v>1154.42769</v>
      </c>
      <c r="N77" s="61">
        <v>559.39660100000003</v>
      </c>
      <c r="O77" s="61">
        <v>513.83762100000001</v>
      </c>
      <c r="P77" s="61">
        <v>816.71131100000002</v>
      </c>
      <c r="Q77" s="61">
        <v>750.12532899999997</v>
      </c>
      <c r="R77" s="61">
        <v>911.19705999999996</v>
      </c>
    </row>
    <row r="78" spans="1:18">
      <c r="A78" s="58">
        <v>2000</v>
      </c>
      <c r="B78" s="59">
        <v>12</v>
      </c>
      <c r="C78" s="66">
        <f t="shared" si="1"/>
        <v>2.3801790208263371</v>
      </c>
      <c r="D78" s="59">
        <v>537.40681199999995</v>
      </c>
      <c r="E78" s="59" t="s">
        <v>323</v>
      </c>
      <c r="F78" s="59">
        <v>3257.757607</v>
      </c>
      <c r="G78" s="59">
        <v>1908.1718960000001</v>
      </c>
      <c r="H78" s="59">
        <v>3100.403127</v>
      </c>
      <c r="I78" s="59">
        <v>1056.9226269999999</v>
      </c>
      <c r="J78" s="59">
        <v>916.82497599999999</v>
      </c>
      <c r="K78" s="59">
        <v>791.01427000000001</v>
      </c>
      <c r="L78" s="59">
        <v>1549.7600640000001</v>
      </c>
      <c r="M78" s="59">
        <v>1686.11997</v>
      </c>
      <c r="N78" s="59">
        <v>762.23195299999998</v>
      </c>
      <c r="O78" s="59">
        <v>793.9212</v>
      </c>
      <c r="P78" s="59">
        <v>1228.169124</v>
      </c>
      <c r="Q78" s="59">
        <v>1135.6098380000001</v>
      </c>
      <c r="R78" s="59">
        <v>1368.702765</v>
      </c>
    </row>
    <row r="79" spans="1:18">
      <c r="A79" s="64">
        <v>2001</v>
      </c>
      <c r="B79" s="61">
        <v>1</v>
      </c>
      <c r="C79" s="66">
        <f t="shared" si="1"/>
        <v>2.5014769322025536</v>
      </c>
      <c r="D79" s="61">
        <v>339.87404199999997</v>
      </c>
      <c r="E79" s="62" t="s">
        <v>323</v>
      </c>
      <c r="F79" s="61">
        <v>2496.9645780000001</v>
      </c>
      <c r="G79" s="61">
        <v>1231.0035680000001</v>
      </c>
      <c r="H79" s="61">
        <v>2791.4555610000002</v>
      </c>
      <c r="I79" s="61">
        <v>751.58246899999995</v>
      </c>
      <c r="J79" s="61">
        <v>635.44525999999996</v>
      </c>
      <c r="K79" s="61">
        <v>563.13371299999994</v>
      </c>
      <c r="L79" s="61">
        <v>1091.813956</v>
      </c>
      <c r="M79" s="61">
        <v>1268.9596509999999</v>
      </c>
      <c r="N79" s="61">
        <v>607.30923800000005</v>
      </c>
      <c r="O79" s="61">
        <v>545.58179099999995</v>
      </c>
      <c r="P79" s="61">
        <v>893.36812799999996</v>
      </c>
      <c r="Q79" s="61">
        <v>780.06346699999995</v>
      </c>
      <c r="R79" s="61">
        <v>998.19612400000005</v>
      </c>
    </row>
    <row r="80" spans="1:18">
      <c r="A80" s="58">
        <v>2001</v>
      </c>
      <c r="B80" s="59">
        <v>2</v>
      </c>
      <c r="C80" s="66">
        <f t="shared" si="1"/>
        <v>2.425028543216921</v>
      </c>
      <c r="D80" s="59">
        <v>438.50539400000002</v>
      </c>
      <c r="E80" s="59" t="s">
        <v>323</v>
      </c>
      <c r="F80" s="59">
        <v>2349.6804280000001</v>
      </c>
      <c r="G80" s="59">
        <v>1229.534447</v>
      </c>
      <c r="H80" s="59">
        <v>2148.0265559999998</v>
      </c>
      <c r="I80" s="59">
        <v>742.52846899999997</v>
      </c>
      <c r="J80" s="59">
        <v>666.12714100000005</v>
      </c>
      <c r="K80" s="59">
        <v>574.58861000000002</v>
      </c>
      <c r="L80" s="59">
        <v>1095.6342560000001</v>
      </c>
      <c r="M80" s="59">
        <v>1353.4990519999999</v>
      </c>
      <c r="N80" s="59">
        <v>602.86631899999998</v>
      </c>
      <c r="O80" s="59">
        <v>518.781701</v>
      </c>
      <c r="P80" s="59">
        <v>849.344065</v>
      </c>
      <c r="Q80" s="59">
        <v>793.88376000000005</v>
      </c>
      <c r="R80" s="59">
        <v>968.92897800000003</v>
      </c>
    </row>
    <row r="81" spans="1:18">
      <c r="A81" s="64">
        <v>2001</v>
      </c>
      <c r="B81" s="61">
        <v>3</v>
      </c>
      <c r="C81" s="66">
        <f t="shared" si="1"/>
        <v>2.2084282385054981</v>
      </c>
      <c r="D81" s="61">
        <v>449.47843799999998</v>
      </c>
      <c r="E81" s="62" t="s">
        <v>323</v>
      </c>
      <c r="F81" s="61">
        <v>2192.6249800000001</v>
      </c>
      <c r="G81" s="61">
        <v>1809.593744</v>
      </c>
      <c r="H81" s="61">
        <v>2149.6090450000002</v>
      </c>
      <c r="I81" s="61">
        <v>753.50938399999995</v>
      </c>
      <c r="J81" s="61">
        <v>653.15328499999998</v>
      </c>
      <c r="K81" s="61">
        <v>571.44760699999995</v>
      </c>
      <c r="L81" s="61">
        <v>1083.1501989999999</v>
      </c>
      <c r="M81" s="61">
        <v>1341.1728539999999</v>
      </c>
      <c r="N81" s="61">
        <v>627.08909600000004</v>
      </c>
      <c r="O81" s="61">
        <v>508.06083899999999</v>
      </c>
      <c r="P81" s="61">
        <v>826.30243099999996</v>
      </c>
      <c r="Q81" s="61">
        <v>741.03361299999995</v>
      </c>
      <c r="R81" s="61">
        <v>992.84411499999999</v>
      </c>
    </row>
    <row r="82" spans="1:18">
      <c r="A82" s="58">
        <v>2001</v>
      </c>
      <c r="B82" s="59">
        <v>4</v>
      </c>
      <c r="C82" s="66">
        <f t="shared" si="1"/>
        <v>2.2533174527876243</v>
      </c>
      <c r="D82" s="59">
        <v>453.17393900000002</v>
      </c>
      <c r="E82" s="59" t="s">
        <v>323</v>
      </c>
      <c r="F82" s="59">
        <v>2122.89264</v>
      </c>
      <c r="G82" s="59">
        <v>1186.9304629999999</v>
      </c>
      <c r="H82" s="59">
        <v>2125.206103</v>
      </c>
      <c r="I82" s="59">
        <v>760.62155700000005</v>
      </c>
      <c r="J82" s="59">
        <v>668.69178699999998</v>
      </c>
      <c r="K82" s="59">
        <v>588.37707599999999</v>
      </c>
      <c r="L82" s="59">
        <v>1052.4622890000001</v>
      </c>
      <c r="M82" s="59">
        <v>1185.121746</v>
      </c>
      <c r="N82" s="59">
        <v>649.12354100000005</v>
      </c>
      <c r="O82" s="59">
        <v>500.64957199999998</v>
      </c>
      <c r="P82" s="59">
        <v>824.12743799999998</v>
      </c>
      <c r="Q82" s="59">
        <v>755.90626899999995</v>
      </c>
      <c r="R82" s="59">
        <v>942.11875799999996</v>
      </c>
    </row>
    <row r="83" spans="1:18">
      <c r="A83" s="64">
        <v>2001</v>
      </c>
      <c r="B83" s="61">
        <v>5</v>
      </c>
      <c r="C83" s="66">
        <f t="shared" si="1"/>
        <v>2.373642085892512</v>
      </c>
      <c r="D83" s="61">
        <v>389.22681899999998</v>
      </c>
      <c r="E83" s="62" t="s">
        <v>323</v>
      </c>
      <c r="F83" s="61">
        <v>2313.3335040000002</v>
      </c>
      <c r="G83" s="61">
        <v>1171.215447</v>
      </c>
      <c r="H83" s="61">
        <v>2119.1766229999998</v>
      </c>
      <c r="I83" s="61">
        <v>795.78332599999999</v>
      </c>
      <c r="J83" s="61">
        <v>625.70672999999999</v>
      </c>
      <c r="K83" s="61">
        <v>585.16851199999996</v>
      </c>
      <c r="L83" s="61">
        <v>1039.0799730000001</v>
      </c>
      <c r="M83" s="61">
        <v>1173.458306</v>
      </c>
      <c r="N83" s="61">
        <v>641.20862</v>
      </c>
      <c r="O83" s="61">
        <v>497.23758199999997</v>
      </c>
      <c r="P83" s="61">
        <v>811.39573800000005</v>
      </c>
      <c r="Q83" s="61">
        <v>760.60844199999997</v>
      </c>
      <c r="R83" s="61">
        <v>974.59238600000003</v>
      </c>
    </row>
    <row r="84" spans="1:18">
      <c r="A84" s="58">
        <v>2001</v>
      </c>
      <c r="B84" s="59">
        <v>6</v>
      </c>
      <c r="C84" s="66">
        <f t="shared" si="1"/>
        <v>2.2930468783430378</v>
      </c>
      <c r="D84" s="59">
        <v>556.41453100000001</v>
      </c>
      <c r="E84" s="59" t="s">
        <v>323</v>
      </c>
      <c r="F84" s="59">
        <v>3215.1294160000002</v>
      </c>
      <c r="G84" s="59">
        <v>1777.1088099999999</v>
      </c>
      <c r="H84" s="59">
        <v>3062.637671</v>
      </c>
      <c r="I84" s="59">
        <v>1091.6323560000001</v>
      </c>
      <c r="J84" s="59">
        <v>928.27523799999994</v>
      </c>
      <c r="K84" s="59">
        <v>837.77998600000001</v>
      </c>
      <c r="L84" s="59">
        <v>1537.549389</v>
      </c>
      <c r="M84" s="59">
        <v>1757.4499020000001</v>
      </c>
      <c r="N84" s="59">
        <v>836.76171499999998</v>
      </c>
      <c r="O84" s="59">
        <v>726.33337100000006</v>
      </c>
      <c r="P84" s="59">
        <v>1232.9079469999999</v>
      </c>
      <c r="Q84" s="59">
        <v>1076.2208800000001</v>
      </c>
      <c r="R84" s="59">
        <v>1402.1211020000001</v>
      </c>
    </row>
    <row r="85" spans="1:18">
      <c r="A85" s="64">
        <v>2001</v>
      </c>
      <c r="B85" s="61">
        <v>7</v>
      </c>
      <c r="C85" s="66">
        <f t="shared" si="1"/>
        <v>2.1867242970852612</v>
      </c>
      <c r="D85" s="61">
        <v>388.30595</v>
      </c>
      <c r="E85" s="62" t="s">
        <v>323</v>
      </c>
      <c r="F85" s="61">
        <v>2127.6378169999998</v>
      </c>
      <c r="G85" s="61">
        <v>1191.4465279999999</v>
      </c>
      <c r="H85" s="61">
        <v>2094.814961</v>
      </c>
      <c r="I85" s="61">
        <v>813.885806</v>
      </c>
      <c r="J85" s="61">
        <v>638.36190599999998</v>
      </c>
      <c r="K85" s="61">
        <v>571.31418099999996</v>
      </c>
      <c r="L85" s="61">
        <v>1087.073277</v>
      </c>
      <c r="M85" s="61">
        <v>1189.6374900000001</v>
      </c>
      <c r="N85" s="61">
        <v>593.45911100000001</v>
      </c>
      <c r="O85" s="61">
        <v>507.848208</v>
      </c>
      <c r="P85" s="61">
        <v>824.30824900000005</v>
      </c>
      <c r="Q85" s="61">
        <v>794.85730699999999</v>
      </c>
      <c r="R85" s="61">
        <v>972.97945600000003</v>
      </c>
    </row>
    <row r="86" spans="1:18">
      <c r="A86" s="58">
        <v>2001</v>
      </c>
      <c r="B86" s="59">
        <v>8</v>
      </c>
      <c r="C86" s="66">
        <f t="shared" si="1"/>
        <v>2.2074946231112751</v>
      </c>
      <c r="D86" s="59">
        <v>396.29429900000002</v>
      </c>
      <c r="E86" s="59" t="s">
        <v>323</v>
      </c>
      <c r="F86" s="59">
        <v>2141.4054460000002</v>
      </c>
      <c r="G86" s="59">
        <v>1157.800661</v>
      </c>
      <c r="H86" s="59">
        <v>2094.7239639999998</v>
      </c>
      <c r="I86" s="59">
        <v>849.93490799999995</v>
      </c>
      <c r="J86" s="59">
        <v>634.63713499999994</v>
      </c>
      <c r="K86" s="59">
        <v>584.46382000000006</v>
      </c>
      <c r="L86" s="59">
        <v>1040.24064</v>
      </c>
      <c r="M86" s="59">
        <v>1233.258245</v>
      </c>
      <c r="N86" s="59">
        <v>571.36050799999998</v>
      </c>
      <c r="O86" s="59">
        <v>511.33691900000002</v>
      </c>
      <c r="P86" s="59">
        <v>848.96796300000005</v>
      </c>
      <c r="Q86" s="59">
        <v>789.16421100000002</v>
      </c>
      <c r="R86" s="59">
        <v>970.06145500000002</v>
      </c>
    </row>
    <row r="87" spans="1:18">
      <c r="A87" s="64">
        <v>2001</v>
      </c>
      <c r="B87" s="61">
        <v>9</v>
      </c>
      <c r="C87" s="66">
        <f t="shared" si="1"/>
        <v>2.1813331630248203</v>
      </c>
      <c r="D87" s="61">
        <v>394.01174099999997</v>
      </c>
      <c r="E87" s="62" t="s">
        <v>323</v>
      </c>
      <c r="F87" s="61">
        <v>2092.6772719999999</v>
      </c>
      <c r="G87" s="61">
        <v>1111.4292089999999</v>
      </c>
      <c r="H87" s="61">
        <v>2093.018536</v>
      </c>
      <c r="I87" s="61">
        <v>802.01429700000006</v>
      </c>
      <c r="J87" s="61">
        <v>642.70510300000001</v>
      </c>
      <c r="K87" s="61">
        <v>566.09324500000002</v>
      </c>
      <c r="L87" s="61">
        <v>1060.9503890000001</v>
      </c>
      <c r="M87" s="61">
        <v>1206.1892580000001</v>
      </c>
      <c r="N87" s="61">
        <v>574.039669</v>
      </c>
      <c r="O87" s="61">
        <v>497.377272</v>
      </c>
      <c r="P87" s="61">
        <v>832.60612900000001</v>
      </c>
      <c r="Q87" s="61">
        <v>804.388237</v>
      </c>
      <c r="R87" s="61">
        <v>959.35701500000005</v>
      </c>
    </row>
    <row r="88" spans="1:18">
      <c r="A88" s="58">
        <v>2001</v>
      </c>
      <c r="B88" s="59">
        <v>10</v>
      </c>
      <c r="C88" s="66">
        <f t="shared" si="1"/>
        <v>2.2278581783627804</v>
      </c>
      <c r="D88" s="59">
        <v>405.44656300000003</v>
      </c>
      <c r="E88" s="59" t="s">
        <v>323</v>
      </c>
      <c r="F88" s="59">
        <v>2230.478525</v>
      </c>
      <c r="G88" s="59">
        <v>1204.731902</v>
      </c>
      <c r="H88" s="59">
        <v>2150.7311709999999</v>
      </c>
      <c r="I88" s="59">
        <v>910.35442</v>
      </c>
      <c r="J88" s="59">
        <v>639.60428999999999</v>
      </c>
      <c r="K88" s="59">
        <v>573.89414899999997</v>
      </c>
      <c r="L88" s="59">
        <v>1087.819409</v>
      </c>
      <c r="M88" s="59">
        <v>1245.863447</v>
      </c>
      <c r="N88" s="59">
        <v>562.79967899999997</v>
      </c>
      <c r="O88" s="59">
        <v>510.52326499999998</v>
      </c>
      <c r="P88" s="59">
        <v>887.653999</v>
      </c>
      <c r="Q88" s="59">
        <v>761.08132699999999</v>
      </c>
      <c r="R88" s="59">
        <v>1001.1761729999999</v>
      </c>
    </row>
    <row r="89" spans="1:18">
      <c r="A89" s="64">
        <v>2001</v>
      </c>
      <c r="B89" s="61">
        <v>11</v>
      </c>
      <c r="C89" s="66">
        <f t="shared" si="1"/>
        <v>2.2351497517713299</v>
      </c>
      <c r="D89" s="61">
        <v>363.860839</v>
      </c>
      <c r="E89" s="62" t="s">
        <v>323</v>
      </c>
      <c r="F89" s="61">
        <v>2186.6658400000001</v>
      </c>
      <c r="G89" s="61">
        <v>1147.182491</v>
      </c>
      <c r="H89" s="61">
        <v>2074.4661569999998</v>
      </c>
      <c r="I89" s="61">
        <v>886.85828900000001</v>
      </c>
      <c r="J89" s="61">
        <v>635.27879800000005</v>
      </c>
      <c r="K89" s="61">
        <v>577.69163000000003</v>
      </c>
      <c r="L89" s="61">
        <v>1079.5845549999999</v>
      </c>
      <c r="M89" s="61">
        <v>1246.6244770000001</v>
      </c>
      <c r="N89" s="61">
        <v>593.734512</v>
      </c>
      <c r="O89" s="61">
        <v>520.96779500000002</v>
      </c>
      <c r="P89" s="61">
        <v>829.90948400000002</v>
      </c>
      <c r="Q89" s="61">
        <v>745.69585099999995</v>
      </c>
      <c r="R89" s="61">
        <v>978.30842800000005</v>
      </c>
    </row>
    <row r="90" spans="1:18">
      <c r="A90" s="58">
        <v>2001</v>
      </c>
      <c r="B90" s="59">
        <v>12</v>
      </c>
      <c r="C90" s="66">
        <f t="shared" si="1"/>
        <v>2.2505464067583274</v>
      </c>
      <c r="D90" s="59">
        <v>540.22084700000005</v>
      </c>
      <c r="E90" s="59" t="s">
        <v>323</v>
      </c>
      <c r="F90" s="59">
        <v>3263.1798480000002</v>
      </c>
      <c r="G90" s="59">
        <v>1787.528063</v>
      </c>
      <c r="H90" s="59">
        <v>3002.8240569999998</v>
      </c>
      <c r="I90" s="59">
        <v>1288.8902840000001</v>
      </c>
      <c r="J90" s="59">
        <v>957.02236400000004</v>
      </c>
      <c r="K90" s="59">
        <v>822.29934300000002</v>
      </c>
      <c r="L90" s="59">
        <v>1531.797243</v>
      </c>
      <c r="M90" s="59">
        <v>1943.4962889999999</v>
      </c>
      <c r="N90" s="59">
        <v>822.56539499999997</v>
      </c>
      <c r="O90" s="59">
        <v>786.14048000000003</v>
      </c>
      <c r="P90" s="59">
        <v>1250.6257989999999</v>
      </c>
      <c r="Q90" s="59">
        <v>1125.386456</v>
      </c>
      <c r="R90" s="59">
        <v>1449.9500379999999</v>
      </c>
    </row>
    <row r="91" spans="1:18">
      <c r="A91" s="64">
        <v>2002</v>
      </c>
      <c r="B91" s="61">
        <v>1</v>
      </c>
      <c r="C91" s="66">
        <f t="shared" si="1"/>
        <v>2.3930066894044542</v>
      </c>
      <c r="D91" s="61">
        <v>366.542419</v>
      </c>
      <c r="E91" s="62" t="s">
        <v>323</v>
      </c>
      <c r="F91" s="61">
        <v>2566.865534</v>
      </c>
      <c r="G91" s="61">
        <v>1284.8209710000001</v>
      </c>
      <c r="H91" s="61">
        <v>2558.2202480000001</v>
      </c>
      <c r="I91" s="61">
        <v>1049.9924840000001</v>
      </c>
      <c r="J91" s="61">
        <v>668.31126700000004</v>
      </c>
      <c r="K91" s="61">
        <v>593.991309</v>
      </c>
      <c r="L91" s="61">
        <v>1120.8295250000001</v>
      </c>
      <c r="M91" s="61">
        <v>1310.2690050000001</v>
      </c>
      <c r="N91" s="61">
        <v>607.41003899999998</v>
      </c>
      <c r="O91" s="61">
        <v>567.18021799999997</v>
      </c>
      <c r="P91" s="61">
        <v>870.54351699999995</v>
      </c>
      <c r="Q91" s="61">
        <v>778.18046000000004</v>
      </c>
      <c r="R91" s="61">
        <v>1072.652887</v>
      </c>
    </row>
    <row r="92" spans="1:18">
      <c r="A92" s="58">
        <v>2002</v>
      </c>
      <c r="B92" s="59">
        <v>2</v>
      </c>
      <c r="C92" s="66">
        <f t="shared" si="1"/>
        <v>2.1214616251821301</v>
      </c>
      <c r="D92" s="59">
        <v>445.59454599999998</v>
      </c>
      <c r="E92" s="59" t="s">
        <v>323</v>
      </c>
      <c r="F92" s="59">
        <v>2256.0266510000001</v>
      </c>
      <c r="G92" s="59">
        <v>1661.5525050000001</v>
      </c>
      <c r="H92" s="59">
        <v>2294.5713780000001</v>
      </c>
      <c r="I92" s="59">
        <v>1040.3169640000001</v>
      </c>
      <c r="J92" s="59">
        <v>670.04175999999995</v>
      </c>
      <c r="K92" s="59">
        <v>594.07214899999997</v>
      </c>
      <c r="L92" s="59">
        <v>1151.9766509999999</v>
      </c>
      <c r="M92" s="59">
        <v>1480.883484</v>
      </c>
      <c r="N92" s="59">
        <v>578.09356000000002</v>
      </c>
      <c r="O92" s="59">
        <v>572.63694099999998</v>
      </c>
      <c r="P92" s="59">
        <v>841.47649799999999</v>
      </c>
      <c r="Q92" s="59">
        <v>809.70432800000003</v>
      </c>
      <c r="R92" s="59">
        <v>1063.430337</v>
      </c>
    </row>
    <row r="93" spans="1:18">
      <c r="A93" s="64">
        <v>2002</v>
      </c>
      <c r="B93" s="61">
        <v>3</v>
      </c>
      <c r="C93" s="66">
        <f t="shared" si="1"/>
        <v>2.5667502490845515</v>
      </c>
      <c r="D93" s="61">
        <v>461.52208999999999</v>
      </c>
      <c r="E93" s="62" t="s">
        <v>323</v>
      </c>
      <c r="F93" s="61">
        <v>2710.389995</v>
      </c>
      <c r="G93" s="61">
        <v>1208.634971</v>
      </c>
      <c r="H93" s="61">
        <v>2028.7986189999999</v>
      </c>
      <c r="I93" s="61">
        <v>992.61072000000001</v>
      </c>
      <c r="J93" s="61">
        <v>667.80587100000002</v>
      </c>
      <c r="K93" s="61">
        <v>600.05945399999996</v>
      </c>
      <c r="L93" s="61">
        <v>1104.2217989999999</v>
      </c>
      <c r="M93" s="61">
        <v>1226.5995350000001</v>
      </c>
      <c r="N93" s="61">
        <v>574.49710200000004</v>
      </c>
      <c r="O93" s="61">
        <v>503.68316199999998</v>
      </c>
      <c r="P93" s="61">
        <v>850.21022600000003</v>
      </c>
      <c r="Q93" s="61">
        <v>777.11425499999996</v>
      </c>
      <c r="R93" s="61">
        <v>1055.9617149999999</v>
      </c>
    </row>
    <row r="94" spans="1:18">
      <c r="A94" s="58">
        <v>2002</v>
      </c>
      <c r="B94" s="59">
        <v>4</v>
      </c>
      <c r="C94" s="66">
        <f t="shared" si="1"/>
        <v>2.1188102572345362</v>
      </c>
      <c r="D94" s="59">
        <v>408.66736800000001</v>
      </c>
      <c r="E94" s="59" t="s">
        <v>323</v>
      </c>
      <c r="F94" s="59">
        <v>2268.6814869999998</v>
      </c>
      <c r="G94" s="59">
        <v>1892.137324</v>
      </c>
      <c r="H94" s="59">
        <v>2016.4127880000001</v>
      </c>
      <c r="I94" s="59">
        <v>1009.814211</v>
      </c>
      <c r="J94" s="59">
        <v>660.50318400000003</v>
      </c>
      <c r="K94" s="59">
        <v>629.55300999999997</v>
      </c>
      <c r="L94" s="59">
        <v>1100.3578560000001</v>
      </c>
      <c r="M94" s="59">
        <v>1196.922787</v>
      </c>
      <c r="N94" s="59">
        <v>580.08660299999997</v>
      </c>
      <c r="O94" s="59">
        <v>503.99725899999999</v>
      </c>
      <c r="P94" s="59">
        <v>842.85574199999996</v>
      </c>
      <c r="Q94" s="59">
        <v>793.20308299999999</v>
      </c>
      <c r="R94" s="59">
        <v>1070.7336720000001</v>
      </c>
    </row>
    <row r="95" spans="1:18">
      <c r="A95" s="64">
        <v>2002</v>
      </c>
      <c r="B95" s="61">
        <v>5</v>
      </c>
      <c r="C95" s="66">
        <f t="shared" si="1"/>
        <v>2.2582750116039385</v>
      </c>
      <c r="D95" s="61">
        <v>393.73933799999998</v>
      </c>
      <c r="E95" s="62" t="s">
        <v>323</v>
      </c>
      <c r="F95" s="61">
        <v>2402.5437590000001</v>
      </c>
      <c r="G95" s="61">
        <v>1306.426393</v>
      </c>
      <c r="H95" s="61">
        <v>2111.3579009999999</v>
      </c>
      <c r="I95" s="61">
        <v>1186.6703030000001</v>
      </c>
      <c r="J95" s="61">
        <v>627.77903100000003</v>
      </c>
      <c r="K95" s="61">
        <v>628.44234300000005</v>
      </c>
      <c r="L95" s="61">
        <v>1085.160977</v>
      </c>
      <c r="M95" s="61">
        <v>1190.19839</v>
      </c>
      <c r="N95" s="61">
        <v>565.92628200000001</v>
      </c>
      <c r="O95" s="61">
        <v>508.72683999999998</v>
      </c>
      <c r="P95" s="61">
        <v>828.50453700000003</v>
      </c>
      <c r="Q95" s="61">
        <v>790.21239700000001</v>
      </c>
      <c r="R95" s="61">
        <v>1063.8844899999999</v>
      </c>
    </row>
    <row r="96" spans="1:18">
      <c r="A96" s="58">
        <v>2002</v>
      </c>
      <c r="B96" s="59">
        <v>6</v>
      </c>
      <c r="C96" s="66">
        <f t="shared" si="1"/>
        <v>2.2938215908451745</v>
      </c>
      <c r="D96" s="59">
        <v>547.00321099999996</v>
      </c>
      <c r="E96" s="59" t="s">
        <v>323</v>
      </c>
      <c r="F96" s="59">
        <v>3427.985021</v>
      </c>
      <c r="G96" s="59">
        <v>1936.865497</v>
      </c>
      <c r="H96" s="59">
        <v>2700.9293039999998</v>
      </c>
      <c r="I96" s="59">
        <v>1343.1038900000001</v>
      </c>
      <c r="J96" s="59">
        <v>944.77450199999998</v>
      </c>
      <c r="K96" s="59">
        <v>923.81787899999995</v>
      </c>
      <c r="L96" s="59">
        <v>1629.9525020000001</v>
      </c>
      <c r="M96" s="59">
        <v>1816.7969149999999</v>
      </c>
      <c r="N96" s="59">
        <v>787.92161299999998</v>
      </c>
      <c r="O96" s="59">
        <v>711.290795</v>
      </c>
      <c r="P96" s="59">
        <v>1256.3548229999999</v>
      </c>
      <c r="Q96" s="59">
        <v>1145.733015</v>
      </c>
      <c r="R96" s="59">
        <v>1494.4427390000001</v>
      </c>
    </row>
    <row r="97" spans="1:18">
      <c r="A97" s="64">
        <v>2002</v>
      </c>
      <c r="B97" s="61">
        <v>7</v>
      </c>
      <c r="C97" s="66">
        <f t="shared" si="1"/>
        <v>2.2859845653483624</v>
      </c>
      <c r="D97" s="61">
        <v>414.89297299999998</v>
      </c>
      <c r="E97" s="62" t="s">
        <v>323</v>
      </c>
      <c r="F97" s="61">
        <v>2513.2271289999999</v>
      </c>
      <c r="G97" s="61">
        <v>1349.2638870000001</v>
      </c>
      <c r="H97" s="61">
        <v>2144.637432</v>
      </c>
      <c r="I97" s="61">
        <v>1153.437844</v>
      </c>
      <c r="J97" s="61">
        <v>670.33619299999998</v>
      </c>
      <c r="K97" s="61">
        <v>641.05960800000003</v>
      </c>
      <c r="L97" s="61">
        <v>1168.9836089999999</v>
      </c>
      <c r="M97" s="61">
        <v>1204.894047</v>
      </c>
      <c r="N97" s="61">
        <v>598.52670799999999</v>
      </c>
      <c r="O97" s="61">
        <v>509.79366499999998</v>
      </c>
      <c r="P97" s="61">
        <v>848.82034399999998</v>
      </c>
      <c r="Q97" s="61">
        <v>908.48682899999994</v>
      </c>
      <c r="R97" s="61">
        <v>1099.4068669999999</v>
      </c>
    </row>
    <row r="98" spans="1:18">
      <c r="A98" s="58">
        <v>2002</v>
      </c>
      <c r="B98" s="59">
        <v>8</v>
      </c>
      <c r="C98" s="66">
        <f t="shared" si="1"/>
        <v>2.2445928746373656</v>
      </c>
      <c r="D98" s="59">
        <v>428.05708199999998</v>
      </c>
      <c r="E98" s="59" t="s">
        <v>323</v>
      </c>
      <c r="F98" s="59">
        <v>2430.10556</v>
      </c>
      <c r="G98" s="59">
        <v>1458.6102490000001</v>
      </c>
      <c r="H98" s="59">
        <v>1982.931227</v>
      </c>
      <c r="I98" s="59">
        <v>1089.127248</v>
      </c>
      <c r="J98" s="59">
        <v>669.71996000000001</v>
      </c>
      <c r="K98" s="59">
        <v>657.88021600000002</v>
      </c>
      <c r="L98" s="59">
        <v>1183.5153969999999</v>
      </c>
      <c r="M98" s="59">
        <v>1235.924612</v>
      </c>
      <c r="N98" s="59">
        <v>598.73066600000004</v>
      </c>
      <c r="O98" s="59">
        <v>494.92511100000002</v>
      </c>
      <c r="P98" s="59">
        <v>843.62708799999996</v>
      </c>
      <c r="Q98" s="59">
        <v>860.050882</v>
      </c>
      <c r="R98" s="59">
        <v>1082.6487010000001</v>
      </c>
    </row>
    <row r="99" spans="1:18">
      <c r="A99" s="64">
        <v>2002</v>
      </c>
      <c r="B99" s="61">
        <v>9</v>
      </c>
      <c r="C99" s="66">
        <f t="shared" si="1"/>
        <v>2.3134174553607059</v>
      </c>
      <c r="D99" s="61">
        <v>443.76807200000002</v>
      </c>
      <c r="E99" s="62" t="s">
        <v>323</v>
      </c>
      <c r="F99" s="61">
        <v>2566.2100449999998</v>
      </c>
      <c r="G99" s="61">
        <v>1360.792524</v>
      </c>
      <c r="H99" s="61">
        <v>2155.38933</v>
      </c>
      <c r="I99" s="61">
        <v>1111.1632460000001</v>
      </c>
      <c r="J99" s="61">
        <v>673.97506999999996</v>
      </c>
      <c r="K99" s="61">
        <v>650.16078500000003</v>
      </c>
      <c r="L99" s="61">
        <v>1191.0435319999999</v>
      </c>
      <c r="M99" s="61">
        <v>1246.9433369999999</v>
      </c>
      <c r="N99" s="61">
        <v>596.93777899999998</v>
      </c>
      <c r="O99" s="61">
        <v>492.17527699999999</v>
      </c>
      <c r="P99" s="61">
        <v>854.51411199999995</v>
      </c>
      <c r="Q99" s="61">
        <v>918.53852400000005</v>
      </c>
      <c r="R99" s="61">
        <v>1109.2723619999999</v>
      </c>
    </row>
    <row r="100" spans="1:18">
      <c r="A100" s="58">
        <v>2002</v>
      </c>
      <c r="B100" s="59">
        <v>10</v>
      </c>
      <c r="C100" s="66">
        <f t="shared" si="1"/>
        <v>2.467302374591827</v>
      </c>
      <c r="D100" s="59">
        <v>440.62167199999999</v>
      </c>
      <c r="E100" s="59" t="s">
        <v>323</v>
      </c>
      <c r="F100" s="59">
        <v>2815.1231469999998</v>
      </c>
      <c r="G100" s="59">
        <v>1423.7735620000001</v>
      </c>
      <c r="H100" s="59">
        <v>2127.3277229999999</v>
      </c>
      <c r="I100" s="59">
        <v>1078.378432</v>
      </c>
      <c r="J100" s="59">
        <v>682.85274100000004</v>
      </c>
      <c r="K100" s="59">
        <v>668.98138800000004</v>
      </c>
      <c r="L100" s="59">
        <v>1178.456379</v>
      </c>
      <c r="M100" s="59">
        <v>1296.3483759999999</v>
      </c>
      <c r="N100" s="59">
        <v>612.104601</v>
      </c>
      <c r="O100" s="59">
        <v>494.59734700000001</v>
      </c>
      <c r="P100" s="59">
        <v>867.64902400000005</v>
      </c>
      <c r="Q100" s="59">
        <v>864.78920900000003</v>
      </c>
      <c r="R100" s="59">
        <v>1140.97209</v>
      </c>
    </row>
    <row r="101" spans="1:18">
      <c r="A101" s="64">
        <v>2002</v>
      </c>
      <c r="B101" s="61">
        <v>11</v>
      </c>
      <c r="C101" s="66">
        <f t="shared" si="1"/>
        <v>2.3760006595098506</v>
      </c>
      <c r="D101" s="61">
        <v>450.23766999999998</v>
      </c>
      <c r="E101" s="62" t="s">
        <v>323</v>
      </c>
      <c r="F101" s="61">
        <v>2626.1206189999998</v>
      </c>
      <c r="G101" s="61">
        <v>1427.55043</v>
      </c>
      <c r="H101" s="61">
        <v>2031.541498</v>
      </c>
      <c r="I101" s="61">
        <v>1049.2526419999999</v>
      </c>
      <c r="J101" s="61">
        <v>680.38959999999997</v>
      </c>
      <c r="K101" s="61">
        <v>682.58461599999998</v>
      </c>
      <c r="L101" s="61">
        <v>1214.814228</v>
      </c>
      <c r="M101" s="61">
        <v>1309.297691</v>
      </c>
      <c r="N101" s="61">
        <v>612.59464200000002</v>
      </c>
      <c r="O101" s="61">
        <v>512.49044700000002</v>
      </c>
      <c r="P101" s="61">
        <v>861.91313600000001</v>
      </c>
      <c r="Q101" s="61">
        <v>847.40133800000001</v>
      </c>
      <c r="R101" s="61">
        <v>1105.2693139999999</v>
      </c>
    </row>
    <row r="102" spans="1:18">
      <c r="A102" s="58">
        <v>2002</v>
      </c>
      <c r="B102" s="59">
        <v>12</v>
      </c>
      <c r="C102" s="66">
        <f t="shared" si="1"/>
        <v>2.4508713064883083</v>
      </c>
      <c r="D102" s="59">
        <v>632.63628400000005</v>
      </c>
      <c r="E102" s="59" t="s">
        <v>323</v>
      </c>
      <c r="F102" s="59">
        <v>3986.0506169999999</v>
      </c>
      <c r="G102" s="59">
        <v>2014.359962</v>
      </c>
      <c r="H102" s="59">
        <v>3364.1207890000001</v>
      </c>
      <c r="I102" s="59">
        <v>1514.631852</v>
      </c>
      <c r="J102" s="59">
        <v>1000.470648</v>
      </c>
      <c r="K102" s="59">
        <v>954.86578599999996</v>
      </c>
      <c r="L102" s="59">
        <v>1753.6221310000001</v>
      </c>
      <c r="M102" s="59">
        <v>1873.9159010000001</v>
      </c>
      <c r="N102" s="59">
        <v>837.58627899999999</v>
      </c>
      <c r="O102" s="59">
        <v>778.50634000000002</v>
      </c>
      <c r="P102" s="59">
        <v>1260.61923</v>
      </c>
      <c r="Q102" s="59">
        <v>1281.772371</v>
      </c>
      <c r="R102" s="59">
        <v>1626.3810370000001</v>
      </c>
    </row>
    <row r="103" spans="1:18">
      <c r="A103" s="64">
        <v>2003</v>
      </c>
      <c r="B103" s="61">
        <v>1</v>
      </c>
      <c r="C103" s="66">
        <f t="shared" si="1"/>
        <v>2.567315204552711</v>
      </c>
      <c r="D103" s="61">
        <v>508.42422699999997</v>
      </c>
      <c r="E103" s="62" t="s">
        <v>323</v>
      </c>
      <c r="F103" s="61">
        <v>3104.838225</v>
      </c>
      <c r="G103" s="61">
        <v>1468.9928110000001</v>
      </c>
      <c r="H103" s="61">
        <v>2647.9425970000002</v>
      </c>
      <c r="I103" s="61">
        <v>1082.6184760000001</v>
      </c>
      <c r="J103" s="61">
        <v>733.73621500000002</v>
      </c>
      <c r="K103" s="61">
        <v>675.52943500000003</v>
      </c>
      <c r="L103" s="61">
        <v>1219.8457969999999</v>
      </c>
      <c r="M103" s="61">
        <v>1509.9771599999999</v>
      </c>
      <c r="N103" s="61">
        <v>655.90285400000005</v>
      </c>
      <c r="O103" s="61">
        <v>532.65849600000001</v>
      </c>
      <c r="P103" s="61">
        <v>940.55793500000004</v>
      </c>
      <c r="Q103" s="61">
        <v>1081.2006329999999</v>
      </c>
      <c r="R103" s="61">
        <v>1209.37165</v>
      </c>
    </row>
    <row r="104" spans="1:18">
      <c r="A104" s="58">
        <v>2003</v>
      </c>
      <c r="B104" s="59">
        <v>2</v>
      </c>
      <c r="C104" s="66">
        <f t="shared" si="1"/>
        <v>2.3833972249630664</v>
      </c>
      <c r="D104" s="59">
        <v>615.33860100000004</v>
      </c>
      <c r="E104" s="59" t="s">
        <v>323</v>
      </c>
      <c r="F104" s="59">
        <v>2840.1904519999998</v>
      </c>
      <c r="G104" s="59">
        <v>1401.6623420000001</v>
      </c>
      <c r="H104" s="59">
        <v>2444.7432349999999</v>
      </c>
      <c r="I104" s="59">
        <v>1244.158175</v>
      </c>
      <c r="J104" s="59">
        <v>774.46325899999999</v>
      </c>
      <c r="K104" s="59">
        <v>664.45467599999995</v>
      </c>
      <c r="L104" s="59">
        <v>1250.1038920000001</v>
      </c>
      <c r="M104" s="59">
        <v>1398.5186880000001</v>
      </c>
      <c r="N104" s="59">
        <v>672.83805700000005</v>
      </c>
      <c r="O104" s="59">
        <v>549.606763</v>
      </c>
      <c r="P104" s="59">
        <v>899.58761900000002</v>
      </c>
      <c r="Q104" s="59">
        <v>937.03134799999998</v>
      </c>
      <c r="R104" s="59">
        <v>1191.656356</v>
      </c>
    </row>
    <row r="105" spans="1:18">
      <c r="A105" s="64">
        <v>2003</v>
      </c>
      <c r="B105" s="61">
        <v>3</v>
      </c>
      <c r="C105" s="66">
        <f t="shared" si="1"/>
        <v>2.410338324555811</v>
      </c>
      <c r="D105" s="61">
        <v>671.48000999999999</v>
      </c>
      <c r="E105" s="62" t="s">
        <v>323</v>
      </c>
      <c r="F105" s="61">
        <v>3068.7815249999999</v>
      </c>
      <c r="G105" s="61">
        <v>2190.4631209999998</v>
      </c>
      <c r="H105" s="61">
        <v>2356.6713669999999</v>
      </c>
      <c r="I105" s="61">
        <v>1078.117708</v>
      </c>
      <c r="J105" s="61">
        <v>768.14393199999995</v>
      </c>
      <c r="K105" s="61">
        <v>686.62047700000005</v>
      </c>
      <c r="L105" s="61">
        <v>1237.506224</v>
      </c>
      <c r="M105" s="61">
        <v>1358.226772</v>
      </c>
      <c r="N105" s="61">
        <v>707.669399</v>
      </c>
      <c r="O105" s="61">
        <v>544.03892199999996</v>
      </c>
      <c r="P105" s="61">
        <v>895.24680999999998</v>
      </c>
      <c r="Q105" s="61">
        <v>915.17499399999997</v>
      </c>
      <c r="R105" s="61">
        <v>1273.1745969999999</v>
      </c>
    </row>
    <row r="106" spans="1:18">
      <c r="A106" s="58">
        <v>2003</v>
      </c>
      <c r="B106" s="59">
        <v>4</v>
      </c>
      <c r="C106" s="66">
        <f t="shared" si="1"/>
        <v>2.3912740731164712</v>
      </c>
      <c r="D106" s="59">
        <v>574.779899</v>
      </c>
      <c r="E106" s="59" t="s">
        <v>323</v>
      </c>
      <c r="F106" s="59">
        <v>2868.9794710000001</v>
      </c>
      <c r="G106" s="59">
        <v>1481.850633</v>
      </c>
      <c r="H106" s="59">
        <v>2386.6261290000002</v>
      </c>
      <c r="I106" s="59">
        <v>1159.242733</v>
      </c>
      <c r="J106" s="59">
        <v>726.89159600000005</v>
      </c>
      <c r="K106" s="59">
        <v>704.07999400000006</v>
      </c>
      <c r="L106" s="59">
        <v>1197.0886029999999</v>
      </c>
      <c r="M106" s="59">
        <v>1283.3373670000001</v>
      </c>
      <c r="N106" s="59">
        <v>741.69384400000001</v>
      </c>
      <c r="O106" s="59">
        <v>558.07077200000003</v>
      </c>
      <c r="P106" s="59">
        <v>899.51208599999995</v>
      </c>
      <c r="Q106" s="59">
        <v>942.365815</v>
      </c>
      <c r="R106" s="59">
        <v>1199.7702409999999</v>
      </c>
    </row>
    <row r="107" spans="1:18">
      <c r="A107" s="64">
        <v>2003</v>
      </c>
      <c r="B107" s="61">
        <v>5</v>
      </c>
      <c r="C107" s="66">
        <f t="shared" si="1"/>
        <v>2.2653361505815113</v>
      </c>
      <c r="D107" s="61">
        <v>543.13002600000004</v>
      </c>
      <c r="E107" s="62" t="s">
        <v>323</v>
      </c>
      <c r="F107" s="61">
        <v>2903.553989</v>
      </c>
      <c r="G107" s="61">
        <v>1816.142758</v>
      </c>
      <c r="H107" s="61">
        <v>2333.2110680000001</v>
      </c>
      <c r="I107" s="61">
        <v>1215.6386930000001</v>
      </c>
      <c r="J107" s="61">
        <v>740.12132099999997</v>
      </c>
      <c r="K107" s="61">
        <v>735.77525600000001</v>
      </c>
      <c r="L107" s="61">
        <v>1214.2933660000001</v>
      </c>
      <c r="M107" s="61">
        <v>1287.775719</v>
      </c>
      <c r="N107" s="61">
        <v>781.15101000000004</v>
      </c>
      <c r="O107" s="61">
        <v>533.23025900000005</v>
      </c>
      <c r="P107" s="61">
        <v>927.43148599999995</v>
      </c>
      <c r="Q107" s="61">
        <v>1300.9118860000001</v>
      </c>
      <c r="R107" s="61">
        <v>1281.732068</v>
      </c>
    </row>
    <row r="108" spans="1:18">
      <c r="A108" s="58">
        <v>2003</v>
      </c>
      <c r="B108" s="59">
        <v>6</v>
      </c>
      <c r="C108" s="66">
        <f t="shared" si="1"/>
        <v>2.4766225853703467</v>
      </c>
      <c r="D108" s="59">
        <v>741.50137199999995</v>
      </c>
      <c r="E108" s="59" t="s">
        <v>323</v>
      </c>
      <c r="F108" s="59">
        <v>4618.186044</v>
      </c>
      <c r="G108" s="59">
        <v>2629.7837989999998</v>
      </c>
      <c r="H108" s="59">
        <v>3361.0618410000002</v>
      </c>
      <c r="I108" s="59">
        <v>1682.1214620000001</v>
      </c>
      <c r="J108" s="59">
        <v>1043.9269999999999</v>
      </c>
      <c r="K108" s="59">
        <v>1014.422895</v>
      </c>
      <c r="L108" s="59">
        <v>1756.8717810000001</v>
      </c>
      <c r="M108" s="59">
        <v>1912.8033869999999</v>
      </c>
      <c r="N108" s="59">
        <v>1031.0899429999999</v>
      </c>
      <c r="O108" s="59">
        <v>762.56889100000001</v>
      </c>
      <c r="P108" s="59">
        <v>1314.3082010000001</v>
      </c>
      <c r="Q108" s="59">
        <v>1791.7536459999999</v>
      </c>
      <c r="R108" s="59">
        <v>1864.7112689999999</v>
      </c>
    </row>
    <row r="109" spans="1:18">
      <c r="A109" s="64">
        <v>2003</v>
      </c>
      <c r="B109" s="61">
        <v>7</v>
      </c>
      <c r="C109" s="66">
        <f t="shared" si="1"/>
        <v>2.338184752019151</v>
      </c>
      <c r="D109" s="61">
        <v>613.35290899999995</v>
      </c>
      <c r="E109" s="62" t="s">
        <v>323</v>
      </c>
      <c r="F109" s="61">
        <v>3132.6457479999999</v>
      </c>
      <c r="G109" s="61">
        <v>1944.7171719999999</v>
      </c>
      <c r="H109" s="61">
        <v>2334.9040300000001</v>
      </c>
      <c r="I109" s="61">
        <v>1169.3078270000001</v>
      </c>
      <c r="J109" s="61">
        <v>764.19126100000005</v>
      </c>
      <c r="K109" s="61">
        <v>737.63131199999998</v>
      </c>
      <c r="L109" s="61">
        <v>1261.0776820000001</v>
      </c>
      <c r="M109" s="61">
        <v>1304.0522659999999</v>
      </c>
      <c r="N109" s="61">
        <v>763.24474599999996</v>
      </c>
      <c r="O109" s="61">
        <v>539.81423400000006</v>
      </c>
      <c r="P109" s="61">
        <v>990.93864099999996</v>
      </c>
      <c r="Q109" s="61">
        <v>1435.56132</v>
      </c>
      <c r="R109" s="61">
        <v>1339.7768269999999</v>
      </c>
    </row>
    <row r="110" spans="1:18">
      <c r="A110" s="58">
        <v>2003</v>
      </c>
      <c r="B110" s="59">
        <v>8</v>
      </c>
      <c r="C110" s="66">
        <f t="shared" si="1"/>
        <v>2.2571390502443669</v>
      </c>
      <c r="D110" s="59">
        <v>619.96269299999994</v>
      </c>
      <c r="E110" s="59" t="s">
        <v>323</v>
      </c>
      <c r="F110" s="59">
        <v>3035.4497529999999</v>
      </c>
      <c r="G110" s="59">
        <v>2010.009963</v>
      </c>
      <c r="H110" s="59">
        <v>2283.5467170000002</v>
      </c>
      <c r="I110" s="59">
        <v>1168.541363</v>
      </c>
      <c r="J110" s="59">
        <v>774.83533799999998</v>
      </c>
      <c r="K110" s="59">
        <v>774.51374799999996</v>
      </c>
      <c r="L110" s="59">
        <v>1326.905536</v>
      </c>
      <c r="M110" s="59">
        <v>1463.5252849999999</v>
      </c>
      <c r="N110" s="59">
        <v>776.06379700000002</v>
      </c>
      <c r="O110" s="59">
        <v>550.90493600000002</v>
      </c>
      <c r="P110" s="59">
        <v>978.88594499999999</v>
      </c>
      <c r="Q110" s="59">
        <v>1472.2328500000001</v>
      </c>
      <c r="R110" s="59">
        <v>1344.8217790000001</v>
      </c>
    </row>
    <row r="111" spans="1:18">
      <c r="A111" s="64">
        <v>2003</v>
      </c>
      <c r="B111" s="61">
        <v>9</v>
      </c>
      <c r="C111" s="66">
        <f t="shared" si="1"/>
        <v>2.1990724398649273</v>
      </c>
      <c r="D111" s="61">
        <v>634.11926600000004</v>
      </c>
      <c r="E111" s="62" t="s">
        <v>323</v>
      </c>
      <c r="F111" s="61">
        <v>2995.1288300000001</v>
      </c>
      <c r="G111" s="61">
        <v>2054.9454839999999</v>
      </c>
      <c r="H111" s="61">
        <v>2478.307894</v>
      </c>
      <c r="I111" s="61">
        <v>1183.9642670000001</v>
      </c>
      <c r="J111" s="61">
        <v>800.61796400000003</v>
      </c>
      <c r="K111" s="61">
        <v>793.99851699999999</v>
      </c>
      <c r="L111" s="61">
        <v>1316.5827340000001</v>
      </c>
      <c r="M111" s="61">
        <v>1398.828978</v>
      </c>
      <c r="N111" s="61">
        <v>784.59777299999996</v>
      </c>
      <c r="O111" s="61">
        <v>565.81114100000002</v>
      </c>
      <c r="P111" s="61">
        <v>1008.634158</v>
      </c>
      <c r="Q111" s="61">
        <v>1569.1232319999999</v>
      </c>
      <c r="R111" s="61">
        <v>1361.9964379999999</v>
      </c>
    </row>
    <row r="112" spans="1:18">
      <c r="A112" s="58">
        <v>2003</v>
      </c>
      <c r="B112" s="59">
        <v>10</v>
      </c>
      <c r="C112" s="66">
        <f t="shared" si="1"/>
        <v>2.1603068995353278</v>
      </c>
      <c r="D112" s="59">
        <v>629.94171400000005</v>
      </c>
      <c r="E112" s="59" t="s">
        <v>323</v>
      </c>
      <c r="F112" s="59">
        <v>3067.9053950000002</v>
      </c>
      <c r="G112" s="59">
        <v>2129.6272939999999</v>
      </c>
      <c r="H112" s="59">
        <v>2200.7376420000001</v>
      </c>
      <c r="I112" s="59">
        <v>1203.353247</v>
      </c>
      <c r="J112" s="59">
        <v>816.39618499999995</v>
      </c>
      <c r="K112" s="59">
        <v>844.85035600000003</v>
      </c>
      <c r="L112" s="59">
        <v>1761.072768</v>
      </c>
      <c r="M112" s="59">
        <v>1385.353932</v>
      </c>
      <c r="N112" s="59">
        <v>862.83494900000005</v>
      </c>
      <c r="O112" s="59">
        <v>576.51331600000003</v>
      </c>
      <c r="P112" s="59">
        <v>1035.522948</v>
      </c>
      <c r="Q112" s="59">
        <v>1589.1835430000001</v>
      </c>
      <c r="R112" s="59">
        <v>1420.1247960000001</v>
      </c>
    </row>
    <row r="113" spans="1:18">
      <c r="A113" s="64">
        <v>2003</v>
      </c>
      <c r="B113" s="61">
        <v>11</v>
      </c>
      <c r="C113" s="66">
        <f t="shared" si="1"/>
        <v>2.1952516100245081</v>
      </c>
      <c r="D113" s="61">
        <v>600.46143500000005</v>
      </c>
      <c r="E113" s="62" t="s">
        <v>323</v>
      </c>
      <c r="F113" s="61">
        <v>3073.4619309999998</v>
      </c>
      <c r="G113" s="61">
        <v>2180.09013</v>
      </c>
      <c r="H113" s="61">
        <v>2266.0525090000001</v>
      </c>
      <c r="I113" s="61">
        <v>1229.5045970000001</v>
      </c>
      <c r="J113" s="61">
        <v>826.36818300000004</v>
      </c>
      <c r="K113" s="61">
        <v>841.07946800000002</v>
      </c>
      <c r="L113" s="61">
        <v>1366.4651530000001</v>
      </c>
      <c r="M113" s="61">
        <v>1373.4775320000001</v>
      </c>
      <c r="N113" s="61">
        <v>921.63470400000006</v>
      </c>
      <c r="O113" s="61">
        <v>583.12925800000005</v>
      </c>
      <c r="P113" s="61">
        <v>1056.8703760000001</v>
      </c>
      <c r="Q113" s="61">
        <v>1636.435029</v>
      </c>
      <c r="R113" s="61">
        <v>1400.0499609999999</v>
      </c>
    </row>
    <row r="114" spans="1:18">
      <c r="A114" s="58">
        <v>2003</v>
      </c>
      <c r="B114" s="59">
        <v>12</v>
      </c>
      <c r="C114" s="66">
        <f t="shared" si="1"/>
        <v>2.2711954898119813</v>
      </c>
      <c r="D114" s="59">
        <v>866.155936</v>
      </c>
      <c r="E114" s="59" t="s">
        <v>323</v>
      </c>
      <c r="F114" s="59">
        <v>4659.6059480000004</v>
      </c>
      <c r="G114" s="59">
        <v>3095.7678230000001</v>
      </c>
      <c r="H114" s="59">
        <v>3548.7272950000001</v>
      </c>
      <c r="I114" s="59">
        <v>1773.371545</v>
      </c>
      <c r="J114" s="59">
        <v>1239.05594</v>
      </c>
      <c r="K114" s="59">
        <v>1207.501706</v>
      </c>
      <c r="L114" s="59">
        <v>1935.882742</v>
      </c>
      <c r="M114" s="59">
        <v>2174.5560850000002</v>
      </c>
      <c r="N114" s="59">
        <v>1252.5929880000001</v>
      </c>
      <c r="O114" s="59">
        <v>895.03604600000006</v>
      </c>
      <c r="P114" s="59">
        <v>1557.916753</v>
      </c>
      <c r="Q114" s="59">
        <v>2393.2831169999999</v>
      </c>
      <c r="R114" s="59">
        <v>2051.6093700000001</v>
      </c>
    </row>
    <row r="115" spans="1:18">
      <c r="A115" s="64">
        <v>2004</v>
      </c>
      <c r="B115" s="61">
        <v>1</v>
      </c>
      <c r="C115" s="66">
        <f t="shared" si="1"/>
        <v>2.409701316768571</v>
      </c>
      <c r="D115" s="61">
        <v>600.49086399999999</v>
      </c>
      <c r="E115" s="62" t="s">
        <v>323</v>
      </c>
      <c r="F115" s="61">
        <v>3655.2899349999998</v>
      </c>
      <c r="G115" s="61">
        <v>1853.528489</v>
      </c>
      <c r="H115" s="61">
        <v>3205.4369150000002</v>
      </c>
      <c r="I115" s="61">
        <v>1424.715956</v>
      </c>
      <c r="J115" s="61">
        <v>922.09673099999998</v>
      </c>
      <c r="K115" s="61">
        <v>871.79769099999999</v>
      </c>
      <c r="L115" s="61">
        <v>1461.992943</v>
      </c>
      <c r="M115" s="61">
        <v>1826.581056</v>
      </c>
      <c r="N115" s="61">
        <v>972.10577000000001</v>
      </c>
      <c r="O115" s="61">
        <v>658.97090200000002</v>
      </c>
      <c r="P115" s="61">
        <v>1202.9614309999999</v>
      </c>
      <c r="Q115" s="61">
        <v>1546.3626839999999</v>
      </c>
      <c r="R115" s="61">
        <v>1516.9058130000001</v>
      </c>
    </row>
    <row r="116" spans="1:18">
      <c r="A116" s="58">
        <v>2004</v>
      </c>
      <c r="B116" s="59">
        <v>2</v>
      </c>
      <c r="C116" s="66">
        <f t="shared" si="1"/>
        <v>2.2471455072895488</v>
      </c>
      <c r="D116" s="59">
        <v>741.53335300000003</v>
      </c>
      <c r="E116" s="59" t="s">
        <v>323</v>
      </c>
      <c r="F116" s="59">
        <v>3410.1386109999999</v>
      </c>
      <c r="G116" s="59">
        <v>1976.0293119999999</v>
      </c>
      <c r="H116" s="59">
        <v>2933.0756980000001</v>
      </c>
      <c r="I116" s="59">
        <v>1366.2171820000001</v>
      </c>
      <c r="J116" s="59">
        <v>981.07529899999997</v>
      </c>
      <c r="K116" s="59">
        <v>895.05092100000002</v>
      </c>
      <c r="L116" s="59">
        <v>1587.8332789999999</v>
      </c>
      <c r="M116" s="59">
        <v>1890.2648220000001</v>
      </c>
      <c r="N116" s="59">
        <v>1012.834616</v>
      </c>
      <c r="O116" s="59">
        <v>654.37309600000003</v>
      </c>
      <c r="P116" s="59">
        <v>1179.11697</v>
      </c>
      <c r="Q116" s="59">
        <v>1582.9487160000001</v>
      </c>
      <c r="R116" s="59">
        <v>1517.5424109999999</v>
      </c>
    </row>
    <row r="117" spans="1:18">
      <c r="A117" s="64">
        <v>2004</v>
      </c>
      <c r="B117" s="61">
        <v>3</v>
      </c>
      <c r="C117" s="66">
        <f t="shared" si="1"/>
        <v>2.2341278416104084</v>
      </c>
      <c r="D117" s="61">
        <v>843.61150999999995</v>
      </c>
      <c r="E117" s="62" t="s">
        <v>323</v>
      </c>
      <c r="F117" s="61">
        <v>3763.279078</v>
      </c>
      <c r="G117" s="61">
        <v>2955.9528639999999</v>
      </c>
      <c r="H117" s="61">
        <v>3138.2025910000002</v>
      </c>
      <c r="I117" s="61">
        <v>1432.138766</v>
      </c>
      <c r="J117" s="61">
        <v>991.87133300000005</v>
      </c>
      <c r="K117" s="61">
        <v>935.09401000000003</v>
      </c>
      <c r="L117" s="61">
        <v>1630.324394</v>
      </c>
      <c r="M117" s="61">
        <v>1922.0288619999999</v>
      </c>
      <c r="N117" s="61">
        <v>1069.8366880000001</v>
      </c>
      <c r="O117" s="61">
        <v>616.72755800000004</v>
      </c>
      <c r="P117" s="61">
        <v>1141.4107140000001</v>
      </c>
      <c r="Q117" s="61">
        <v>1647.749425</v>
      </c>
      <c r="R117" s="61">
        <v>1684.45109</v>
      </c>
    </row>
    <row r="118" spans="1:18">
      <c r="A118" s="58">
        <v>2004</v>
      </c>
      <c r="B118" s="59">
        <v>4</v>
      </c>
      <c r="C118" s="66">
        <f t="shared" si="1"/>
        <v>2.1192652681812647</v>
      </c>
      <c r="D118" s="59">
        <v>778.83292900000004</v>
      </c>
      <c r="E118" s="59" t="s">
        <v>323</v>
      </c>
      <c r="F118" s="59">
        <v>3273.1051349999998</v>
      </c>
      <c r="G118" s="59">
        <v>2081.8852149999998</v>
      </c>
      <c r="H118" s="59">
        <v>2798.2863579999998</v>
      </c>
      <c r="I118" s="59">
        <v>1362.4700680000001</v>
      </c>
      <c r="J118" s="59">
        <v>947.70451700000001</v>
      </c>
      <c r="K118" s="59">
        <v>941.11294699999996</v>
      </c>
      <c r="L118" s="59">
        <v>1628.5271969999999</v>
      </c>
      <c r="M118" s="59">
        <v>1632.114812</v>
      </c>
      <c r="N118" s="59">
        <v>1066.2221159999999</v>
      </c>
      <c r="O118" s="59">
        <v>605.32807700000001</v>
      </c>
      <c r="P118" s="59">
        <v>1142.8092429999999</v>
      </c>
      <c r="Q118" s="59">
        <v>1685.3597789999999</v>
      </c>
      <c r="R118" s="59">
        <v>1544.4527800000001</v>
      </c>
    </row>
    <row r="119" spans="1:18">
      <c r="A119" s="64">
        <v>2004</v>
      </c>
      <c r="B119" s="61">
        <v>5</v>
      </c>
      <c r="C119" s="66">
        <f t="shared" si="1"/>
        <v>2.1578802757133331</v>
      </c>
      <c r="D119" s="61">
        <v>714.80304799999999</v>
      </c>
      <c r="E119" s="62" t="s">
        <v>323</v>
      </c>
      <c r="F119" s="61">
        <v>3410.039186</v>
      </c>
      <c r="G119" s="61">
        <v>2326.3381899999999</v>
      </c>
      <c r="H119" s="61">
        <v>2551.6996730000001</v>
      </c>
      <c r="I119" s="61">
        <v>1361.3678910000001</v>
      </c>
      <c r="J119" s="61">
        <v>924.58971699999995</v>
      </c>
      <c r="K119" s="61">
        <v>949.68281100000002</v>
      </c>
      <c r="L119" s="61">
        <v>1591.8585929999999</v>
      </c>
      <c r="M119" s="61">
        <v>1599.1218759999999</v>
      </c>
      <c r="N119" s="61">
        <v>1077.109952</v>
      </c>
      <c r="O119" s="61">
        <v>604.21773499999995</v>
      </c>
      <c r="P119" s="61">
        <v>1167.148784</v>
      </c>
      <c r="Q119" s="61">
        <v>1720.06531</v>
      </c>
      <c r="R119" s="61">
        <v>1580.2726520000001</v>
      </c>
    </row>
    <row r="120" spans="1:18">
      <c r="A120" s="58">
        <v>2004</v>
      </c>
      <c r="B120" s="59">
        <v>6</v>
      </c>
      <c r="C120" s="66">
        <f t="shared" si="1"/>
        <v>2.23229310454811</v>
      </c>
      <c r="D120" s="59">
        <v>1016.517004</v>
      </c>
      <c r="E120" s="59" t="s">
        <v>323</v>
      </c>
      <c r="F120" s="59">
        <v>4882.5654020000002</v>
      </c>
      <c r="G120" s="59">
        <v>3031.1141699999998</v>
      </c>
      <c r="H120" s="59">
        <v>3840.2576819999999</v>
      </c>
      <c r="I120" s="59">
        <v>1874.299536</v>
      </c>
      <c r="J120" s="59">
        <v>1346.925244</v>
      </c>
      <c r="K120" s="59">
        <v>1295.916246</v>
      </c>
      <c r="L120" s="59">
        <v>2315.6098670000001</v>
      </c>
      <c r="M120" s="59">
        <v>2368.4723389999999</v>
      </c>
      <c r="N120" s="59">
        <v>1353.161525</v>
      </c>
      <c r="O120" s="59">
        <v>858.32306000000005</v>
      </c>
      <c r="P120" s="59">
        <v>1626.751401</v>
      </c>
      <c r="Q120" s="59">
        <v>2183.8369659999998</v>
      </c>
      <c r="R120" s="59">
        <v>2187.2420750000001</v>
      </c>
    </row>
    <row r="121" spans="1:18">
      <c r="A121" s="64">
        <v>2004</v>
      </c>
      <c r="B121" s="61">
        <v>7</v>
      </c>
      <c r="C121" s="66">
        <f t="shared" si="1"/>
        <v>2.1248056911079556</v>
      </c>
      <c r="D121" s="61">
        <v>703.59758599999998</v>
      </c>
      <c r="E121" s="62" t="s">
        <v>323</v>
      </c>
      <c r="F121" s="61">
        <v>3249.2675410000002</v>
      </c>
      <c r="G121" s="61">
        <v>2274.5067859999999</v>
      </c>
      <c r="H121" s="61">
        <v>2690.6244459999998</v>
      </c>
      <c r="I121" s="61">
        <v>1299.2460100000001</v>
      </c>
      <c r="J121" s="61">
        <v>935.82493199999999</v>
      </c>
      <c r="K121" s="61">
        <v>916.90495799999997</v>
      </c>
      <c r="L121" s="61">
        <v>1603.5464280000001</v>
      </c>
      <c r="M121" s="61">
        <v>1606.8738269999999</v>
      </c>
      <c r="N121" s="61">
        <v>962.85058500000002</v>
      </c>
      <c r="O121" s="61">
        <v>602.37586199999998</v>
      </c>
      <c r="P121" s="61">
        <v>1176.7954219999999</v>
      </c>
      <c r="Q121" s="61">
        <v>1690.03926</v>
      </c>
      <c r="R121" s="61">
        <v>1529.2069080000001</v>
      </c>
    </row>
    <row r="122" spans="1:18">
      <c r="A122" s="58">
        <v>2004</v>
      </c>
      <c r="B122" s="59">
        <v>8</v>
      </c>
      <c r="C122" s="66">
        <f t="shared" si="1"/>
        <v>2.1326691482845304</v>
      </c>
      <c r="D122" s="59">
        <v>709.14334099999996</v>
      </c>
      <c r="E122" s="59" t="s">
        <v>323</v>
      </c>
      <c r="F122" s="59">
        <v>3268.5520510000001</v>
      </c>
      <c r="G122" s="59">
        <v>2278.424544</v>
      </c>
      <c r="H122" s="59">
        <v>2721.6641370000002</v>
      </c>
      <c r="I122" s="59">
        <v>1324.824073</v>
      </c>
      <c r="J122" s="59">
        <v>916.47367299999996</v>
      </c>
      <c r="K122" s="59">
        <v>912.50422100000003</v>
      </c>
      <c r="L122" s="59">
        <v>1627.838606</v>
      </c>
      <c r="M122" s="59">
        <v>1716.459748</v>
      </c>
      <c r="N122" s="59">
        <v>961.79156999999998</v>
      </c>
      <c r="O122" s="59">
        <v>598.66644899999994</v>
      </c>
      <c r="P122" s="59">
        <v>1152.0974080000001</v>
      </c>
      <c r="Q122" s="59">
        <v>1686.967553</v>
      </c>
      <c r="R122" s="59">
        <v>1532.610932</v>
      </c>
    </row>
    <row r="123" spans="1:18">
      <c r="A123" s="64">
        <v>2004</v>
      </c>
      <c r="B123" s="61">
        <v>9</v>
      </c>
      <c r="C123" s="66">
        <f t="shared" si="1"/>
        <v>2.1211431866410062</v>
      </c>
      <c r="D123" s="61">
        <v>747.49311499999999</v>
      </c>
      <c r="E123" s="62" t="s">
        <v>323</v>
      </c>
      <c r="F123" s="61">
        <v>3300.2653559999999</v>
      </c>
      <c r="G123" s="61">
        <v>2338.7033540000002</v>
      </c>
      <c r="H123" s="61">
        <v>3013.3903780000001</v>
      </c>
      <c r="I123" s="61">
        <v>1286.344441</v>
      </c>
      <c r="J123" s="61">
        <v>934.69369900000004</v>
      </c>
      <c r="K123" s="61">
        <v>941.72961999999995</v>
      </c>
      <c r="L123" s="61">
        <v>1645.2837420000001</v>
      </c>
      <c r="M123" s="61">
        <v>1580.9730850000001</v>
      </c>
      <c r="N123" s="61">
        <v>962.62088400000005</v>
      </c>
      <c r="O123" s="61">
        <v>615.21922700000005</v>
      </c>
      <c r="P123" s="61">
        <v>1157.6018200000001</v>
      </c>
      <c r="Q123" s="61">
        <v>1725.0058079999999</v>
      </c>
      <c r="R123" s="61">
        <v>1555.8899449999999</v>
      </c>
    </row>
    <row r="124" spans="1:18">
      <c r="A124" s="58">
        <v>2004</v>
      </c>
      <c r="B124" s="59">
        <v>10</v>
      </c>
      <c r="C124" s="66">
        <f t="shared" si="1"/>
        <v>2.2736715003900669</v>
      </c>
      <c r="D124" s="59">
        <v>686.28745300000003</v>
      </c>
      <c r="E124" s="59" t="s">
        <v>323</v>
      </c>
      <c r="F124" s="59">
        <v>3436.8724520000001</v>
      </c>
      <c r="G124" s="59">
        <v>1726.491606</v>
      </c>
      <c r="H124" s="59">
        <v>2584.2886349999999</v>
      </c>
      <c r="I124" s="59">
        <v>1293.8085060000001</v>
      </c>
      <c r="J124" s="59">
        <v>937.26691300000005</v>
      </c>
      <c r="K124" s="59">
        <v>940.77279199999998</v>
      </c>
      <c r="L124" s="59">
        <v>1663.484555</v>
      </c>
      <c r="M124" s="59">
        <v>1635.581291</v>
      </c>
      <c r="N124" s="59">
        <v>987.82274900000004</v>
      </c>
      <c r="O124" s="59">
        <v>626.05535299999997</v>
      </c>
      <c r="P124" s="59">
        <v>1147.4242999999999</v>
      </c>
      <c r="Q124" s="59">
        <v>1744.0383409999999</v>
      </c>
      <c r="R124" s="59">
        <v>1511.595871</v>
      </c>
    </row>
    <row r="125" spans="1:18">
      <c r="A125" s="64">
        <v>2004</v>
      </c>
      <c r="B125" s="61">
        <v>11</v>
      </c>
      <c r="C125" s="66">
        <f t="shared" si="1"/>
        <v>2.2898945829089001</v>
      </c>
      <c r="D125" s="61">
        <v>684.47981700000003</v>
      </c>
      <c r="E125" s="62" t="s">
        <v>323</v>
      </c>
      <c r="F125" s="61">
        <v>3326.9365389999998</v>
      </c>
      <c r="G125" s="61">
        <v>1839.716173</v>
      </c>
      <c r="H125" s="61">
        <v>2650.5694910000002</v>
      </c>
      <c r="I125" s="61">
        <v>1279.5053519999999</v>
      </c>
      <c r="J125" s="61">
        <v>925.23462700000005</v>
      </c>
      <c r="K125" s="61">
        <v>947.53366400000004</v>
      </c>
      <c r="L125" s="61">
        <v>1657.4765050000001</v>
      </c>
      <c r="M125" s="61">
        <v>1603.9465439999999</v>
      </c>
      <c r="N125" s="61">
        <v>970.152916</v>
      </c>
      <c r="O125" s="61">
        <v>645.64001599999995</v>
      </c>
      <c r="P125" s="61">
        <v>1138.233434</v>
      </c>
      <c r="Q125" s="61">
        <v>1176.1016500000001</v>
      </c>
      <c r="R125" s="61">
        <v>1452.8775969999999</v>
      </c>
    </row>
    <row r="126" spans="1:18">
      <c r="A126" s="58">
        <v>2004</v>
      </c>
      <c r="B126" s="59">
        <v>12</v>
      </c>
      <c r="C126" s="66">
        <f t="shared" si="1"/>
        <v>2.4533960313201608</v>
      </c>
      <c r="D126" s="59">
        <v>986.92778699999997</v>
      </c>
      <c r="E126" s="59" t="s">
        <v>323</v>
      </c>
      <c r="F126" s="59">
        <v>5407.5816059999997</v>
      </c>
      <c r="G126" s="59">
        <v>2583.9851309999999</v>
      </c>
      <c r="H126" s="59">
        <v>4465.0241740000001</v>
      </c>
      <c r="I126" s="59">
        <v>1954.073265</v>
      </c>
      <c r="J126" s="59">
        <v>1371.2511999999999</v>
      </c>
      <c r="K126" s="59">
        <v>1301.5493300000001</v>
      </c>
      <c r="L126" s="59">
        <v>2449.701845</v>
      </c>
      <c r="M126" s="59">
        <v>2477.4608880000001</v>
      </c>
      <c r="N126" s="59">
        <v>1418.5976439999999</v>
      </c>
      <c r="O126" s="59">
        <v>986.84960999999998</v>
      </c>
      <c r="P126" s="59">
        <v>1663.915103</v>
      </c>
      <c r="Q126" s="59">
        <v>1746.371222</v>
      </c>
      <c r="R126" s="59">
        <v>2204.1209560000002</v>
      </c>
    </row>
    <row r="127" spans="1:18">
      <c r="A127" s="64">
        <v>2005</v>
      </c>
      <c r="B127" s="61">
        <v>1</v>
      </c>
      <c r="C127" s="66">
        <f t="shared" si="1"/>
        <v>2.6499058104054245</v>
      </c>
      <c r="D127" s="61">
        <v>687.89079800000002</v>
      </c>
      <c r="E127" s="62">
        <v>804.84912999999995</v>
      </c>
      <c r="F127" s="61">
        <v>4351.2194929999996</v>
      </c>
      <c r="G127" s="61">
        <v>1867.2968619999999</v>
      </c>
      <c r="H127" s="61">
        <v>3502.015085</v>
      </c>
      <c r="I127" s="61">
        <v>1494.8153589999999</v>
      </c>
      <c r="J127" s="61">
        <v>1029.452364</v>
      </c>
      <c r="K127" s="61">
        <v>1000.269717</v>
      </c>
      <c r="L127" s="61">
        <v>1731.505715</v>
      </c>
      <c r="M127" s="61">
        <v>1996.1780389999999</v>
      </c>
      <c r="N127" s="61">
        <v>1047.0428730000001</v>
      </c>
      <c r="O127" s="61">
        <v>729.56624999999997</v>
      </c>
      <c r="P127" s="61">
        <v>1303.045556</v>
      </c>
      <c r="Q127" s="61">
        <v>1258.7132389999999</v>
      </c>
      <c r="R127" s="61">
        <v>1642.0279829999999</v>
      </c>
    </row>
    <row r="128" spans="1:18">
      <c r="A128" s="58">
        <v>2005</v>
      </c>
      <c r="B128" s="59">
        <v>2</v>
      </c>
      <c r="C128" s="66">
        <f t="shared" si="1"/>
        <v>2.5454857101419077</v>
      </c>
      <c r="D128" s="59">
        <v>872.04833599999995</v>
      </c>
      <c r="E128" s="59">
        <v>832.42652199999998</v>
      </c>
      <c r="F128" s="59">
        <v>4105.6824619999998</v>
      </c>
      <c r="G128" s="59">
        <v>1873.0737610000001</v>
      </c>
      <c r="H128" s="59">
        <v>3087.7427339999999</v>
      </c>
      <c r="I128" s="59">
        <v>1447.5510790000001</v>
      </c>
      <c r="J128" s="59">
        <v>1071.8932219999999</v>
      </c>
      <c r="K128" s="59">
        <v>1015.1532560000001</v>
      </c>
      <c r="L128" s="59">
        <v>1745.5786869999999</v>
      </c>
      <c r="M128" s="59">
        <v>1876.649637</v>
      </c>
      <c r="N128" s="59">
        <v>1071.292424</v>
      </c>
      <c r="O128" s="59">
        <v>721.14054499999997</v>
      </c>
      <c r="P128" s="59">
        <v>1228.995686</v>
      </c>
      <c r="Q128" s="59">
        <v>1276.0765220000001</v>
      </c>
      <c r="R128" s="59">
        <v>1612.9269340000001</v>
      </c>
    </row>
    <row r="129" spans="1:18">
      <c r="A129" s="64">
        <v>2005</v>
      </c>
      <c r="B129" s="61">
        <v>3</v>
      </c>
      <c r="C129" s="66">
        <f t="shared" si="1"/>
        <v>2.4605264935367344</v>
      </c>
      <c r="D129" s="61">
        <v>1000.1905839999999</v>
      </c>
      <c r="E129" s="62">
        <v>694.58884599999999</v>
      </c>
      <c r="F129" s="61">
        <v>4327.5260829999997</v>
      </c>
      <c r="G129" s="61">
        <v>2615.6068049999999</v>
      </c>
      <c r="H129" s="61">
        <v>3298.4889360000002</v>
      </c>
      <c r="I129" s="61">
        <v>1617.3427200000001</v>
      </c>
      <c r="J129" s="61">
        <v>1096.696295</v>
      </c>
      <c r="K129" s="61">
        <v>1017.376925</v>
      </c>
      <c r="L129" s="61">
        <v>1772.6965789999999</v>
      </c>
      <c r="M129" s="61">
        <v>1753.9430930000001</v>
      </c>
      <c r="N129" s="61">
        <v>1094.480542</v>
      </c>
      <c r="O129" s="61">
        <v>718.01109399999996</v>
      </c>
      <c r="P129" s="61">
        <v>1205.358751</v>
      </c>
      <c r="Q129" s="61">
        <v>1308.9549509999999</v>
      </c>
      <c r="R129" s="61">
        <v>1758.7805269999999</v>
      </c>
    </row>
    <row r="130" spans="1:18">
      <c r="A130" s="58">
        <v>2005</v>
      </c>
      <c r="B130" s="59">
        <v>4</v>
      </c>
      <c r="C130" s="66">
        <f t="shared" si="1"/>
        <v>2.3167861423288807</v>
      </c>
      <c r="D130" s="59">
        <v>878.49046699999997</v>
      </c>
      <c r="E130" s="59">
        <v>766.34521700000005</v>
      </c>
      <c r="F130" s="59">
        <v>3877.575249</v>
      </c>
      <c r="G130" s="59">
        <v>2022.5418689999999</v>
      </c>
      <c r="H130" s="59">
        <v>3142.0890429999999</v>
      </c>
      <c r="I130" s="59">
        <v>1620.0242249999999</v>
      </c>
      <c r="J130" s="59">
        <v>1104.872901</v>
      </c>
      <c r="K130" s="59">
        <v>1033.6322339999999</v>
      </c>
      <c r="L130" s="59">
        <v>1812.0021340000001</v>
      </c>
      <c r="M130" s="59">
        <v>1632.8233170000001</v>
      </c>
      <c r="N130" s="59">
        <v>1127.5111509999999</v>
      </c>
      <c r="O130" s="59">
        <v>712.43809399999998</v>
      </c>
      <c r="P130" s="59">
        <v>1242.4297919999999</v>
      </c>
      <c r="Q130" s="59">
        <v>1336.648807</v>
      </c>
      <c r="R130" s="59">
        <v>1673.687173</v>
      </c>
    </row>
    <row r="131" spans="1:18">
      <c r="A131" s="64">
        <v>2005</v>
      </c>
      <c r="B131" s="61">
        <v>5</v>
      </c>
      <c r="C131" s="66">
        <f t="shared" si="1"/>
        <v>2.3352976982379605</v>
      </c>
      <c r="D131" s="61">
        <v>776.95797700000003</v>
      </c>
      <c r="E131" s="62">
        <v>805.11434799999995</v>
      </c>
      <c r="F131" s="61">
        <v>4008.909384</v>
      </c>
      <c r="G131" s="61">
        <v>2089.3284619999999</v>
      </c>
      <c r="H131" s="61">
        <v>3040.7966780000002</v>
      </c>
      <c r="I131" s="61">
        <v>1660.8811619999999</v>
      </c>
      <c r="J131" s="61">
        <v>1063.6865640000001</v>
      </c>
      <c r="K131" s="61">
        <v>1091.718895</v>
      </c>
      <c r="L131" s="61">
        <v>1895.040802</v>
      </c>
      <c r="M131" s="61">
        <v>1741.1024030000001</v>
      </c>
      <c r="N131" s="61">
        <v>1151.5486550000001</v>
      </c>
      <c r="O131" s="61">
        <v>720.00289099999998</v>
      </c>
      <c r="P131" s="61">
        <v>1259.2530429999999</v>
      </c>
      <c r="Q131" s="61">
        <v>1337.7718809999999</v>
      </c>
      <c r="R131" s="61">
        <v>1716.658817</v>
      </c>
    </row>
    <row r="132" spans="1:18">
      <c r="A132" s="58">
        <v>2005</v>
      </c>
      <c r="B132" s="59">
        <v>6</v>
      </c>
      <c r="C132" s="66">
        <f t="shared" si="1"/>
        <v>2.461883011144872</v>
      </c>
      <c r="D132" s="59">
        <v>1036.0349759999999</v>
      </c>
      <c r="E132" s="59">
        <v>1094.292727</v>
      </c>
      <c r="F132" s="59">
        <v>6049.497335</v>
      </c>
      <c r="G132" s="59">
        <v>3011.8316799999998</v>
      </c>
      <c r="H132" s="59">
        <v>4579.6534279999996</v>
      </c>
      <c r="I132" s="59">
        <v>2239.6222010000001</v>
      </c>
      <c r="J132" s="59">
        <v>1506.616755</v>
      </c>
      <c r="K132" s="59">
        <v>1515.0196330000001</v>
      </c>
      <c r="L132" s="59">
        <v>2751.289436</v>
      </c>
      <c r="M132" s="59">
        <v>2585.1968929999998</v>
      </c>
      <c r="N132" s="59">
        <v>1587.430278</v>
      </c>
      <c r="O132" s="59">
        <v>993.58755499999995</v>
      </c>
      <c r="P132" s="59">
        <v>1815.380905</v>
      </c>
      <c r="Q132" s="59">
        <v>1865.883137</v>
      </c>
      <c r="R132" s="59">
        <v>2457.2643410000001</v>
      </c>
    </row>
    <row r="133" spans="1:18">
      <c r="A133" s="64">
        <v>2005</v>
      </c>
      <c r="B133" s="61">
        <v>7</v>
      </c>
      <c r="C133" s="66">
        <f t="shared" si="1"/>
        <v>2.3200997067028846</v>
      </c>
      <c r="D133" s="61">
        <v>785.91744100000005</v>
      </c>
      <c r="E133" s="62">
        <v>828.69521699999996</v>
      </c>
      <c r="F133" s="61">
        <v>4010.298953</v>
      </c>
      <c r="G133" s="61">
        <v>1994.7594670000001</v>
      </c>
      <c r="H133" s="61">
        <v>2985.042567</v>
      </c>
      <c r="I133" s="61">
        <v>1638.9740019999999</v>
      </c>
      <c r="J133" s="61">
        <v>1162.024467</v>
      </c>
      <c r="K133" s="61">
        <v>1012.177697</v>
      </c>
      <c r="L133" s="61">
        <v>1887.134683</v>
      </c>
      <c r="M133" s="61">
        <v>1775.6805429999999</v>
      </c>
      <c r="N133" s="61">
        <v>1192.652292</v>
      </c>
      <c r="O133" s="61">
        <v>717.12995799999999</v>
      </c>
      <c r="P133" s="61">
        <v>1296.9177589999999</v>
      </c>
      <c r="Q133" s="61">
        <v>1446.220472</v>
      </c>
      <c r="R133" s="61">
        <v>1728.502849</v>
      </c>
    </row>
    <row r="134" spans="1:18">
      <c r="A134" s="58">
        <v>2005</v>
      </c>
      <c r="B134" s="59">
        <v>8</v>
      </c>
      <c r="C134" s="66">
        <f t="shared" si="1"/>
        <v>2.301279163972064</v>
      </c>
      <c r="D134" s="59">
        <v>798.63972999999999</v>
      </c>
      <c r="E134" s="59">
        <v>693.43499999999995</v>
      </c>
      <c r="F134" s="59">
        <v>4062.0646230000002</v>
      </c>
      <c r="G134" s="59">
        <v>2040.0771749999999</v>
      </c>
      <c r="H134" s="59">
        <v>2904.876972</v>
      </c>
      <c r="I134" s="59">
        <v>1665.0621410000001</v>
      </c>
      <c r="J134" s="59">
        <v>1212.2669880000001</v>
      </c>
      <c r="K134" s="59">
        <v>1055.5482300000001</v>
      </c>
      <c r="L134" s="59">
        <v>1926.6217750000001</v>
      </c>
      <c r="M134" s="59">
        <v>1834.852594</v>
      </c>
      <c r="N134" s="59">
        <v>1228.6260689999999</v>
      </c>
      <c r="O134" s="59">
        <v>744.77653999999995</v>
      </c>
      <c r="P134" s="59">
        <v>1260.4363000000001</v>
      </c>
      <c r="Q134" s="59">
        <v>1524.2156480000001</v>
      </c>
      <c r="R134" s="59">
        <v>1765.13336</v>
      </c>
    </row>
    <row r="135" spans="1:18">
      <c r="A135" s="64">
        <v>2005</v>
      </c>
      <c r="B135" s="61">
        <v>9</v>
      </c>
      <c r="C135" s="66">
        <f t="shared" si="1"/>
        <v>2.3496446212336108</v>
      </c>
      <c r="D135" s="61">
        <v>796.64588700000002</v>
      </c>
      <c r="E135" s="62">
        <v>700.21687499999996</v>
      </c>
      <c r="F135" s="61">
        <v>4267.1322229999996</v>
      </c>
      <c r="G135" s="61">
        <v>2105.1759219999999</v>
      </c>
      <c r="H135" s="61">
        <v>3081.0642320000002</v>
      </c>
      <c r="I135" s="61">
        <v>1685.79386</v>
      </c>
      <c r="J135" s="61">
        <v>1246.265758</v>
      </c>
      <c r="K135" s="61">
        <v>1083.479106</v>
      </c>
      <c r="L135" s="61">
        <v>1951.662695</v>
      </c>
      <c r="M135" s="61">
        <v>1812.8502269999999</v>
      </c>
      <c r="N135" s="61">
        <v>1270.9013669999999</v>
      </c>
      <c r="O135" s="61">
        <v>764.920028</v>
      </c>
      <c r="P135" s="61">
        <v>1278.1056490000001</v>
      </c>
      <c r="Q135" s="61">
        <v>1491.7798869999999</v>
      </c>
      <c r="R135" s="61">
        <v>1816.0755819999999</v>
      </c>
    </row>
    <row r="136" spans="1:18">
      <c r="A136" s="58">
        <v>2005</v>
      </c>
      <c r="B136" s="59">
        <v>10</v>
      </c>
      <c r="C136" s="66">
        <f t="shared" ref="C136:C199" si="2">F136/R136</f>
        <v>2.4015995475787779</v>
      </c>
      <c r="D136" s="59">
        <v>841.58981000000006</v>
      </c>
      <c r="E136" s="59">
        <v>789.10096799999997</v>
      </c>
      <c r="F136" s="59">
        <v>4529.8285370000003</v>
      </c>
      <c r="G136" s="59">
        <v>2213.0302590000001</v>
      </c>
      <c r="H136" s="59">
        <v>3063.7160180000001</v>
      </c>
      <c r="I136" s="59">
        <v>1727.8450949999999</v>
      </c>
      <c r="J136" s="59">
        <v>1258.7194480000001</v>
      </c>
      <c r="K136" s="59">
        <v>1205.8939969999999</v>
      </c>
      <c r="L136" s="59">
        <v>2068.8440810000002</v>
      </c>
      <c r="M136" s="59">
        <v>1797.407888</v>
      </c>
      <c r="N136" s="59">
        <v>1320.9415839999999</v>
      </c>
      <c r="O136" s="59">
        <v>775.80681600000003</v>
      </c>
      <c r="P136" s="59">
        <v>1352.13436</v>
      </c>
      <c r="Q136" s="59">
        <v>1500.9673809999999</v>
      </c>
      <c r="R136" s="59">
        <v>1886.1714649999999</v>
      </c>
    </row>
    <row r="137" spans="1:18">
      <c r="A137" s="64">
        <v>2005</v>
      </c>
      <c r="B137" s="61">
        <v>11</v>
      </c>
      <c r="C137" s="66">
        <f t="shared" si="2"/>
        <v>2.5992914510439373</v>
      </c>
      <c r="D137" s="61">
        <v>804.72714699999995</v>
      </c>
      <c r="E137" s="62">
        <v>787.72322599999995</v>
      </c>
      <c r="F137" s="61">
        <v>5341.2214560000002</v>
      </c>
      <c r="G137" s="61">
        <v>2286.837207</v>
      </c>
      <c r="H137" s="61">
        <v>3648.639733</v>
      </c>
      <c r="I137" s="61">
        <v>1959.5326640000001</v>
      </c>
      <c r="J137" s="61">
        <v>1245.471031</v>
      </c>
      <c r="K137" s="61">
        <v>1251.2278879999999</v>
      </c>
      <c r="L137" s="61">
        <v>2213.276081</v>
      </c>
      <c r="M137" s="61">
        <v>1836.3896319999999</v>
      </c>
      <c r="N137" s="61">
        <v>1455.732334</v>
      </c>
      <c r="O137" s="61">
        <v>804.858833</v>
      </c>
      <c r="P137" s="61">
        <v>1418.8026589999999</v>
      </c>
      <c r="Q137" s="61">
        <v>1549.563594</v>
      </c>
      <c r="R137" s="61">
        <v>2054.8759369999998</v>
      </c>
    </row>
    <row r="138" spans="1:18">
      <c r="A138" s="58">
        <v>2005</v>
      </c>
      <c r="B138" s="59">
        <v>12</v>
      </c>
      <c r="C138" s="66">
        <f t="shared" si="2"/>
        <v>2.475741402366832</v>
      </c>
      <c r="D138" s="59">
        <v>1132.234334</v>
      </c>
      <c r="E138" s="59">
        <v>1089.703667</v>
      </c>
      <c r="F138" s="59">
        <v>7080.5238419999996</v>
      </c>
      <c r="G138" s="59">
        <v>3491.408919</v>
      </c>
      <c r="H138" s="59">
        <v>5444.4227950000004</v>
      </c>
      <c r="I138" s="59">
        <v>2548.2566409999999</v>
      </c>
      <c r="J138" s="59">
        <v>1850.6374860000001</v>
      </c>
      <c r="K138" s="59">
        <v>1871.4860409999999</v>
      </c>
      <c r="L138" s="59">
        <v>3065.7924210000001</v>
      </c>
      <c r="M138" s="59">
        <v>2770.9083179999998</v>
      </c>
      <c r="N138" s="59">
        <v>1973.92499</v>
      </c>
      <c r="O138" s="59">
        <v>1178.1810330000001</v>
      </c>
      <c r="P138" s="59">
        <v>2036.22389</v>
      </c>
      <c r="Q138" s="59">
        <v>2306.391662</v>
      </c>
      <c r="R138" s="59">
        <v>2859.960994</v>
      </c>
    </row>
    <row r="139" spans="1:18">
      <c r="A139" s="64">
        <v>2006</v>
      </c>
      <c r="B139" s="61">
        <v>1</v>
      </c>
      <c r="C139" s="66">
        <f t="shared" si="2"/>
        <v>2.5435895233079755</v>
      </c>
      <c r="D139" s="61">
        <v>766.37847499999998</v>
      </c>
      <c r="E139" s="62">
        <v>952.651613</v>
      </c>
      <c r="F139" s="61">
        <v>5317.4738589999997</v>
      </c>
      <c r="G139" s="61">
        <v>2470.0417219999999</v>
      </c>
      <c r="H139" s="61">
        <v>4465.6204760000001</v>
      </c>
      <c r="I139" s="61">
        <v>1994.3129750000001</v>
      </c>
      <c r="J139" s="61">
        <v>1293.4348660000001</v>
      </c>
      <c r="K139" s="61">
        <v>1267.462505</v>
      </c>
      <c r="L139" s="61">
        <v>2268.0030550000001</v>
      </c>
      <c r="M139" s="61">
        <v>2139.0111019999999</v>
      </c>
      <c r="N139" s="61">
        <v>1447.245379</v>
      </c>
      <c r="O139" s="61">
        <v>901.25109799999996</v>
      </c>
      <c r="P139" s="61">
        <v>1637.5793639999999</v>
      </c>
      <c r="Q139" s="61">
        <v>1625.8780079999999</v>
      </c>
      <c r="R139" s="61">
        <v>2090.539299</v>
      </c>
    </row>
    <row r="140" spans="1:18">
      <c r="A140" s="58">
        <v>2006</v>
      </c>
      <c r="B140" s="59">
        <v>2</v>
      </c>
      <c r="C140" s="66">
        <f t="shared" si="2"/>
        <v>2.5594042501413687</v>
      </c>
      <c r="D140" s="59">
        <v>1019.1906279999999</v>
      </c>
      <c r="E140" s="59">
        <v>987.18033300000002</v>
      </c>
      <c r="F140" s="59">
        <v>5310.9418640000004</v>
      </c>
      <c r="G140" s="59">
        <v>2371.1180690000001</v>
      </c>
      <c r="H140" s="59">
        <v>3852.5114659999999</v>
      </c>
      <c r="I140" s="59">
        <v>1884.2826250000001</v>
      </c>
      <c r="J140" s="59">
        <v>1333.393245</v>
      </c>
      <c r="K140" s="59">
        <v>1265.2453149999999</v>
      </c>
      <c r="L140" s="59">
        <v>2256.3777639999998</v>
      </c>
      <c r="M140" s="59">
        <v>2351.8284899999999</v>
      </c>
      <c r="N140" s="59">
        <v>1456.871625</v>
      </c>
      <c r="O140" s="59">
        <v>871.64867800000002</v>
      </c>
      <c r="P140" s="59">
        <v>1575.9162040000001</v>
      </c>
      <c r="Q140" s="59">
        <v>1552.6776600000001</v>
      </c>
      <c r="R140" s="59">
        <v>2075.0695649999998</v>
      </c>
    </row>
    <row r="141" spans="1:18">
      <c r="A141" s="64">
        <v>2006</v>
      </c>
      <c r="B141" s="61">
        <v>3</v>
      </c>
      <c r="C141" s="66">
        <f t="shared" si="2"/>
        <v>2.4138980707260291</v>
      </c>
      <c r="D141" s="61">
        <v>1164.8285370000001</v>
      </c>
      <c r="E141" s="62">
        <v>855.43674999999996</v>
      </c>
      <c r="F141" s="61">
        <v>5134.1973699999999</v>
      </c>
      <c r="G141" s="61">
        <v>3124.7262230000001</v>
      </c>
      <c r="H141" s="61">
        <v>4083.2606340000002</v>
      </c>
      <c r="I141" s="61">
        <v>1823.91129</v>
      </c>
      <c r="J141" s="61">
        <v>1359.5867720000001</v>
      </c>
      <c r="K141" s="61">
        <v>1251.2522449999999</v>
      </c>
      <c r="L141" s="61">
        <v>2241.886598</v>
      </c>
      <c r="M141" s="61">
        <v>2240.5913409999998</v>
      </c>
      <c r="N141" s="61">
        <v>1423.223123</v>
      </c>
      <c r="O141" s="61">
        <v>813.82408099999998</v>
      </c>
      <c r="P141" s="61">
        <v>1551.152268</v>
      </c>
      <c r="Q141" s="61">
        <v>1598.9586859999999</v>
      </c>
      <c r="R141" s="61">
        <v>2126.9321319999999</v>
      </c>
    </row>
    <row r="142" spans="1:18">
      <c r="A142" s="58">
        <v>2006</v>
      </c>
      <c r="B142" s="59">
        <v>4</v>
      </c>
      <c r="C142" s="66">
        <f t="shared" si="2"/>
        <v>2.2640449509026106</v>
      </c>
      <c r="D142" s="59">
        <v>952.12669800000003</v>
      </c>
      <c r="E142" s="59">
        <v>954.62384599999996</v>
      </c>
      <c r="F142" s="59">
        <v>4674.7633619999997</v>
      </c>
      <c r="G142" s="59">
        <v>2377.9063609999998</v>
      </c>
      <c r="H142" s="59">
        <v>3728.68084</v>
      </c>
      <c r="I142" s="59">
        <v>1959.465287</v>
      </c>
      <c r="J142" s="59">
        <v>1355.579855</v>
      </c>
      <c r="K142" s="59">
        <v>1318.6678340000001</v>
      </c>
      <c r="L142" s="59">
        <v>2423.5689029999999</v>
      </c>
      <c r="M142" s="59">
        <v>2127.7327439999999</v>
      </c>
      <c r="N142" s="59">
        <v>1458.733917</v>
      </c>
      <c r="O142" s="59">
        <v>832.03659100000004</v>
      </c>
      <c r="P142" s="59">
        <v>1623.0822089999999</v>
      </c>
      <c r="Q142" s="59">
        <v>1688.5215229999999</v>
      </c>
      <c r="R142" s="59">
        <v>2064.7838109999998</v>
      </c>
    </row>
    <row r="143" spans="1:18">
      <c r="A143" s="64">
        <v>2006</v>
      </c>
      <c r="B143" s="61">
        <v>5</v>
      </c>
      <c r="C143" s="66">
        <f t="shared" si="2"/>
        <v>2.4748143380396144</v>
      </c>
      <c r="D143" s="61">
        <v>938.99544700000001</v>
      </c>
      <c r="E143" s="62">
        <v>1315.607714</v>
      </c>
      <c r="F143" s="61">
        <v>5688.3048920000001</v>
      </c>
      <c r="G143" s="61">
        <v>2478.613507</v>
      </c>
      <c r="H143" s="61">
        <v>3574.1312309999998</v>
      </c>
      <c r="I143" s="61">
        <v>2348.542062</v>
      </c>
      <c r="J143" s="61">
        <v>1407.862337</v>
      </c>
      <c r="K143" s="61">
        <v>1379.2922490000001</v>
      </c>
      <c r="L143" s="61">
        <v>2495.464821</v>
      </c>
      <c r="M143" s="61">
        <v>2003.1332649999999</v>
      </c>
      <c r="N143" s="61">
        <v>1538.477112</v>
      </c>
      <c r="O143" s="61">
        <v>872.118785</v>
      </c>
      <c r="P143" s="61">
        <v>1643.0252780000001</v>
      </c>
      <c r="Q143" s="61">
        <v>1762.567233</v>
      </c>
      <c r="R143" s="61">
        <v>2298.4774269999998</v>
      </c>
    </row>
    <row r="144" spans="1:18">
      <c r="A144" s="58">
        <v>2006</v>
      </c>
      <c r="B144" s="59">
        <v>6</v>
      </c>
      <c r="C144" s="66">
        <f t="shared" si="2"/>
        <v>2.49052907045396</v>
      </c>
      <c r="D144" s="59">
        <v>1356.228668</v>
      </c>
      <c r="E144" s="59">
        <v>1912.9545450000001</v>
      </c>
      <c r="F144" s="59">
        <v>7951.538391</v>
      </c>
      <c r="G144" s="59">
        <v>3649.491141</v>
      </c>
      <c r="H144" s="59">
        <v>5436.0587130000004</v>
      </c>
      <c r="I144" s="59">
        <v>2932.0061070000002</v>
      </c>
      <c r="J144" s="59">
        <v>1989.0292569999999</v>
      </c>
      <c r="K144" s="59">
        <v>2034.4494520000001</v>
      </c>
      <c r="L144" s="59">
        <v>3586.4868649999999</v>
      </c>
      <c r="M144" s="59">
        <v>3004.6784779999998</v>
      </c>
      <c r="N144" s="59">
        <v>2147.5871729999999</v>
      </c>
      <c r="O144" s="59">
        <v>1259.1891969999999</v>
      </c>
      <c r="P144" s="59">
        <v>2361.0992999999999</v>
      </c>
      <c r="Q144" s="59">
        <v>2379.1127459999998</v>
      </c>
      <c r="R144" s="59">
        <v>3192.7105310000002</v>
      </c>
    </row>
    <row r="145" spans="1:18">
      <c r="A145" s="64">
        <v>2006</v>
      </c>
      <c r="B145" s="61">
        <v>7</v>
      </c>
      <c r="C145" s="66">
        <f t="shared" si="2"/>
        <v>2.3563229061217421</v>
      </c>
      <c r="D145" s="61">
        <v>998.11568199999999</v>
      </c>
      <c r="E145" s="62">
        <v>1324.8475000000001</v>
      </c>
      <c r="F145" s="61">
        <v>5232.7285099999999</v>
      </c>
      <c r="G145" s="61">
        <v>2451.0965099999999</v>
      </c>
      <c r="H145" s="61">
        <v>4053.8030100000001</v>
      </c>
      <c r="I145" s="61">
        <v>2145.5197619999999</v>
      </c>
      <c r="J145" s="61">
        <v>1393.9528749999999</v>
      </c>
      <c r="K145" s="61">
        <v>1325.8475089999999</v>
      </c>
      <c r="L145" s="61">
        <v>2656.5304369999999</v>
      </c>
      <c r="M145" s="61">
        <v>2055.655714</v>
      </c>
      <c r="N145" s="61">
        <v>1522.085472</v>
      </c>
      <c r="O145" s="61">
        <v>905.62096899999995</v>
      </c>
      <c r="P145" s="61">
        <v>1660.121973</v>
      </c>
      <c r="Q145" s="61">
        <v>1793.3233620000001</v>
      </c>
      <c r="R145" s="61">
        <v>2220.7179230000002</v>
      </c>
    </row>
    <row r="146" spans="1:18">
      <c r="A146" s="58">
        <v>2006</v>
      </c>
      <c r="B146" s="59">
        <v>8</v>
      </c>
      <c r="C146" s="66">
        <f t="shared" si="2"/>
        <v>2.3656264568308867</v>
      </c>
      <c r="D146" s="59">
        <v>1009.093992</v>
      </c>
      <c r="E146" s="59">
        <v>1374.295263</v>
      </c>
      <c r="F146" s="59">
        <v>5423.6343509999997</v>
      </c>
      <c r="G146" s="59">
        <v>2550.5987</v>
      </c>
      <c r="H146" s="59">
        <v>3661.0415429999998</v>
      </c>
      <c r="I146" s="59">
        <v>2259.1168790000002</v>
      </c>
      <c r="J146" s="59">
        <v>1423.962955</v>
      </c>
      <c r="K146" s="59">
        <v>1393.2225169999999</v>
      </c>
      <c r="L146" s="59">
        <v>2649.4257240000002</v>
      </c>
      <c r="M146" s="59">
        <v>2171.1751300000001</v>
      </c>
      <c r="N146" s="59">
        <v>1615.915874</v>
      </c>
      <c r="O146" s="59">
        <v>904.11775799999998</v>
      </c>
      <c r="P146" s="59">
        <v>1668.4270409999999</v>
      </c>
      <c r="Q146" s="59">
        <v>1887.740693</v>
      </c>
      <c r="R146" s="59">
        <v>2292.6841789999999</v>
      </c>
    </row>
    <row r="147" spans="1:18">
      <c r="A147" s="64">
        <v>2006</v>
      </c>
      <c r="B147" s="61">
        <v>9</v>
      </c>
      <c r="C147" s="66">
        <f t="shared" si="2"/>
        <v>2.3688278059457035</v>
      </c>
      <c r="D147" s="61">
        <v>1009.908643</v>
      </c>
      <c r="E147" s="62">
        <v>1407.2526190000001</v>
      </c>
      <c r="F147" s="61">
        <v>5543.5464609999999</v>
      </c>
      <c r="G147" s="61">
        <v>2580.440748</v>
      </c>
      <c r="H147" s="61">
        <v>4299.7629909999996</v>
      </c>
      <c r="I147" s="61">
        <v>2213.1994420000001</v>
      </c>
      <c r="J147" s="61">
        <v>1477.326464</v>
      </c>
      <c r="K147" s="61">
        <v>1383.6706799999999</v>
      </c>
      <c r="L147" s="61">
        <v>2714.9512439999999</v>
      </c>
      <c r="M147" s="61">
        <v>2120.681591</v>
      </c>
      <c r="N147" s="61">
        <v>1620.018849</v>
      </c>
      <c r="O147" s="61">
        <v>917.19596999999999</v>
      </c>
      <c r="P147" s="61">
        <v>1721.711624</v>
      </c>
      <c r="Q147" s="61">
        <v>1908.6933710000001</v>
      </c>
      <c r="R147" s="61">
        <v>2340.2065980000002</v>
      </c>
    </row>
    <row r="148" spans="1:18">
      <c r="A148" s="58">
        <v>2006</v>
      </c>
      <c r="B148" s="59">
        <v>10</v>
      </c>
      <c r="C148" s="66">
        <f t="shared" si="2"/>
        <v>2.2887916669560169</v>
      </c>
      <c r="D148" s="59">
        <v>1014.952083</v>
      </c>
      <c r="E148" s="59">
        <v>1519.896512</v>
      </c>
      <c r="F148" s="59">
        <v>5384.803081</v>
      </c>
      <c r="G148" s="59">
        <v>2607.9248990000001</v>
      </c>
      <c r="H148" s="59">
        <v>5417.8156150000004</v>
      </c>
      <c r="I148" s="59">
        <v>2237.880103</v>
      </c>
      <c r="J148" s="59">
        <v>1490.986437</v>
      </c>
      <c r="K148" s="59">
        <v>1409.199822</v>
      </c>
      <c r="L148" s="59">
        <v>2661.9821310000002</v>
      </c>
      <c r="M148" s="59">
        <v>2080.4285989999998</v>
      </c>
      <c r="N148" s="59">
        <v>1652.0743170000001</v>
      </c>
      <c r="O148" s="59">
        <v>906.18530799999996</v>
      </c>
      <c r="P148" s="59">
        <v>1731.3508429999999</v>
      </c>
      <c r="Q148" s="59">
        <v>1856.7278200000001</v>
      </c>
      <c r="R148" s="59">
        <v>2352.683802</v>
      </c>
    </row>
    <row r="149" spans="1:18">
      <c r="A149" s="64">
        <v>2006</v>
      </c>
      <c r="B149" s="61">
        <v>11</v>
      </c>
      <c r="C149" s="66">
        <f t="shared" si="2"/>
        <v>2.4219793088436443</v>
      </c>
      <c r="D149" s="61">
        <v>1029.733909</v>
      </c>
      <c r="E149" s="62">
        <v>1393.8904170000001</v>
      </c>
      <c r="F149" s="61">
        <v>5720.5564830000003</v>
      </c>
      <c r="G149" s="61">
        <v>2761.3202590000001</v>
      </c>
      <c r="H149" s="61">
        <v>3753.6561740000002</v>
      </c>
      <c r="I149" s="61">
        <v>2225.5260469999998</v>
      </c>
      <c r="J149" s="61">
        <v>1507.338021</v>
      </c>
      <c r="K149" s="61">
        <v>1397.9083430000001</v>
      </c>
      <c r="L149" s="61">
        <v>2719.720914</v>
      </c>
      <c r="M149" s="61">
        <v>2178.2933720000001</v>
      </c>
      <c r="N149" s="61">
        <v>1609.078043</v>
      </c>
      <c r="O149" s="61">
        <v>922.78618500000005</v>
      </c>
      <c r="P149" s="61">
        <v>1718.064621</v>
      </c>
      <c r="Q149" s="61">
        <v>1853.157741</v>
      </c>
      <c r="R149" s="61">
        <v>2361.9344980000001</v>
      </c>
    </row>
    <row r="150" spans="1:18">
      <c r="A150" s="58">
        <v>2006</v>
      </c>
      <c r="B150" s="59">
        <v>12</v>
      </c>
      <c r="C150" s="66">
        <f t="shared" si="2"/>
        <v>2.3722834520749414</v>
      </c>
      <c r="D150" s="59">
        <v>1446.8217629999999</v>
      </c>
      <c r="E150" s="59">
        <v>2216.7273909999999</v>
      </c>
      <c r="F150" s="59">
        <v>8057.9278119999999</v>
      </c>
      <c r="G150" s="59">
        <v>3977.5011479999998</v>
      </c>
      <c r="H150" s="59">
        <v>6470.8235809999996</v>
      </c>
      <c r="I150" s="59">
        <v>2977.9950990000002</v>
      </c>
      <c r="J150" s="59">
        <v>2208.8396710000002</v>
      </c>
      <c r="K150" s="59">
        <v>1994.545022</v>
      </c>
      <c r="L150" s="59">
        <v>3948.4327990000002</v>
      </c>
      <c r="M150" s="59">
        <v>3328.5657940000001</v>
      </c>
      <c r="N150" s="59">
        <v>2318.7646920000002</v>
      </c>
      <c r="O150" s="59">
        <v>1370.2069980000001</v>
      </c>
      <c r="P150" s="59">
        <v>2531.616673</v>
      </c>
      <c r="Q150" s="59">
        <v>2834.1571100000001</v>
      </c>
      <c r="R150" s="59">
        <v>3396.6968849999998</v>
      </c>
    </row>
    <row r="151" spans="1:18">
      <c r="A151" s="64">
        <v>2007</v>
      </c>
      <c r="B151" s="61">
        <v>1</v>
      </c>
      <c r="C151" s="66">
        <f t="shared" si="2"/>
        <v>2.3810460553953763</v>
      </c>
      <c r="D151" s="61">
        <v>980.298405</v>
      </c>
      <c r="E151" s="62">
        <v>1535.9898000000001</v>
      </c>
      <c r="F151" s="61">
        <v>5963.6899480000002</v>
      </c>
      <c r="G151" s="61">
        <v>2960.4608330000001</v>
      </c>
      <c r="H151" s="61">
        <v>4821.0127629999997</v>
      </c>
      <c r="I151" s="61">
        <v>2467.0396000000001</v>
      </c>
      <c r="J151" s="61">
        <v>1619.6885139999999</v>
      </c>
      <c r="K151" s="61">
        <v>1391.7676839999999</v>
      </c>
      <c r="L151" s="61">
        <v>2863.3539940000001</v>
      </c>
      <c r="M151" s="61">
        <v>2527.132388</v>
      </c>
      <c r="N151" s="61">
        <v>1720.5461580000001</v>
      </c>
      <c r="O151" s="61">
        <v>1060.0503430000001</v>
      </c>
      <c r="P151" s="61">
        <v>2041.0626870000001</v>
      </c>
      <c r="Q151" s="61">
        <v>1985.2637030000001</v>
      </c>
      <c r="R151" s="61">
        <v>2504.651237</v>
      </c>
    </row>
    <row r="152" spans="1:18">
      <c r="A152" s="58">
        <v>2007</v>
      </c>
      <c r="B152" s="59">
        <v>2</v>
      </c>
      <c r="C152" s="66">
        <f t="shared" si="2"/>
        <v>2.4203479715832601</v>
      </c>
      <c r="D152" s="59">
        <v>1255.8371119999999</v>
      </c>
      <c r="E152" s="59">
        <v>1540.6783330000001</v>
      </c>
      <c r="F152" s="59">
        <v>6076.8717489999999</v>
      </c>
      <c r="G152" s="59">
        <v>2835.8309250000002</v>
      </c>
      <c r="H152" s="59">
        <v>4440.121529</v>
      </c>
      <c r="I152" s="59">
        <v>2269.6342500000001</v>
      </c>
      <c r="J152" s="59">
        <v>1668.4990640000001</v>
      </c>
      <c r="K152" s="59">
        <v>1464.771422</v>
      </c>
      <c r="L152" s="59">
        <v>2968.8474369999999</v>
      </c>
      <c r="M152" s="59">
        <v>2874.3766430000001</v>
      </c>
      <c r="N152" s="59">
        <v>1724.4275809999999</v>
      </c>
      <c r="O152" s="59">
        <v>995.33165799999995</v>
      </c>
      <c r="P152" s="59">
        <v>1997.8196720000001</v>
      </c>
      <c r="Q152" s="59">
        <v>1963.5113980000001</v>
      </c>
      <c r="R152" s="59">
        <v>2510.7430089999998</v>
      </c>
    </row>
    <row r="153" spans="1:18">
      <c r="A153" s="64">
        <v>2007</v>
      </c>
      <c r="B153" s="61">
        <v>3</v>
      </c>
      <c r="C153" s="66">
        <f t="shared" si="2"/>
        <v>2.3885436455706004</v>
      </c>
      <c r="D153" s="61">
        <v>1376.1983949999999</v>
      </c>
      <c r="E153" s="62">
        <v>1512.6478</v>
      </c>
      <c r="F153" s="61">
        <v>6416.832058</v>
      </c>
      <c r="G153" s="61">
        <v>4100.4572449999996</v>
      </c>
      <c r="H153" s="61">
        <v>4589.0446860000002</v>
      </c>
      <c r="I153" s="61">
        <v>2377.4469899999999</v>
      </c>
      <c r="J153" s="61">
        <v>1683.9877019999999</v>
      </c>
      <c r="K153" s="61">
        <v>1480.3220859999999</v>
      </c>
      <c r="L153" s="61">
        <v>3009.063897</v>
      </c>
      <c r="M153" s="61">
        <v>2414.8669329999998</v>
      </c>
      <c r="N153" s="61">
        <v>1716.9318599999999</v>
      </c>
      <c r="O153" s="61">
        <v>982.00843999999995</v>
      </c>
      <c r="P153" s="61">
        <v>2020.48531</v>
      </c>
      <c r="Q153" s="61">
        <v>1970.9737110000001</v>
      </c>
      <c r="R153" s="61">
        <v>2686.5039999999999</v>
      </c>
    </row>
    <row r="154" spans="1:18">
      <c r="A154" s="58">
        <v>2007</v>
      </c>
      <c r="B154" s="59">
        <v>4</v>
      </c>
      <c r="C154" s="66">
        <f t="shared" si="2"/>
        <v>2.2810607013131818</v>
      </c>
      <c r="D154" s="59">
        <v>1227.9071280000001</v>
      </c>
      <c r="E154" s="59">
        <v>1499.3924999999999</v>
      </c>
      <c r="F154" s="59">
        <v>6009.3883329999999</v>
      </c>
      <c r="G154" s="59">
        <v>3136.0186490000001</v>
      </c>
      <c r="H154" s="59">
        <v>5935.5260420000004</v>
      </c>
      <c r="I154" s="59">
        <v>2315.1846340000002</v>
      </c>
      <c r="J154" s="59">
        <v>1724.6755760000001</v>
      </c>
      <c r="K154" s="59">
        <v>1552.711935</v>
      </c>
      <c r="L154" s="59">
        <v>3070.2146379999999</v>
      </c>
      <c r="M154" s="59">
        <v>2382.683356</v>
      </c>
      <c r="N154" s="59">
        <v>1823.2645869999999</v>
      </c>
      <c r="O154" s="59">
        <v>1006.245523</v>
      </c>
      <c r="P154" s="59">
        <v>2011.780166</v>
      </c>
      <c r="Q154" s="59">
        <v>2047.922288</v>
      </c>
      <c r="R154" s="59">
        <v>2634.4710289999998</v>
      </c>
    </row>
    <row r="155" spans="1:18">
      <c r="A155" s="64">
        <v>2007</v>
      </c>
      <c r="B155" s="61">
        <v>5</v>
      </c>
      <c r="C155" s="66">
        <f t="shared" si="2"/>
        <v>2.2754161160492901</v>
      </c>
      <c r="D155" s="61">
        <v>1131.940351</v>
      </c>
      <c r="E155" s="62">
        <v>1484.1750979999999</v>
      </c>
      <c r="F155" s="61">
        <v>6071.6501470000003</v>
      </c>
      <c r="G155" s="61">
        <v>2949.3850550000002</v>
      </c>
      <c r="H155" s="61">
        <v>4007.4259160000001</v>
      </c>
      <c r="I155" s="61">
        <v>2705.866117</v>
      </c>
      <c r="J155" s="61">
        <v>1686.9675970000001</v>
      </c>
      <c r="K155" s="61">
        <v>1586.186954</v>
      </c>
      <c r="L155" s="61">
        <v>3137.5881119999999</v>
      </c>
      <c r="M155" s="61">
        <v>2330.6279589999999</v>
      </c>
      <c r="N155" s="61">
        <v>1819.924203</v>
      </c>
      <c r="O155" s="61">
        <v>1146.7703550000001</v>
      </c>
      <c r="P155" s="61">
        <v>2025.858379</v>
      </c>
      <c r="Q155" s="61">
        <v>2045.3555719999999</v>
      </c>
      <c r="R155" s="61">
        <v>2668.3691410000001</v>
      </c>
    </row>
    <row r="156" spans="1:18">
      <c r="A156" s="58">
        <v>2007</v>
      </c>
      <c r="B156" s="59">
        <v>6</v>
      </c>
      <c r="C156" s="66">
        <f t="shared" si="2"/>
        <v>2.3011902982186458</v>
      </c>
      <c r="D156" s="59">
        <v>1619.614278</v>
      </c>
      <c r="E156" s="59">
        <v>2165.3729790000002</v>
      </c>
      <c r="F156" s="59">
        <v>8644.7601479999994</v>
      </c>
      <c r="G156" s="59">
        <v>4538.548331</v>
      </c>
      <c r="H156" s="59">
        <v>6434.204369</v>
      </c>
      <c r="I156" s="59">
        <v>3308.014615</v>
      </c>
      <c r="J156" s="59">
        <v>2462.012256</v>
      </c>
      <c r="K156" s="59">
        <v>2200.243974</v>
      </c>
      <c r="L156" s="59">
        <v>4476.1017650000003</v>
      </c>
      <c r="M156" s="59">
        <v>3479.990581</v>
      </c>
      <c r="N156" s="59">
        <v>2507.3076689999998</v>
      </c>
      <c r="O156" s="59">
        <v>1593.2638589999999</v>
      </c>
      <c r="P156" s="59">
        <v>2921.5756970000002</v>
      </c>
      <c r="Q156" s="59">
        <v>2940.3239549999998</v>
      </c>
      <c r="R156" s="59">
        <v>3756.6472250000002</v>
      </c>
    </row>
    <row r="157" spans="1:18">
      <c r="A157" s="64">
        <v>2007</v>
      </c>
      <c r="B157" s="61">
        <v>7</v>
      </c>
      <c r="C157" s="66">
        <f t="shared" si="2"/>
        <v>2.2557913225788817</v>
      </c>
      <c r="D157" s="61">
        <v>1139.8571360000001</v>
      </c>
      <c r="E157" s="62">
        <v>1346.4198309999999</v>
      </c>
      <c r="F157" s="61">
        <v>6219.0452519999999</v>
      </c>
      <c r="G157" s="61">
        <v>3042.8193620000002</v>
      </c>
      <c r="H157" s="61">
        <v>4828.8011800000004</v>
      </c>
      <c r="I157" s="61">
        <v>2615.9764399999999</v>
      </c>
      <c r="J157" s="61">
        <v>1779.8228140000001</v>
      </c>
      <c r="K157" s="61">
        <v>1523.7578840000001</v>
      </c>
      <c r="L157" s="61">
        <v>3239.4568690000001</v>
      </c>
      <c r="M157" s="61">
        <v>2382.1700139999998</v>
      </c>
      <c r="N157" s="61">
        <v>1952.8613459999999</v>
      </c>
      <c r="O157" s="61">
        <v>1161.2486630000001</v>
      </c>
      <c r="P157" s="61">
        <v>2096.965502</v>
      </c>
      <c r="Q157" s="61">
        <v>2275.5744300000001</v>
      </c>
      <c r="R157" s="61">
        <v>2756.9240070000001</v>
      </c>
    </row>
    <row r="158" spans="1:18">
      <c r="A158" s="58">
        <v>2007</v>
      </c>
      <c r="B158" s="59">
        <v>8</v>
      </c>
      <c r="C158" s="66">
        <f t="shared" si="2"/>
        <v>2.5915244262765502</v>
      </c>
      <c r="D158" s="59">
        <v>1205.622102</v>
      </c>
      <c r="E158" s="59">
        <v>1589.1656359999999</v>
      </c>
      <c r="F158" s="59">
        <v>8257.2929600000007</v>
      </c>
      <c r="G158" s="59">
        <v>3348.5740110000002</v>
      </c>
      <c r="H158" s="59">
        <v>4863.6128170000002</v>
      </c>
      <c r="I158" s="59">
        <v>2941.847354</v>
      </c>
      <c r="J158" s="59">
        <v>1770.5340859999999</v>
      </c>
      <c r="K158" s="59">
        <v>1858.3146650000001</v>
      </c>
      <c r="L158" s="59">
        <v>3424.9035920000001</v>
      </c>
      <c r="M158" s="59">
        <v>2623.6092229999999</v>
      </c>
      <c r="N158" s="59">
        <v>2257.975821</v>
      </c>
      <c r="O158" s="59">
        <v>1148.192053</v>
      </c>
      <c r="P158" s="59">
        <v>2203.6058039999998</v>
      </c>
      <c r="Q158" s="59">
        <v>2426.0262950000001</v>
      </c>
      <c r="R158" s="59">
        <v>3186.2686210000002</v>
      </c>
    </row>
    <row r="159" spans="1:18">
      <c r="A159" s="64">
        <v>2007</v>
      </c>
      <c r="B159" s="61">
        <v>9</v>
      </c>
      <c r="C159" s="66">
        <f t="shared" si="2"/>
        <v>2.4402155561715011</v>
      </c>
      <c r="D159" s="61">
        <v>1162.107227</v>
      </c>
      <c r="E159" s="62">
        <v>1556.1151789999999</v>
      </c>
      <c r="F159" s="61">
        <v>7472.3842839999998</v>
      </c>
      <c r="G159" s="61">
        <v>3261.5245150000001</v>
      </c>
      <c r="H159" s="61">
        <v>5244.6669949999996</v>
      </c>
      <c r="I159" s="61">
        <v>2703.0470989999999</v>
      </c>
      <c r="J159" s="61">
        <v>1857.8166880000001</v>
      </c>
      <c r="K159" s="61">
        <v>1842.2845070000001</v>
      </c>
      <c r="L159" s="61">
        <v>3452.6857789999999</v>
      </c>
      <c r="M159" s="61">
        <v>2583.3355729999998</v>
      </c>
      <c r="N159" s="61">
        <v>2162.6830239999999</v>
      </c>
      <c r="O159" s="61">
        <v>1160.1158230000001</v>
      </c>
      <c r="P159" s="61">
        <v>2251.5519989999998</v>
      </c>
      <c r="Q159" s="61">
        <v>2510.676696</v>
      </c>
      <c r="R159" s="61">
        <v>3062.1820539999999</v>
      </c>
    </row>
    <row r="160" spans="1:18">
      <c r="A160" s="58">
        <v>2007</v>
      </c>
      <c r="B160" s="59">
        <v>10</v>
      </c>
      <c r="C160" s="66">
        <f t="shared" si="2"/>
        <v>2.3967495485233079</v>
      </c>
      <c r="D160" s="59">
        <v>1387.321821</v>
      </c>
      <c r="E160" s="59">
        <v>1790.199245</v>
      </c>
      <c r="F160" s="59">
        <v>7392.9061320000001</v>
      </c>
      <c r="G160" s="59">
        <v>3390.8181490000002</v>
      </c>
      <c r="H160" s="59">
        <v>4989.63105</v>
      </c>
      <c r="I160" s="59">
        <v>2884.3622300000002</v>
      </c>
      <c r="J160" s="59">
        <v>1874.029133</v>
      </c>
      <c r="K160" s="59">
        <v>1795.611762</v>
      </c>
      <c r="L160" s="59">
        <v>3459.4353700000001</v>
      </c>
      <c r="M160" s="59">
        <v>2463.2960600000001</v>
      </c>
      <c r="N160" s="59">
        <v>2165.178954</v>
      </c>
      <c r="O160" s="59">
        <v>1164.750088</v>
      </c>
      <c r="P160" s="59">
        <v>2246.774903</v>
      </c>
      <c r="Q160" s="59">
        <v>2353.9287559999998</v>
      </c>
      <c r="R160" s="59">
        <v>3084.5551369999998</v>
      </c>
    </row>
    <row r="161" spans="1:18">
      <c r="A161" s="64">
        <v>2007</v>
      </c>
      <c r="B161" s="61">
        <v>11</v>
      </c>
      <c r="C161" s="66">
        <f t="shared" si="2"/>
        <v>2.3474770662711641</v>
      </c>
      <c r="D161" s="61">
        <v>1239.2285179999999</v>
      </c>
      <c r="E161" s="62">
        <v>1757.73434</v>
      </c>
      <c r="F161" s="61">
        <v>7270.3395849999997</v>
      </c>
      <c r="G161" s="61">
        <v>3453.9477069999998</v>
      </c>
      <c r="H161" s="61">
        <v>6024.8095739999999</v>
      </c>
      <c r="I161" s="61">
        <v>2986.584926</v>
      </c>
      <c r="J161" s="61">
        <v>1939.9617370000001</v>
      </c>
      <c r="K161" s="61">
        <v>1764.4534349999999</v>
      </c>
      <c r="L161" s="61">
        <v>3458.1645579999999</v>
      </c>
      <c r="M161" s="61">
        <v>2607.693021</v>
      </c>
      <c r="N161" s="61">
        <v>2164.0032270000002</v>
      </c>
      <c r="O161" s="61">
        <v>1218.008521</v>
      </c>
      <c r="P161" s="61">
        <v>2299.5271349999998</v>
      </c>
      <c r="Q161" s="61">
        <v>2354.3717580000002</v>
      </c>
      <c r="R161" s="61">
        <v>3097.0865229999999</v>
      </c>
    </row>
    <row r="162" spans="1:18">
      <c r="A162" s="58">
        <v>2007</v>
      </c>
      <c r="B162" s="59">
        <v>12</v>
      </c>
      <c r="C162" s="66">
        <f t="shared" si="2"/>
        <v>2.4214016331816142</v>
      </c>
      <c r="D162" s="59">
        <v>1888.727971</v>
      </c>
      <c r="E162" s="59">
        <v>2401.7398149999999</v>
      </c>
      <c r="F162" s="59">
        <v>10983.593154</v>
      </c>
      <c r="G162" s="59">
        <v>5094.1581189999997</v>
      </c>
      <c r="H162" s="59">
        <v>8196.4046510000007</v>
      </c>
      <c r="I162" s="59">
        <v>4262.4458290000002</v>
      </c>
      <c r="J162" s="59">
        <v>2807.5172069999999</v>
      </c>
      <c r="K162" s="59">
        <v>2455.6318970000002</v>
      </c>
      <c r="L162" s="59">
        <v>4930.3443349999998</v>
      </c>
      <c r="M162" s="59">
        <v>3859.6619470000001</v>
      </c>
      <c r="N162" s="59">
        <v>3133.6316000000002</v>
      </c>
      <c r="O162" s="59">
        <v>1839.4411600000001</v>
      </c>
      <c r="P162" s="59">
        <v>3519.969885</v>
      </c>
      <c r="Q162" s="59">
        <v>3427.3150919999998</v>
      </c>
      <c r="R162" s="59">
        <v>4536.0476360000002</v>
      </c>
    </row>
    <row r="163" spans="1:18">
      <c r="A163" s="64">
        <v>2008</v>
      </c>
      <c r="B163" s="61">
        <v>1</v>
      </c>
      <c r="C163" s="66">
        <f t="shared" si="2"/>
        <v>2.3845163528441295</v>
      </c>
      <c r="D163" s="61">
        <v>1218.723628</v>
      </c>
      <c r="E163" s="62">
        <v>1933.5188680000001</v>
      </c>
      <c r="F163" s="61">
        <v>7823.5812260000002</v>
      </c>
      <c r="G163" s="61">
        <v>3598.2369090000002</v>
      </c>
      <c r="H163" s="61">
        <v>6359.831897</v>
      </c>
      <c r="I163" s="61">
        <v>3306.5616669999999</v>
      </c>
      <c r="J163" s="61">
        <v>2060.8232950000001</v>
      </c>
      <c r="K163" s="61">
        <v>1785.637125</v>
      </c>
      <c r="L163" s="61">
        <v>3630.206792</v>
      </c>
      <c r="M163" s="61">
        <v>3078.2140730000001</v>
      </c>
      <c r="N163" s="61">
        <v>2312.8403269999999</v>
      </c>
      <c r="O163" s="61">
        <v>1416.988754</v>
      </c>
      <c r="P163" s="61">
        <v>2812.6057639999999</v>
      </c>
      <c r="Q163" s="61">
        <v>2553.8491300000001</v>
      </c>
      <c r="R163" s="61">
        <v>3280.9929010000001</v>
      </c>
    </row>
    <row r="164" spans="1:18">
      <c r="A164" s="58">
        <v>2008</v>
      </c>
      <c r="B164" s="59">
        <v>2</v>
      </c>
      <c r="C164" s="66">
        <f t="shared" si="2"/>
        <v>2.4919465072371434</v>
      </c>
      <c r="D164" s="59">
        <v>1635.3234170000001</v>
      </c>
      <c r="E164" s="59">
        <v>1980.905741</v>
      </c>
      <c r="F164" s="59">
        <v>8413.6743719999995</v>
      </c>
      <c r="G164" s="59">
        <v>3526.2803239999998</v>
      </c>
      <c r="H164" s="59">
        <v>6111.9472320000004</v>
      </c>
      <c r="I164" s="59">
        <v>3213.8437570000001</v>
      </c>
      <c r="J164" s="59">
        <v>2190.1138529999998</v>
      </c>
      <c r="K164" s="59">
        <v>1771.3978050000001</v>
      </c>
      <c r="L164" s="59">
        <v>3821.8383319999998</v>
      </c>
      <c r="M164" s="59">
        <v>3428.0023580000002</v>
      </c>
      <c r="N164" s="59">
        <v>2344.991767</v>
      </c>
      <c r="O164" s="59">
        <v>1353.8319220000001</v>
      </c>
      <c r="P164" s="59">
        <v>2675.6297159999999</v>
      </c>
      <c r="Q164" s="59">
        <v>2449.898576</v>
      </c>
      <c r="R164" s="59">
        <v>3376.346301</v>
      </c>
    </row>
    <row r="165" spans="1:18">
      <c r="A165" s="64">
        <v>2008</v>
      </c>
      <c r="B165" s="61">
        <v>3</v>
      </c>
      <c r="C165" s="66">
        <f t="shared" si="2"/>
        <v>2.4239012522547516</v>
      </c>
      <c r="D165" s="61">
        <v>1818.6428370000001</v>
      </c>
      <c r="E165" s="62">
        <v>1952.3694</v>
      </c>
      <c r="F165" s="61">
        <v>8443.8635859999995</v>
      </c>
      <c r="G165" s="61">
        <v>4375.7395189999997</v>
      </c>
      <c r="H165" s="61">
        <v>6131.0879169999998</v>
      </c>
      <c r="I165" s="61">
        <v>3294.789671</v>
      </c>
      <c r="J165" s="61">
        <v>2165.4533839999999</v>
      </c>
      <c r="K165" s="61">
        <v>1879.198451</v>
      </c>
      <c r="L165" s="61">
        <v>3836.577233</v>
      </c>
      <c r="M165" s="61">
        <v>3025.7980710000002</v>
      </c>
      <c r="N165" s="61">
        <v>2341.6135389999999</v>
      </c>
      <c r="O165" s="61">
        <v>1399.8034749999999</v>
      </c>
      <c r="P165" s="61">
        <v>2691.2149359999999</v>
      </c>
      <c r="Q165" s="61">
        <v>2496.3709220000001</v>
      </c>
      <c r="R165" s="61">
        <v>3483.5839860000001</v>
      </c>
    </row>
    <row r="166" spans="1:18">
      <c r="A166" s="58">
        <v>2008</v>
      </c>
      <c r="B166" s="59">
        <v>4</v>
      </c>
      <c r="C166" s="66">
        <f t="shared" si="2"/>
        <v>2.3745778923308478</v>
      </c>
      <c r="D166" s="59">
        <v>1635.4393640000001</v>
      </c>
      <c r="E166" s="59">
        <v>2098.1087499999999</v>
      </c>
      <c r="F166" s="59">
        <v>8511.7331570000006</v>
      </c>
      <c r="G166" s="59">
        <v>3837.2834499999999</v>
      </c>
      <c r="H166" s="59">
        <v>5402.9910689999997</v>
      </c>
      <c r="I166" s="59">
        <v>3633.4301650000002</v>
      </c>
      <c r="J166" s="59">
        <v>2249.251252</v>
      </c>
      <c r="K166" s="59">
        <v>1980.5027620000001</v>
      </c>
      <c r="L166" s="59">
        <v>3983.9967590000001</v>
      </c>
      <c r="M166" s="59">
        <v>3436.384967</v>
      </c>
      <c r="N166" s="59">
        <v>2507.8784460000002</v>
      </c>
      <c r="O166" s="59">
        <v>1476.2615290000001</v>
      </c>
      <c r="P166" s="59">
        <v>2756.4084429999998</v>
      </c>
      <c r="Q166" s="59">
        <v>2577.9404749999999</v>
      </c>
      <c r="R166" s="59">
        <v>3584.5247210000002</v>
      </c>
    </row>
    <row r="167" spans="1:18">
      <c r="A167" s="64">
        <v>2008</v>
      </c>
      <c r="B167" s="61">
        <v>5</v>
      </c>
      <c r="C167" s="66">
        <f t="shared" si="2"/>
        <v>2.2877109234139761</v>
      </c>
      <c r="D167" s="61">
        <v>1493.1035079999999</v>
      </c>
      <c r="E167" s="62">
        <v>1913.7326089999999</v>
      </c>
      <c r="F167" s="61">
        <v>8561.2433249999995</v>
      </c>
      <c r="G167" s="61">
        <v>4085.7587370000001</v>
      </c>
      <c r="H167" s="61">
        <v>7384.0429370000002</v>
      </c>
      <c r="I167" s="61">
        <v>4038.5128629999999</v>
      </c>
      <c r="J167" s="61">
        <v>2267.4616139999998</v>
      </c>
      <c r="K167" s="61">
        <v>2139.2027480000002</v>
      </c>
      <c r="L167" s="61">
        <v>3977.765981</v>
      </c>
      <c r="M167" s="61">
        <v>3205.973062</v>
      </c>
      <c r="N167" s="61">
        <v>2586.615444</v>
      </c>
      <c r="O167" s="61">
        <v>1459.001047</v>
      </c>
      <c r="P167" s="61">
        <v>2752.1725230000002</v>
      </c>
      <c r="Q167" s="61">
        <v>2711.498814</v>
      </c>
      <c r="R167" s="61">
        <v>3742.2749690000001</v>
      </c>
    </row>
    <row r="168" spans="1:18">
      <c r="A168" s="58">
        <v>2008</v>
      </c>
      <c r="B168" s="59">
        <v>6</v>
      </c>
      <c r="C168" s="66">
        <f t="shared" si="2"/>
        <v>2.5048575608919137</v>
      </c>
      <c r="D168" s="59">
        <v>1998.0950600000001</v>
      </c>
      <c r="E168" s="59">
        <v>2831.0778049999999</v>
      </c>
      <c r="F168" s="59">
        <v>13681.989600000001</v>
      </c>
      <c r="G168" s="59">
        <v>5908.5221890000003</v>
      </c>
      <c r="H168" s="59">
        <v>9187.1639670000004</v>
      </c>
      <c r="I168" s="59">
        <v>5350.5244949999997</v>
      </c>
      <c r="J168" s="59">
        <v>3230.7068840000002</v>
      </c>
      <c r="K168" s="59">
        <v>3127.636399</v>
      </c>
      <c r="L168" s="59">
        <v>5808.2382829999997</v>
      </c>
      <c r="M168" s="59">
        <v>4639.2189479999997</v>
      </c>
      <c r="N168" s="59">
        <v>3825.0064149999998</v>
      </c>
      <c r="O168" s="59">
        <v>2085.847945</v>
      </c>
      <c r="P168" s="59">
        <v>3993.593828</v>
      </c>
      <c r="Q168" s="59">
        <v>3846.6502089999999</v>
      </c>
      <c r="R168" s="59">
        <v>5462.1826860000001</v>
      </c>
    </row>
    <row r="169" spans="1:18">
      <c r="A169" s="64">
        <v>2008</v>
      </c>
      <c r="B169" s="61">
        <v>7</v>
      </c>
      <c r="C169" s="66">
        <f t="shared" si="2"/>
        <v>2.6442853606840226</v>
      </c>
      <c r="D169" s="61">
        <v>1554.0066670000001</v>
      </c>
      <c r="E169" s="62">
        <v>2052.1244740000002</v>
      </c>
      <c r="F169" s="61">
        <v>11101.276871</v>
      </c>
      <c r="G169" s="61">
        <v>4424.7093670000004</v>
      </c>
      <c r="H169" s="61">
        <v>6157.6282300000003</v>
      </c>
      <c r="I169" s="61">
        <v>4118.3097170000001</v>
      </c>
      <c r="J169" s="61">
        <v>2372.708196</v>
      </c>
      <c r="K169" s="61">
        <v>2345.998928</v>
      </c>
      <c r="L169" s="61">
        <v>4480.8202950000004</v>
      </c>
      <c r="M169" s="61">
        <v>3250.34112</v>
      </c>
      <c r="N169" s="61">
        <v>2875.9350530000002</v>
      </c>
      <c r="O169" s="61">
        <v>1561.1842280000001</v>
      </c>
      <c r="P169" s="61">
        <v>2954.1781190000002</v>
      </c>
      <c r="Q169" s="61">
        <v>2911.5409420000001</v>
      </c>
      <c r="R169" s="61">
        <v>4198.2143969999997</v>
      </c>
    </row>
    <row r="170" spans="1:18">
      <c r="A170" s="58">
        <v>2008</v>
      </c>
      <c r="B170" s="59">
        <v>8</v>
      </c>
      <c r="C170" s="66">
        <f t="shared" si="2"/>
        <v>2.4683803464639742</v>
      </c>
      <c r="D170" s="59">
        <v>1676.076309</v>
      </c>
      <c r="E170" s="59">
        <v>2393.9955559999999</v>
      </c>
      <c r="F170" s="59">
        <v>10033.850719</v>
      </c>
      <c r="G170" s="59">
        <v>4460.7462260000002</v>
      </c>
      <c r="H170" s="59">
        <v>6032.0590229999998</v>
      </c>
      <c r="I170" s="59">
        <v>4036.0174489999999</v>
      </c>
      <c r="J170" s="59">
        <v>2405.2579770000002</v>
      </c>
      <c r="K170" s="59">
        <v>2363.731374</v>
      </c>
      <c r="L170" s="59">
        <v>4335.0482609999999</v>
      </c>
      <c r="M170" s="59">
        <v>3422.1308519999998</v>
      </c>
      <c r="N170" s="59">
        <v>2902.0033109999999</v>
      </c>
      <c r="O170" s="59">
        <v>1610.8719599999999</v>
      </c>
      <c r="P170" s="59">
        <v>3001.5774689999998</v>
      </c>
      <c r="Q170" s="59">
        <v>2956.935246</v>
      </c>
      <c r="R170" s="59">
        <v>4064.9532530000001</v>
      </c>
    </row>
    <row r="171" spans="1:18">
      <c r="A171" s="64">
        <v>2008</v>
      </c>
      <c r="B171" s="61">
        <v>9</v>
      </c>
      <c r="C171" s="66">
        <f t="shared" si="2"/>
        <v>2.4261688300944124</v>
      </c>
      <c r="D171" s="61">
        <v>1790.6821399999999</v>
      </c>
      <c r="E171" s="62">
        <v>2556.9581579999999</v>
      </c>
      <c r="F171" s="61">
        <v>9981.0452170000008</v>
      </c>
      <c r="G171" s="61">
        <v>4475.0619310000002</v>
      </c>
      <c r="H171" s="61">
        <v>7019.3760249999996</v>
      </c>
      <c r="I171" s="61">
        <v>4046.6724749999998</v>
      </c>
      <c r="J171" s="61">
        <v>2486.293482</v>
      </c>
      <c r="K171" s="61">
        <v>2322.1729289999998</v>
      </c>
      <c r="L171" s="61">
        <v>4351.5564290000002</v>
      </c>
      <c r="M171" s="61">
        <v>3415.7041439999998</v>
      </c>
      <c r="N171" s="61">
        <v>2963.4179370000002</v>
      </c>
      <c r="O171" s="61">
        <v>1646.0747819999999</v>
      </c>
      <c r="P171" s="61">
        <v>3043.4147819999998</v>
      </c>
      <c r="Q171" s="61">
        <v>3075.878205</v>
      </c>
      <c r="R171" s="61">
        <v>4113.9120629999998</v>
      </c>
    </row>
    <row r="172" spans="1:18">
      <c r="A172" s="58">
        <v>2008</v>
      </c>
      <c r="B172" s="59">
        <v>10</v>
      </c>
      <c r="C172" s="66">
        <f t="shared" si="2"/>
        <v>2.3785167014542128</v>
      </c>
      <c r="D172" s="59">
        <v>1752.913018</v>
      </c>
      <c r="E172" s="59">
        <v>2399.8683780000001</v>
      </c>
      <c r="F172" s="59">
        <v>9746.7126449999996</v>
      </c>
      <c r="G172" s="59">
        <v>4554.7080089999999</v>
      </c>
      <c r="H172" s="59">
        <v>6324.3844300000001</v>
      </c>
      <c r="I172" s="59">
        <v>4139.8445890000003</v>
      </c>
      <c r="J172" s="59">
        <v>2486.6899279999998</v>
      </c>
      <c r="K172" s="59">
        <v>2376.701219</v>
      </c>
      <c r="L172" s="59">
        <v>4429.5455849999998</v>
      </c>
      <c r="M172" s="59">
        <v>3472.8739329999999</v>
      </c>
      <c r="N172" s="59">
        <v>2955.703591</v>
      </c>
      <c r="O172" s="59">
        <v>1691.7358059999999</v>
      </c>
      <c r="P172" s="59">
        <v>3199.1750689999999</v>
      </c>
      <c r="Q172" s="59">
        <v>3054.2948259999998</v>
      </c>
      <c r="R172" s="59">
        <v>4097.8113119999998</v>
      </c>
    </row>
    <row r="173" spans="1:18">
      <c r="A173" s="64">
        <v>2008</v>
      </c>
      <c r="B173" s="61">
        <v>11</v>
      </c>
      <c r="C173" s="66">
        <f t="shared" si="2"/>
        <v>2.4605630633379993</v>
      </c>
      <c r="D173" s="61">
        <v>1663.265879</v>
      </c>
      <c r="E173" s="62">
        <v>2163.0830230000001</v>
      </c>
      <c r="F173" s="61">
        <v>10079.549215999999</v>
      </c>
      <c r="G173" s="61">
        <v>4565.3352869999999</v>
      </c>
      <c r="H173" s="61">
        <v>7311.3513849999999</v>
      </c>
      <c r="I173" s="61">
        <v>3982.235764</v>
      </c>
      <c r="J173" s="61">
        <v>2461.2091449999998</v>
      </c>
      <c r="K173" s="61">
        <v>2334.508671</v>
      </c>
      <c r="L173" s="61">
        <v>4418.4048910000001</v>
      </c>
      <c r="M173" s="61">
        <v>3574.3737179999998</v>
      </c>
      <c r="N173" s="61">
        <v>2919.553746</v>
      </c>
      <c r="O173" s="61">
        <v>1691.496793</v>
      </c>
      <c r="P173" s="61">
        <v>3196.0100809999999</v>
      </c>
      <c r="Q173" s="61">
        <v>2977.1861469999999</v>
      </c>
      <c r="R173" s="61">
        <v>4096.440106</v>
      </c>
    </row>
    <row r="174" spans="1:18">
      <c r="A174" s="58">
        <v>2008</v>
      </c>
      <c r="B174" s="59">
        <v>12</v>
      </c>
      <c r="C174" s="66">
        <f t="shared" si="2"/>
        <v>2.428738762199286</v>
      </c>
      <c r="D174" s="59">
        <v>2321.487869</v>
      </c>
      <c r="E174" s="59">
        <v>3048.1686359999999</v>
      </c>
      <c r="F174" s="59">
        <v>14410.333477</v>
      </c>
      <c r="G174" s="59">
        <v>6670.6219220000003</v>
      </c>
      <c r="H174" s="59">
        <v>10570.418054</v>
      </c>
      <c r="I174" s="59">
        <v>5854.7751179999996</v>
      </c>
      <c r="J174" s="59">
        <v>3600.558544</v>
      </c>
      <c r="K174" s="59">
        <v>3322.0290420000001</v>
      </c>
      <c r="L174" s="59">
        <v>6406.469814</v>
      </c>
      <c r="M174" s="59">
        <v>5541.5966189999999</v>
      </c>
      <c r="N174" s="59">
        <v>4130.8442359999999</v>
      </c>
      <c r="O174" s="59">
        <v>2512.9126719999999</v>
      </c>
      <c r="P174" s="59">
        <v>4755.6620190000003</v>
      </c>
      <c r="Q174" s="59">
        <v>4649.9684040000002</v>
      </c>
      <c r="R174" s="59">
        <v>5933.257912</v>
      </c>
    </row>
    <row r="175" spans="1:18">
      <c r="A175" s="64">
        <v>2009</v>
      </c>
      <c r="B175" s="61">
        <v>1</v>
      </c>
      <c r="C175" s="66">
        <f t="shared" si="2"/>
        <v>2.4453902332280792</v>
      </c>
      <c r="D175" s="61">
        <v>1474.9700089999999</v>
      </c>
      <c r="E175" s="62">
        <v>2449.1358329999998</v>
      </c>
      <c r="F175" s="61">
        <v>10208.741328</v>
      </c>
      <c r="G175" s="61">
        <v>4881.8881799999999</v>
      </c>
      <c r="H175" s="61">
        <v>8131.2183029999997</v>
      </c>
      <c r="I175" s="61">
        <v>4191.7464499999996</v>
      </c>
      <c r="J175" s="61">
        <v>2537.541131</v>
      </c>
      <c r="K175" s="61">
        <v>2351.9772109999999</v>
      </c>
      <c r="L175" s="61">
        <v>4664.9811090000003</v>
      </c>
      <c r="M175" s="61">
        <v>4197.2777830000005</v>
      </c>
      <c r="N175" s="61">
        <v>2988.8512150000001</v>
      </c>
      <c r="O175" s="61">
        <v>1981.9897960000001</v>
      </c>
      <c r="P175" s="61">
        <v>3525.3964390000001</v>
      </c>
      <c r="Q175" s="61">
        <v>3239.804275</v>
      </c>
      <c r="R175" s="61">
        <v>4174.6880270000001</v>
      </c>
    </row>
    <row r="176" spans="1:18">
      <c r="A176" s="58">
        <v>2009</v>
      </c>
      <c r="B176" s="59">
        <v>2</v>
      </c>
      <c r="C176" s="66">
        <f t="shared" si="2"/>
        <v>2.4676352733977653</v>
      </c>
      <c r="D176" s="59">
        <v>2075.3380459999998</v>
      </c>
      <c r="E176" s="59">
        <v>2478.541064</v>
      </c>
      <c r="F176" s="59">
        <v>10407.281772</v>
      </c>
      <c r="G176" s="59">
        <v>4460.2807309999998</v>
      </c>
      <c r="H176" s="59">
        <v>7224.4030709999997</v>
      </c>
      <c r="I176" s="59">
        <v>4287.0453239999997</v>
      </c>
      <c r="J176" s="59">
        <v>2676.076943</v>
      </c>
      <c r="K176" s="59">
        <v>2426.6671110000002</v>
      </c>
      <c r="L176" s="59">
        <v>4717.0881950000003</v>
      </c>
      <c r="M176" s="59">
        <v>4540.4137719999999</v>
      </c>
      <c r="N176" s="59">
        <v>2972.097221</v>
      </c>
      <c r="O176" s="59">
        <v>1871.272344</v>
      </c>
      <c r="P176" s="59">
        <v>3362.0442589999998</v>
      </c>
      <c r="Q176" s="59">
        <v>3176.6650639999998</v>
      </c>
      <c r="R176" s="59">
        <v>4217.5121600000002</v>
      </c>
    </row>
    <row r="177" spans="1:18">
      <c r="A177" s="64">
        <v>2009</v>
      </c>
      <c r="B177" s="61">
        <v>3</v>
      </c>
      <c r="C177" s="66">
        <f t="shared" si="2"/>
        <v>2.4459359752121856</v>
      </c>
      <c r="D177" s="61">
        <v>2216.568745</v>
      </c>
      <c r="E177" s="62">
        <v>2476.8769229999998</v>
      </c>
      <c r="F177" s="61">
        <v>10594.418314</v>
      </c>
      <c r="G177" s="61">
        <v>5341.1017959999999</v>
      </c>
      <c r="H177" s="61">
        <v>7816.2757339999998</v>
      </c>
      <c r="I177" s="61">
        <v>4421.4444940000003</v>
      </c>
      <c r="J177" s="61">
        <v>2646.3031019999999</v>
      </c>
      <c r="K177" s="61">
        <v>2381.5464870000001</v>
      </c>
      <c r="L177" s="61">
        <v>4880.269045</v>
      </c>
      <c r="M177" s="61">
        <v>4006.2879130000001</v>
      </c>
      <c r="N177" s="61">
        <v>2927.5603609999998</v>
      </c>
      <c r="O177" s="61">
        <v>1769.1632199999999</v>
      </c>
      <c r="P177" s="61">
        <v>3347.5192860000002</v>
      </c>
      <c r="Q177" s="61">
        <v>3093.7389880000001</v>
      </c>
      <c r="R177" s="61">
        <v>4331.4372990000002</v>
      </c>
    </row>
    <row r="178" spans="1:18">
      <c r="A178" s="58">
        <v>2009</v>
      </c>
      <c r="B178" s="59">
        <v>4</v>
      </c>
      <c r="C178" s="66">
        <f t="shared" si="2"/>
        <v>2.4220635588681176</v>
      </c>
      <c r="D178" s="59">
        <v>2091.053195</v>
      </c>
      <c r="E178" s="59">
        <v>2504.837708</v>
      </c>
      <c r="F178" s="59">
        <v>10535.246940999999</v>
      </c>
      <c r="G178" s="59">
        <v>4851.3742320000001</v>
      </c>
      <c r="H178" s="59">
        <v>6926.3397869999999</v>
      </c>
      <c r="I178" s="59">
        <v>4173.7159730000003</v>
      </c>
      <c r="J178" s="59">
        <v>2709.0301650000001</v>
      </c>
      <c r="K178" s="59">
        <v>2452.1132619999998</v>
      </c>
      <c r="L178" s="59">
        <v>4592.4709050000001</v>
      </c>
      <c r="M178" s="59">
        <v>3943.0072409999998</v>
      </c>
      <c r="N178" s="59">
        <v>3123.9311910000001</v>
      </c>
      <c r="O178" s="59">
        <v>1862.7842310000001</v>
      </c>
      <c r="P178" s="59">
        <v>3440.3190639999998</v>
      </c>
      <c r="Q178" s="59">
        <v>3279.9312140000002</v>
      </c>
      <c r="R178" s="59">
        <v>4349.6987939999999</v>
      </c>
    </row>
    <row r="179" spans="1:18">
      <c r="A179" s="64">
        <v>2009</v>
      </c>
      <c r="B179" s="61">
        <v>5</v>
      </c>
      <c r="C179" s="66">
        <f t="shared" si="2"/>
        <v>2.277261314893666</v>
      </c>
      <c r="D179" s="61">
        <v>1904.8525299999999</v>
      </c>
      <c r="E179" s="62">
        <v>2494.9817950000001</v>
      </c>
      <c r="F179" s="61">
        <v>10104.918921</v>
      </c>
      <c r="G179" s="61">
        <v>4728.0304500000002</v>
      </c>
      <c r="H179" s="61">
        <v>10177.087425</v>
      </c>
      <c r="I179" s="61">
        <v>4455.9735199999996</v>
      </c>
      <c r="J179" s="61">
        <v>2788.5380110000001</v>
      </c>
      <c r="K179" s="61">
        <v>2450.0829800000001</v>
      </c>
      <c r="L179" s="61">
        <v>4740.6946150000003</v>
      </c>
      <c r="M179" s="61">
        <v>4109.5690409999997</v>
      </c>
      <c r="N179" s="61">
        <v>3116.003275</v>
      </c>
      <c r="O179" s="61">
        <v>1853.7377280000001</v>
      </c>
      <c r="P179" s="61">
        <v>3369.4047380000002</v>
      </c>
      <c r="Q179" s="61">
        <v>3362.9493309999998</v>
      </c>
      <c r="R179" s="61">
        <v>4437.3119829999996</v>
      </c>
    </row>
    <row r="180" spans="1:18">
      <c r="A180" s="58">
        <v>2009</v>
      </c>
      <c r="B180" s="59">
        <v>6</v>
      </c>
      <c r="C180" s="66">
        <f t="shared" si="2"/>
        <v>2.2496539848984911</v>
      </c>
      <c r="D180" s="59">
        <v>2628.7601610000002</v>
      </c>
      <c r="E180" s="59">
        <v>3596.1561539999998</v>
      </c>
      <c r="F180" s="59">
        <v>13827.073523999999</v>
      </c>
      <c r="G180" s="59">
        <v>7136.699063</v>
      </c>
      <c r="H180" s="59">
        <v>11039.212341</v>
      </c>
      <c r="I180" s="59">
        <v>5853.5325279999997</v>
      </c>
      <c r="J180" s="59">
        <v>3993.136528</v>
      </c>
      <c r="K180" s="59">
        <v>3555.0989629999999</v>
      </c>
      <c r="L180" s="59">
        <v>6823.364853</v>
      </c>
      <c r="M180" s="59">
        <v>6568.5984099999996</v>
      </c>
      <c r="N180" s="59">
        <v>4438.479061</v>
      </c>
      <c r="O180" s="59">
        <v>2509.2885999999999</v>
      </c>
      <c r="P180" s="59">
        <v>4981.7390020000003</v>
      </c>
      <c r="Q180" s="59">
        <v>4693.4980740000001</v>
      </c>
      <c r="R180" s="59">
        <v>6146.3112179999998</v>
      </c>
    </row>
    <row r="181" spans="1:18">
      <c r="A181" s="64">
        <v>2009</v>
      </c>
      <c r="B181" s="61">
        <v>7</v>
      </c>
      <c r="C181" s="66">
        <f t="shared" si="2"/>
        <v>2.4290192664687482</v>
      </c>
      <c r="D181" s="61">
        <v>1936.710767</v>
      </c>
      <c r="E181" s="62">
        <v>2851.1372150000002</v>
      </c>
      <c r="F181" s="61">
        <v>11301.896446000001</v>
      </c>
      <c r="G181" s="61">
        <v>5079.1618580000004</v>
      </c>
      <c r="H181" s="61">
        <v>7851.7185019999997</v>
      </c>
      <c r="I181" s="61">
        <v>4791.0043839999998</v>
      </c>
      <c r="J181" s="61">
        <v>2791.2710139999999</v>
      </c>
      <c r="K181" s="61">
        <v>2685.1268129999999</v>
      </c>
      <c r="L181" s="61">
        <v>5003.2773230000003</v>
      </c>
      <c r="M181" s="61">
        <v>4132.1478139999999</v>
      </c>
      <c r="N181" s="61">
        <v>3286.1385230000001</v>
      </c>
      <c r="O181" s="61">
        <v>1920.7019339999999</v>
      </c>
      <c r="P181" s="61">
        <v>3459.6532240000001</v>
      </c>
      <c r="Q181" s="61">
        <v>3496.423166</v>
      </c>
      <c r="R181" s="61">
        <v>4652.8640599999999</v>
      </c>
    </row>
    <row r="182" spans="1:18">
      <c r="A182" s="58">
        <v>2009</v>
      </c>
      <c r="B182" s="59">
        <v>8</v>
      </c>
      <c r="C182" s="66">
        <f t="shared" si="2"/>
        <v>2.3582246319472513</v>
      </c>
      <c r="D182" s="59">
        <v>1865.7992609999999</v>
      </c>
      <c r="E182" s="59">
        <v>2698.96</v>
      </c>
      <c r="F182" s="59">
        <v>10715.435775</v>
      </c>
      <c r="G182" s="59">
        <v>5025.2242050000004</v>
      </c>
      <c r="H182" s="59">
        <v>7522.8231889999997</v>
      </c>
      <c r="I182" s="59">
        <v>4544.0374769999999</v>
      </c>
      <c r="J182" s="59">
        <v>2780.2657570000001</v>
      </c>
      <c r="K182" s="59">
        <v>2595.6241879999998</v>
      </c>
      <c r="L182" s="59">
        <v>5074.278542</v>
      </c>
      <c r="M182" s="59">
        <v>4556.3154119999999</v>
      </c>
      <c r="N182" s="59">
        <v>3364.7524440000002</v>
      </c>
      <c r="O182" s="59">
        <v>1836.4483990000001</v>
      </c>
      <c r="P182" s="59">
        <v>3539.1466420000002</v>
      </c>
      <c r="Q182" s="59">
        <v>3490.6005909999999</v>
      </c>
      <c r="R182" s="59">
        <v>4543.8571160000001</v>
      </c>
    </row>
    <row r="183" spans="1:18">
      <c r="A183" s="64">
        <v>2009</v>
      </c>
      <c r="B183" s="61">
        <v>9</v>
      </c>
      <c r="C183" s="66">
        <f t="shared" si="2"/>
        <v>2.5695972082602125</v>
      </c>
      <c r="D183" s="61">
        <v>1910.6379649999999</v>
      </c>
      <c r="E183" s="62">
        <v>2839.199306</v>
      </c>
      <c r="F183" s="61">
        <v>12847.905284</v>
      </c>
      <c r="G183" s="61">
        <v>5162.3325199999999</v>
      </c>
      <c r="H183" s="61">
        <v>8346.0958819999996</v>
      </c>
      <c r="I183" s="61">
        <v>5068.0545620000003</v>
      </c>
      <c r="J183" s="61">
        <v>2859.1391450000001</v>
      </c>
      <c r="K183" s="61">
        <v>2711.615405</v>
      </c>
      <c r="L183" s="61">
        <v>5258.9915229999997</v>
      </c>
      <c r="M183" s="61">
        <v>4364.2141410000004</v>
      </c>
      <c r="N183" s="61">
        <v>3576.803163</v>
      </c>
      <c r="O183" s="61">
        <v>1850.719055</v>
      </c>
      <c r="P183" s="61">
        <v>3769.8380670000001</v>
      </c>
      <c r="Q183" s="61">
        <v>3683.9994550000001</v>
      </c>
      <c r="R183" s="61">
        <v>4999.9685719999998</v>
      </c>
    </row>
    <row r="184" spans="1:18">
      <c r="A184" s="58">
        <v>2009</v>
      </c>
      <c r="B184" s="59">
        <v>10</v>
      </c>
      <c r="C184" s="66">
        <f t="shared" si="2"/>
        <v>2.5751107332581582</v>
      </c>
      <c r="D184" s="59">
        <v>1993.8481380000001</v>
      </c>
      <c r="E184" s="59">
        <v>2997.9567649999999</v>
      </c>
      <c r="F184" s="59">
        <v>12866.940199000001</v>
      </c>
      <c r="G184" s="59">
        <v>5403.1641390000004</v>
      </c>
      <c r="H184" s="59">
        <v>7501.5483830000003</v>
      </c>
      <c r="I184" s="59">
        <v>4863.8066829999998</v>
      </c>
      <c r="J184" s="59">
        <v>2834.2717809999999</v>
      </c>
      <c r="K184" s="59">
        <v>2813.1669040000002</v>
      </c>
      <c r="L184" s="59">
        <v>5302.7641540000004</v>
      </c>
      <c r="M184" s="59">
        <v>4288.7963200000004</v>
      </c>
      <c r="N184" s="59">
        <v>3573.8635840000002</v>
      </c>
      <c r="O184" s="59">
        <v>1864.7882649999999</v>
      </c>
      <c r="P184" s="59">
        <v>3831.5343480000001</v>
      </c>
      <c r="Q184" s="59">
        <v>3647.1147719999999</v>
      </c>
      <c r="R184" s="59">
        <v>4996.6551079999999</v>
      </c>
    </row>
    <row r="185" spans="1:18">
      <c r="A185" s="64">
        <v>2009</v>
      </c>
      <c r="B185" s="61">
        <v>11</v>
      </c>
      <c r="C185" s="66">
        <f t="shared" si="2"/>
        <v>2.4989950412747541</v>
      </c>
      <c r="D185" s="61">
        <v>1884.5019159999999</v>
      </c>
      <c r="E185" s="62">
        <v>2284.145469</v>
      </c>
      <c r="F185" s="61">
        <v>12158.663484999999</v>
      </c>
      <c r="G185" s="61">
        <v>5240.5927110000002</v>
      </c>
      <c r="H185" s="61">
        <v>7612.4898579999999</v>
      </c>
      <c r="I185" s="61">
        <v>5091.6522020000002</v>
      </c>
      <c r="J185" s="61">
        <v>2832.7658459999998</v>
      </c>
      <c r="K185" s="61">
        <v>2719.7211560000001</v>
      </c>
      <c r="L185" s="61">
        <v>5375.7489839999998</v>
      </c>
      <c r="M185" s="61">
        <v>4659.1707379999998</v>
      </c>
      <c r="N185" s="61">
        <v>3522.9334220000001</v>
      </c>
      <c r="O185" s="61">
        <v>1910.959296</v>
      </c>
      <c r="P185" s="61">
        <v>3756.7298129999999</v>
      </c>
      <c r="Q185" s="61">
        <v>3363.9901599999998</v>
      </c>
      <c r="R185" s="61">
        <v>4865.4212129999996</v>
      </c>
    </row>
    <row r="186" spans="1:18">
      <c r="A186" s="58">
        <v>2009</v>
      </c>
      <c r="B186" s="59">
        <v>12</v>
      </c>
      <c r="C186" s="66">
        <f t="shared" si="2"/>
        <v>2.4932108477983186</v>
      </c>
      <c r="D186" s="59">
        <v>3000.0160639999999</v>
      </c>
      <c r="E186" s="59">
        <v>4423.5691939999997</v>
      </c>
      <c r="F186" s="59">
        <v>17601.541036999999</v>
      </c>
      <c r="G186" s="59">
        <v>7841.6209179999996</v>
      </c>
      <c r="H186" s="59">
        <v>13102.064703</v>
      </c>
      <c r="I186" s="59">
        <v>6966.956381</v>
      </c>
      <c r="J186" s="59">
        <v>4154.7358320000003</v>
      </c>
      <c r="K186" s="59">
        <v>3840.208384</v>
      </c>
      <c r="L186" s="59">
        <v>7650.0137089999998</v>
      </c>
      <c r="M186" s="59">
        <v>6634.3355570000003</v>
      </c>
      <c r="N186" s="59">
        <v>5071.5873469999997</v>
      </c>
      <c r="O186" s="59">
        <v>2793.6378850000001</v>
      </c>
      <c r="P186" s="59">
        <v>5607.3584549999996</v>
      </c>
      <c r="Q186" s="59">
        <v>5204.6541500000003</v>
      </c>
      <c r="R186" s="59">
        <v>7059.7884059999997</v>
      </c>
    </row>
    <row r="187" spans="1:18">
      <c r="A187" s="64">
        <v>2010</v>
      </c>
      <c r="B187" s="61">
        <v>1</v>
      </c>
      <c r="C187" s="66">
        <f t="shared" si="2"/>
        <v>2.5350704715770522</v>
      </c>
      <c r="D187" s="61">
        <v>1865.531569</v>
      </c>
      <c r="E187" s="62" t="s">
        <v>323</v>
      </c>
      <c r="F187" s="61">
        <v>13065.668022</v>
      </c>
      <c r="G187" s="61">
        <v>5647.150036</v>
      </c>
      <c r="H187" s="61">
        <v>10416.490991000001</v>
      </c>
      <c r="I187" s="61">
        <v>5015.830524</v>
      </c>
      <c r="J187" s="61">
        <v>3062.865812</v>
      </c>
      <c r="K187" s="61">
        <v>2792.423162</v>
      </c>
      <c r="L187" s="61">
        <v>5667.1773979999998</v>
      </c>
      <c r="M187" s="61">
        <v>5141.959237</v>
      </c>
      <c r="N187" s="61">
        <v>3799.5838669999998</v>
      </c>
      <c r="O187" s="61">
        <v>2258.8236379999998</v>
      </c>
      <c r="P187" s="61">
        <v>4330.4814779999997</v>
      </c>
      <c r="Q187" s="61">
        <v>3840.066405</v>
      </c>
      <c r="R187" s="61">
        <v>5153.9663959999998</v>
      </c>
    </row>
    <row r="188" spans="1:18">
      <c r="A188" s="58">
        <v>2010</v>
      </c>
      <c r="B188" s="59">
        <v>2</v>
      </c>
      <c r="C188" s="66">
        <f t="shared" si="2"/>
        <v>2.5879152928584999</v>
      </c>
      <c r="D188" s="59">
        <v>2530.5650529999998</v>
      </c>
      <c r="E188" s="59" t="s">
        <v>323</v>
      </c>
      <c r="F188" s="59">
        <v>13396.979165000001</v>
      </c>
      <c r="G188" s="59">
        <v>5536.7973169999996</v>
      </c>
      <c r="H188" s="59">
        <v>8756.2670660000003</v>
      </c>
      <c r="I188" s="59">
        <v>4931.8308079999997</v>
      </c>
      <c r="J188" s="59">
        <v>3165.6313700000001</v>
      </c>
      <c r="K188" s="59">
        <v>2852.1458309999998</v>
      </c>
      <c r="L188" s="59">
        <v>6025.2087689999998</v>
      </c>
      <c r="M188" s="59">
        <v>5341.6613850000003</v>
      </c>
      <c r="N188" s="59">
        <v>3786.7524520000002</v>
      </c>
      <c r="O188" s="59">
        <v>2079.3354709999999</v>
      </c>
      <c r="P188" s="59">
        <v>4090.9974029999998</v>
      </c>
      <c r="Q188" s="59">
        <v>3633.9549860000002</v>
      </c>
      <c r="R188" s="59">
        <v>5176.7456229999998</v>
      </c>
    </row>
    <row r="189" spans="1:18">
      <c r="A189" s="64">
        <v>2010</v>
      </c>
      <c r="B189" s="61">
        <v>3</v>
      </c>
      <c r="C189" s="66">
        <f t="shared" si="2"/>
        <v>2.5905050729058003</v>
      </c>
      <c r="D189" s="61">
        <v>2883.321085</v>
      </c>
      <c r="E189" s="62" t="s">
        <v>323</v>
      </c>
      <c r="F189" s="61">
        <v>13970.012997</v>
      </c>
      <c r="G189" s="61">
        <v>6534.3904789999997</v>
      </c>
      <c r="H189" s="61">
        <v>9303.1177480000006</v>
      </c>
      <c r="I189" s="61">
        <v>4976.5997729999999</v>
      </c>
      <c r="J189" s="61">
        <v>3151.321508</v>
      </c>
      <c r="K189" s="61">
        <v>2881.303469</v>
      </c>
      <c r="L189" s="61">
        <v>5818.0818870000003</v>
      </c>
      <c r="M189" s="61">
        <v>5756.9830300000003</v>
      </c>
      <c r="N189" s="61">
        <v>3795.5221350000002</v>
      </c>
      <c r="O189" s="61">
        <v>2027.839142</v>
      </c>
      <c r="P189" s="61">
        <v>4056.452644</v>
      </c>
      <c r="Q189" s="61">
        <v>3881.3594360000002</v>
      </c>
      <c r="R189" s="61">
        <v>5392.7757730000003</v>
      </c>
    </row>
    <row r="190" spans="1:18">
      <c r="A190" s="58">
        <v>2010</v>
      </c>
      <c r="B190" s="59">
        <v>4</v>
      </c>
      <c r="C190" s="66">
        <f t="shared" si="2"/>
        <v>2.7087813744543223</v>
      </c>
      <c r="D190" s="59">
        <v>2615.3289599999998</v>
      </c>
      <c r="E190" s="59" t="s">
        <v>323</v>
      </c>
      <c r="F190" s="59">
        <v>15325.62</v>
      </c>
      <c r="G190" s="59">
        <v>5830.069982</v>
      </c>
      <c r="H190" s="59">
        <v>8626.2697489999991</v>
      </c>
      <c r="I190" s="59">
        <v>5420.082805</v>
      </c>
      <c r="J190" s="59">
        <v>3155.3907509999999</v>
      </c>
      <c r="K190" s="59">
        <v>3110.5033589999998</v>
      </c>
      <c r="L190" s="59">
        <v>6060.3545620000004</v>
      </c>
      <c r="M190" s="59">
        <v>5199.296249</v>
      </c>
      <c r="N190" s="59">
        <v>4159.9814489999999</v>
      </c>
      <c r="O190" s="59">
        <v>2053.0364869999999</v>
      </c>
      <c r="P190" s="59">
        <v>4177.1591559999997</v>
      </c>
      <c r="Q190" s="59">
        <v>3925.5995349999998</v>
      </c>
      <c r="R190" s="59">
        <v>5657.7544959999996</v>
      </c>
    </row>
    <row r="191" spans="1:18">
      <c r="A191" s="64">
        <v>2010</v>
      </c>
      <c r="B191" s="61">
        <v>5</v>
      </c>
      <c r="C191" s="66">
        <f t="shared" si="2"/>
        <v>2.6415588591948964</v>
      </c>
      <c r="D191" s="61">
        <v>2485.8271140000002</v>
      </c>
      <c r="E191" s="62" t="s">
        <v>323</v>
      </c>
      <c r="F191" s="61">
        <v>15628.121869000001</v>
      </c>
      <c r="G191" s="61">
        <v>5944.2765890000001</v>
      </c>
      <c r="H191" s="61">
        <v>12508.058642</v>
      </c>
      <c r="I191" s="61">
        <v>5733.5981229999998</v>
      </c>
      <c r="J191" s="61">
        <v>3128.4046819999999</v>
      </c>
      <c r="K191" s="61">
        <v>3371.992342</v>
      </c>
      <c r="L191" s="61">
        <v>6314.4510200000004</v>
      </c>
      <c r="M191" s="61">
        <v>5050.1527660000002</v>
      </c>
      <c r="N191" s="61">
        <v>4305.1720299999997</v>
      </c>
      <c r="O191" s="61">
        <v>2118.199451</v>
      </c>
      <c r="P191" s="61">
        <v>4226.7193319999997</v>
      </c>
      <c r="Q191" s="61">
        <v>3963.853255</v>
      </c>
      <c r="R191" s="61">
        <v>5916.2497229999999</v>
      </c>
    </row>
    <row r="192" spans="1:18">
      <c r="A192" s="58">
        <v>2010</v>
      </c>
      <c r="B192" s="59">
        <v>6</v>
      </c>
      <c r="C192" s="66">
        <f t="shared" si="2"/>
        <v>2.4193698204656759</v>
      </c>
      <c r="D192" s="59">
        <v>3389.9295069999998</v>
      </c>
      <c r="E192" s="59" t="s">
        <v>323</v>
      </c>
      <c r="F192" s="59">
        <v>19389.285189999999</v>
      </c>
      <c r="G192" s="59">
        <v>8790.6437470000001</v>
      </c>
      <c r="H192" s="59">
        <v>15276.041289999999</v>
      </c>
      <c r="I192" s="59">
        <v>7264.9120919999996</v>
      </c>
      <c r="J192" s="59">
        <v>5181.4782379999997</v>
      </c>
      <c r="K192" s="59">
        <v>4670.8308999999999</v>
      </c>
      <c r="L192" s="59">
        <v>8609.0302850000007</v>
      </c>
      <c r="M192" s="59">
        <v>7726.6585210000003</v>
      </c>
      <c r="N192" s="59">
        <v>5832.19409</v>
      </c>
      <c r="O192" s="59">
        <v>3099.5721530000001</v>
      </c>
      <c r="P192" s="59">
        <v>6120.3173049999996</v>
      </c>
      <c r="Q192" s="59">
        <v>5731.3659239999997</v>
      </c>
      <c r="R192" s="59">
        <v>8014.1882509999996</v>
      </c>
    </row>
    <row r="193" spans="1:18">
      <c r="A193" s="64">
        <v>2010</v>
      </c>
      <c r="B193" s="61">
        <v>7</v>
      </c>
      <c r="C193" s="66">
        <f t="shared" si="2"/>
        <v>2.4147488638574668</v>
      </c>
      <c r="D193" s="61">
        <v>2465.6533279999999</v>
      </c>
      <c r="E193" s="62" t="s">
        <v>323</v>
      </c>
      <c r="F193" s="61">
        <v>13911.923708</v>
      </c>
      <c r="G193" s="61">
        <v>6067.870449</v>
      </c>
      <c r="H193" s="61">
        <v>9712.5312799999992</v>
      </c>
      <c r="I193" s="61">
        <v>5480.5322630000001</v>
      </c>
      <c r="J193" s="61">
        <v>3562.0925400000001</v>
      </c>
      <c r="K193" s="61">
        <v>3280.5710880000001</v>
      </c>
      <c r="L193" s="61">
        <v>6453.6596790000003</v>
      </c>
      <c r="M193" s="61">
        <v>5202.5787769999997</v>
      </c>
      <c r="N193" s="61">
        <v>4427.3406480000003</v>
      </c>
      <c r="O193" s="61">
        <v>2175.535558</v>
      </c>
      <c r="P193" s="61">
        <v>4439.2938329999997</v>
      </c>
      <c r="Q193" s="61">
        <v>4377.253377</v>
      </c>
      <c r="R193" s="61">
        <v>5761.2300459999997</v>
      </c>
    </row>
    <row r="194" spans="1:18">
      <c r="A194" s="58">
        <v>2010</v>
      </c>
      <c r="B194" s="59">
        <v>8</v>
      </c>
      <c r="C194" s="66">
        <f t="shared" si="2"/>
        <v>2.5304859040927381</v>
      </c>
      <c r="D194" s="59">
        <v>2455.2888050000001</v>
      </c>
      <c r="E194" s="59" t="s">
        <v>323</v>
      </c>
      <c r="F194" s="59">
        <v>15438.223749000001</v>
      </c>
      <c r="G194" s="59">
        <v>6238.4772309999998</v>
      </c>
      <c r="H194" s="59">
        <v>9468.8681529999994</v>
      </c>
      <c r="I194" s="59">
        <v>6091.7995840000003</v>
      </c>
      <c r="J194" s="59">
        <v>3534.837481</v>
      </c>
      <c r="K194" s="59">
        <v>3589.3783560000002</v>
      </c>
      <c r="L194" s="59">
        <v>6571.0372150000003</v>
      </c>
      <c r="M194" s="59">
        <v>5416.3212649999996</v>
      </c>
      <c r="N194" s="59">
        <v>4589.9901330000002</v>
      </c>
      <c r="O194" s="59">
        <v>2157.7485200000001</v>
      </c>
      <c r="P194" s="59">
        <v>4503.4712479999998</v>
      </c>
      <c r="Q194" s="59">
        <v>4526.5380910000003</v>
      </c>
      <c r="R194" s="59">
        <v>6100.8930039999996</v>
      </c>
    </row>
    <row r="195" spans="1:18">
      <c r="A195" s="64">
        <v>2010</v>
      </c>
      <c r="B195" s="61">
        <v>9</v>
      </c>
      <c r="C195" s="66">
        <f t="shared" si="2"/>
        <v>2.5249139923625994</v>
      </c>
      <c r="D195" s="61">
        <v>2732.1067870000002</v>
      </c>
      <c r="E195" s="62" t="s">
        <v>323</v>
      </c>
      <c r="F195" s="61">
        <v>16025.038315</v>
      </c>
      <c r="G195" s="61">
        <v>6332.4471080000003</v>
      </c>
      <c r="H195" s="61">
        <v>11062.749125</v>
      </c>
      <c r="I195" s="61">
        <v>6039.4403650000004</v>
      </c>
      <c r="J195" s="61">
        <v>3762.058317</v>
      </c>
      <c r="K195" s="61">
        <v>3453.38474</v>
      </c>
      <c r="L195" s="61">
        <v>6880.0105149999999</v>
      </c>
      <c r="M195" s="61">
        <v>5532.5460810000004</v>
      </c>
      <c r="N195" s="61">
        <v>4692.3787320000001</v>
      </c>
      <c r="O195" s="61">
        <v>2173.4382300000002</v>
      </c>
      <c r="P195" s="61">
        <v>4925.7747120000004</v>
      </c>
      <c r="Q195" s="61">
        <v>4664.6096449999995</v>
      </c>
      <c r="R195" s="61">
        <v>6346.7660139999998</v>
      </c>
    </row>
    <row r="196" spans="1:18">
      <c r="A196" s="58">
        <v>2010</v>
      </c>
      <c r="B196" s="59">
        <v>10</v>
      </c>
      <c r="C196" s="66">
        <f t="shared" si="2"/>
        <v>2.4821684830473441</v>
      </c>
      <c r="D196" s="59">
        <v>2772.7787349999999</v>
      </c>
      <c r="E196" s="59" t="s">
        <v>323</v>
      </c>
      <c r="F196" s="59">
        <v>15701.522525</v>
      </c>
      <c r="G196" s="59">
        <v>6423.0158609999999</v>
      </c>
      <c r="H196" s="59">
        <v>10163.414145999999</v>
      </c>
      <c r="I196" s="59">
        <v>6019.773091</v>
      </c>
      <c r="J196" s="59">
        <v>3873.4132049999998</v>
      </c>
      <c r="K196" s="59">
        <v>3484.9555439999999</v>
      </c>
      <c r="L196" s="59">
        <v>6939.3585089999997</v>
      </c>
      <c r="M196" s="59">
        <v>5822.6244500000003</v>
      </c>
      <c r="N196" s="59">
        <v>4737.6779269999997</v>
      </c>
      <c r="O196" s="59">
        <v>2190.9308339999998</v>
      </c>
      <c r="P196" s="59">
        <v>4946.4021030000004</v>
      </c>
      <c r="Q196" s="59">
        <v>4414.6169620000001</v>
      </c>
      <c r="R196" s="59">
        <v>6325.7279399999998</v>
      </c>
    </row>
    <row r="197" spans="1:18">
      <c r="A197" s="64">
        <v>2010</v>
      </c>
      <c r="B197" s="61">
        <v>11</v>
      </c>
      <c r="C197" s="66">
        <f t="shared" si="2"/>
        <v>2.569899793625753</v>
      </c>
      <c r="D197" s="61">
        <v>2688.2952260000002</v>
      </c>
      <c r="E197" s="62" t="s">
        <v>323</v>
      </c>
      <c r="F197" s="61">
        <v>16620.48517</v>
      </c>
      <c r="G197" s="61">
        <v>6516.0852439999999</v>
      </c>
      <c r="H197" s="61">
        <v>10071.503906</v>
      </c>
      <c r="I197" s="61">
        <v>6125.6314389999998</v>
      </c>
      <c r="J197" s="61">
        <v>3828.288262</v>
      </c>
      <c r="K197" s="61">
        <v>3517.7772450000002</v>
      </c>
      <c r="L197" s="61">
        <v>7260.4812160000001</v>
      </c>
      <c r="M197" s="61">
        <v>5614.9509310000003</v>
      </c>
      <c r="N197" s="61">
        <v>4783.6738169999999</v>
      </c>
      <c r="O197" s="61">
        <v>2253.3848480000001</v>
      </c>
      <c r="P197" s="61">
        <v>4876.9100440000002</v>
      </c>
      <c r="Q197" s="61">
        <v>4700.8213239999995</v>
      </c>
      <c r="R197" s="61">
        <v>6467.3670199999997</v>
      </c>
    </row>
    <row r="198" spans="1:18">
      <c r="A198" s="58">
        <v>2010</v>
      </c>
      <c r="B198" s="59">
        <v>12</v>
      </c>
      <c r="C198" s="66">
        <f t="shared" si="2"/>
        <v>2.4609320682286735</v>
      </c>
      <c r="D198" s="59">
        <v>3930.466191</v>
      </c>
      <c r="E198" s="59" t="s">
        <v>323</v>
      </c>
      <c r="F198" s="59">
        <v>22417.137633999999</v>
      </c>
      <c r="G198" s="59">
        <v>9638.7256739999993</v>
      </c>
      <c r="H198" s="59">
        <v>16765.848376999998</v>
      </c>
      <c r="I198" s="59">
        <v>8602.1113839999998</v>
      </c>
      <c r="J198" s="59">
        <v>5733.2605789999998</v>
      </c>
      <c r="K198" s="59">
        <v>4841.2749160000003</v>
      </c>
      <c r="L198" s="59">
        <v>10100.384961</v>
      </c>
      <c r="M198" s="59">
        <v>8647.1431310000007</v>
      </c>
      <c r="N198" s="59">
        <v>6597.8187770000004</v>
      </c>
      <c r="O198" s="59">
        <v>3289.6175899999998</v>
      </c>
      <c r="P198" s="59">
        <v>7399.7171360000002</v>
      </c>
      <c r="Q198" s="59">
        <v>7184.7456590000002</v>
      </c>
      <c r="R198" s="59">
        <v>9109.2061919999996</v>
      </c>
    </row>
    <row r="199" spans="1:18">
      <c r="A199" s="64">
        <v>2011</v>
      </c>
      <c r="B199" s="61">
        <v>1</v>
      </c>
      <c r="C199" s="66">
        <f t="shared" si="2"/>
        <v>2.5514766118841412</v>
      </c>
      <c r="D199" s="61">
        <v>2145.3533689999999</v>
      </c>
      <c r="E199" s="62" t="s">
        <v>323</v>
      </c>
      <c r="F199" s="61">
        <v>16953.257293999999</v>
      </c>
      <c r="G199" s="61">
        <v>7045.0664669999996</v>
      </c>
      <c r="H199" s="61">
        <v>13226.680555999999</v>
      </c>
      <c r="I199" s="61">
        <v>6647.5868190000001</v>
      </c>
      <c r="J199" s="61">
        <v>4092.9696239999998</v>
      </c>
      <c r="K199" s="61">
        <v>3417.7539649999999</v>
      </c>
      <c r="L199" s="61">
        <v>7553.9991719999998</v>
      </c>
      <c r="M199" s="61">
        <v>6318.8133770000004</v>
      </c>
      <c r="N199" s="61">
        <v>4922.1180949999998</v>
      </c>
      <c r="O199" s="61">
        <v>2591.844861</v>
      </c>
      <c r="P199" s="61">
        <v>5595.7399450000003</v>
      </c>
      <c r="Q199" s="61">
        <v>4960.7285849999998</v>
      </c>
      <c r="R199" s="61">
        <v>6644.4886130000004</v>
      </c>
    </row>
    <row r="200" spans="1:18">
      <c r="A200" s="58">
        <v>2011</v>
      </c>
      <c r="B200" s="59">
        <v>2</v>
      </c>
      <c r="C200" s="66">
        <f t="shared" ref="C200:C263" si="3">F200/R200</f>
        <v>2.5792362119777898</v>
      </c>
      <c r="D200" s="59">
        <v>3185.8065529999999</v>
      </c>
      <c r="E200" s="59" t="s">
        <v>323</v>
      </c>
      <c r="F200" s="59">
        <v>17300.330296</v>
      </c>
      <c r="G200" s="59">
        <v>6749.4782830000004</v>
      </c>
      <c r="H200" s="59">
        <v>13690.162162000001</v>
      </c>
      <c r="I200" s="59">
        <v>6514.7174940000004</v>
      </c>
      <c r="J200" s="59">
        <v>4228.8049510000001</v>
      </c>
      <c r="K200" s="59">
        <v>3548.0746410000002</v>
      </c>
      <c r="L200" s="59">
        <v>7584.0883869999998</v>
      </c>
      <c r="M200" s="59">
        <v>6029.3059450000001</v>
      </c>
      <c r="N200" s="59">
        <v>5003.8588579999996</v>
      </c>
      <c r="O200" s="59">
        <v>2540.9237280000002</v>
      </c>
      <c r="P200" s="59">
        <v>5176.0919379999996</v>
      </c>
      <c r="Q200" s="59">
        <v>5056.1747400000004</v>
      </c>
      <c r="R200" s="59">
        <v>6707.5400909999998</v>
      </c>
    </row>
    <row r="201" spans="1:18">
      <c r="A201" s="64">
        <v>2011</v>
      </c>
      <c r="B201" s="61">
        <v>3</v>
      </c>
      <c r="C201" s="66">
        <f t="shared" si="3"/>
        <v>2.6406503582366705</v>
      </c>
      <c r="D201" s="61">
        <v>3581.1146100000001</v>
      </c>
      <c r="E201" s="62" t="s">
        <v>323</v>
      </c>
      <c r="F201" s="61">
        <v>19321.985348999999</v>
      </c>
      <c r="G201" s="61">
        <v>8816.6576970000006</v>
      </c>
      <c r="H201" s="61">
        <v>13035.735011999999</v>
      </c>
      <c r="I201" s="61">
        <v>7031.6528559999997</v>
      </c>
      <c r="J201" s="61">
        <v>4336.4847909999999</v>
      </c>
      <c r="K201" s="61">
        <v>3746.2473249999998</v>
      </c>
      <c r="L201" s="61">
        <v>8221.8150939999996</v>
      </c>
      <c r="M201" s="61">
        <v>7136.0996180000002</v>
      </c>
      <c r="N201" s="61">
        <v>5174.641721</v>
      </c>
      <c r="O201" s="61">
        <v>2534.6503729999999</v>
      </c>
      <c r="P201" s="61">
        <v>5239.2531779999999</v>
      </c>
      <c r="Q201" s="61">
        <v>5253.7003160000004</v>
      </c>
      <c r="R201" s="61">
        <v>7317.1312850000004</v>
      </c>
    </row>
    <row r="202" spans="1:18">
      <c r="A202" s="58">
        <v>2011</v>
      </c>
      <c r="B202" s="59">
        <v>4</v>
      </c>
      <c r="C202" s="66">
        <f t="shared" si="3"/>
        <v>2.634066226616357</v>
      </c>
      <c r="D202" s="59">
        <v>3118.2228049999999</v>
      </c>
      <c r="E202" s="59" t="s">
        <v>323</v>
      </c>
      <c r="F202" s="59">
        <v>19464.420227999999</v>
      </c>
      <c r="G202" s="59">
        <v>7492.6221500000001</v>
      </c>
      <c r="H202" s="59">
        <v>13396.154307999999</v>
      </c>
      <c r="I202" s="59">
        <v>6896.0944040000004</v>
      </c>
      <c r="J202" s="59">
        <v>4307.1766369999996</v>
      </c>
      <c r="K202" s="59">
        <v>3872.1831910000001</v>
      </c>
      <c r="L202" s="59">
        <v>8407.7204409999995</v>
      </c>
      <c r="M202" s="59">
        <v>6226.7562529999996</v>
      </c>
      <c r="N202" s="59">
        <v>5810.9104649999999</v>
      </c>
      <c r="O202" s="59">
        <v>2709.2575449999999</v>
      </c>
      <c r="P202" s="59">
        <v>5259.0269669999998</v>
      </c>
      <c r="Q202" s="59">
        <v>5439.9383500000004</v>
      </c>
      <c r="R202" s="59">
        <v>7389.4953859999996</v>
      </c>
    </row>
    <row r="203" spans="1:18">
      <c r="A203" s="64">
        <v>2011</v>
      </c>
      <c r="B203" s="61">
        <v>5</v>
      </c>
      <c r="C203" s="66">
        <f t="shared" si="3"/>
        <v>2.9353581793719568</v>
      </c>
      <c r="D203" s="61">
        <v>3052.081983</v>
      </c>
      <c r="E203" s="62" t="s">
        <v>323</v>
      </c>
      <c r="F203" s="61">
        <v>26966.684035999999</v>
      </c>
      <c r="G203" s="61">
        <v>8652.3944570000003</v>
      </c>
      <c r="H203" s="61">
        <v>17115.296482999998</v>
      </c>
      <c r="I203" s="61">
        <v>10365.072935</v>
      </c>
      <c r="J203" s="61">
        <v>4374.2998349999998</v>
      </c>
      <c r="K203" s="61">
        <v>4710.3802580000001</v>
      </c>
      <c r="L203" s="61">
        <v>8974.7772929999992</v>
      </c>
      <c r="M203" s="61">
        <v>6927.7105659999997</v>
      </c>
      <c r="N203" s="61">
        <v>6239.5550560000001</v>
      </c>
      <c r="O203" s="61">
        <v>2738.9442779999999</v>
      </c>
      <c r="P203" s="61">
        <v>5383.3670240000001</v>
      </c>
      <c r="Q203" s="61">
        <v>5835.2767229999999</v>
      </c>
      <c r="R203" s="61">
        <v>9186.8461659999994</v>
      </c>
    </row>
    <row r="204" spans="1:18">
      <c r="A204" s="58">
        <v>2011</v>
      </c>
      <c r="B204" s="59">
        <v>6</v>
      </c>
      <c r="C204" s="66">
        <f t="shared" si="3"/>
        <v>2.537247311219117</v>
      </c>
      <c r="D204" s="59">
        <v>3922.6410700000001</v>
      </c>
      <c r="E204" s="59" t="s">
        <v>323</v>
      </c>
      <c r="F204" s="59">
        <v>27917.271482</v>
      </c>
      <c r="G204" s="59">
        <v>11363.859218</v>
      </c>
      <c r="H204" s="59">
        <v>20408.337629000001</v>
      </c>
      <c r="I204" s="59">
        <v>10355.452336</v>
      </c>
      <c r="J204" s="59">
        <v>6850.9579460000004</v>
      </c>
      <c r="K204" s="59">
        <v>5984.3528120000001</v>
      </c>
      <c r="L204" s="59">
        <v>11832.500953999999</v>
      </c>
      <c r="M204" s="59">
        <v>10609.965437999999</v>
      </c>
      <c r="N204" s="59">
        <v>8134.7400479999997</v>
      </c>
      <c r="O204" s="59">
        <v>3957.0688140000002</v>
      </c>
      <c r="P204" s="59">
        <v>8080.7460899999996</v>
      </c>
      <c r="Q204" s="59">
        <v>7957.4221900000002</v>
      </c>
      <c r="R204" s="59">
        <v>11002.976083</v>
      </c>
    </row>
    <row r="205" spans="1:18">
      <c r="A205" s="64">
        <v>2011</v>
      </c>
      <c r="B205" s="61">
        <v>7</v>
      </c>
      <c r="C205" s="66">
        <f t="shared" si="3"/>
        <v>2.4566134679332592</v>
      </c>
      <c r="D205" s="61">
        <v>2821.725891</v>
      </c>
      <c r="E205" s="62" t="s">
        <v>323</v>
      </c>
      <c r="F205" s="61">
        <v>18886.471320000001</v>
      </c>
      <c r="G205" s="61">
        <v>7755.9306479999996</v>
      </c>
      <c r="H205" s="61">
        <v>13143.764852</v>
      </c>
      <c r="I205" s="61">
        <v>7507.2793799999999</v>
      </c>
      <c r="J205" s="61">
        <v>4810.6873999999998</v>
      </c>
      <c r="K205" s="61">
        <v>4062.403804</v>
      </c>
      <c r="L205" s="61">
        <v>8749.4124429999993</v>
      </c>
      <c r="M205" s="61">
        <v>6795.7728219999999</v>
      </c>
      <c r="N205" s="61">
        <v>6018.1323430000002</v>
      </c>
      <c r="O205" s="61">
        <v>2975.8381920000002</v>
      </c>
      <c r="P205" s="61">
        <v>5416.2978579999999</v>
      </c>
      <c r="Q205" s="61">
        <v>5590.9217840000001</v>
      </c>
      <c r="R205" s="61">
        <v>7688.0109819999998</v>
      </c>
    </row>
    <row r="206" spans="1:18">
      <c r="A206" s="58">
        <v>2011</v>
      </c>
      <c r="B206" s="59">
        <v>8</v>
      </c>
      <c r="C206" s="66">
        <f t="shared" si="3"/>
        <v>2.6066671151236247</v>
      </c>
      <c r="D206" s="59">
        <v>2985.7674229999998</v>
      </c>
      <c r="E206" s="59" t="s">
        <v>323</v>
      </c>
      <c r="F206" s="59">
        <v>21811.421191000001</v>
      </c>
      <c r="G206" s="59">
        <v>8394.4200060000003</v>
      </c>
      <c r="H206" s="59">
        <v>14005.785115000001</v>
      </c>
      <c r="I206" s="59">
        <v>8091.3903490000002</v>
      </c>
      <c r="J206" s="59">
        <v>4780.6998839999997</v>
      </c>
      <c r="K206" s="59">
        <v>4427.2757799999999</v>
      </c>
      <c r="L206" s="59">
        <v>9178.9196069999998</v>
      </c>
      <c r="M206" s="59">
        <v>7221.0216280000004</v>
      </c>
      <c r="N206" s="59">
        <v>6469.917289</v>
      </c>
      <c r="O206" s="59">
        <v>2964.0311959999999</v>
      </c>
      <c r="P206" s="59">
        <v>6020.5386740000004</v>
      </c>
      <c r="Q206" s="59">
        <v>6174.6174789999995</v>
      </c>
      <c r="R206" s="59">
        <v>8367.5514469999998</v>
      </c>
    </row>
    <row r="207" spans="1:18">
      <c r="A207" s="64">
        <v>2011</v>
      </c>
      <c r="B207" s="61">
        <v>9</v>
      </c>
      <c r="C207" s="66">
        <f t="shared" si="3"/>
        <v>2.4984926875329929</v>
      </c>
      <c r="D207" s="61">
        <v>3070.9861639999999</v>
      </c>
      <c r="E207" s="62" t="s">
        <v>323</v>
      </c>
      <c r="F207" s="61">
        <v>20582.111007</v>
      </c>
      <c r="G207" s="61">
        <v>7964.7421260000001</v>
      </c>
      <c r="H207" s="61">
        <v>14495.081821</v>
      </c>
      <c r="I207" s="61">
        <v>8012.6439479999999</v>
      </c>
      <c r="J207" s="61">
        <v>5198.9866659999998</v>
      </c>
      <c r="K207" s="61">
        <v>4559.756241</v>
      </c>
      <c r="L207" s="61">
        <v>8990.7514769999998</v>
      </c>
      <c r="M207" s="61">
        <v>7424.541354</v>
      </c>
      <c r="N207" s="61">
        <v>6114.7651050000004</v>
      </c>
      <c r="O207" s="61">
        <v>3018.0185230000002</v>
      </c>
      <c r="P207" s="61">
        <v>6178.6540359999999</v>
      </c>
      <c r="Q207" s="61">
        <v>6063.3950510000004</v>
      </c>
      <c r="R207" s="61">
        <v>8237.8111850000005</v>
      </c>
    </row>
    <row r="208" spans="1:18">
      <c r="A208" s="58">
        <v>2011</v>
      </c>
      <c r="B208" s="59">
        <v>10</v>
      </c>
      <c r="C208" s="66">
        <f t="shared" si="3"/>
        <v>2.5774822731476528</v>
      </c>
      <c r="D208" s="59">
        <v>2952.7322749999998</v>
      </c>
      <c r="E208" s="59" t="s">
        <v>323</v>
      </c>
      <c r="F208" s="59">
        <v>22459.832098999999</v>
      </c>
      <c r="G208" s="59">
        <v>8646.9806210000006</v>
      </c>
      <c r="H208" s="59">
        <v>14149.360941999999</v>
      </c>
      <c r="I208" s="59">
        <v>8379.5594639999999</v>
      </c>
      <c r="J208" s="59">
        <v>5257.3696140000002</v>
      </c>
      <c r="K208" s="59">
        <v>4570.1831309999998</v>
      </c>
      <c r="L208" s="59">
        <v>9651.1551240000008</v>
      </c>
      <c r="M208" s="59">
        <v>7223.2205029999996</v>
      </c>
      <c r="N208" s="59">
        <v>6756.7472150000003</v>
      </c>
      <c r="O208" s="59">
        <v>3053.2023909999998</v>
      </c>
      <c r="P208" s="59">
        <v>6095.5398889999997</v>
      </c>
      <c r="Q208" s="59">
        <v>6055.2116379999998</v>
      </c>
      <c r="R208" s="59">
        <v>8713.864818</v>
      </c>
    </row>
    <row r="209" spans="1:18">
      <c r="A209" s="64">
        <v>2011</v>
      </c>
      <c r="B209" s="61">
        <v>11</v>
      </c>
      <c r="C209" s="66">
        <f t="shared" si="3"/>
        <v>2.5932817457813662</v>
      </c>
      <c r="D209" s="61">
        <v>3439.648064</v>
      </c>
      <c r="E209" s="62" t="s">
        <v>323</v>
      </c>
      <c r="F209" s="61">
        <v>23044.868772999998</v>
      </c>
      <c r="G209" s="61">
        <v>8811.4284389999993</v>
      </c>
      <c r="H209" s="61">
        <v>13846.068765</v>
      </c>
      <c r="I209" s="61">
        <v>8325.6893550000004</v>
      </c>
      <c r="J209" s="61">
        <v>5321.603478</v>
      </c>
      <c r="K209" s="61">
        <v>5128.8401370000001</v>
      </c>
      <c r="L209" s="61">
        <v>10338.346486</v>
      </c>
      <c r="M209" s="61">
        <v>7726.1854199999998</v>
      </c>
      <c r="N209" s="61">
        <v>6939.5912349999999</v>
      </c>
      <c r="O209" s="61">
        <v>3140.312997</v>
      </c>
      <c r="P209" s="61">
        <v>6068.2331670000003</v>
      </c>
      <c r="Q209" s="61">
        <v>6356.2082620000001</v>
      </c>
      <c r="R209" s="61">
        <v>8886.3729559999992</v>
      </c>
    </row>
    <row r="210" spans="1:18">
      <c r="A210" s="58">
        <v>2011</v>
      </c>
      <c r="B210" s="59">
        <v>12</v>
      </c>
      <c r="C210" s="66">
        <f t="shared" si="3"/>
        <v>2.3345698681371334</v>
      </c>
      <c r="D210" s="59">
        <v>4639.7714159999996</v>
      </c>
      <c r="E210" s="59" t="s">
        <v>323</v>
      </c>
      <c r="F210" s="59">
        <v>27517.469184000001</v>
      </c>
      <c r="G210" s="59">
        <v>12266.280392999999</v>
      </c>
      <c r="H210" s="59">
        <v>22249.395340999999</v>
      </c>
      <c r="I210" s="59">
        <v>10950.295501000001</v>
      </c>
      <c r="J210" s="59">
        <v>8066.8822700000001</v>
      </c>
      <c r="K210" s="59">
        <v>6827.8701410000003</v>
      </c>
      <c r="L210" s="59">
        <v>13717.618818000001</v>
      </c>
      <c r="M210" s="59">
        <v>11285.968726999999</v>
      </c>
      <c r="N210" s="59">
        <v>8704.8641439999992</v>
      </c>
      <c r="O210" s="59">
        <v>4548.3026200000004</v>
      </c>
      <c r="P210" s="59">
        <v>9380.2341199999992</v>
      </c>
      <c r="Q210" s="59">
        <v>9250.7312320000001</v>
      </c>
      <c r="R210" s="59">
        <v>11786.954659000001</v>
      </c>
    </row>
    <row r="211" spans="1:18">
      <c r="A211" s="64">
        <v>2012</v>
      </c>
      <c r="B211" s="61">
        <v>1</v>
      </c>
      <c r="C211" s="66">
        <f t="shared" si="3"/>
        <v>2.437038463252585</v>
      </c>
      <c r="D211" s="61">
        <v>2792.1631790000001</v>
      </c>
      <c r="E211" s="62" t="s">
        <v>323</v>
      </c>
      <c r="F211" s="61">
        <v>21401.624132000001</v>
      </c>
      <c r="G211" s="61">
        <v>9175.5638579999995</v>
      </c>
      <c r="H211" s="61">
        <v>17152.135941</v>
      </c>
      <c r="I211" s="61">
        <v>8598.4078019999997</v>
      </c>
      <c r="J211" s="61">
        <v>5620.2065890000003</v>
      </c>
      <c r="K211" s="61">
        <v>4705.5157829999998</v>
      </c>
      <c r="L211" s="61">
        <v>10274.971124</v>
      </c>
      <c r="M211" s="61">
        <v>8594.2810090000003</v>
      </c>
      <c r="N211" s="61">
        <v>6710.2308839999996</v>
      </c>
      <c r="O211" s="61">
        <v>3680.0783470000001</v>
      </c>
      <c r="P211" s="61">
        <v>7257.1450969999996</v>
      </c>
      <c r="Q211" s="61">
        <v>6647.3124520000001</v>
      </c>
      <c r="R211" s="61">
        <v>8781.8163129999994</v>
      </c>
    </row>
    <row r="212" spans="1:18">
      <c r="A212" s="58">
        <v>2012</v>
      </c>
      <c r="B212" s="59">
        <v>2</v>
      </c>
      <c r="C212" s="66">
        <f t="shared" si="3"/>
        <v>2.5110675508236144</v>
      </c>
      <c r="D212" s="59">
        <v>3977.4733070000002</v>
      </c>
      <c r="E212" s="59" t="s">
        <v>323</v>
      </c>
      <c r="F212" s="59">
        <v>22619.34532</v>
      </c>
      <c r="G212" s="59">
        <v>8879.5405659999997</v>
      </c>
      <c r="H212" s="59">
        <v>16793.188112</v>
      </c>
      <c r="I212" s="59">
        <v>8761.1177520000001</v>
      </c>
      <c r="J212" s="59">
        <v>5778.7578979999998</v>
      </c>
      <c r="K212" s="59">
        <v>4952.6245440000002</v>
      </c>
      <c r="L212" s="59">
        <v>10826.58575</v>
      </c>
      <c r="M212" s="59">
        <v>8342.345652</v>
      </c>
      <c r="N212" s="59">
        <v>6795.837074</v>
      </c>
      <c r="O212" s="59">
        <v>3475.0923240000002</v>
      </c>
      <c r="P212" s="59">
        <v>6856.5301179999997</v>
      </c>
      <c r="Q212" s="59">
        <v>6603.8781440000002</v>
      </c>
      <c r="R212" s="59">
        <v>9007.8601479999998</v>
      </c>
    </row>
    <row r="213" spans="1:18">
      <c r="A213" s="64">
        <v>2012</v>
      </c>
      <c r="B213" s="61">
        <v>3</v>
      </c>
      <c r="C213" s="66">
        <f t="shared" si="3"/>
        <v>2.5959820940552043</v>
      </c>
      <c r="D213" s="61">
        <v>4470.4268430000002</v>
      </c>
      <c r="E213" s="62" t="s">
        <v>323</v>
      </c>
      <c r="F213" s="61">
        <v>24456.052291</v>
      </c>
      <c r="G213" s="61">
        <v>10639.554109000001</v>
      </c>
      <c r="H213" s="61">
        <v>17016.288721000001</v>
      </c>
      <c r="I213" s="61">
        <v>8632.5641500000002</v>
      </c>
      <c r="J213" s="61">
        <v>5860.7517070000004</v>
      </c>
      <c r="K213" s="61">
        <v>4848.6860740000002</v>
      </c>
      <c r="L213" s="61">
        <v>11083.774799999999</v>
      </c>
      <c r="M213" s="61">
        <v>8978.1041530000002</v>
      </c>
      <c r="N213" s="61">
        <v>6666.3601630000003</v>
      </c>
      <c r="O213" s="61">
        <v>3494.1685649999999</v>
      </c>
      <c r="P213" s="61">
        <v>6602.7030519999998</v>
      </c>
      <c r="Q213" s="61">
        <v>6838.0141130000002</v>
      </c>
      <c r="R213" s="61">
        <v>9420.7322719999993</v>
      </c>
    </row>
    <row r="214" spans="1:18">
      <c r="A214" s="58">
        <v>2012</v>
      </c>
      <c r="B214" s="59">
        <v>4</v>
      </c>
      <c r="C214" s="66">
        <f t="shared" si="3"/>
        <v>2.4321638211262582</v>
      </c>
      <c r="D214" s="59">
        <v>3932.8835170000002</v>
      </c>
      <c r="E214" s="59" t="s">
        <v>323</v>
      </c>
      <c r="F214" s="59">
        <v>22715.160265999999</v>
      </c>
      <c r="G214" s="59">
        <v>9609.6200609999996</v>
      </c>
      <c r="H214" s="59">
        <v>16683.637814999998</v>
      </c>
      <c r="I214" s="59">
        <v>8876.1035219999994</v>
      </c>
      <c r="J214" s="59">
        <v>6034.190928</v>
      </c>
      <c r="K214" s="59">
        <v>5121.0985010000004</v>
      </c>
      <c r="L214" s="59">
        <v>10553.886624000001</v>
      </c>
      <c r="M214" s="59">
        <v>8458.5892129999993</v>
      </c>
      <c r="N214" s="59">
        <v>7121.8299370000004</v>
      </c>
      <c r="O214" s="59">
        <v>3660.2053580000002</v>
      </c>
      <c r="P214" s="59">
        <v>7240.2427040000002</v>
      </c>
      <c r="Q214" s="59">
        <v>6688.113276</v>
      </c>
      <c r="R214" s="59">
        <v>9339.4861270000001</v>
      </c>
    </row>
    <row r="215" spans="1:18">
      <c r="A215" s="64">
        <v>2012</v>
      </c>
      <c r="B215" s="61">
        <v>5</v>
      </c>
      <c r="C215" s="66">
        <f t="shared" si="3"/>
        <v>2.3991476064133743</v>
      </c>
      <c r="D215" s="61">
        <v>3674.5554900000002</v>
      </c>
      <c r="E215" s="62" t="s">
        <v>323</v>
      </c>
      <c r="F215" s="61">
        <v>24059.830145</v>
      </c>
      <c r="G215" s="61">
        <v>9791.0757470000008</v>
      </c>
      <c r="H215" s="61">
        <v>20530.509994</v>
      </c>
      <c r="I215" s="61">
        <v>10129.938613</v>
      </c>
      <c r="J215" s="61">
        <v>6593.2496590000001</v>
      </c>
      <c r="K215" s="61">
        <v>5238.4472340000002</v>
      </c>
      <c r="L215" s="61">
        <v>10854.096928999999</v>
      </c>
      <c r="M215" s="61">
        <v>9929.0975930000004</v>
      </c>
      <c r="N215" s="61">
        <v>7265.4728279999999</v>
      </c>
      <c r="O215" s="61">
        <v>3733.652689</v>
      </c>
      <c r="P215" s="61">
        <v>6884.5272809999997</v>
      </c>
      <c r="Q215" s="61">
        <v>7062.7915679999996</v>
      </c>
      <c r="R215" s="61">
        <v>10028.490986000001</v>
      </c>
    </row>
    <row r="216" spans="1:18">
      <c r="A216" s="58">
        <v>2012</v>
      </c>
      <c r="B216" s="59">
        <v>6</v>
      </c>
      <c r="C216" s="66">
        <f t="shared" si="3"/>
        <v>2.3270110418841865</v>
      </c>
      <c r="D216" s="59">
        <v>4878.4560330000004</v>
      </c>
      <c r="E216" s="59" t="s">
        <v>323</v>
      </c>
      <c r="F216" s="59">
        <v>32179.258812</v>
      </c>
      <c r="G216" s="59">
        <v>14527.308134999999</v>
      </c>
      <c r="H216" s="59">
        <v>25330.875631999999</v>
      </c>
      <c r="I216" s="59">
        <v>13213.397612999999</v>
      </c>
      <c r="J216" s="59">
        <v>9551.1836210000001</v>
      </c>
      <c r="K216" s="59">
        <v>8077.4442349999999</v>
      </c>
      <c r="L216" s="59">
        <v>14982.700543000001</v>
      </c>
      <c r="M216" s="59">
        <v>13100.426178</v>
      </c>
      <c r="N216" s="59">
        <v>10290.782565</v>
      </c>
      <c r="O216" s="59">
        <v>5051.2517539999999</v>
      </c>
      <c r="P216" s="59">
        <v>10141.849399000001</v>
      </c>
      <c r="Q216" s="59">
        <v>10194.656293</v>
      </c>
      <c r="R216" s="59">
        <v>13828.580196999999</v>
      </c>
    </row>
    <row r="217" spans="1:18">
      <c r="A217" s="64">
        <v>2012</v>
      </c>
      <c r="B217" s="61">
        <v>7</v>
      </c>
      <c r="C217" s="66">
        <f t="shared" si="3"/>
        <v>2.2716075835695113</v>
      </c>
      <c r="D217" s="61">
        <v>3708.4280159999998</v>
      </c>
      <c r="E217" s="62" t="s">
        <v>323</v>
      </c>
      <c r="F217" s="61">
        <v>22730.289432000001</v>
      </c>
      <c r="G217" s="61">
        <v>11358.923419000001</v>
      </c>
      <c r="H217" s="61">
        <v>16226.056015</v>
      </c>
      <c r="I217" s="61">
        <v>10266.603051</v>
      </c>
      <c r="J217" s="61">
        <v>6691.0588209999996</v>
      </c>
      <c r="K217" s="61">
        <v>5382.7620850000003</v>
      </c>
      <c r="L217" s="61">
        <v>10899.595512</v>
      </c>
      <c r="M217" s="61">
        <v>9112.9142639999991</v>
      </c>
      <c r="N217" s="61">
        <v>7762.2341960000003</v>
      </c>
      <c r="O217" s="61">
        <v>4003.0062029999999</v>
      </c>
      <c r="P217" s="61">
        <v>7340.6551639999998</v>
      </c>
      <c r="Q217" s="61">
        <v>7368.1278050000001</v>
      </c>
      <c r="R217" s="61">
        <v>10006.257065</v>
      </c>
    </row>
    <row r="218" spans="1:18">
      <c r="A218" s="58">
        <v>2012</v>
      </c>
      <c r="B218" s="59">
        <v>8</v>
      </c>
      <c r="C218" s="66">
        <f t="shared" si="3"/>
        <v>2.2557061739275861</v>
      </c>
      <c r="D218" s="59">
        <v>3843.2198960000001</v>
      </c>
      <c r="E218" s="59" t="s">
        <v>323</v>
      </c>
      <c r="F218" s="59">
        <v>22617.173814000002</v>
      </c>
      <c r="G218" s="59">
        <v>11111.949710999999</v>
      </c>
      <c r="H218" s="59">
        <v>16545.830881000002</v>
      </c>
      <c r="I218" s="59">
        <v>10003.011023999999</v>
      </c>
      <c r="J218" s="59">
        <v>6594.0846890000003</v>
      </c>
      <c r="K218" s="59">
        <v>5654.6272920000001</v>
      </c>
      <c r="L218" s="59">
        <v>11316.750980999999</v>
      </c>
      <c r="M218" s="59">
        <v>9422.4398490000003</v>
      </c>
      <c r="N218" s="59">
        <v>7737.8198679999996</v>
      </c>
      <c r="O218" s="59">
        <v>3811.684385</v>
      </c>
      <c r="P218" s="59">
        <v>7391.8133879999996</v>
      </c>
      <c r="Q218" s="59">
        <v>7701.3547669999998</v>
      </c>
      <c r="R218" s="59">
        <v>10026.648894</v>
      </c>
    </row>
    <row r="219" spans="1:18">
      <c r="A219" s="64">
        <v>2012</v>
      </c>
      <c r="B219" s="61">
        <v>9</v>
      </c>
      <c r="C219" s="66">
        <f t="shared" si="3"/>
        <v>2.3889907146412299</v>
      </c>
      <c r="D219" s="61">
        <v>3837.0124839999999</v>
      </c>
      <c r="E219" s="62" t="s">
        <v>323</v>
      </c>
      <c r="F219" s="61">
        <v>25530.081903999999</v>
      </c>
      <c r="G219" s="61">
        <v>11730.143588000001</v>
      </c>
      <c r="H219" s="61">
        <v>19094.132996</v>
      </c>
      <c r="I219" s="61">
        <v>10311.238196</v>
      </c>
      <c r="J219" s="61">
        <v>6776.1415539999998</v>
      </c>
      <c r="K219" s="61">
        <v>5595.2048119999999</v>
      </c>
      <c r="L219" s="61">
        <v>11591.230283000001</v>
      </c>
      <c r="M219" s="61">
        <v>9622.2978569999996</v>
      </c>
      <c r="N219" s="61">
        <v>7961.381128</v>
      </c>
      <c r="O219" s="61">
        <v>3799.8646490000001</v>
      </c>
      <c r="P219" s="61">
        <v>7732.6056820000003</v>
      </c>
      <c r="Q219" s="61">
        <v>8021.7092890000004</v>
      </c>
      <c r="R219" s="61">
        <v>10686.555517999999</v>
      </c>
    </row>
    <row r="220" spans="1:18">
      <c r="A220" s="58">
        <v>2012</v>
      </c>
      <c r="B220" s="59">
        <v>10</v>
      </c>
      <c r="C220" s="66">
        <f t="shared" si="3"/>
        <v>2.3773230852322986</v>
      </c>
      <c r="D220" s="59">
        <v>3839.3085599999999</v>
      </c>
      <c r="E220" s="59" t="s">
        <v>323</v>
      </c>
      <c r="F220" s="59">
        <v>26163.100631000001</v>
      </c>
      <c r="G220" s="59">
        <v>11924.291579999999</v>
      </c>
      <c r="H220" s="59">
        <v>17254.582898000001</v>
      </c>
      <c r="I220" s="59">
        <v>10966.996676000001</v>
      </c>
      <c r="J220" s="59">
        <v>6820.4783530000004</v>
      </c>
      <c r="K220" s="59">
        <v>6301.85653</v>
      </c>
      <c r="L220" s="59">
        <v>12071.541692999999</v>
      </c>
      <c r="M220" s="59">
        <v>9617.4863499999992</v>
      </c>
      <c r="N220" s="59">
        <v>8487.0917630000004</v>
      </c>
      <c r="O220" s="59">
        <v>3873.3027769999999</v>
      </c>
      <c r="P220" s="59">
        <v>7913.7170169999999</v>
      </c>
      <c r="Q220" s="59">
        <v>7994.2893059999997</v>
      </c>
      <c r="R220" s="59">
        <v>11005.277656</v>
      </c>
    </row>
    <row r="221" spans="1:18">
      <c r="A221" s="64">
        <v>2012</v>
      </c>
      <c r="B221" s="61">
        <v>11</v>
      </c>
      <c r="C221" s="66">
        <f t="shared" si="3"/>
        <v>2.3937583886613414</v>
      </c>
      <c r="D221" s="61">
        <v>4096.9609350000001</v>
      </c>
      <c r="E221" s="62" t="s">
        <v>323</v>
      </c>
      <c r="F221" s="61">
        <v>26849.062719000001</v>
      </c>
      <c r="G221" s="61">
        <v>12224.885316</v>
      </c>
      <c r="H221" s="61">
        <v>17336.268950000001</v>
      </c>
      <c r="I221" s="61">
        <v>10936.870730000001</v>
      </c>
      <c r="J221" s="61">
        <v>7240.1748610000004</v>
      </c>
      <c r="K221" s="61">
        <v>6207.280049</v>
      </c>
      <c r="L221" s="61">
        <v>12547.983174999999</v>
      </c>
      <c r="M221" s="61">
        <v>10002.027894000001</v>
      </c>
      <c r="N221" s="61">
        <v>8541.2613679999995</v>
      </c>
      <c r="O221" s="61">
        <v>3876.8883230000001</v>
      </c>
      <c r="P221" s="61">
        <v>7887.1367049999999</v>
      </c>
      <c r="Q221" s="61">
        <v>8104.6375500000004</v>
      </c>
      <c r="R221" s="61">
        <v>11216.279323000001</v>
      </c>
    </row>
    <row r="222" spans="1:18">
      <c r="A222" s="58">
        <v>2012</v>
      </c>
      <c r="B222" s="59">
        <v>12</v>
      </c>
      <c r="C222" s="66">
        <f t="shared" si="3"/>
        <v>2.2543447186812315</v>
      </c>
      <c r="D222" s="59">
        <v>5941.2975079999997</v>
      </c>
      <c r="E222" s="59" t="s">
        <v>323</v>
      </c>
      <c r="F222" s="59">
        <v>35029.881428000001</v>
      </c>
      <c r="G222" s="59">
        <v>17409.382125</v>
      </c>
      <c r="H222" s="59">
        <v>28186.202894999999</v>
      </c>
      <c r="I222" s="59">
        <v>14398.913623</v>
      </c>
      <c r="J222" s="59">
        <v>10755.952273999999</v>
      </c>
      <c r="K222" s="59">
        <v>8762.0255249999991</v>
      </c>
      <c r="L222" s="59">
        <v>17355.943831000001</v>
      </c>
      <c r="M222" s="59">
        <v>14418.87075</v>
      </c>
      <c r="N222" s="59">
        <v>11487.796304</v>
      </c>
      <c r="O222" s="59">
        <v>5628.4149189999998</v>
      </c>
      <c r="P222" s="59">
        <v>12085.60238</v>
      </c>
      <c r="Q222" s="59">
        <v>12243.433284000001</v>
      </c>
      <c r="R222" s="59">
        <v>15538.830924</v>
      </c>
    </row>
    <row r="223" spans="1:18">
      <c r="A223" s="64">
        <v>2013</v>
      </c>
      <c r="B223" s="61">
        <v>1</v>
      </c>
      <c r="C223" s="66">
        <f t="shared" si="3"/>
        <v>2.3483332205276146</v>
      </c>
      <c r="D223" s="61">
        <v>3601.2903879999999</v>
      </c>
      <c r="E223" s="62" t="s">
        <v>323</v>
      </c>
      <c r="F223" s="61">
        <v>26719.367243000001</v>
      </c>
      <c r="G223" s="61">
        <v>12832.837597</v>
      </c>
      <c r="H223" s="61">
        <v>22383.765706999999</v>
      </c>
      <c r="I223" s="61">
        <v>10571.520595</v>
      </c>
      <c r="J223" s="61">
        <v>7529.853161</v>
      </c>
      <c r="K223" s="61">
        <v>6106.2860970000002</v>
      </c>
      <c r="L223" s="61">
        <v>12822.756712</v>
      </c>
      <c r="M223" s="61">
        <v>10825.101952999999</v>
      </c>
      <c r="N223" s="61">
        <v>8742.7940830000007</v>
      </c>
      <c r="O223" s="61">
        <v>4724.9420769999997</v>
      </c>
      <c r="P223" s="61">
        <v>9423.0386469999994</v>
      </c>
      <c r="Q223" s="61">
        <v>8766.3903090000003</v>
      </c>
      <c r="R223" s="61">
        <v>11378.013567</v>
      </c>
    </row>
    <row r="224" spans="1:18">
      <c r="A224" s="58">
        <v>2013</v>
      </c>
      <c r="B224" s="59">
        <v>2</v>
      </c>
      <c r="C224" s="66">
        <f t="shared" si="3"/>
        <v>2.4676187554823938</v>
      </c>
      <c r="D224" s="59">
        <v>4975.3111120000003</v>
      </c>
      <c r="E224" s="59" t="s">
        <v>323</v>
      </c>
      <c r="F224" s="59">
        <v>28669.286811000002</v>
      </c>
      <c r="G224" s="59">
        <v>12070.0154</v>
      </c>
      <c r="H224" s="59">
        <v>21856.470410999998</v>
      </c>
      <c r="I224" s="59">
        <v>10871.69433</v>
      </c>
      <c r="J224" s="59">
        <v>7548.4002840000003</v>
      </c>
      <c r="K224" s="59">
        <v>6265.5560230000001</v>
      </c>
      <c r="L224" s="59">
        <v>12858.287597</v>
      </c>
      <c r="M224" s="59">
        <v>11036.061976000001</v>
      </c>
      <c r="N224" s="59">
        <v>8809.2617590000009</v>
      </c>
      <c r="O224" s="59">
        <v>4351.8749120000002</v>
      </c>
      <c r="P224" s="59">
        <v>8590.3997959999997</v>
      </c>
      <c r="Q224" s="59">
        <v>8832.9816690000007</v>
      </c>
      <c r="R224" s="59">
        <v>11618.199427</v>
      </c>
    </row>
    <row r="225" spans="1:18">
      <c r="A225" s="64">
        <v>2013</v>
      </c>
      <c r="B225" s="61">
        <v>3</v>
      </c>
      <c r="C225" s="66">
        <f t="shared" si="3"/>
        <v>2.458794121916053</v>
      </c>
      <c r="D225" s="61">
        <v>5358.873713</v>
      </c>
      <c r="E225" s="62" t="s">
        <v>323</v>
      </c>
      <c r="F225" s="61">
        <v>29970.288723999998</v>
      </c>
      <c r="G225" s="61">
        <v>14655.347001</v>
      </c>
      <c r="H225" s="61">
        <v>21962.961753</v>
      </c>
      <c r="I225" s="61">
        <v>11322.485798</v>
      </c>
      <c r="J225" s="61">
        <v>7514.3024100000002</v>
      </c>
      <c r="K225" s="61">
        <v>6428.7395619999998</v>
      </c>
      <c r="L225" s="61">
        <v>13555.694152</v>
      </c>
      <c r="M225" s="61">
        <v>12504.29557</v>
      </c>
      <c r="N225" s="61">
        <v>8865.8763070000005</v>
      </c>
      <c r="O225" s="61">
        <v>4409.7036289999996</v>
      </c>
      <c r="P225" s="61">
        <v>8445.4305800000002</v>
      </c>
      <c r="Q225" s="61">
        <v>9026.1189400000003</v>
      </c>
      <c r="R225" s="61">
        <v>12189.019184999999</v>
      </c>
    </row>
    <row r="226" spans="1:18">
      <c r="A226" s="58">
        <v>2013</v>
      </c>
      <c r="B226" s="59">
        <v>4</v>
      </c>
      <c r="C226" s="66">
        <f t="shared" si="3"/>
        <v>2.3934885020582568</v>
      </c>
      <c r="D226" s="59">
        <v>5323.9357829999999</v>
      </c>
      <c r="E226" s="59" t="s">
        <v>323</v>
      </c>
      <c r="F226" s="59">
        <v>29553.022829000001</v>
      </c>
      <c r="G226" s="59">
        <v>13351.466514</v>
      </c>
      <c r="H226" s="59">
        <v>19810.262998999999</v>
      </c>
      <c r="I226" s="59">
        <v>11752.015998999999</v>
      </c>
      <c r="J226" s="59">
        <v>7648.1123109999999</v>
      </c>
      <c r="K226" s="59">
        <v>6756.5895140000002</v>
      </c>
      <c r="L226" s="59">
        <v>13673.298328999999</v>
      </c>
      <c r="M226" s="59">
        <v>10471.235831</v>
      </c>
      <c r="N226" s="59">
        <v>9230.6614059999993</v>
      </c>
      <c r="O226" s="59">
        <v>4481.1868860000004</v>
      </c>
      <c r="P226" s="59">
        <v>8880.9429550000004</v>
      </c>
      <c r="Q226" s="59">
        <v>9352.8147900000004</v>
      </c>
      <c r="R226" s="59">
        <v>12347.259158999999</v>
      </c>
    </row>
    <row r="227" spans="1:18">
      <c r="A227" s="64">
        <v>2013</v>
      </c>
      <c r="B227" s="61">
        <v>5</v>
      </c>
      <c r="C227" s="66">
        <f t="shared" si="3"/>
        <v>2.3449337376598582</v>
      </c>
      <c r="D227" s="61">
        <v>5036.0357379999996</v>
      </c>
      <c r="E227" s="62" t="s">
        <v>323</v>
      </c>
      <c r="F227" s="61">
        <v>31151.454043000002</v>
      </c>
      <c r="G227" s="61">
        <v>14030.871026999999</v>
      </c>
      <c r="H227" s="61">
        <v>27430.834949</v>
      </c>
      <c r="I227" s="61">
        <v>12671.276537</v>
      </c>
      <c r="J227" s="61">
        <v>8203.3399449999997</v>
      </c>
      <c r="K227" s="61">
        <v>6955.2891129999998</v>
      </c>
      <c r="L227" s="61">
        <v>14133.417807</v>
      </c>
      <c r="M227" s="61">
        <v>12961.706115999999</v>
      </c>
      <c r="N227" s="61">
        <v>9937.7329659999996</v>
      </c>
      <c r="O227" s="61">
        <v>4566.431544</v>
      </c>
      <c r="P227" s="61">
        <v>8698.1188099999999</v>
      </c>
      <c r="Q227" s="61">
        <v>9448.1000170000007</v>
      </c>
      <c r="R227" s="61">
        <v>13284.577531000001</v>
      </c>
    </row>
    <row r="228" spans="1:18">
      <c r="A228" s="58">
        <v>2013</v>
      </c>
      <c r="B228" s="59">
        <v>6</v>
      </c>
      <c r="C228" s="66">
        <f t="shared" si="3"/>
        <v>2.2635281165543275</v>
      </c>
      <c r="D228" s="59">
        <v>6699.5657279999996</v>
      </c>
      <c r="E228" s="59" t="s">
        <v>323</v>
      </c>
      <c r="F228" s="59">
        <v>40661.128100000002</v>
      </c>
      <c r="G228" s="59">
        <v>19976.239697000001</v>
      </c>
      <c r="H228" s="59">
        <v>33991.204204000001</v>
      </c>
      <c r="I228" s="59">
        <v>16574.380735999999</v>
      </c>
      <c r="J228" s="59">
        <v>11921.393701999999</v>
      </c>
      <c r="K228" s="59">
        <v>9928.7082460000001</v>
      </c>
      <c r="L228" s="59">
        <v>19656.895689000001</v>
      </c>
      <c r="M228" s="59">
        <v>16682.462054</v>
      </c>
      <c r="N228" s="59">
        <v>13269.855643999999</v>
      </c>
      <c r="O228" s="59">
        <v>6314.0777070000004</v>
      </c>
      <c r="P228" s="59">
        <v>12837.140240999999</v>
      </c>
      <c r="Q228" s="59">
        <v>13290.306363</v>
      </c>
      <c r="R228" s="59">
        <v>17963.606372999999</v>
      </c>
    </row>
    <row r="229" spans="1:18">
      <c r="A229" s="64">
        <v>2013</v>
      </c>
      <c r="B229" s="61">
        <v>7</v>
      </c>
      <c r="C229" s="66">
        <f t="shared" si="3"/>
        <v>2.3643659168950775</v>
      </c>
      <c r="D229" s="61">
        <v>4815.0268379999998</v>
      </c>
      <c r="E229" s="62" t="s">
        <v>323</v>
      </c>
      <c r="F229" s="61">
        <v>31992.168465999999</v>
      </c>
      <c r="G229" s="61">
        <v>14502.625674000001</v>
      </c>
      <c r="H229" s="61">
        <v>21952.727612999999</v>
      </c>
      <c r="I229" s="61">
        <v>13075.577608</v>
      </c>
      <c r="J229" s="61">
        <v>8393.8277249999992</v>
      </c>
      <c r="K229" s="61">
        <v>7028.5629669999998</v>
      </c>
      <c r="L229" s="61">
        <v>15039.782127</v>
      </c>
      <c r="M229" s="61">
        <v>11180.363254</v>
      </c>
      <c r="N229" s="61">
        <v>10290.306844999999</v>
      </c>
      <c r="O229" s="61">
        <v>4881.7077399999998</v>
      </c>
      <c r="P229" s="61">
        <v>9216.9130989999994</v>
      </c>
      <c r="Q229" s="61">
        <v>9973.0221509999992</v>
      </c>
      <c r="R229" s="61">
        <v>13530.971766000001</v>
      </c>
    </row>
    <row r="230" spans="1:18">
      <c r="A230" s="58">
        <v>2013</v>
      </c>
      <c r="B230" s="59">
        <v>8</v>
      </c>
      <c r="C230" s="66">
        <f t="shared" si="3"/>
        <v>2.3030171424669801</v>
      </c>
      <c r="D230" s="59">
        <v>4959.7081889999999</v>
      </c>
      <c r="E230" s="59" t="s">
        <v>323</v>
      </c>
      <c r="F230" s="59">
        <v>30544.332016</v>
      </c>
      <c r="G230" s="59">
        <v>14156.510397</v>
      </c>
      <c r="H230" s="59">
        <v>21748.144376</v>
      </c>
      <c r="I230" s="59">
        <v>12245.176615</v>
      </c>
      <c r="J230" s="59">
        <v>8343.7046900000005</v>
      </c>
      <c r="K230" s="59">
        <v>7557.3274000000001</v>
      </c>
      <c r="L230" s="59">
        <v>14947.258671</v>
      </c>
      <c r="M230" s="59">
        <v>11961.834625</v>
      </c>
      <c r="N230" s="59">
        <v>10178.259351000001</v>
      </c>
      <c r="O230" s="59">
        <v>4937.8043539999999</v>
      </c>
      <c r="P230" s="59">
        <v>9744.8443499999994</v>
      </c>
      <c r="Q230" s="59">
        <v>9900.144053</v>
      </c>
      <c r="R230" s="59">
        <v>13262.74627</v>
      </c>
    </row>
    <row r="231" spans="1:18">
      <c r="A231" s="64">
        <v>2013</v>
      </c>
      <c r="B231" s="61">
        <v>9</v>
      </c>
      <c r="C231" s="66">
        <f t="shared" si="3"/>
        <v>2.2830491966030335</v>
      </c>
      <c r="D231" s="61">
        <v>5046.9897209999999</v>
      </c>
      <c r="E231" s="62" t="s">
        <v>323</v>
      </c>
      <c r="F231" s="61">
        <v>31131.596939999999</v>
      </c>
      <c r="G231" s="61">
        <v>14692.744094</v>
      </c>
      <c r="H231" s="61">
        <v>24155.578415</v>
      </c>
      <c r="I231" s="61">
        <v>12568.525517</v>
      </c>
      <c r="J231" s="61">
        <v>8466.1073130000004</v>
      </c>
      <c r="K231" s="61">
        <v>7284.2022790000001</v>
      </c>
      <c r="L231" s="61">
        <v>15123.118748000001</v>
      </c>
      <c r="M231" s="61">
        <v>11951.827992</v>
      </c>
      <c r="N231" s="61">
        <v>10416.980333</v>
      </c>
      <c r="O231" s="61">
        <v>4991.9897069999997</v>
      </c>
      <c r="P231" s="61">
        <v>9844.0519600000007</v>
      </c>
      <c r="Q231" s="61">
        <v>10351.646826</v>
      </c>
      <c r="R231" s="61">
        <v>13635.972884999999</v>
      </c>
    </row>
    <row r="232" spans="1:18">
      <c r="A232" s="58">
        <v>2013</v>
      </c>
      <c r="B232" s="59">
        <v>10</v>
      </c>
      <c r="C232" s="66">
        <f t="shared" si="3"/>
        <v>2.3139471758636869</v>
      </c>
      <c r="D232" s="59">
        <v>5348.3269200000004</v>
      </c>
      <c r="E232" s="59" t="s">
        <v>323</v>
      </c>
      <c r="F232" s="59">
        <v>32235.676124000001</v>
      </c>
      <c r="G232" s="59">
        <v>14929.639686</v>
      </c>
      <c r="H232" s="59">
        <v>21694.40868</v>
      </c>
      <c r="I232" s="59">
        <v>12687.929681</v>
      </c>
      <c r="J232" s="59">
        <v>8491.7433199999996</v>
      </c>
      <c r="K232" s="59">
        <v>7580.8459050000001</v>
      </c>
      <c r="L232" s="59">
        <v>15395.448286000001</v>
      </c>
      <c r="M232" s="59">
        <v>11718.539350999999</v>
      </c>
      <c r="N232" s="59">
        <v>10523.676856</v>
      </c>
      <c r="O232" s="59">
        <v>4974.8732909999999</v>
      </c>
      <c r="P232" s="59">
        <v>10145.650971999999</v>
      </c>
      <c r="Q232" s="59">
        <v>10338.520986</v>
      </c>
      <c r="R232" s="59">
        <v>13931.033716</v>
      </c>
    </row>
    <row r="233" spans="1:18">
      <c r="A233" s="64">
        <v>2013</v>
      </c>
      <c r="B233" s="61">
        <v>11</v>
      </c>
      <c r="C233" s="66">
        <f t="shared" si="3"/>
        <v>2.3176299458373921</v>
      </c>
      <c r="D233" s="61">
        <v>5398.2898709999999</v>
      </c>
      <c r="E233" s="62" t="s">
        <v>323</v>
      </c>
      <c r="F233" s="61">
        <v>33722.418152999999</v>
      </c>
      <c r="G233" s="61">
        <v>15347.601069</v>
      </c>
      <c r="H233" s="61">
        <v>23624.651587</v>
      </c>
      <c r="I233" s="61">
        <v>13545.154355000001</v>
      </c>
      <c r="J233" s="61">
        <v>9005.4234469999992</v>
      </c>
      <c r="K233" s="61">
        <v>7705.1078440000001</v>
      </c>
      <c r="L233" s="61">
        <v>16287.965235</v>
      </c>
      <c r="M233" s="61">
        <v>13076.613442</v>
      </c>
      <c r="N233" s="61">
        <v>11106.955599000001</v>
      </c>
      <c r="O233" s="61">
        <v>5038.9843899999996</v>
      </c>
      <c r="P233" s="61">
        <v>10140.669400999999</v>
      </c>
      <c r="Q233" s="61">
        <v>10444.456128</v>
      </c>
      <c r="R233" s="61">
        <v>14550.389381000001</v>
      </c>
    </row>
    <row r="234" spans="1:18">
      <c r="A234" s="58">
        <v>2013</v>
      </c>
      <c r="B234" s="59">
        <v>12</v>
      </c>
      <c r="C234" s="66">
        <f t="shared" si="3"/>
        <v>2.2457606002363963</v>
      </c>
      <c r="D234" s="59">
        <v>7495.3964619999997</v>
      </c>
      <c r="E234" s="59" t="s">
        <v>323</v>
      </c>
      <c r="F234" s="59">
        <v>45361.430198000002</v>
      </c>
      <c r="G234" s="59">
        <v>22137.489348999999</v>
      </c>
      <c r="H234" s="59">
        <v>36501.276600999998</v>
      </c>
      <c r="I234" s="59">
        <v>17885.421328</v>
      </c>
      <c r="J234" s="59">
        <v>13251.572574</v>
      </c>
      <c r="K234" s="59">
        <v>10446.246658</v>
      </c>
      <c r="L234" s="59">
        <v>22506.272775000001</v>
      </c>
      <c r="M234" s="59">
        <v>17799.985220999999</v>
      </c>
      <c r="N234" s="59">
        <v>14979.592291000001</v>
      </c>
      <c r="O234" s="59">
        <v>7374.3325249999998</v>
      </c>
      <c r="P234" s="59">
        <v>15576.019184000001</v>
      </c>
      <c r="Q234" s="59">
        <v>15503.814522000001</v>
      </c>
      <c r="R234" s="59">
        <v>20198.693571</v>
      </c>
    </row>
    <row r="235" spans="1:18">
      <c r="A235" s="64">
        <v>2014</v>
      </c>
      <c r="B235" s="61">
        <v>1</v>
      </c>
      <c r="C235" s="66">
        <f t="shared" si="3"/>
        <v>2.2838921401081191</v>
      </c>
      <c r="D235" s="61">
        <v>4645.2306534340378</v>
      </c>
      <c r="E235" s="62">
        <v>4934.1594736842117</v>
      </c>
      <c r="F235" s="61">
        <v>35106.854307581198</v>
      </c>
      <c r="G235" s="61">
        <v>16430.867397520229</v>
      </c>
      <c r="H235" s="61">
        <v>28532.257964135017</v>
      </c>
      <c r="I235" s="61">
        <v>15790.699051125046</v>
      </c>
      <c r="J235" s="61">
        <v>9049.8945108051739</v>
      </c>
      <c r="K235" s="61">
        <v>7426.5076944887769</v>
      </c>
      <c r="L235" s="61">
        <v>16847.957817900373</v>
      </c>
      <c r="M235" s="61">
        <v>13236.659094247267</v>
      </c>
      <c r="N235" s="61">
        <v>11512.822635986233</v>
      </c>
      <c r="O235" s="61">
        <v>5738.7779459691192</v>
      </c>
      <c r="P235" s="61">
        <v>11714.123659411034</v>
      </c>
      <c r="Q235" s="61">
        <v>10719.006323839694</v>
      </c>
      <c r="R235" s="61">
        <v>15371.50274790089</v>
      </c>
    </row>
    <row r="236" spans="1:18">
      <c r="A236" s="58">
        <v>2014</v>
      </c>
      <c r="B236" s="59">
        <v>2</v>
      </c>
      <c r="C236" s="66">
        <f t="shared" si="3"/>
        <v>2.2933731949458123</v>
      </c>
      <c r="D236" s="59">
        <v>6338.9478528504151</v>
      </c>
      <c r="E236" s="59">
        <v>5738.5594117647051</v>
      </c>
      <c r="F236" s="59">
        <v>35555.09129003081</v>
      </c>
      <c r="G236" s="59">
        <v>15448.54978545009</v>
      </c>
      <c r="H236" s="59">
        <v>26538.811930010568</v>
      </c>
      <c r="I236" s="59">
        <v>14977.477710058673</v>
      </c>
      <c r="J236" s="59">
        <v>9368.9375168475635</v>
      </c>
      <c r="K236" s="59">
        <v>7808.6610553571572</v>
      </c>
      <c r="L236" s="59">
        <v>17790.897617342318</v>
      </c>
      <c r="M236" s="59">
        <v>13618.433425754765</v>
      </c>
      <c r="N236" s="59">
        <v>11860.504096724359</v>
      </c>
      <c r="O236" s="59">
        <v>5529.0576321097296</v>
      </c>
      <c r="P236" s="59">
        <v>11028.198639143682</v>
      </c>
      <c r="Q236" s="59">
        <v>10936.894609334086</v>
      </c>
      <c r="R236" s="59">
        <v>15503.404054947499</v>
      </c>
    </row>
    <row r="237" spans="1:18">
      <c r="A237" s="64">
        <v>2014</v>
      </c>
      <c r="B237" s="61">
        <v>3</v>
      </c>
      <c r="C237" s="66">
        <f t="shared" si="3"/>
        <v>2.4654110805310467</v>
      </c>
      <c r="D237" s="61">
        <v>7176.1563583623656</v>
      </c>
      <c r="E237" s="62">
        <v>5260.5668750000004</v>
      </c>
      <c r="F237" s="61">
        <v>42921.48821125766</v>
      </c>
      <c r="G237" s="61">
        <v>19213.391709117892</v>
      </c>
      <c r="H237" s="61">
        <v>28445.745216701831</v>
      </c>
      <c r="I237" s="61">
        <v>16157.103470963781</v>
      </c>
      <c r="J237" s="61">
        <v>9558.1939345378378</v>
      </c>
      <c r="K237" s="61">
        <v>8301.4689803080619</v>
      </c>
      <c r="L237" s="61">
        <v>18360.745756362128</v>
      </c>
      <c r="M237" s="61">
        <v>15111.976042944802</v>
      </c>
      <c r="N237" s="61">
        <v>12127.76562367416</v>
      </c>
      <c r="O237" s="61">
        <v>5611.2171187631657</v>
      </c>
      <c r="P237" s="61">
        <v>11664.934750000008</v>
      </c>
      <c r="Q237" s="61">
        <v>11376.934846767059</v>
      </c>
      <c r="R237" s="61">
        <v>17409.465119306766</v>
      </c>
    </row>
    <row r="238" spans="1:18">
      <c r="A238" s="58">
        <v>2014</v>
      </c>
      <c r="B238" s="59">
        <v>4</v>
      </c>
      <c r="C238" s="66">
        <f t="shared" si="3"/>
        <v>2.1911849503413179</v>
      </c>
      <c r="D238" s="59">
        <v>6463.4184125921001</v>
      </c>
      <c r="E238" s="59">
        <v>5134.926842105262</v>
      </c>
      <c r="F238" s="59">
        <v>36047.167866599681</v>
      </c>
      <c r="G238" s="59">
        <v>16220.826134892994</v>
      </c>
      <c r="H238" s="59">
        <v>24497.758286014672</v>
      </c>
      <c r="I238" s="59">
        <v>14939.156777518274</v>
      </c>
      <c r="J238" s="59">
        <v>10354.225284526919</v>
      </c>
      <c r="K238" s="59">
        <v>8700.9111030509903</v>
      </c>
      <c r="L238" s="59">
        <v>18367.966489085149</v>
      </c>
      <c r="M238" s="59">
        <v>17416.700121359227</v>
      </c>
      <c r="N238" s="59">
        <v>12531.984206309104</v>
      </c>
      <c r="O238" s="59">
        <v>5910.2235934790269</v>
      </c>
      <c r="P238" s="59">
        <v>11867.64057827559</v>
      </c>
      <c r="Q238" s="59">
        <v>11854.915382379679</v>
      </c>
      <c r="R238" s="59">
        <v>16450.99281143961</v>
      </c>
    </row>
    <row r="239" spans="1:18">
      <c r="A239" s="64">
        <v>2014</v>
      </c>
      <c r="B239" s="61">
        <v>5</v>
      </c>
      <c r="C239" s="66">
        <f t="shared" si="3"/>
        <v>2.310761783704796</v>
      </c>
      <c r="D239" s="61">
        <v>6277.8556538018238</v>
      </c>
      <c r="E239" s="62">
        <v>5546.2347058823525</v>
      </c>
      <c r="F239" s="61">
        <v>42905.092781083462</v>
      </c>
      <c r="G239" s="61">
        <v>18144.58671540349</v>
      </c>
      <c r="H239" s="61">
        <v>35766.848980125607</v>
      </c>
      <c r="I239" s="61">
        <v>17593.186161666297</v>
      </c>
      <c r="J239" s="61">
        <v>10770.277240535906</v>
      </c>
      <c r="K239" s="61">
        <v>9138.3630402848357</v>
      </c>
      <c r="L239" s="61">
        <v>18769.838857945721</v>
      </c>
      <c r="M239" s="61">
        <v>14483.270593272182</v>
      </c>
      <c r="N239" s="61">
        <v>13225.239833925574</v>
      </c>
      <c r="O239" s="61">
        <v>5774.5127084745845</v>
      </c>
      <c r="P239" s="61">
        <v>12108.501880208321</v>
      </c>
      <c r="Q239" s="61">
        <v>11850.663320686541</v>
      </c>
      <c r="R239" s="61">
        <v>18567.510110148447</v>
      </c>
    </row>
    <row r="240" spans="1:18">
      <c r="A240" s="58">
        <v>2014</v>
      </c>
      <c r="B240" s="59">
        <v>6</v>
      </c>
      <c r="C240" s="66">
        <f t="shared" si="3"/>
        <v>2.2505882947435838</v>
      </c>
      <c r="D240" s="59">
        <v>8359.6207152836123</v>
      </c>
      <c r="E240" s="59">
        <v>7047.7693749999999</v>
      </c>
      <c r="F240" s="59">
        <v>56479.131911540455</v>
      </c>
      <c r="G240" s="59">
        <v>25624.730321794952</v>
      </c>
      <c r="H240" s="59">
        <v>43501.397313899062</v>
      </c>
      <c r="I240" s="59">
        <v>23020.981372085149</v>
      </c>
      <c r="J240" s="59">
        <v>15453.38459735232</v>
      </c>
      <c r="K240" s="59">
        <v>12530.227016869494</v>
      </c>
      <c r="L240" s="59">
        <v>25358.624939481881</v>
      </c>
      <c r="M240" s="59">
        <v>21507.462256664607</v>
      </c>
      <c r="N240" s="59">
        <v>17985.888747378318</v>
      </c>
      <c r="O240" s="59">
        <v>8124.8094092266983</v>
      </c>
      <c r="P240" s="59">
        <v>17749.551962736085</v>
      </c>
      <c r="Q240" s="59">
        <v>17340.596730906553</v>
      </c>
      <c r="R240" s="59">
        <v>25095.274885882802</v>
      </c>
    </row>
    <row r="241" spans="1:18">
      <c r="A241" s="64">
        <v>2014</v>
      </c>
      <c r="B241" s="61">
        <v>7</v>
      </c>
      <c r="C241" s="66">
        <f t="shared" si="3"/>
        <v>2.173875030912924</v>
      </c>
      <c r="D241" s="61">
        <v>6286.4993905895708</v>
      </c>
      <c r="E241" s="62">
        <v>5540.7546153846142</v>
      </c>
      <c r="F241" s="61">
        <v>39724.359741985994</v>
      </c>
      <c r="G241" s="61">
        <v>18302.638892778439</v>
      </c>
      <c r="H241" s="61">
        <v>27617.023781950924</v>
      </c>
      <c r="I241" s="61">
        <v>16624.747648504628</v>
      </c>
      <c r="J241" s="61">
        <v>11681.016751119349</v>
      </c>
      <c r="K241" s="61">
        <v>8834.8160277355692</v>
      </c>
      <c r="L241" s="61">
        <v>20266.885826056608</v>
      </c>
      <c r="M241" s="61">
        <v>14808.629993792663</v>
      </c>
      <c r="N241" s="61">
        <v>13708.068554061683</v>
      </c>
      <c r="O241" s="61">
        <v>6728.0467647058922</v>
      </c>
      <c r="P241" s="61">
        <v>13238.740096642903</v>
      </c>
      <c r="Q241" s="61">
        <v>12751.368442594467</v>
      </c>
      <c r="R241" s="61">
        <v>18273.525008152679</v>
      </c>
    </row>
    <row r="242" spans="1:18">
      <c r="A242" s="58">
        <v>2014</v>
      </c>
      <c r="B242" s="59">
        <v>8</v>
      </c>
      <c r="C242" s="66">
        <f t="shared" si="3"/>
        <v>2.2281968000633885</v>
      </c>
      <c r="D242" s="59">
        <v>6341.8313350412827</v>
      </c>
      <c r="E242" s="59">
        <v>5533.376923076923</v>
      </c>
      <c r="F242" s="59">
        <v>42352.058730543889</v>
      </c>
      <c r="G242" s="59">
        <v>19138.864026058607</v>
      </c>
      <c r="H242" s="59">
        <v>28834.662476683949</v>
      </c>
      <c r="I242" s="59">
        <v>17643.873025155179</v>
      </c>
      <c r="J242" s="59">
        <v>10914.376175504603</v>
      </c>
      <c r="K242" s="59">
        <v>9717.2444817602664</v>
      </c>
      <c r="L242" s="59">
        <v>20951.052207746878</v>
      </c>
      <c r="M242" s="59">
        <v>15402.634086687312</v>
      </c>
      <c r="N242" s="59">
        <v>14048.748324421942</v>
      </c>
      <c r="O242" s="59">
        <v>6959.4132105441104</v>
      </c>
      <c r="P242" s="59">
        <v>13625.890134791456</v>
      </c>
      <c r="Q242" s="59">
        <v>12945.168131260725</v>
      </c>
      <c r="R242" s="59">
        <v>19007.324096928533</v>
      </c>
    </row>
    <row r="243" spans="1:18">
      <c r="A243" s="64">
        <v>2014</v>
      </c>
      <c r="B243" s="61">
        <v>9</v>
      </c>
      <c r="C243" s="66">
        <f t="shared" si="3"/>
        <v>2.2372583113643398</v>
      </c>
      <c r="D243" s="61">
        <v>6619.3291035683069</v>
      </c>
      <c r="E243" s="62">
        <v>5135.7650000000003</v>
      </c>
      <c r="F243" s="61">
        <v>44196.815988222959</v>
      </c>
      <c r="G243" s="61">
        <v>19625.173721833689</v>
      </c>
      <c r="H243" s="61">
        <v>30624.837347150267</v>
      </c>
      <c r="I243" s="61">
        <v>18195.995693699475</v>
      </c>
      <c r="J243" s="61">
        <v>11631.23870350025</v>
      </c>
      <c r="K243" s="61">
        <v>9611.0804262162492</v>
      </c>
      <c r="L243" s="61">
        <v>21477.796179167563</v>
      </c>
      <c r="M243" s="61">
        <v>15781.859018023622</v>
      </c>
      <c r="N243" s="61">
        <v>14106.025259168411</v>
      </c>
      <c r="O243" s="61">
        <v>6964.5730094467053</v>
      </c>
      <c r="P243" s="61">
        <v>13569.147678526359</v>
      </c>
      <c r="Q243" s="61">
        <v>13440.704890523688</v>
      </c>
      <c r="R243" s="61">
        <v>19754.900792510885</v>
      </c>
    </row>
    <row r="244" spans="1:18">
      <c r="A244" s="58">
        <v>2014</v>
      </c>
      <c r="B244" s="59">
        <v>10</v>
      </c>
      <c r="C244" s="66">
        <f t="shared" si="3"/>
        <v>2.2387655758875034</v>
      </c>
      <c r="D244" s="59">
        <v>6995.730558739263</v>
      </c>
      <c r="E244" s="59">
        <v>5963.8621428571432</v>
      </c>
      <c r="F244" s="59">
        <v>44904.25324991376</v>
      </c>
      <c r="G244" s="59">
        <v>20025.280907560937</v>
      </c>
      <c r="H244" s="59">
        <v>31154.465248447177</v>
      </c>
      <c r="I244" s="59">
        <v>17836.53515990499</v>
      </c>
      <c r="J244" s="59">
        <v>11802.259508341567</v>
      </c>
      <c r="K244" s="59">
        <v>9824.8930586533988</v>
      </c>
      <c r="L244" s="59">
        <v>21559.471694545377</v>
      </c>
      <c r="M244" s="59">
        <v>16509.717273885377</v>
      </c>
      <c r="N244" s="59">
        <v>14449.876709848231</v>
      </c>
      <c r="O244" s="59">
        <v>7027.5281677332523</v>
      </c>
      <c r="P244" s="59">
        <v>14640.879617212895</v>
      </c>
      <c r="Q244" s="59">
        <v>13558.609058988735</v>
      </c>
      <c r="R244" s="59">
        <v>20057.595012873368</v>
      </c>
    </row>
    <row r="245" spans="1:18">
      <c r="A245" s="64">
        <v>2014</v>
      </c>
      <c r="B245" s="61">
        <v>11</v>
      </c>
      <c r="C245" s="66">
        <f t="shared" si="3"/>
        <v>2.171270568313926</v>
      </c>
      <c r="D245" s="61">
        <v>6892.1969613526453</v>
      </c>
      <c r="E245" s="62">
        <v>6213.8906666666671</v>
      </c>
      <c r="F245" s="61">
        <v>43442.474833513676</v>
      </c>
      <c r="G245" s="61">
        <v>20201.941221713776</v>
      </c>
      <c r="H245" s="61">
        <v>31394.696683647446</v>
      </c>
      <c r="I245" s="61">
        <v>17811.771089198435</v>
      </c>
      <c r="J245" s="61">
        <v>12395.364138215156</v>
      </c>
      <c r="K245" s="61">
        <v>10140.839070382408</v>
      </c>
      <c r="L245" s="61">
        <v>22222.908369853209</v>
      </c>
      <c r="M245" s="61">
        <v>17355.721454319471</v>
      </c>
      <c r="N245" s="61">
        <v>14691.725935044153</v>
      </c>
      <c r="O245" s="61">
        <v>7303.4619585175151</v>
      </c>
      <c r="P245" s="61">
        <v>14577.296377678129</v>
      </c>
      <c r="Q245" s="61">
        <v>14055.097973421907</v>
      </c>
      <c r="R245" s="61">
        <v>20007.858747538961</v>
      </c>
    </row>
    <row r="246" spans="1:18">
      <c r="A246" s="58">
        <v>2014</v>
      </c>
      <c r="B246" s="59">
        <v>12</v>
      </c>
      <c r="C246" s="66">
        <f t="shared" si="3"/>
        <v>2.2584564544895009</v>
      </c>
      <c r="D246" s="59">
        <v>10436.585528723961</v>
      </c>
      <c r="E246" s="59">
        <v>7522.6694117647057</v>
      </c>
      <c r="F246" s="59">
        <v>67140.163360385122</v>
      </c>
      <c r="G246" s="59">
        <v>30027.595247224999</v>
      </c>
      <c r="H246" s="59">
        <v>48714.365565085856</v>
      </c>
      <c r="I246" s="59">
        <v>25450.781264280347</v>
      </c>
      <c r="J246" s="59">
        <v>17655.086954856819</v>
      </c>
      <c r="K246" s="59">
        <v>14123.008307634431</v>
      </c>
      <c r="L246" s="59">
        <v>31729.861477679759</v>
      </c>
      <c r="M246" s="59">
        <v>23538.549682044904</v>
      </c>
      <c r="N246" s="59">
        <v>21152.18220750858</v>
      </c>
      <c r="O246" s="59">
        <v>10462.348751326501</v>
      </c>
      <c r="P246" s="59">
        <v>21725.155386509068</v>
      </c>
      <c r="Q246" s="59">
        <v>21387.792523249729</v>
      </c>
      <c r="R246" s="59">
        <v>29728.340888273364</v>
      </c>
    </row>
    <row r="247" spans="1:18">
      <c r="A247" s="64">
        <v>2015</v>
      </c>
      <c r="B247" s="61">
        <v>1</v>
      </c>
      <c r="C247" s="66">
        <f t="shared" si="3"/>
        <v>2.3412988830664907</v>
      </c>
      <c r="D247" s="61">
        <v>6011.7048804477017</v>
      </c>
      <c r="E247" s="62">
        <v>6943.1094736842115</v>
      </c>
      <c r="F247" s="61">
        <v>54087.971381476767</v>
      </c>
      <c r="G247" s="61">
        <v>24387.963677028136</v>
      </c>
      <c r="H247" s="61">
        <v>39338.425235707073</v>
      </c>
      <c r="I247" s="61">
        <v>19402.921584905675</v>
      </c>
      <c r="J247" s="61">
        <v>12353.621935059884</v>
      </c>
      <c r="K247" s="61">
        <v>10437.313454900652</v>
      </c>
      <c r="L247" s="61">
        <v>23971.486479502011</v>
      </c>
      <c r="M247" s="61">
        <v>19744.716922126081</v>
      </c>
      <c r="N247" s="61">
        <v>15873.034687876767</v>
      </c>
      <c r="O247" s="61">
        <v>8136.4396589975204</v>
      </c>
      <c r="P247" s="61">
        <v>15942.112970321963</v>
      </c>
      <c r="Q247" s="61">
        <v>15486.596924693582</v>
      </c>
      <c r="R247" s="61">
        <v>23101.694436652033</v>
      </c>
    </row>
    <row r="248" spans="1:18">
      <c r="A248" s="58">
        <v>2015</v>
      </c>
      <c r="B248" s="59">
        <v>2</v>
      </c>
      <c r="C248" s="66">
        <f t="shared" si="3"/>
        <v>2.2513683197724603</v>
      </c>
      <c r="D248" s="59">
        <v>8320.3891432673936</v>
      </c>
      <c r="E248" s="59">
        <v>6388.0657894736851</v>
      </c>
      <c r="F248" s="59">
        <v>49833.681389866062</v>
      </c>
      <c r="G248" s="59">
        <v>22173.37334025151</v>
      </c>
      <c r="H248" s="59">
        <v>36521.995562218843</v>
      </c>
      <c r="I248" s="59">
        <v>18494.40056929881</v>
      </c>
      <c r="J248" s="59">
        <v>13205.822517985536</v>
      </c>
      <c r="K248" s="59">
        <v>10379.462223827861</v>
      </c>
      <c r="L248" s="59">
        <v>24133.60653828151</v>
      </c>
      <c r="M248" s="59">
        <v>18480.259217498493</v>
      </c>
      <c r="N248" s="59">
        <v>15487.052848164049</v>
      </c>
      <c r="O248" s="59">
        <v>9296.2059178081981</v>
      </c>
      <c r="P248" s="59">
        <v>14735.015177677664</v>
      </c>
      <c r="Q248" s="59">
        <v>15505.016293416302</v>
      </c>
      <c r="R248" s="59">
        <v>22134.84171035267</v>
      </c>
    </row>
    <row r="249" spans="1:18">
      <c r="A249" s="64">
        <v>2015</v>
      </c>
      <c r="B249" s="61">
        <v>3</v>
      </c>
      <c r="C249" s="66">
        <f t="shared" si="3"/>
        <v>2.3138949344200337</v>
      </c>
      <c r="D249" s="61">
        <v>9338.2723736299813</v>
      </c>
      <c r="E249" s="62">
        <v>5052.8547619047622</v>
      </c>
      <c r="F249" s="61">
        <v>54219.580336192121</v>
      </c>
      <c r="G249" s="61">
        <v>25924.910961793357</v>
      </c>
      <c r="H249" s="61">
        <v>38232.135112331482</v>
      </c>
      <c r="I249" s="61">
        <v>18788.951023571139</v>
      </c>
      <c r="J249" s="61">
        <v>13148.972437059692</v>
      </c>
      <c r="K249" s="61">
        <v>10548.123681375922</v>
      </c>
      <c r="L249" s="61">
        <v>25032.602575828314</v>
      </c>
      <c r="M249" s="61">
        <v>20512.584905545395</v>
      </c>
      <c r="N249" s="61">
        <v>15059.081438958552</v>
      </c>
      <c r="O249" s="61">
        <v>8964.5801707650298</v>
      </c>
      <c r="P249" s="61">
        <v>14979.089627236546</v>
      </c>
      <c r="Q249" s="61">
        <v>15637.356071366423</v>
      </c>
      <c r="R249" s="61">
        <v>23432.170376301892</v>
      </c>
    </row>
    <row r="250" spans="1:18">
      <c r="A250" s="58">
        <v>2015</v>
      </c>
      <c r="B250" s="59">
        <v>4</v>
      </c>
      <c r="C250" s="66">
        <f t="shared" si="3"/>
        <v>2.2441852376642752</v>
      </c>
      <c r="D250" s="59">
        <v>8181.8975343624425</v>
      </c>
      <c r="E250" s="59">
        <v>4917.1295652173922</v>
      </c>
      <c r="F250" s="59">
        <v>51313.227144408243</v>
      </c>
      <c r="G250" s="59">
        <v>22870.725888645698</v>
      </c>
      <c r="H250" s="59">
        <v>33531.714321357329</v>
      </c>
      <c r="I250" s="59">
        <v>18086.393000793712</v>
      </c>
      <c r="J250" s="59">
        <v>13232.688358776806</v>
      </c>
      <c r="K250" s="59">
        <v>10968.573390825695</v>
      </c>
      <c r="L250" s="59">
        <v>25658.051583421911</v>
      </c>
      <c r="M250" s="59">
        <v>17671.782767639888</v>
      </c>
      <c r="N250" s="59">
        <v>15595.730501127757</v>
      </c>
      <c r="O250" s="59">
        <v>9219.3128543046423</v>
      </c>
      <c r="P250" s="59">
        <v>14982.084961394763</v>
      </c>
      <c r="Q250" s="59">
        <v>16291.147964412783</v>
      </c>
      <c r="R250" s="59">
        <v>22864.969559203819</v>
      </c>
    </row>
    <row r="251" spans="1:18">
      <c r="A251" s="64">
        <v>2015</v>
      </c>
      <c r="B251" s="61">
        <v>5</v>
      </c>
      <c r="C251" s="66">
        <f t="shared" si="3"/>
        <v>2.1455000397605217</v>
      </c>
      <c r="D251" s="61">
        <v>8446.2170397518857</v>
      </c>
      <c r="E251" s="62">
        <v>5080.7109523809531</v>
      </c>
      <c r="F251" s="61">
        <v>51405.116368024392</v>
      </c>
      <c r="G251" s="61">
        <v>23146.25530228539</v>
      </c>
      <c r="H251" s="61">
        <v>43908.359443897629</v>
      </c>
      <c r="I251" s="61">
        <v>19359.667625455113</v>
      </c>
      <c r="J251" s="61">
        <v>14802.398394153668</v>
      </c>
      <c r="K251" s="61">
        <v>11763.601479441277</v>
      </c>
      <c r="L251" s="61">
        <v>25502.338743932734</v>
      </c>
      <c r="M251" s="61">
        <v>18546.158205128217</v>
      </c>
      <c r="N251" s="61">
        <v>16309.062560219165</v>
      </c>
      <c r="O251" s="61">
        <v>9413.9411947194549</v>
      </c>
      <c r="P251" s="61">
        <v>15328.881889469722</v>
      </c>
      <c r="Q251" s="61">
        <v>16511.299267685736</v>
      </c>
      <c r="R251" s="61">
        <v>23959.503805817767</v>
      </c>
    </row>
    <row r="252" spans="1:18">
      <c r="A252" s="58">
        <v>2015</v>
      </c>
      <c r="B252" s="59">
        <v>6</v>
      </c>
      <c r="C252" s="66">
        <f t="shared" si="3"/>
        <v>2.1323690720284127</v>
      </c>
      <c r="D252" s="59">
        <v>11603.904660493812</v>
      </c>
      <c r="E252" s="59">
        <v>6537.07</v>
      </c>
      <c r="F252" s="59">
        <v>72005.180799132635</v>
      </c>
      <c r="G252" s="59">
        <v>34033.793352523106</v>
      </c>
      <c r="H252" s="59">
        <v>57622.291448140961</v>
      </c>
      <c r="I252" s="59">
        <v>26935.457721698283</v>
      </c>
      <c r="J252" s="59">
        <v>21143.328854954627</v>
      </c>
      <c r="K252" s="59">
        <v>16705.560871271584</v>
      </c>
      <c r="L252" s="59">
        <v>34478.551454943918</v>
      </c>
      <c r="M252" s="59">
        <v>35754.890286062197</v>
      </c>
      <c r="N252" s="59">
        <v>22820.586074840008</v>
      </c>
      <c r="O252" s="59">
        <v>13180.295609354411</v>
      </c>
      <c r="P252" s="59">
        <v>22355.829748505977</v>
      </c>
      <c r="Q252" s="59">
        <v>24227.281806083629</v>
      </c>
      <c r="R252" s="59">
        <v>33767.69141124234</v>
      </c>
    </row>
    <row r="253" spans="1:18">
      <c r="A253" s="64">
        <v>2015</v>
      </c>
      <c r="B253" s="61">
        <v>7</v>
      </c>
      <c r="C253" s="66">
        <f t="shared" si="3"/>
        <v>2.0592709597524128</v>
      </c>
      <c r="D253" s="61">
        <v>8759.86510493477</v>
      </c>
      <c r="E253" s="62">
        <v>4933.2726315789469</v>
      </c>
      <c r="F253" s="61">
        <v>49056.562257605998</v>
      </c>
      <c r="G253" s="61">
        <v>23583.486971926013</v>
      </c>
      <c r="H253" s="61">
        <v>36727.68115758762</v>
      </c>
      <c r="I253" s="61">
        <v>19256.267718781426</v>
      </c>
      <c r="J253" s="61">
        <v>15233.726971791044</v>
      </c>
      <c r="K253" s="61">
        <v>12311.376831395341</v>
      </c>
      <c r="L253" s="61">
        <v>27204.231451595053</v>
      </c>
      <c r="M253" s="61">
        <v>20227.489252908756</v>
      </c>
      <c r="N253" s="61">
        <v>17041.726769800982</v>
      </c>
      <c r="O253" s="61">
        <v>9473.0459778597451</v>
      </c>
      <c r="P253" s="61">
        <v>16623.967595533461</v>
      </c>
      <c r="Q253" s="61">
        <v>17149.163541424448</v>
      </c>
      <c r="R253" s="61">
        <v>23822.29595638259</v>
      </c>
    </row>
    <row r="254" spans="1:18">
      <c r="A254" s="58">
        <v>2015</v>
      </c>
      <c r="B254" s="59">
        <v>8</v>
      </c>
      <c r="C254" s="66">
        <f t="shared" si="3"/>
        <v>2.1209522299749621</v>
      </c>
      <c r="D254" s="59">
        <v>8508.4891080220168</v>
      </c>
      <c r="E254" s="59">
        <v>6317.19</v>
      </c>
      <c r="F254" s="59">
        <v>51937.69258282036</v>
      </c>
      <c r="G254" s="59">
        <v>25263.301593137316</v>
      </c>
      <c r="H254" s="59">
        <v>35675.268422341942</v>
      </c>
      <c r="I254" s="59">
        <v>19866.795192639769</v>
      </c>
      <c r="J254" s="59">
        <v>14526.886335222154</v>
      </c>
      <c r="K254" s="59">
        <v>12747.403105826852</v>
      </c>
      <c r="L254" s="59">
        <v>27988.335618250003</v>
      </c>
      <c r="M254" s="59">
        <v>20860.037697885175</v>
      </c>
      <c r="N254" s="59">
        <v>16925.197018095561</v>
      </c>
      <c r="O254" s="59">
        <v>9445.5665573770311</v>
      </c>
      <c r="P254" s="59">
        <v>17545.309090909079</v>
      </c>
      <c r="Q254" s="59">
        <v>17603.474530395953</v>
      </c>
      <c r="R254" s="59">
        <v>24487.912480439736</v>
      </c>
    </row>
    <row r="255" spans="1:18">
      <c r="A255" s="64">
        <v>2015</v>
      </c>
      <c r="B255" s="61">
        <v>9</v>
      </c>
      <c r="C255" s="66">
        <f t="shared" si="3"/>
        <v>2.0934565741105966</v>
      </c>
      <c r="D255" s="61">
        <v>8942.390703725614</v>
      </c>
      <c r="E255" s="62">
        <v>5894.4184999999998</v>
      </c>
      <c r="F255" s="61">
        <v>52351.189221430483</v>
      </c>
      <c r="G255" s="61">
        <v>25372.854776502223</v>
      </c>
      <c r="H255" s="61">
        <v>39897.721828431379</v>
      </c>
      <c r="I255" s="61">
        <v>19809.940487465199</v>
      </c>
      <c r="J255" s="61">
        <v>15597.261121171819</v>
      </c>
      <c r="K255" s="61">
        <v>12759.786206189421</v>
      </c>
      <c r="L255" s="61">
        <v>28822.657167867226</v>
      </c>
      <c r="M255" s="61">
        <v>21165.172619617235</v>
      </c>
      <c r="N255" s="61">
        <v>17173.500328459413</v>
      </c>
      <c r="O255" s="61">
        <v>9622.494865308794</v>
      </c>
      <c r="P255" s="61">
        <v>18215.33572787121</v>
      </c>
      <c r="Q255" s="61">
        <v>17930.02591511482</v>
      </c>
      <c r="R255" s="61">
        <v>25007.057642775249</v>
      </c>
    </row>
    <row r="256" spans="1:18">
      <c r="A256" s="58">
        <v>2015</v>
      </c>
      <c r="B256" s="59">
        <v>10</v>
      </c>
      <c r="C256" s="66">
        <f t="shared" si="3"/>
        <v>2.0855970442351732</v>
      </c>
      <c r="D256" s="59">
        <v>9286.9078889567063</v>
      </c>
      <c r="E256" s="59">
        <v>6426.0394736842109</v>
      </c>
      <c r="F256" s="59">
        <v>51446.779231833294</v>
      </c>
      <c r="G256" s="59">
        <v>25441.970105775032</v>
      </c>
      <c r="H256" s="59">
        <v>38054.245133559976</v>
      </c>
      <c r="I256" s="59">
        <v>19861.337465458033</v>
      </c>
      <c r="J256" s="59">
        <v>15103.534970663341</v>
      </c>
      <c r="K256" s="59">
        <v>13048.433496713571</v>
      </c>
      <c r="L256" s="59">
        <v>28226.912088899291</v>
      </c>
      <c r="M256" s="59">
        <v>20962.676149795181</v>
      </c>
      <c r="N256" s="59">
        <v>16945.759120941228</v>
      </c>
      <c r="O256" s="59">
        <v>9598.775899043203</v>
      </c>
      <c r="P256" s="59">
        <v>17523.294923710284</v>
      </c>
      <c r="Q256" s="59">
        <v>18506.740797266495</v>
      </c>
      <c r="R256" s="59">
        <v>24667.650625051483</v>
      </c>
    </row>
    <row r="257" spans="1:18">
      <c r="A257" s="64">
        <v>2015</v>
      </c>
      <c r="B257" s="61">
        <v>11</v>
      </c>
      <c r="C257" s="66">
        <f t="shared" si="3"/>
        <v>2.0415564236185739</v>
      </c>
      <c r="D257" s="61">
        <v>9182.7651322614001</v>
      </c>
      <c r="E257" s="62">
        <v>6433.6566666666668</v>
      </c>
      <c r="F257" s="61">
        <v>50537.31738736527</v>
      </c>
      <c r="G257" s="61">
        <v>26077.070732596057</v>
      </c>
      <c r="H257" s="61">
        <v>37824.273821964132</v>
      </c>
      <c r="I257" s="61">
        <v>20487.374783809322</v>
      </c>
      <c r="J257" s="61">
        <v>15660.626928193304</v>
      </c>
      <c r="K257" s="61">
        <v>13210.331067509784</v>
      </c>
      <c r="L257" s="61">
        <v>29349.101564849563</v>
      </c>
      <c r="M257" s="61">
        <v>23652.873861620261</v>
      </c>
      <c r="N257" s="61">
        <v>16930.423009143971</v>
      </c>
      <c r="O257" s="61">
        <v>9870.1269775994424</v>
      </c>
      <c r="P257" s="61">
        <v>18705.9338600724</v>
      </c>
      <c r="Q257" s="61">
        <v>18353.552149864667</v>
      </c>
      <c r="R257" s="61">
        <v>24754.308429933066</v>
      </c>
    </row>
    <row r="258" spans="1:18">
      <c r="A258" s="58">
        <v>2015</v>
      </c>
      <c r="B258" s="59">
        <v>12</v>
      </c>
      <c r="C258" s="66">
        <f t="shared" si="3"/>
        <v>2.0878978817764433</v>
      </c>
      <c r="D258" s="59">
        <v>13401.858604298379</v>
      </c>
      <c r="E258" s="59">
        <v>9554.1789473684184</v>
      </c>
      <c r="F258" s="59">
        <v>76215.596554646545</v>
      </c>
      <c r="G258" s="59">
        <v>38280.18961477332</v>
      </c>
      <c r="H258" s="59">
        <v>61256.80339951576</v>
      </c>
      <c r="I258" s="59">
        <v>28091.98132476697</v>
      </c>
      <c r="J258" s="59">
        <v>23605.549792219535</v>
      </c>
      <c r="K258" s="59">
        <v>18756.722429672158</v>
      </c>
      <c r="L258" s="59">
        <v>41432.488387322875</v>
      </c>
      <c r="M258" s="59">
        <v>31979.956206283303</v>
      </c>
      <c r="N258" s="59">
        <v>24999.889319543214</v>
      </c>
      <c r="O258" s="59">
        <v>14250.843428768552</v>
      </c>
      <c r="P258" s="59">
        <v>27353.510387374416</v>
      </c>
      <c r="Q258" s="59">
        <v>28583.561820384057</v>
      </c>
      <c r="R258" s="59">
        <v>36503.507772037265</v>
      </c>
    </row>
    <row r="259" spans="1:18">
      <c r="A259" s="64">
        <v>2016</v>
      </c>
      <c r="B259" s="61">
        <v>1</v>
      </c>
      <c r="C259" s="66">
        <f t="shared" si="3"/>
        <v>2.1102947300555686</v>
      </c>
      <c r="D259" s="61">
        <v>8566.8691331967366</v>
      </c>
      <c r="E259" s="62">
        <v>9051.5949999999993</v>
      </c>
      <c r="F259" s="61">
        <v>56228.989866289281</v>
      </c>
      <c r="G259" s="61">
        <v>28665.827997747481</v>
      </c>
      <c r="H259" s="61">
        <v>48704.846747809119</v>
      </c>
      <c r="I259" s="61">
        <v>21697.077974806172</v>
      </c>
      <c r="J259" s="61">
        <v>16240.296729258782</v>
      </c>
      <c r="K259" s="61">
        <v>12781.043971902944</v>
      </c>
      <c r="L259" s="61">
        <v>30247.392099668548</v>
      </c>
      <c r="M259" s="61">
        <v>25034.665294797633</v>
      </c>
      <c r="N259" s="61">
        <v>18270.473873707298</v>
      </c>
      <c r="O259" s="61">
        <v>10644.858878357034</v>
      </c>
      <c r="P259" s="61">
        <v>20157.682340730098</v>
      </c>
      <c r="Q259" s="61">
        <v>20155.609604322504</v>
      </c>
      <c r="R259" s="61">
        <v>26645.088510839742</v>
      </c>
    </row>
    <row r="260" spans="1:18">
      <c r="A260" s="58">
        <v>2016</v>
      </c>
      <c r="B260" s="59">
        <v>2</v>
      </c>
      <c r="C260" s="66">
        <f t="shared" si="3"/>
        <v>2.137069901313887</v>
      </c>
      <c r="D260" s="59">
        <v>10791.631881692114</v>
      </c>
      <c r="E260" s="59">
        <v>7648.8411111111118</v>
      </c>
      <c r="F260" s="59">
        <v>56430.738967124482</v>
      </c>
      <c r="G260" s="59">
        <v>27456.061553937285</v>
      </c>
      <c r="H260" s="59">
        <v>45222.603600961505</v>
      </c>
      <c r="I260" s="59">
        <v>21113.022404732812</v>
      </c>
      <c r="J260" s="59">
        <v>16304.94532026376</v>
      </c>
      <c r="K260" s="59">
        <v>13179.550910966533</v>
      </c>
      <c r="L260" s="59">
        <v>31331.848054564332</v>
      </c>
      <c r="M260" s="59">
        <v>27198.388064516079</v>
      </c>
      <c r="N260" s="59">
        <v>17760.551469983526</v>
      </c>
      <c r="O260" s="59">
        <v>10067.780605084135</v>
      </c>
      <c r="P260" s="59">
        <v>19358.929785663284</v>
      </c>
      <c r="Q260" s="59">
        <v>19835.648611022083</v>
      </c>
      <c r="R260" s="59">
        <v>26405.658950336827</v>
      </c>
    </row>
    <row r="261" spans="1:18">
      <c r="A261" s="64">
        <v>2016</v>
      </c>
      <c r="B261" s="61">
        <v>3</v>
      </c>
      <c r="C261" s="66">
        <f t="shared" si="3"/>
        <v>2.1584640746846282</v>
      </c>
      <c r="D261" s="61">
        <v>11826.670764149323</v>
      </c>
      <c r="E261" s="62">
        <v>7982.0599999999995</v>
      </c>
      <c r="F261" s="61">
        <v>59493.233295947175</v>
      </c>
      <c r="G261" s="61">
        <v>32350.447526681513</v>
      </c>
      <c r="H261" s="61">
        <v>46450.892384324761</v>
      </c>
      <c r="I261" s="61">
        <v>21706.84654660321</v>
      </c>
      <c r="J261" s="61">
        <v>16540.810536787387</v>
      </c>
      <c r="K261" s="61">
        <v>13757.477978283379</v>
      </c>
      <c r="L261" s="61">
        <v>31280.26385484622</v>
      </c>
      <c r="M261" s="61">
        <v>24448.102586605073</v>
      </c>
      <c r="N261" s="61">
        <v>17967.005907134924</v>
      </c>
      <c r="O261" s="61">
        <v>12223.230727103988</v>
      </c>
      <c r="P261" s="61">
        <v>19284.625809750338</v>
      </c>
      <c r="Q261" s="61">
        <v>20803.224415519842</v>
      </c>
      <c r="R261" s="61">
        <v>27562.762796800169</v>
      </c>
    </row>
    <row r="262" spans="1:18">
      <c r="A262" s="58">
        <v>2016</v>
      </c>
      <c r="B262" s="59">
        <v>4</v>
      </c>
      <c r="C262" s="66">
        <f t="shared" si="3"/>
        <v>2.0621816142664331</v>
      </c>
      <c r="D262" s="59">
        <v>11385.710554809824</v>
      </c>
      <c r="E262" s="59">
        <v>7933.4264705882351</v>
      </c>
      <c r="F262" s="59">
        <v>57764.236045083053</v>
      </c>
      <c r="G262" s="59">
        <v>29374.518283496789</v>
      </c>
      <c r="H262" s="59">
        <v>45390.518913752836</v>
      </c>
      <c r="I262" s="59">
        <v>22629.538160686676</v>
      </c>
      <c r="J262" s="59">
        <v>18618.22170851483</v>
      </c>
      <c r="K262" s="59">
        <v>14113.032151829606</v>
      </c>
      <c r="L262" s="59">
        <v>32053.207207175434</v>
      </c>
      <c r="M262" s="59">
        <v>29218.541989528778</v>
      </c>
      <c r="N262" s="59">
        <v>19185.706140488383</v>
      </c>
      <c r="O262" s="59">
        <v>12227.60018484851</v>
      </c>
      <c r="P262" s="59">
        <v>19672.416751532321</v>
      </c>
      <c r="Q262" s="59">
        <v>21472.900907247797</v>
      </c>
      <c r="R262" s="59">
        <v>28011.226385427337</v>
      </c>
    </row>
    <row r="263" spans="1:18">
      <c r="A263" s="64">
        <v>2016</v>
      </c>
      <c r="B263" s="61">
        <v>5</v>
      </c>
      <c r="C263" s="66">
        <f t="shared" si="3"/>
        <v>1.9725632187351225</v>
      </c>
      <c r="D263" s="61">
        <v>11174.548425681629</v>
      </c>
      <c r="E263" s="62">
        <v>7832.448823529412</v>
      </c>
      <c r="F263" s="61">
        <v>54931.381721475234</v>
      </c>
      <c r="G263" s="61">
        <v>29163.781031087925</v>
      </c>
      <c r="H263" s="61">
        <v>57146.514262672761</v>
      </c>
      <c r="I263" s="61">
        <v>21890.961978478867</v>
      </c>
      <c r="J263" s="61">
        <v>18609.131043580863</v>
      </c>
      <c r="K263" s="61">
        <v>14187.032307692296</v>
      </c>
      <c r="L263" s="61">
        <v>31953.454489652133</v>
      </c>
      <c r="M263" s="61">
        <v>31178.271283391401</v>
      </c>
      <c r="N263" s="61">
        <v>18934.953256507262</v>
      </c>
      <c r="O263" s="61">
        <v>12316.029404939052</v>
      </c>
      <c r="P263" s="61">
        <v>19817.832699601942</v>
      </c>
      <c r="Q263" s="61">
        <v>21737.062145264539</v>
      </c>
      <c r="R263" s="61">
        <v>27847.716716881288</v>
      </c>
    </row>
    <row r="264" spans="1:18">
      <c r="A264" s="58">
        <v>2016</v>
      </c>
      <c r="B264" s="59">
        <v>6</v>
      </c>
      <c r="C264" s="66">
        <f t="shared" ref="C264:C312" si="4">F264/R264</f>
        <v>1.9875411046788967</v>
      </c>
      <c r="D264" s="59">
        <v>14761.719878119588</v>
      </c>
      <c r="E264" s="59">
        <v>11697.414117647058</v>
      </c>
      <c r="F264" s="59">
        <v>79421.575346167403</v>
      </c>
      <c r="G264" s="59">
        <v>44106.278711640021</v>
      </c>
      <c r="H264" s="59">
        <v>70879.567644362964</v>
      </c>
      <c r="I264" s="59">
        <v>30988.94352717877</v>
      </c>
      <c r="J264" s="59">
        <v>27363.584157255344</v>
      </c>
      <c r="K264" s="59">
        <v>21941.971038230869</v>
      </c>
      <c r="L264" s="59">
        <v>45012.70931079155</v>
      </c>
      <c r="M264" s="59">
        <v>40498.332859598879</v>
      </c>
      <c r="N264" s="59">
        <v>26889.896728732892</v>
      </c>
      <c r="O264" s="59">
        <v>16675.070034833087</v>
      </c>
      <c r="P264" s="59">
        <v>30634.018335260142</v>
      </c>
      <c r="Q264" s="59">
        <v>32572.934647338174</v>
      </c>
      <c r="R264" s="59">
        <v>39959.714623863641</v>
      </c>
    </row>
    <row r="265" spans="1:18">
      <c r="A265" s="64">
        <v>2016</v>
      </c>
      <c r="B265" s="61">
        <v>7</v>
      </c>
      <c r="C265" s="66">
        <f t="shared" si="4"/>
        <v>2.1817062384008601</v>
      </c>
      <c r="D265" s="61">
        <v>11250.806186142076</v>
      </c>
      <c r="E265" s="62">
        <v>9543.1556249999994</v>
      </c>
      <c r="F265" s="61">
        <v>70455.882706258126</v>
      </c>
      <c r="G265" s="61">
        <v>33238.26009388407</v>
      </c>
      <c r="H265" s="61">
        <v>49428.001636945533</v>
      </c>
      <c r="I265" s="61">
        <v>26355.993256600701</v>
      </c>
      <c r="J265" s="61">
        <v>19011.133446631673</v>
      </c>
      <c r="K265" s="61">
        <v>16705.493241834622</v>
      </c>
      <c r="L265" s="61">
        <v>34593.787603187055</v>
      </c>
      <c r="M265" s="61">
        <v>27003.920728628724</v>
      </c>
      <c r="N265" s="61">
        <v>23058.161520622351</v>
      </c>
      <c r="O265" s="61">
        <v>13307.785637019238</v>
      </c>
      <c r="P265" s="61">
        <v>24030.172253717392</v>
      </c>
      <c r="Q265" s="61">
        <v>23782.062954990193</v>
      </c>
      <c r="R265" s="61">
        <v>32293.936491606062</v>
      </c>
    </row>
    <row r="266" spans="1:18">
      <c r="A266" s="58">
        <v>2016</v>
      </c>
      <c r="B266" s="59">
        <v>8</v>
      </c>
      <c r="C266" s="66">
        <f t="shared" si="4"/>
        <v>2.073591236167847</v>
      </c>
      <c r="D266" s="59">
        <v>12158.545463917522</v>
      </c>
      <c r="E266" s="59">
        <v>10571.353749999998</v>
      </c>
      <c r="F266" s="59">
        <v>64088.776593485578</v>
      </c>
      <c r="G266" s="59">
        <v>32743.986222968411</v>
      </c>
      <c r="H266" s="59">
        <v>48619.470209758358</v>
      </c>
      <c r="I266" s="59">
        <v>26885.296980554547</v>
      </c>
      <c r="J266" s="59">
        <v>18816.748471829531</v>
      </c>
      <c r="K266" s="59">
        <v>15910.199395984837</v>
      </c>
      <c r="L266" s="59">
        <v>35850.159555112841</v>
      </c>
      <c r="M266" s="59">
        <v>28030.07695298894</v>
      </c>
      <c r="N266" s="59">
        <v>21616.297035989675</v>
      </c>
      <c r="O266" s="59">
        <v>13092.404129483879</v>
      </c>
      <c r="P266" s="59">
        <v>22813.783094139362</v>
      </c>
      <c r="Q266" s="59">
        <v>23617.472098967668</v>
      </c>
      <c r="R266" s="59">
        <v>30907.140942554553</v>
      </c>
    </row>
    <row r="267" spans="1:18">
      <c r="A267" s="64">
        <v>2016</v>
      </c>
      <c r="B267" s="61">
        <v>9</v>
      </c>
      <c r="C267" s="66">
        <f t="shared" si="4"/>
        <v>2.0484835105972286</v>
      </c>
      <c r="D267" s="61">
        <v>12262.029283051303</v>
      </c>
      <c r="E267" s="62">
        <v>10293.629411764707</v>
      </c>
      <c r="F267" s="61">
        <v>62376.078412012255</v>
      </c>
      <c r="G267" s="61">
        <v>33195.737196387563</v>
      </c>
      <c r="H267" s="61">
        <v>54298.398105504493</v>
      </c>
      <c r="I267" s="61">
        <v>23698.181257032626</v>
      </c>
      <c r="J267" s="61">
        <v>18980.178900359959</v>
      </c>
      <c r="K267" s="61">
        <v>15694.132738390686</v>
      </c>
      <c r="L267" s="61">
        <v>36737.865502675479</v>
      </c>
      <c r="M267" s="61">
        <v>29049.508710237133</v>
      </c>
      <c r="N267" s="61">
        <v>21133.180671452883</v>
      </c>
      <c r="O267" s="61">
        <v>13236.35035568519</v>
      </c>
      <c r="P267" s="61">
        <v>22926.221860146125</v>
      </c>
      <c r="Q267" s="61">
        <v>24131.635865496148</v>
      </c>
      <c r="R267" s="61">
        <v>30449.880650406951</v>
      </c>
    </row>
    <row r="268" spans="1:18">
      <c r="A268" s="58">
        <v>2016</v>
      </c>
      <c r="B268" s="59">
        <v>10</v>
      </c>
      <c r="C268" s="66">
        <f t="shared" si="4"/>
        <v>2.0608471283929806</v>
      </c>
      <c r="D268" s="59">
        <v>13006.549988162158</v>
      </c>
      <c r="E268" s="59">
        <v>10494.216250000001</v>
      </c>
      <c r="F268" s="59">
        <v>66403.925872797045</v>
      </c>
      <c r="G268" s="59">
        <v>37631.538284513132</v>
      </c>
      <c r="H268" s="59">
        <v>52678.999028227692</v>
      </c>
      <c r="I268" s="59">
        <v>25345.792619754164</v>
      </c>
      <c r="J268" s="59">
        <v>20224.347005738167</v>
      </c>
      <c r="K268" s="59">
        <v>17073.867727769659</v>
      </c>
      <c r="L268" s="59">
        <v>37027.51969028703</v>
      </c>
      <c r="M268" s="59">
        <v>30365.684870466324</v>
      </c>
      <c r="N268" s="59">
        <v>22367.915715693158</v>
      </c>
      <c r="O268" s="59">
        <v>13456.698294482216</v>
      </c>
      <c r="P268" s="59">
        <v>23670.304803345294</v>
      </c>
      <c r="Q268" s="59">
        <v>25203.485716405728</v>
      </c>
      <c r="R268" s="59">
        <v>32221.66504149092</v>
      </c>
    </row>
    <row r="269" spans="1:18">
      <c r="A269" s="64">
        <v>2016</v>
      </c>
      <c r="B269" s="61">
        <v>11</v>
      </c>
      <c r="C269" s="66">
        <f t="shared" si="4"/>
        <v>2.067133808566783</v>
      </c>
      <c r="D269" s="61">
        <v>13028.486862390073</v>
      </c>
      <c r="E269" s="62">
        <v>10810.344000000003</v>
      </c>
      <c r="F269" s="61">
        <v>66003.39971372149</v>
      </c>
      <c r="G269" s="61">
        <v>35631.290884588867</v>
      </c>
      <c r="H269" s="61">
        <v>50574.076946635716</v>
      </c>
      <c r="I269" s="61">
        <v>25253.527128687965</v>
      </c>
      <c r="J269" s="61">
        <v>20060.876800338487</v>
      </c>
      <c r="K269" s="61">
        <v>16354.687853970594</v>
      </c>
      <c r="L269" s="61">
        <v>39385.447288794654</v>
      </c>
      <c r="M269" s="61">
        <v>33196.67043879917</v>
      </c>
      <c r="N269" s="61">
        <v>22127.350054872531</v>
      </c>
      <c r="O269" s="61">
        <v>13676.223993554087</v>
      </c>
      <c r="P269" s="61">
        <v>24712.660904030283</v>
      </c>
      <c r="Q269" s="61">
        <v>25001.873194784112</v>
      </c>
      <c r="R269" s="61">
        <v>31929.911571367498</v>
      </c>
    </row>
    <row r="270" spans="1:18">
      <c r="A270" s="58">
        <v>2016</v>
      </c>
      <c r="B270" s="59">
        <v>12</v>
      </c>
      <c r="C270" s="66">
        <f t="shared" si="4"/>
        <v>2.0690366772757232</v>
      </c>
      <c r="D270" s="59">
        <v>17608.540169890279</v>
      </c>
      <c r="E270" s="59">
        <v>14957.586000000001</v>
      </c>
      <c r="F270" s="59">
        <v>95747.688154462638</v>
      </c>
      <c r="G270" s="59">
        <v>48885.303195020788</v>
      </c>
      <c r="H270" s="59">
        <v>83044.913378441473</v>
      </c>
      <c r="I270" s="59">
        <v>35963.981292321099</v>
      </c>
      <c r="J270" s="59">
        <v>30456.26106921145</v>
      </c>
      <c r="K270" s="59">
        <v>23238.780361303365</v>
      </c>
      <c r="L270" s="59">
        <v>55953.957916173538</v>
      </c>
      <c r="M270" s="59">
        <v>45747.916446233459</v>
      </c>
      <c r="N270" s="59">
        <v>31289.93620581428</v>
      </c>
      <c r="O270" s="59">
        <v>19762.091197459937</v>
      </c>
      <c r="P270" s="59">
        <v>38595.938372298027</v>
      </c>
      <c r="Q270" s="59">
        <v>39071.33368568158</v>
      </c>
      <c r="R270" s="59">
        <v>46276.457641404653</v>
      </c>
    </row>
    <row r="271" spans="1:18">
      <c r="A271" s="58">
        <v>2017</v>
      </c>
      <c r="B271" s="60">
        <v>1</v>
      </c>
      <c r="C271" s="66">
        <f t="shared" si="4"/>
        <v>2.0664377504964766</v>
      </c>
      <c r="D271" s="59">
        <v>13876.588774089983</v>
      </c>
      <c r="E271" s="59" t="s">
        <v>323</v>
      </c>
      <c r="F271" s="59">
        <v>69077.926180619674</v>
      </c>
      <c r="G271" s="59">
        <v>36085.167212154207</v>
      </c>
      <c r="H271" s="59">
        <v>65651.361869828936</v>
      </c>
      <c r="I271" s="59">
        <v>25997.394337805428</v>
      </c>
      <c r="J271" s="59">
        <v>21427.226870208433</v>
      </c>
      <c r="K271" s="59">
        <v>14948.102674513666</v>
      </c>
      <c r="L271" s="59">
        <v>41651.890054495714</v>
      </c>
      <c r="M271" s="59">
        <v>34299.754601616594</v>
      </c>
      <c r="N271" s="59">
        <v>24419.103459408238</v>
      </c>
      <c r="O271" s="59">
        <v>14717.310181943054</v>
      </c>
      <c r="P271" s="59">
        <v>28189.899803358319</v>
      </c>
      <c r="Q271" s="59">
        <v>31207.826174101541</v>
      </c>
      <c r="R271" s="59">
        <v>33428.505728770782</v>
      </c>
    </row>
    <row r="272" spans="1:18">
      <c r="A272" s="65">
        <v>2017</v>
      </c>
      <c r="B272" s="61">
        <v>2</v>
      </c>
      <c r="C272" s="66">
        <f t="shared" si="4"/>
        <v>2.0530496917081189</v>
      </c>
      <c r="D272" s="61">
        <v>15829.13889099026</v>
      </c>
      <c r="E272" s="62" t="s">
        <v>323</v>
      </c>
      <c r="F272" s="61">
        <v>67338.665860705063</v>
      </c>
      <c r="G272" s="61">
        <v>36898.926844111527</v>
      </c>
      <c r="H272" s="61">
        <v>62812.926809445395</v>
      </c>
      <c r="I272" s="61">
        <v>25027.744901434511</v>
      </c>
      <c r="J272" s="61">
        <v>21457.837938990102</v>
      </c>
      <c r="K272" s="61">
        <v>15294.109069998354</v>
      </c>
      <c r="L272" s="61">
        <v>41111.156297814254</v>
      </c>
      <c r="M272" s="61">
        <v>39517.721887990629</v>
      </c>
      <c r="N272" s="61">
        <v>24432.198962567487</v>
      </c>
      <c r="O272" s="61">
        <v>13882.10600519648</v>
      </c>
      <c r="P272" s="61">
        <v>26290.517235255327</v>
      </c>
      <c r="Q272" s="61">
        <v>28830.054700187404</v>
      </c>
      <c r="R272" s="61">
        <v>32799.335609202863</v>
      </c>
    </row>
    <row r="273" spans="1:18">
      <c r="A273" s="58">
        <v>2017</v>
      </c>
      <c r="B273" s="59">
        <v>3</v>
      </c>
      <c r="C273" s="66">
        <f t="shared" si="4"/>
        <v>2.2045636293913167</v>
      </c>
      <c r="D273" s="59">
        <v>17284.260123131076</v>
      </c>
      <c r="E273" s="59" t="s">
        <v>323</v>
      </c>
      <c r="F273" s="59">
        <v>77157.172245080248</v>
      </c>
      <c r="G273" s="59">
        <v>37285.13939611875</v>
      </c>
      <c r="H273" s="59">
        <v>68050.057591881443</v>
      </c>
      <c r="I273" s="59">
        <v>27131.377621279502</v>
      </c>
      <c r="J273" s="59">
        <v>21985.052581609169</v>
      </c>
      <c r="K273" s="59">
        <v>15752.340139748792</v>
      </c>
      <c r="L273" s="59">
        <v>43482.34741172025</v>
      </c>
      <c r="M273" s="59">
        <v>35424.090040556155</v>
      </c>
      <c r="N273" s="59">
        <v>23330.009461517064</v>
      </c>
      <c r="O273" s="59">
        <v>14210.329528521523</v>
      </c>
      <c r="P273" s="59">
        <v>26275.020587071187</v>
      </c>
      <c r="Q273" s="59">
        <v>29872.73496457261</v>
      </c>
      <c r="R273" s="59">
        <v>34998.841138635435</v>
      </c>
    </row>
    <row r="274" spans="1:18">
      <c r="A274" s="65">
        <v>2017</v>
      </c>
      <c r="B274" s="61">
        <v>4</v>
      </c>
      <c r="C274" s="66">
        <f t="shared" si="4"/>
        <v>2.0180303298483637</v>
      </c>
      <c r="D274" s="61">
        <v>17307.831812169337</v>
      </c>
      <c r="E274" s="62" t="s">
        <v>323</v>
      </c>
      <c r="F274" s="61">
        <v>69272.088065166652</v>
      </c>
      <c r="G274" s="61">
        <v>37514.483695682371</v>
      </c>
      <c r="H274" s="61">
        <v>55274.305902891458</v>
      </c>
      <c r="I274" s="61">
        <v>26909.431396293541</v>
      </c>
      <c r="J274" s="61">
        <v>23359.799552210614</v>
      </c>
      <c r="K274" s="61">
        <v>16868.126049686998</v>
      </c>
      <c r="L274" s="61">
        <v>42327.512063048089</v>
      </c>
      <c r="M274" s="61">
        <v>35469.039482758541</v>
      </c>
      <c r="N274" s="61">
        <v>23954.684578074626</v>
      </c>
      <c r="O274" s="61">
        <v>16659.881643678127</v>
      </c>
      <c r="P274" s="61">
        <v>26438.258800438594</v>
      </c>
      <c r="Q274" s="61">
        <v>31011.404510399967</v>
      </c>
      <c r="R274" s="61">
        <v>34326.584214604845</v>
      </c>
    </row>
    <row r="275" spans="1:18">
      <c r="A275" s="58">
        <v>2017</v>
      </c>
      <c r="B275" s="59">
        <v>5</v>
      </c>
      <c r="C275" s="66">
        <f t="shared" si="4"/>
        <v>1.9788061815428371</v>
      </c>
      <c r="D275" s="59">
        <v>17500.36781783156</v>
      </c>
      <c r="E275" s="59" t="s">
        <v>323</v>
      </c>
      <c r="F275" s="59">
        <v>69368.067801779413</v>
      </c>
      <c r="G275" s="59">
        <v>37333.969804390777</v>
      </c>
      <c r="H275" s="59">
        <v>57825.22869470244</v>
      </c>
      <c r="I275" s="59">
        <v>28235.691449891587</v>
      </c>
      <c r="J275" s="59">
        <v>23641.183142829854</v>
      </c>
      <c r="K275" s="59">
        <v>16881.074062868393</v>
      </c>
      <c r="L275" s="59">
        <v>41970.429926058008</v>
      </c>
      <c r="M275" s="59">
        <v>36305.502583429268</v>
      </c>
      <c r="N275" s="59">
        <v>23789.516738778642</v>
      </c>
      <c r="O275" s="59">
        <v>16100.777497857802</v>
      </c>
      <c r="P275" s="59">
        <v>26489.103043097741</v>
      </c>
      <c r="Q275" s="59">
        <v>36638.24118148788</v>
      </c>
      <c r="R275" s="59">
        <v>35055.514000716568</v>
      </c>
    </row>
    <row r="276" spans="1:18">
      <c r="A276" s="65">
        <v>2017</v>
      </c>
      <c r="B276" s="61">
        <v>6</v>
      </c>
      <c r="C276" s="66">
        <f t="shared" si="4"/>
        <v>2.09787239266563</v>
      </c>
      <c r="D276" s="61">
        <v>24360.93528039832</v>
      </c>
      <c r="E276" s="62" t="s">
        <v>323</v>
      </c>
      <c r="F276" s="61">
        <v>110889.24007167455</v>
      </c>
      <c r="G276" s="61">
        <v>59901.506085540175</v>
      </c>
      <c r="H276" s="61">
        <v>105432.36479074872</v>
      </c>
      <c r="I276" s="61">
        <v>39236.245632202874</v>
      </c>
      <c r="J276" s="61">
        <v>34941.216830460835</v>
      </c>
      <c r="K276" s="61">
        <v>25445.00615159205</v>
      </c>
      <c r="L276" s="61">
        <v>59639.839978975731</v>
      </c>
      <c r="M276" s="61">
        <v>51057.381180875644</v>
      </c>
      <c r="N276" s="61">
        <v>35553.200074068591</v>
      </c>
      <c r="O276" s="61">
        <v>22307.2780699301</v>
      </c>
      <c r="P276" s="61">
        <v>39520.483433643552</v>
      </c>
      <c r="Q276" s="61">
        <v>46408.055382471161</v>
      </c>
      <c r="R276" s="61">
        <v>52857.952876139811</v>
      </c>
    </row>
    <row r="277" spans="1:18">
      <c r="A277" s="58">
        <v>2017</v>
      </c>
      <c r="B277" s="59">
        <v>7</v>
      </c>
      <c r="C277" s="66">
        <f t="shared" si="4"/>
        <v>2.0802363795854744</v>
      </c>
      <c r="D277" s="59">
        <v>18803.385949015679</v>
      </c>
      <c r="E277" s="59" t="s">
        <v>323</v>
      </c>
      <c r="F277" s="59">
        <v>78981.310379382558</v>
      </c>
      <c r="G277" s="59">
        <v>45493.977972337103</v>
      </c>
      <c r="H277" s="59">
        <v>59791.332785438477</v>
      </c>
      <c r="I277" s="59">
        <v>28819.628274834249</v>
      </c>
      <c r="J277" s="59">
        <v>25051.367319587542</v>
      </c>
      <c r="K277" s="59">
        <v>17649.702222623808</v>
      </c>
      <c r="L277" s="59">
        <v>44418.990214814061</v>
      </c>
      <c r="M277" s="59">
        <v>35774.331896751704</v>
      </c>
      <c r="N277" s="59">
        <v>26201.021802178719</v>
      </c>
      <c r="O277" s="59">
        <v>16965.269153028989</v>
      </c>
      <c r="P277" s="59">
        <v>30119.764365800878</v>
      </c>
      <c r="Q277" s="59">
        <v>31767.670854906748</v>
      </c>
      <c r="R277" s="59">
        <v>37967.469059992618</v>
      </c>
    </row>
    <row r="278" spans="1:18">
      <c r="A278" s="65">
        <v>2017</v>
      </c>
      <c r="B278" s="61">
        <v>8</v>
      </c>
      <c r="C278" s="66">
        <f t="shared" si="4"/>
        <v>1.9834915965568394</v>
      </c>
      <c r="D278" s="61">
        <v>18057.552818181772</v>
      </c>
      <c r="E278" s="62" t="s">
        <v>323</v>
      </c>
      <c r="F278" s="61">
        <v>74127.15181778089</v>
      </c>
      <c r="G278" s="61">
        <v>42348.575459535306</v>
      </c>
      <c r="H278" s="61">
        <v>60771.517732815919</v>
      </c>
      <c r="I278" s="61">
        <v>30835.317700614494</v>
      </c>
      <c r="J278" s="61">
        <v>25355.151952637378</v>
      </c>
      <c r="K278" s="61">
        <v>17901.557558033288</v>
      </c>
      <c r="L278" s="61">
        <v>45912.61744129302</v>
      </c>
      <c r="M278" s="61">
        <v>37835.870467289627</v>
      </c>
      <c r="N278" s="61">
        <v>26414.707640040597</v>
      </c>
      <c r="O278" s="61">
        <v>16499.921750841735</v>
      </c>
      <c r="P278" s="61">
        <v>29050.052623931624</v>
      </c>
      <c r="Q278" s="61">
        <v>31378.945031715426</v>
      </c>
      <c r="R278" s="61">
        <v>37372.052367884426</v>
      </c>
    </row>
    <row r="279" spans="1:18">
      <c r="A279" s="58">
        <v>2017</v>
      </c>
      <c r="B279" s="59">
        <v>9</v>
      </c>
      <c r="C279" s="66">
        <f t="shared" si="4"/>
        <v>2.0153563394644474</v>
      </c>
      <c r="D279" s="59">
        <v>18267.651714820764</v>
      </c>
      <c r="E279" s="59" t="s">
        <v>323</v>
      </c>
      <c r="F279" s="59">
        <v>76822.380556105069</v>
      </c>
      <c r="G279" s="59">
        <v>42417.719902803161</v>
      </c>
      <c r="H279" s="59">
        <v>65155.931896174843</v>
      </c>
      <c r="I279" s="59">
        <v>30219.458550221563</v>
      </c>
      <c r="J279" s="59">
        <v>25806.039369791564</v>
      </c>
      <c r="K279" s="59">
        <v>17486.735211895964</v>
      </c>
      <c r="L279" s="59">
        <v>46279.211158381418</v>
      </c>
      <c r="M279" s="59">
        <v>37030.412507322777</v>
      </c>
      <c r="N279" s="59">
        <v>26277.543704753411</v>
      </c>
      <c r="O279" s="59">
        <v>17090.305194375524</v>
      </c>
      <c r="P279" s="59">
        <v>30004.16831376739</v>
      </c>
      <c r="Q279" s="59">
        <v>33338.42273202027</v>
      </c>
      <c r="R279" s="59">
        <v>38118.509889183937</v>
      </c>
    </row>
    <row r="280" spans="1:18">
      <c r="A280" s="65">
        <v>2017</v>
      </c>
      <c r="B280" s="61">
        <v>10</v>
      </c>
      <c r="C280" s="66">
        <f t="shared" si="4"/>
        <v>2.0385502968582982</v>
      </c>
      <c r="D280" s="61">
        <v>22328.426230440989</v>
      </c>
      <c r="E280" s="62" t="s">
        <v>323</v>
      </c>
      <c r="F280" s="61">
        <v>80735.023542336538</v>
      </c>
      <c r="G280" s="61">
        <v>44766.648320536246</v>
      </c>
      <c r="H280" s="61">
        <v>66415.512230337074</v>
      </c>
      <c r="I280" s="61">
        <v>32077.761306709406</v>
      </c>
      <c r="J280" s="61">
        <v>25837.290580483663</v>
      </c>
      <c r="K280" s="61">
        <v>18153.327760603242</v>
      </c>
      <c r="L280" s="61">
        <v>46668.383792097309</v>
      </c>
      <c r="M280" s="61">
        <v>39544.123049065391</v>
      </c>
      <c r="N280" s="61">
        <v>27155.613924041336</v>
      </c>
      <c r="O280" s="61">
        <v>17401.634111325449</v>
      </c>
      <c r="P280" s="61">
        <v>31464.605140800286</v>
      </c>
      <c r="Q280" s="61">
        <v>33361.301120181364</v>
      </c>
      <c r="R280" s="61">
        <v>39604.136168119534</v>
      </c>
    </row>
    <row r="281" spans="1:18">
      <c r="A281" s="58">
        <v>2017</v>
      </c>
      <c r="B281" s="59">
        <v>11</v>
      </c>
      <c r="C281" s="66">
        <f t="shared" si="4"/>
        <v>2.036012963845077</v>
      </c>
      <c r="D281" s="59">
        <v>19360.814893467457</v>
      </c>
      <c r="E281" s="59" t="s">
        <v>323</v>
      </c>
      <c r="F281" s="59">
        <v>80972.267742108219</v>
      </c>
      <c r="G281" s="59">
        <v>45067.522318962074</v>
      </c>
      <c r="H281" s="59">
        <v>64930.155419245893</v>
      </c>
      <c r="I281" s="59">
        <v>32574.828525607732</v>
      </c>
      <c r="J281" s="59">
        <v>25650.626253691455</v>
      </c>
      <c r="K281" s="59">
        <v>18545.62277767482</v>
      </c>
      <c r="L281" s="59">
        <v>49616.344997592845</v>
      </c>
      <c r="M281" s="59">
        <v>44288.498532163852</v>
      </c>
      <c r="N281" s="59">
        <v>27086.768582213092</v>
      </c>
      <c r="O281" s="59">
        <v>17570.080530657102</v>
      </c>
      <c r="P281" s="59">
        <v>31492.201417123604</v>
      </c>
      <c r="Q281" s="59">
        <v>33571.298913519044</v>
      </c>
      <c r="R281" s="59">
        <v>39770.015800483627</v>
      </c>
    </row>
    <row r="282" spans="1:18">
      <c r="A282" s="65">
        <v>2017</v>
      </c>
      <c r="B282" s="61">
        <v>12</v>
      </c>
      <c r="C282" s="66">
        <f t="shared" si="4"/>
        <v>2.0785090436505693</v>
      </c>
      <c r="D282" s="61">
        <v>26974.350938737469</v>
      </c>
      <c r="E282" s="62" t="s">
        <v>323</v>
      </c>
      <c r="F282" s="61">
        <v>119305.96033058804</v>
      </c>
      <c r="G282" s="61">
        <v>66481.090781401668</v>
      </c>
      <c r="H282" s="61">
        <v>103624.17266441837</v>
      </c>
      <c r="I282" s="61">
        <v>44358.027580669448</v>
      </c>
      <c r="J282" s="61">
        <v>38244.067797123891</v>
      </c>
      <c r="K282" s="61">
        <v>26680.288577509644</v>
      </c>
      <c r="L282" s="61">
        <v>68342.985116195865</v>
      </c>
      <c r="M282" s="61">
        <v>55446.591390343339</v>
      </c>
      <c r="N282" s="61">
        <v>38227.945613111471</v>
      </c>
      <c r="O282" s="61">
        <v>24702.885507120118</v>
      </c>
      <c r="P282" s="61">
        <v>46956.319251515873</v>
      </c>
      <c r="Q282" s="61">
        <v>48291.604135793699</v>
      </c>
      <c r="R282" s="61">
        <v>57399.779276902336</v>
      </c>
    </row>
    <row r="283" spans="1:18">
      <c r="A283" s="58">
        <v>2018</v>
      </c>
      <c r="B283" s="60">
        <v>1</v>
      </c>
      <c r="C283" s="66">
        <f t="shared" si="4"/>
        <v>2.0579040458542441</v>
      </c>
      <c r="D283" s="59">
        <v>13486.084759327179</v>
      </c>
      <c r="E283" s="59">
        <v>13760.550588235295</v>
      </c>
      <c r="F283" s="59">
        <v>85044.76837994068</v>
      </c>
      <c r="G283" s="59">
        <v>47619.070429916457</v>
      </c>
      <c r="H283" s="59">
        <v>81418.006947835733</v>
      </c>
      <c r="I283" s="59">
        <v>33265.694449505332</v>
      </c>
      <c r="J283" s="59">
        <v>26750.778071643705</v>
      </c>
      <c r="K283" s="59">
        <v>21551.655525650549</v>
      </c>
      <c r="L283" s="59">
        <v>50976.422437579669</v>
      </c>
      <c r="M283" s="59">
        <v>49043.455766423402</v>
      </c>
      <c r="N283" s="59">
        <v>28674.511659461699</v>
      </c>
      <c r="O283" s="59">
        <v>19227.383253050728</v>
      </c>
      <c r="P283" s="59">
        <v>36005.343043751236</v>
      </c>
      <c r="Q283" s="59">
        <v>32952.990055732473</v>
      </c>
      <c r="R283" s="59">
        <v>41325.915341518397</v>
      </c>
    </row>
    <row r="284" spans="1:18">
      <c r="A284" s="65">
        <v>2018</v>
      </c>
      <c r="B284" s="61">
        <v>2</v>
      </c>
      <c r="C284" s="66">
        <f t="shared" si="4"/>
        <v>2.0869472181708404</v>
      </c>
      <c r="D284" s="61">
        <v>17074.709006574052</v>
      </c>
      <c r="E284" s="62">
        <v>13671.906428571432</v>
      </c>
      <c r="F284" s="61">
        <v>86445.763326574524</v>
      </c>
      <c r="G284" s="61">
        <v>46546.930929125228</v>
      </c>
      <c r="H284" s="61">
        <v>75129.209843662626</v>
      </c>
      <c r="I284" s="61">
        <v>31953.778532135177</v>
      </c>
      <c r="J284" s="61">
        <v>27290.929077912293</v>
      </c>
      <c r="K284" s="61">
        <v>22174.242368578172</v>
      </c>
      <c r="L284" s="61">
        <v>50723.489555453627</v>
      </c>
      <c r="M284" s="61">
        <v>44395.684833743871</v>
      </c>
      <c r="N284" s="61">
        <v>28230.814823837049</v>
      </c>
      <c r="O284" s="61">
        <v>18500.867101007036</v>
      </c>
      <c r="P284" s="61">
        <v>33799.919860619884</v>
      </c>
      <c r="Q284" s="61">
        <v>36729.438329334225</v>
      </c>
      <c r="R284" s="61">
        <v>41422.112918764746</v>
      </c>
    </row>
    <row r="285" spans="1:18">
      <c r="A285" s="58">
        <v>2018</v>
      </c>
      <c r="B285" s="59">
        <v>3</v>
      </c>
      <c r="C285" s="66">
        <f t="shared" si="4"/>
        <v>2.1163729578280241</v>
      </c>
      <c r="D285" s="59">
        <v>18524.247022659634</v>
      </c>
      <c r="E285" s="59">
        <v>14695.505000000003</v>
      </c>
      <c r="F285" s="59">
        <v>91907.178318350998</v>
      </c>
      <c r="G285" s="59">
        <v>47605.778173155275</v>
      </c>
      <c r="H285" s="59">
        <v>80106.964650642709</v>
      </c>
      <c r="I285" s="59">
        <v>34523.386975079557</v>
      </c>
      <c r="J285" s="59">
        <v>27210.025236614452</v>
      </c>
      <c r="K285" s="59">
        <v>22383.14652119506</v>
      </c>
      <c r="L285" s="59">
        <v>57783.199736114169</v>
      </c>
      <c r="M285" s="59">
        <v>43171.200928398044</v>
      </c>
      <c r="N285" s="59">
        <v>28864.641006524962</v>
      </c>
      <c r="O285" s="59">
        <v>18329.253722788668</v>
      </c>
      <c r="P285" s="59">
        <v>33428.782037953839</v>
      </c>
      <c r="Q285" s="59">
        <v>36496.232680319168</v>
      </c>
      <c r="R285" s="59">
        <v>43426.740064129735</v>
      </c>
    </row>
    <row r="286" spans="1:18">
      <c r="A286" s="65">
        <v>2018</v>
      </c>
      <c r="B286" s="61">
        <v>4</v>
      </c>
      <c r="C286" s="66">
        <f t="shared" si="4"/>
        <v>2.0485696024307085</v>
      </c>
      <c r="D286" s="61">
        <v>18902.772818428159</v>
      </c>
      <c r="E286" s="62">
        <v>14656.567857142862</v>
      </c>
      <c r="F286" s="61">
        <v>90877.059050721189</v>
      </c>
      <c r="G286" s="61">
        <v>48484.112782224678</v>
      </c>
      <c r="H286" s="61">
        <v>70308.105718278399</v>
      </c>
      <c r="I286" s="61">
        <v>35407.549692048022</v>
      </c>
      <c r="J286" s="61">
        <v>29496.869627617834</v>
      </c>
      <c r="K286" s="61">
        <v>23237.833376492334</v>
      </c>
      <c r="L286" s="61">
        <v>53383.528351143221</v>
      </c>
      <c r="M286" s="61">
        <v>42939.422252915982</v>
      </c>
      <c r="N286" s="61">
        <v>30780.256609853957</v>
      </c>
      <c r="O286" s="61">
        <v>19007.815163912252</v>
      </c>
      <c r="P286" s="61">
        <v>33931.019019607797</v>
      </c>
      <c r="Q286" s="61">
        <v>38956.426855393976</v>
      </c>
      <c r="R286" s="61">
        <v>44361.22597098579</v>
      </c>
    </row>
    <row r="287" spans="1:18">
      <c r="A287" s="58">
        <v>2018</v>
      </c>
      <c r="B287" s="59">
        <v>5</v>
      </c>
      <c r="C287" s="66">
        <f t="shared" si="4"/>
        <v>2.1215280729095354</v>
      </c>
      <c r="D287" s="59">
        <v>17739.564946953575</v>
      </c>
      <c r="E287" s="59">
        <v>17542.455714285719</v>
      </c>
      <c r="F287" s="59">
        <v>102879.93525764228</v>
      </c>
      <c r="G287" s="59">
        <v>54339.736798997357</v>
      </c>
      <c r="H287" s="59">
        <v>82705.255490523981</v>
      </c>
      <c r="I287" s="59">
        <v>39033.00786581041</v>
      </c>
      <c r="J287" s="59">
        <v>29594.395594555448</v>
      </c>
      <c r="K287" s="59">
        <v>25206.705119860017</v>
      </c>
      <c r="L287" s="59">
        <v>53455.345081835003</v>
      </c>
      <c r="M287" s="59">
        <v>47941.179828850691</v>
      </c>
      <c r="N287" s="59">
        <v>31979.069717542916</v>
      </c>
      <c r="O287" s="59">
        <v>19574.94203649048</v>
      </c>
      <c r="P287" s="59">
        <v>34303.578988230474</v>
      </c>
      <c r="Q287" s="59">
        <v>45630.481153554669</v>
      </c>
      <c r="R287" s="59">
        <v>48493.31789258356</v>
      </c>
    </row>
    <row r="288" spans="1:18">
      <c r="A288" s="65">
        <v>2018</v>
      </c>
      <c r="B288" s="61">
        <v>6</v>
      </c>
      <c r="C288" s="66">
        <f t="shared" si="4"/>
        <v>2.0468149425753217</v>
      </c>
      <c r="D288" s="61">
        <v>24552.013606898592</v>
      </c>
      <c r="E288" s="62">
        <v>22144.185714285712</v>
      </c>
      <c r="F288" s="61">
        <v>134636.41318378277</v>
      </c>
      <c r="G288" s="61">
        <v>77943.198063746342</v>
      </c>
      <c r="H288" s="61">
        <v>124955.47059350509</v>
      </c>
      <c r="I288" s="61">
        <v>49704.677214924697</v>
      </c>
      <c r="J288" s="61">
        <v>43593.426258139763</v>
      </c>
      <c r="K288" s="61">
        <v>35236.845928407653</v>
      </c>
      <c r="L288" s="61">
        <v>73451.307426847387</v>
      </c>
      <c r="M288" s="61">
        <v>63040.818162261938</v>
      </c>
      <c r="N288" s="61">
        <v>44431.781195934185</v>
      </c>
      <c r="O288" s="61">
        <v>26935.35440266654</v>
      </c>
      <c r="P288" s="61">
        <v>50782.246406600112</v>
      </c>
      <c r="Q288" s="61">
        <v>55638.370611025872</v>
      </c>
      <c r="R288" s="61">
        <v>65778.498282009794</v>
      </c>
    </row>
    <row r="289" spans="1:18">
      <c r="A289" s="58">
        <v>2018</v>
      </c>
      <c r="B289" s="59">
        <v>7</v>
      </c>
      <c r="C289" s="66">
        <f t="shared" si="4"/>
        <v>2.0605130035125123</v>
      </c>
      <c r="D289" s="59">
        <v>17669.964985985622</v>
      </c>
      <c r="E289" s="59">
        <v>18014.465</v>
      </c>
      <c r="F289" s="59">
        <v>99119.671792376335</v>
      </c>
      <c r="G289" s="59">
        <v>54553.025710923095</v>
      </c>
      <c r="H289" s="59">
        <v>79724.535137255007</v>
      </c>
      <c r="I289" s="59">
        <v>38076.379164934035</v>
      </c>
      <c r="J289" s="59">
        <v>30655.265898217622</v>
      </c>
      <c r="K289" s="59">
        <v>25104.59202435067</v>
      </c>
      <c r="L289" s="59">
        <v>55762.794849919599</v>
      </c>
      <c r="M289" s="59">
        <v>45143.400723114893</v>
      </c>
      <c r="N289" s="59">
        <v>33033.3336266267</v>
      </c>
      <c r="O289" s="59">
        <v>21689.003378303958</v>
      </c>
      <c r="P289" s="59">
        <v>37179.900416751705</v>
      </c>
      <c r="Q289" s="59">
        <v>38880.000771731626</v>
      </c>
      <c r="R289" s="59">
        <v>48104.366060009888</v>
      </c>
    </row>
    <row r="290" spans="1:18">
      <c r="A290" s="65">
        <v>2018</v>
      </c>
      <c r="B290" s="61">
        <v>8</v>
      </c>
      <c r="C290" s="66">
        <f t="shared" si="4"/>
        <v>1.9962274870300558</v>
      </c>
      <c r="D290" s="61">
        <v>18971.207122905038</v>
      </c>
      <c r="E290" s="62">
        <v>12599.201290322582</v>
      </c>
      <c r="F290" s="61">
        <v>99404.082570891303</v>
      </c>
      <c r="G290" s="61">
        <v>55863.920381315511</v>
      </c>
      <c r="H290" s="61">
        <v>83171.666390134691</v>
      </c>
      <c r="I290" s="61">
        <v>44622.466330460244</v>
      </c>
      <c r="J290" s="61">
        <v>31022.738026903604</v>
      </c>
      <c r="K290" s="61">
        <v>26049.037853274174</v>
      </c>
      <c r="L290" s="61">
        <v>57751.443239000757</v>
      </c>
      <c r="M290" s="61">
        <v>46790.076419374607</v>
      </c>
      <c r="N290" s="61">
        <v>33860.175098791718</v>
      </c>
      <c r="O290" s="61">
        <v>21048.683147442905</v>
      </c>
      <c r="P290" s="61">
        <v>38254.839953022994</v>
      </c>
      <c r="Q290" s="61">
        <v>39777.865799177533</v>
      </c>
      <c r="R290" s="61">
        <v>49795.969255379081</v>
      </c>
    </row>
    <row r="291" spans="1:18">
      <c r="A291" s="58">
        <v>2018</v>
      </c>
      <c r="B291" s="59">
        <v>9</v>
      </c>
      <c r="C291" s="66">
        <f t="shared" si="4"/>
        <v>2.0608737485966504</v>
      </c>
      <c r="D291" s="59">
        <v>20756.552004593243</v>
      </c>
      <c r="E291" s="59">
        <v>12372.807499999999</v>
      </c>
      <c r="F291" s="59">
        <v>106245.68466907305</v>
      </c>
      <c r="G291" s="59">
        <v>56394.283703355599</v>
      </c>
      <c r="H291" s="59">
        <v>84237.245255839924</v>
      </c>
      <c r="I291" s="59">
        <v>42165.363018063967</v>
      </c>
      <c r="J291" s="59">
        <v>31803.724365484552</v>
      </c>
      <c r="K291" s="59">
        <v>25812.6788294994</v>
      </c>
      <c r="L291" s="59">
        <v>58530.779144954002</v>
      </c>
      <c r="M291" s="59">
        <v>48368.024079510731</v>
      </c>
      <c r="N291" s="59">
        <v>34425.730836061986</v>
      </c>
      <c r="O291" s="59">
        <v>21280.792574445044</v>
      </c>
      <c r="P291" s="59">
        <v>39440.821991060773</v>
      </c>
      <c r="Q291" s="59">
        <v>41111.822096887641</v>
      </c>
      <c r="R291" s="59">
        <v>51553.708586671513</v>
      </c>
    </row>
    <row r="292" spans="1:18">
      <c r="A292" s="65">
        <v>2018</v>
      </c>
      <c r="B292" s="61">
        <v>10</v>
      </c>
      <c r="C292" s="66">
        <f t="shared" si="4"/>
        <v>2.0097421784272513</v>
      </c>
      <c r="D292" s="61">
        <v>21254.784951395315</v>
      </c>
      <c r="E292" s="62">
        <v>18051.887692307686</v>
      </c>
      <c r="F292" s="61">
        <v>106814.74783228908</v>
      </c>
      <c r="G292" s="61">
        <v>58198.973423123047</v>
      </c>
      <c r="H292" s="61">
        <v>85108.864322080728</v>
      </c>
      <c r="I292" s="61">
        <v>45050.605902676034</v>
      </c>
      <c r="J292" s="61">
        <v>33767.608395366427</v>
      </c>
      <c r="K292" s="61">
        <v>27610.483980815337</v>
      </c>
      <c r="L292" s="61">
        <v>59285.767517272077</v>
      </c>
      <c r="M292" s="61">
        <v>51413.574996938216</v>
      </c>
      <c r="N292" s="61">
        <v>35360.06536628474</v>
      </c>
      <c r="O292" s="61">
        <v>23115.015406724542</v>
      </c>
      <c r="P292" s="61">
        <v>40638.152982243591</v>
      </c>
      <c r="Q292" s="61">
        <v>44466.510295292559</v>
      </c>
      <c r="R292" s="61">
        <v>53148.482914300126</v>
      </c>
    </row>
    <row r="293" spans="1:18">
      <c r="A293" s="58">
        <v>2018</v>
      </c>
      <c r="B293" s="59">
        <v>11</v>
      </c>
      <c r="C293" s="66">
        <f t="shared" si="4"/>
        <v>2.0612950499372245</v>
      </c>
      <c r="D293" s="59">
        <v>20621.755342011278</v>
      </c>
      <c r="E293" s="59">
        <v>16413.52945945946</v>
      </c>
      <c r="F293" s="59">
        <v>115052.66989552049</v>
      </c>
      <c r="G293" s="59">
        <v>62205.291911437169</v>
      </c>
      <c r="H293" s="59">
        <v>88375.561123903492</v>
      </c>
      <c r="I293" s="59">
        <v>44412.000249028541</v>
      </c>
      <c r="J293" s="59">
        <v>35077.867053956899</v>
      </c>
      <c r="K293" s="59">
        <v>29269.944868333365</v>
      </c>
      <c r="L293" s="59">
        <v>63547.553810259553</v>
      </c>
      <c r="M293" s="59">
        <v>64795.062509270814</v>
      </c>
      <c r="N293" s="59">
        <v>37353.13522838374</v>
      </c>
      <c r="O293" s="59">
        <v>24198.145728260744</v>
      </c>
      <c r="P293" s="59">
        <v>43810.315028191777</v>
      </c>
      <c r="Q293" s="59">
        <v>44212.016922007162</v>
      </c>
      <c r="R293" s="59">
        <v>55815.721237493082</v>
      </c>
    </row>
    <row r="294" spans="1:18">
      <c r="A294" s="65">
        <v>2018</v>
      </c>
      <c r="B294" s="61">
        <v>12</v>
      </c>
      <c r="C294" s="66">
        <f t="shared" si="4"/>
        <v>2.1147390349816315</v>
      </c>
      <c r="D294" s="61">
        <v>28438.692159873026</v>
      </c>
      <c r="E294" s="62">
        <v>21062.213157894734</v>
      </c>
      <c r="F294" s="61">
        <v>169347.29531272146</v>
      </c>
      <c r="G294" s="61">
        <v>90183.789349688159</v>
      </c>
      <c r="H294" s="61">
        <v>137149.10831775714</v>
      </c>
      <c r="I294" s="61">
        <v>63009.715330090199</v>
      </c>
      <c r="J294" s="61">
        <v>50736.937660666954</v>
      </c>
      <c r="K294" s="61">
        <v>39370.995049426208</v>
      </c>
      <c r="L294" s="61">
        <v>88059.062283378851</v>
      </c>
      <c r="M294" s="61">
        <v>76041.91330012455</v>
      </c>
      <c r="N294" s="61">
        <v>51101.152760519173</v>
      </c>
      <c r="O294" s="61">
        <v>34556.167321378547</v>
      </c>
      <c r="P294" s="61">
        <v>62369.936917247964</v>
      </c>
      <c r="Q294" s="61">
        <v>64981.767223970288</v>
      </c>
      <c r="R294" s="61">
        <v>80079.52400339194</v>
      </c>
    </row>
    <row r="295" spans="1:18">
      <c r="A295" s="58">
        <v>2019</v>
      </c>
      <c r="B295" s="60">
        <v>1</v>
      </c>
      <c r="C295" s="66">
        <f t="shared" si="4"/>
        <v>2.0544238487452402</v>
      </c>
      <c r="D295" s="59">
        <v>17962.815590953782</v>
      </c>
      <c r="E295" s="59">
        <v>17899.286829268294</v>
      </c>
      <c r="F295" s="59">
        <v>121271.1351740003</v>
      </c>
      <c r="G295" s="59">
        <v>62718.47855333623</v>
      </c>
      <c r="H295" s="59">
        <v>114692.03112676038</v>
      </c>
      <c r="I295" s="59">
        <v>48104.639983585257</v>
      </c>
      <c r="J295" s="59">
        <v>37976.570657715834</v>
      </c>
      <c r="K295" s="59">
        <v>28752.328402510226</v>
      </c>
      <c r="L295" s="59">
        <v>68983.622730411196</v>
      </c>
      <c r="M295" s="59">
        <v>59978.205567970261</v>
      </c>
      <c r="N295" s="59">
        <v>40072.684085564251</v>
      </c>
      <c r="O295" s="59">
        <v>28356.209478939138</v>
      </c>
      <c r="P295" s="59">
        <v>46920.96589245287</v>
      </c>
      <c r="Q295" s="59">
        <v>50518.921002726318</v>
      </c>
      <c r="R295" s="59">
        <v>59029.26762073359</v>
      </c>
    </row>
    <row r="296" spans="1:18">
      <c r="A296" s="65">
        <v>2019</v>
      </c>
      <c r="B296" s="61">
        <v>2</v>
      </c>
      <c r="C296" s="66">
        <f t="shared" si="4"/>
        <v>2.134628199645956</v>
      </c>
      <c r="D296" s="61">
        <v>24052.250638494163</v>
      </c>
      <c r="E296" s="62">
        <v>16614.671956521746</v>
      </c>
      <c r="F296" s="61">
        <v>127715.6859707098</v>
      </c>
      <c r="G296" s="61">
        <v>64163.627488725266</v>
      </c>
      <c r="H296" s="61">
        <v>106356.65336139173</v>
      </c>
      <c r="I296" s="61">
        <v>47112.163542457092</v>
      </c>
      <c r="J296" s="61">
        <v>37763.621919487814</v>
      </c>
      <c r="K296" s="61">
        <v>28614.906072395694</v>
      </c>
      <c r="L296" s="61">
        <v>67727.073278149532</v>
      </c>
      <c r="M296" s="61">
        <v>67058.39212007499</v>
      </c>
      <c r="N296" s="61">
        <v>40229.666931050582</v>
      </c>
      <c r="O296" s="61">
        <v>28559.031625360181</v>
      </c>
      <c r="P296" s="61">
        <v>43891.594151760408</v>
      </c>
      <c r="Q296" s="61">
        <v>47530.657607465873</v>
      </c>
      <c r="R296" s="61">
        <v>59830.41261794087</v>
      </c>
    </row>
    <row r="297" spans="1:18">
      <c r="A297" s="58">
        <v>2019</v>
      </c>
      <c r="B297" s="59">
        <v>3</v>
      </c>
      <c r="C297" s="66">
        <f t="shared" si="4"/>
        <v>2.1764791909551451</v>
      </c>
      <c r="D297" s="59">
        <v>27573.133274087861</v>
      </c>
      <c r="E297" s="59">
        <v>18569.718695652176</v>
      </c>
      <c r="F297" s="59">
        <v>141872.77531373568</v>
      </c>
      <c r="G297" s="59">
        <v>67111.502488408252</v>
      </c>
      <c r="H297" s="59">
        <v>106532.81608841613</v>
      </c>
      <c r="I297" s="59">
        <v>51163.105394150902</v>
      </c>
      <c r="J297" s="59">
        <v>39696.318949349312</v>
      </c>
      <c r="K297" s="59">
        <v>30296.900606700812</v>
      </c>
      <c r="L297" s="59">
        <v>78795.556864563696</v>
      </c>
      <c r="M297" s="59">
        <v>60293.378493064287</v>
      </c>
      <c r="N297" s="59">
        <v>42096.072852905541</v>
      </c>
      <c r="O297" s="59">
        <v>26859.141226659802</v>
      </c>
      <c r="P297" s="59">
        <v>45606.496051493952</v>
      </c>
      <c r="Q297" s="59">
        <v>53816.947736349444</v>
      </c>
      <c r="R297" s="59">
        <v>65184.531009219063</v>
      </c>
    </row>
    <row r="298" spans="1:18">
      <c r="A298" s="65">
        <v>2019</v>
      </c>
      <c r="B298" s="61">
        <v>4</v>
      </c>
      <c r="C298" s="66">
        <f t="shared" si="4"/>
        <v>2.0400812159331907</v>
      </c>
      <c r="D298" s="61">
        <v>25579.821524027488</v>
      </c>
      <c r="E298" s="62">
        <v>18544.728085106384</v>
      </c>
      <c r="F298" s="61">
        <v>132408.34213004328</v>
      </c>
      <c r="G298" s="61">
        <v>71686.591037419013</v>
      </c>
      <c r="H298" s="61">
        <v>111764.72875208911</v>
      </c>
      <c r="I298" s="61">
        <v>50453.357187237802</v>
      </c>
      <c r="J298" s="61">
        <v>40429.514435718578</v>
      </c>
      <c r="K298" s="61">
        <v>32216.318434810761</v>
      </c>
      <c r="L298" s="61">
        <v>73974.105450963092</v>
      </c>
      <c r="M298" s="61">
        <v>58380.941141407828</v>
      </c>
      <c r="N298" s="61">
        <v>45204.882120623588</v>
      </c>
      <c r="O298" s="61">
        <v>28932.440460911665</v>
      </c>
      <c r="P298" s="61">
        <v>48392.374580705015</v>
      </c>
      <c r="Q298" s="61">
        <v>56049.704590752233</v>
      </c>
      <c r="R298" s="61">
        <v>64903.466144349535</v>
      </c>
    </row>
    <row r="299" spans="1:18">
      <c r="A299" s="58">
        <v>2019</v>
      </c>
      <c r="B299" s="59">
        <v>5</v>
      </c>
      <c r="C299" s="66">
        <f t="shared" si="4"/>
        <v>2.1459352711783812</v>
      </c>
      <c r="D299" s="59">
        <v>26981.283549835429</v>
      </c>
      <c r="E299" s="59">
        <v>20501.783673469392</v>
      </c>
      <c r="F299" s="59">
        <v>154864.09231386613</v>
      </c>
      <c r="G299" s="59">
        <v>73414.173826055601</v>
      </c>
      <c r="H299" s="59">
        <v>110885.53863281242</v>
      </c>
      <c r="I299" s="59">
        <v>55584.881578060544</v>
      </c>
      <c r="J299" s="59">
        <v>42195.211912365601</v>
      </c>
      <c r="K299" s="59">
        <v>34365.370313281135</v>
      </c>
      <c r="L299" s="59">
        <v>76391.27419904944</v>
      </c>
      <c r="M299" s="59">
        <v>69624.136869070338</v>
      </c>
      <c r="N299" s="59">
        <v>46921.924978057425</v>
      </c>
      <c r="O299" s="59">
        <v>29963.66037235405</v>
      </c>
      <c r="P299" s="59">
        <v>50756.032566972281</v>
      </c>
      <c r="Q299" s="59">
        <v>68291.992683561228</v>
      </c>
      <c r="R299" s="59">
        <v>72166.245829412539</v>
      </c>
    </row>
    <row r="300" spans="1:18">
      <c r="A300" s="65">
        <v>2019</v>
      </c>
      <c r="B300" s="61">
        <v>6</v>
      </c>
      <c r="C300" s="66">
        <f t="shared" si="4"/>
        <v>2.0633580678699288</v>
      </c>
      <c r="D300" s="61">
        <v>35447.578369333816</v>
      </c>
      <c r="E300" s="62">
        <v>26911.047826086946</v>
      </c>
      <c r="F300" s="61">
        <v>207619.87987630887</v>
      </c>
      <c r="G300" s="61">
        <v>119611.99798050811</v>
      </c>
      <c r="H300" s="61">
        <v>187900.43664451793</v>
      </c>
      <c r="I300" s="61">
        <v>73858.431732168872</v>
      </c>
      <c r="J300" s="61">
        <v>61794.042228700164</v>
      </c>
      <c r="K300" s="61">
        <v>52787.506323312053</v>
      </c>
      <c r="L300" s="61">
        <v>105470.74262732426</v>
      </c>
      <c r="M300" s="61">
        <v>91018.749519230696</v>
      </c>
      <c r="N300" s="61">
        <v>65731.26377001559</v>
      </c>
      <c r="O300" s="61">
        <v>42568.933806140492</v>
      </c>
      <c r="P300" s="61">
        <v>72741.872813183028</v>
      </c>
      <c r="Q300" s="61">
        <v>87569.94010228719</v>
      </c>
      <c r="R300" s="61">
        <v>100622.32198536514</v>
      </c>
    </row>
    <row r="301" spans="1:18">
      <c r="A301" s="58">
        <v>2019</v>
      </c>
      <c r="B301" s="60">
        <v>7</v>
      </c>
      <c r="C301" s="66">
        <f t="shared" si="4"/>
        <v>2.0684590361726731</v>
      </c>
      <c r="D301" s="59">
        <v>27944.62831205238</v>
      </c>
      <c r="E301" s="59">
        <v>21296.248837209299</v>
      </c>
      <c r="F301" s="59">
        <v>154915.41249587431</v>
      </c>
      <c r="G301" s="59">
        <v>83476.249442487766</v>
      </c>
      <c r="H301" s="59">
        <v>111123.38530454051</v>
      </c>
      <c r="I301" s="59">
        <v>59673.48318457487</v>
      </c>
      <c r="J301" s="59">
        <v>43803.96490724809</v>
      </c>
      <c r="K301" s="59">
        <v>35504.402021682588</v>
      </c>
      <c r="L301" s="59">
        <v>84298.2160328342</v>
      </c>
      <c r="M301" s="59">
        <v>67734.467535483956</v>
      </c>
      <c r="N301" s="59">
        <v>50047.205820674222</v>
      </c>
      <c r="O301" s="59">
        <v>33518.914132599661</v>
      </c>
      <c r="P301" s="59">
        <v>56089.379614264988</v>
      </c>
      <c r="Q301" s="59">
        <v>62401.184221832176</v>
      </c>
      <c r="R301" s="59">
        <v>74894.116724940599</v>
      </c>
    </row>
    <row r="302" spans="1:18">
      <c r="A302" s="65">
        <v>2019</v>
      </c>
      <c r="B302" s="61">
        <v>8</v>
      </c>
      <c r="C302" s="66">
        <f t="shared" si="4"/>
        <v>2.0077581831732272</v>
      </c>
      <c r="D302" s="61">
        <v>29949.531584857246</v>
      </c>
      <c r="E302" s="62">
        <v>23499.801162790693</v>
      </c>
      <c r="F302" s="61">
        <v>150450.60848747074</v>
      </c>
      <c r="G302" s="61">
        <v>84733.486688878504</v>
      </c>
      <c r="H302" s="61">
        <v>114109.94288367014</v>
      </c>
      <c r="I302" s="61">
        <v>63860.243408470458</v>
      </c>
      <c r="J302" s="61">
        <v>44115.305269152239</v>
      </c>
      <c r="K302" s="61">
        <v>37386.400664405999</v>
      </c>
      <c r="L302" s="61">
        <v>84076.923810746797</v>
      </c>
      <c r="M302" s="61">
        <v>70698.125439276526</v>
      </c>
      <c r="N302" s="61">
        <v>49402.307310102224</v>
      </c>
      <c r="O302" s="61">
        <v>32955.46094219511</v>
      </c>
      <c r="P302" s="61">
        <v>56517.206408310747</v>
      </c>
      <c r="Q302" s="61">
        <v>63212.162037515314</v>
      </c>
      <c r="R302" s="61">
        <v>74934.625966602296</v>
      </c>
    </row>
    <row r="303" spans="1:18">
      <c r="A303" s="58">
        <v>2019</v>
      </c>
      <c r="B303" s="59">
        <v>9</v>
      </c>
      <c r="C303" s="66">
        <f t="shared" si="4"/>
        <v>2.0551419295206705</v>
      </c>
      <c r="D303" s="59">
        <v>31414.303102608636</v>
      </c>
      <c r="E303" s="59">
        <v>24976.656511627902</v>
      </c>
      <c r="F303" s="59">
        <v>161204.80500111933</v>
      </c>
      <c r="G303" s="59">
        <v>87170.239279366899</v>
      </c>
      <c r="H303" s="59">
        <v>120689.7704213937</v>
      </c>
      <c r="I303" s="59">
        <v>64492.554212044022</v>
      </c>
      <c r="J303" s="59">
        <v>47060.227838379775</v>
      </c>
      <c r="K303" s="59">
        <v>36278.003392913088</v>
      </c>
      <c r="L303" s="59">
        <v>86238.715890464198</v>
      </c>
      <c r="M303" s="59">
        <v>71597.983320210129</v>
      </c>
      <c r="N303" s="59">
        <v>50070.811048212483</v>
      </c>
      <c r="O303" s="59">
        <v>33151.478741134873</v>
      </c>
      <c r="P303" s="59">
        <v>59427.060967741912</v>
      </c>
      <c r="Q303" s="59">
        <v>67086.903886585817</v>
      </c>
      <c r="R303" s="59">
        <v>78439.743107532151</v>
      </c>
    </row>
    <row r="304" spans="1:18">
      <c r="A304" s="65">
        <v>2019</v>
      </c>
      <c r="B304" s="61">
        <v>10</v>
      </c>
      <c r="C304" s="66">
        <f t="shared" si="4"/>
        <v>2.0391294839630993</v>
      </c>
      <c r="D304" s="61">
        <v>35882.49678699064</v>
      </c>
      <c r="E304" s="62">
        <v>24408.058000000005</v>
      </c>
      <c r="F304" s="61">
        <v>165294.23123650707</v>
      </c>
      <c r="G304" s="61">
        <v>88345.973568695539</v>
      </c>
      <c r="H304" s="61">
        <v>122172.4736774878</v>
      </c>
      <c r="I304" s="61">
        <v>64972.777762145612</v>
      </c>
      <c r="J304" s="61">
        <v>48147.02706295369</v>
      </c>
      <c r="K304" s="61">
        <v>40856.709520669167</v>
      </c>
      <c r="L304" s="61">
        <v>90644.567511312038</v>
      </c>
      <c r="M304" s="61">
        <v>89803.294927344905</v>
      </c>
      <c r="N304" s="61">
        <v>53329.993656894847</v>
      </c>
      <c r="O304" s="61">
        <v>36641.404679151041</v>
      </c>
      <c r="P304" s="61">
        <v>62229.581455945161</v>
      </c>
      <c r="Q304" s="61">
        <v>69235.576892950048</v>
      </c>
      <c r="R304" s="61">
        <v>81061.174651476074</v>
      </c>
    </row>
    <row r="305" spans="1:18">
      <c r="A305" s="58">
        <v>2019</v>
      </c>
      <c r="B305" s="59">
        <v>11</v>
      </c>
      <c r="C305" s="66">
        <f t="shared" si="4"/>
        <v>2.0675077710019711</v>
      </c>
      <c r="D305" s="59">
        <v>31357.576045479855</v>
      </c>
      <c r="E305" s="59">
        <v>26511.874117647054</v>
      </c>
      <c r="F305" s="59">
        <v>171140.39556086433</v>
      </c>
      <c r="G305" s="59">
        <v>93454.878535748823</v>
      </c>
      <c r="H305" s="59">
        <v>126892.48793700787</v>
      </c>
      <c r="I305" s="59">
        <v>68307.33263347538</v>
      </c>
      <c r="J305" s="59">
        <v>48767.88254679762</v>
      </c>
      <c r="K305" s="59">
        <v>41371.809208509469</v>
      </c>
      <c r="L305" s="59">
        <v>94894.305075335506</v>
      </c>
      <c r="M305" s="59">
        <v>89165.98828042332</v>
      </c>
      <c r="N305" s="59">
        <v>54756.726535869428</v>
      </c>
      <c r="O305" s="59">
        <v>37356.318195564396</v>
      </c>
      <c r="P305" s="59">
        <v>63692.759456307416</v>
      </c>
      <c r="Q305" s="59">
        <v>69656.347797966024</v>
      </c>
      <c r="R305" s="59">
        <v>82776.180075939934</v>
      </c>
    </row>
    <row r="306" spans="1:18">
      <c r="A306" s="65">
        <v>2019</v>
      </c>
      <c r="B306" s="61">
        <v>12</v>
      </c>
      <c r="C306" s="66">
        <f t="shared" si="4"/>
        <v>2.1270355879361391</v>
      </c>
      <c r="D306" s="61">
        <v>42668.477185319127</v>
      </c>
      <c r="E306" s="62">
        <v>34975.306363636373</v>
      </c>
      <c r="F306" s="61">
        <v>251969.62508514791</v>
      </c>
      <c r="G306" s="61">
        <v>138432.34300899119</v>
      </c>
      <c r="H306" s="61">
        <v>204088.18970603988</v>
      </c>
      <c r="I306" s="61">
        <v>93796.360672857089</v>
      </c>
      <c r="J306" s="61">
        <v>72209.730343405958</v>
      </c>
      <c r="K306" s="61">
        <v>56593.71148492588</v>
      </c>
      <c r="L306" s="61">
        <v>129262.1262302112</v>
      </c>
      <c r="M306" s="61">
        <v>117427.85755361932</v>
      </c>
      <c r="N306" s="61">
        <v>75798.930850833189</v>
      </c>
      <c r="O306" s="61">
        <v>54100.08320116307</v>
      </c>
      <c r="P306" s="61">
        <v>93055.166196057966</v>
      </c>
      <c r="Q306" s="61">
        <v>99520.673926097501</v>
      </c>
      <c r="R306" s="61">
        <v>118460.46512537848</v>
      </c>
    </row>
    <row r="307" spans="1:18">
      <c r="A307" s="58">
        <v>2020</v>
      </c>
      <c r="B307" s="60">
        <v>1</v>
      </c>
      <c r="C307" s="66">
        <f t="shared" si="4"/>
        <v>2.0658879142328019</v>
      </c>
      <c r="D307" s="59">
        <v>26926.580985972807</v>
      </c>
      <c r="E307" s="59">
        <v>37760.594285714287</v>
      </c>
      <c r="F307" s="59">
        <v>183160.73710300151</v>
      </c>
      <c r="G307" s="59">
        <v>99971.830741984202</v>
      </c>
      <c r="H307" s="59">
        <v>171011.0268669528</v>
      </c>
      <c r="I307" s="59">
        <v>71303.982180153995</v>
      </c>
      <c r="J307" s="59">
        <v>55312.568515684718</v>
      </c>
      <c r="K307" s="59">
        <v>41712.980628313861</v>
      </c>
      <c r="L307" s="59">
        <v>99752.486766073285</v>
      </c>
      <c r="M307" s="59">
        <v>91011.069039215727</v>
      </c>
      <c r="N307" s="59">
        <v>60701.498838802341</v>
      </c>
      <c r="O307" s="59">
        <v>44838.452290451452</v>
      </c>
      <c r="P307" s="59">
        <v>69511.653015308169</v>
      </c>
      <c r="Q307" s="59">
        <v>81132.916192282777</v>
      </c>
      <c r="R307" s="59">
        <v>88659.571432277313</v>
      </c>
    </row>
    <row r="308" spans="1:18">
      <c r="A308" s="65">
        <v>2020</v>
      </c>
      <c r="B308" s="61">
        <v>2</v>
      </c>
      <c r="C308" s="66">
        <f t="shared" si="4"/>
        <v>2.0626102678508258</v>
      </c>
      <c r="D308" s="61">
        <v>38449.937723064868</v>
      </c>
      <c r="E308" s="62">
        <v>43791.899999999994</v>
      </c>
      <c r="F308" s="61">
        <v>186140.35875775537</v>
      </c>
      <c r="G308" s="61">
        <v>98291.781683726105</v>
      </c>
      <c r="H308" s="61">
        <v>156122.8077130531</v>
      </c>
      <c r="I308" s="61">
        <v>74430.273128876303</v>
      </c>
      <c r="J308" s="61">
        <v>57029.892780972776</v>
      </c>
      <c r="K308" s="61">
        <v>44193.472615404899</v>
      </c>
      <c r="L308" s="61">
        <v>104624.63891682606</v>
      </c>
      <c r="M308" s="61">
        <v>104243.55402230959</v>
      </c>
      <c r="N308" s="61">
        <v>59988.509337291856</v>
      </c>
      <c r="O308" s="61">
        <v>42815.950331199536</v>
      </c>
      <c r="P308" s="61">
        <v>68953.761299275167</v>
      </c>
      <c r="Q308" s="61">
        <v>82663.739610407269</v>
      </c>
      <c r="R308" s="61">
        <v>90245.046123865017</v>
      </c>
    </row>
    <row r="309" spans="1:18">
      <c r="A309" s="58">
        <v>2020</v>
      </c>
      <c r="B309" s="59">
        <v>3</v>
      </c>
      <c r="C309" s="66">
        <f t="shared" si="4"/>
        <v>2.17915477645872</v>
      </c>
      <c r="D309" s="59">
        <v>42843.311318791151</v>
      </c>
      <c r="E309" s="59">
        <v>43445.629473684217</v>
      </c>
      <c r="F309" s="59">
        <v>205273.12446329225</v>
      </c>
      <c r="G309" s="59">
        <v>96265.845464083628</v>
      </c>
      <c r="H309" s="59">
        <v>150916.64816612733</v>
      </c>
      <c r="I309" s="59">
        <v>75325.344820808576</v>
      </c>
      <c r="J309" s="59">
        <v>57827.060313248825</v>
      </c>
      <c r="K309" s="59">
        <v>43799.841080697617</v>
      </c>
      <c r="L309" s="59">
        <v>104785.28146540398</v>
      </c>
      <c r="M309" s="59">
        <v>96634.088635761538</v>
      </c>
      <c r="N309" s="59">
        <v>62020.571672539256</v>
      </c>
      <c r="O309" s="59">
        <v>42580.777467079715</v>
      </c>
      <c r="P309" s="59">
        <v>70449.644662871287</v>
      </c>
      <c r="Q309" s="59">
        <v>83187.758879040208</v>
      </c>
      <c r="R309" s="59">
        <v>94198.506081736661</v>
      </c>
    </row>
    <row r="310" spans="1:18">
      <c r="A310" s="65">
        <v>2020</v>
      </c>
      <c r="B310" s="61">
        <v>4</v>
      </c>
      <c r="C310" s="66">
        <f t="shared" si="4"/>
        <v>1.916080447015843</v>
      </c>
      <c r="D310" s="61">
        <v>42043.098531870266</v>
      </c>
      <c r="E310" s="62">
        <v>49063.861999999994</v>
      </c>
      <c r="F310" s="61">
        <v>150914.40543907633</v>
      </c>
      <c r="G310" s="61">
        <v>81383.271490430125</v>
      </c>
      <c r="H310" s="61">
        <v>140352.38020054213</v>
      </c>
      <c r="I310" s="61">
        <v>58096.551042608917</v>
      </c>
      <c r="J310" s="61">
        <v>54356.80098426083</v>
      </c>
      <c r="K310" s="61">
        <v>36385.538984863422</v>
      </c>
      <c r="L310" s="61">
        <v>82213.030999999726</v>
      </c>
      <c r="M310" s="61">
        <v>88048.77595844501</v>
      </c>
      <c r="N310" s="61">
        <v>57003.52393278318</v>
      </c>
      <c r="O310" s="61">
        <v>43294.184283452065</v>
      </c>
      <c r="P310" s="61">
        <v>71077.237730956171</v>
      </c>
      <c r="Q310" s="61">
        <v>77179.901094654109</v>
      </c>
      <c r="R310" s="61">
        <v>78762.040327750656</v>
      </c>
    </row>
    <row r="311" spans="1:18">
      <c r="A311" s="58">
        <v>2020</v>
      </c>
      <c r="B311" s="59">
        <v>5</v>
      </c>
      <c r="C311" s="66">
        <f t="shared" si="4"/>
        <v>1.7717136183543607</v>
      </c>
      <c r="D311" s="59">
        <v>41461.232731663207</v>
      </c>
      <c r="E311" s="59">
        <v>51910.166153846156</v>
      </c>
      <c r="F311" s="59">
        <v>134552.20238859</v>
      </c>
      <c r="G311" s="59">
        <v>76279.75476710005</v>
      </c>
      <c r="H311" s="59">
        <v>136700.89711183534</v>
      </c>
      <c r="I311" s="59">
        <v>61843.71315489104</v>
      </c>
      <c r="J311" s="59">
        <v>54590.880780734893</v>
      </c>
      <c r="K311" s="59">
        <v>36613.354537873369</v>
      </c>
      <c r="L311" s="59">
        <v>82870.859585222555</v>
      </c>
      <c r="M311" s="59">
        <v>88919.265781354712</v>
      </c>
      <c r="N311" s="59">
        <v>55644.673341364454</v>
      </c>
      <c r="O311" s="59">
        <v>43393.033668623168</v>
      </c>
      <c r="P311" s="59">
        <v>72418.189362665347</v>
      </c>
      <c r="Q311" s="59">
        <v>77465.38912921802</v>
      </c>
      <c r="R311" s="59">
        <v>75944.667916233288</v>
      </c>
    </row>
    <row r="312" spans="1:18">
      <c r="A312" s="65">
        <v>2020</v>
      </c>
      <c r="B312" s="61">
        <v>6</v>
      </c>
      <c r="C312" s="66">
        <f t="shared" si="4"/>
        <v>1.7673395224814399</v>
      </c>
      <c r="D312" s="61">
        <v>53247.666810892217</v>
      </c>
      <c r="E312" s="62">
        <v>67632.207142857151</v>
      </c>
      <c r="F312" s="61">
        <v>200699.79909115299</v>
      </c>
      <c r="G312" s="61">
        <v>121110.74682310062</v>
      </c>
      <c r="H312" s="61">
        <v>214874.72226549627</v>
      </c>
      <c r="I312" s="61">
        <v>91709.987086613415</v>
      </c>
      <c r="J312" s="61">
        <v>84610.59976299823</v>
      </c>
      <c r="K312" s="61">
        <v>55771.068921817867</v>
      </c>
      <c r="L312" s="61">
        <v>123607.78418350896</v>
      </c>
      <c r="M312" s="61">
        <v>130263.97711340195</v>
      </c>
      <c r="N312" s="61">
        <v>83448.416608642234</v>
      </c>
      <c r="O312" s="61">
        <v>57205.567005076366</v>
      </c>
      <c r="P312" s="61">
        <v>106952.0639941851</v>
      </c>
      <c r="Q312" s="61">
        <v>115716.27535374873</v>
      </c>
      <c r="R312" s="61">
        <v>113560.40904316996</v>
      </c>
    </row>
    <row r="314" spans="1:18">
      <c r="A314" s="52" t="s">
        <v>677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
  <sheetViews>
    <sheetView workbookViewId="0">
      <selection sqref="A1:XFD28"/>
    </sheetView>
  </sheetViews>
  <sheetFormatPr baseColWidth="10" defaultRowHeight="12" x14ac:dyDescent="0"/>
  <sheetData>
    <row r="1" spans="1:27" s="45" customFormat="1" ht="10">
      <c r="A1" s="68" t="s">
        <v>379</v>
      </c>
      <c r="B1" s="68"/>
      <c r="C1" s="68"/>
    </row>
    <row r="2" spans="1:27" s="45" customFormat="1" ht="10">
      <c r="A2" s="69" t="s">
        <v>381</v>
      </c>
      <c r="B2" s="69"/>
      <c r="C2" s="69"/>
    </row>
    <row r="3" spans="1:27" s="45" customFormat="1" ht="10">
      <c r="A3" s="69"/>
      <c r="B3" s="69"/>
      <c r="C3" s="69"/>
    </row>
    <row r="4" spans="1:27" s="45" customFormat="1" ht="10">
      <c r="B4" s="45" t="s">
        <v>274</v>
      </c>
      <c r="C4" s="45" t="s">
        <v>380</v>
      </c>
      <c r="D4" s="45" t="s">
        <v>331</v>
      </c>
      <c r="E4" s="45" t="s">
        <v>333</v>
      </c>
      <c r="F4" s="45" t="s">
        <v>335</v>
      </c>
      <c r="G4" s="45" t="s">
        <v>337</v>
      </c>
      <c r="H4" s="45" t="s">
        <v>339</v>
      </c>
      <c r="I4" s="45" t="s">
        <v>341</v>
      </c>
      <c r="J4" s="45" t="s">
        <v>343</v>
      </c>
      <c r="K4" s="45" t="s">
        <v>345</v>
      </c>
      <c r="L4" s="45" t="s">
        <v>347</v>
      </c>
      <c r="M4" s="45" t="s">
        <v>349</v>
      </c>
      <c r="N4" s="45" t="s">
        <v>351</v>
      </c>
      <c r="O4" s="45" t="s">
        <v>353</v>
      </c>
      <c r="P4" s="45" t="s">
        <v>355</v>
      </c>
      <c r="Q4" s="45" t="s">
        <v>357</v>
      </c>
      <c r="R4" s="45" t="s">
        <v>359</v>
      </c>
      <c r="S4" s="45" t="s">
        <v>361</v>
      </c>
      <c r="T4" s="45" t="s">
        <v>363</v>
      </c>
      <c r="U4" s="45" t="s">
        <v>365</v>
      </c>
      <c r="V4" s="45" t="s">
        <v>367</v>
      </c>
      <c r="W4" s="45" t="s">
        <v>369</v>
      </c>
      <c r="X4" s="45" t="s">
        <v>371</v>
      </c>
      <c r="Y4" s="45" t="s">
        <v>373</v>
      </c>
      <c r="Z4" s="45" t="s">
        <v>375</v>
      </c>
      <c r="AA4" s="45" t="s">
        <v>377</v>
      </c>
    </row>
    <row r="5" spans="1:27" s="45" customFormat="1" ht="10">
      <c r="A5" s="70">
        <v>35430</v>
      </c>
      <c r="B5" s="71">
        <f>SUM(D5:AA5)</f>
        <v>13921464.512981283</v>
      </c>
      <c r="C5" s="72">
        <f>D5/B5</f>
        <v>1.3821821678356831E-2</v>
      </c>
      <c r="D5" s="48">
        <v>192420</v>
      </c>
      <c r="E5" s="73">
        <v>454576.38400000002</v>
      </c>
      <c r="F5" s="73">
        <v>3000411</v>
      </c>
      <c r="G5" s="73">
        <v>2138100</v>
      </c>
      <c r="H5" s="73">
        <v>59981</v>
      </c>
      <c r="I5" s="73">
        <v>522234</v>
      </c>
      <c r="J5" s="73">
        <v>348483</v>
      </c>
      <c r="K5" s="73">
        <v>278493</v>
      </c>
      <c r="L5" s="73">
        <v>522235</v>
      </c>
      <c r="M5" s="73">
        <v>288839</v>
      </c>
      <c r="N5" s="73">
        <v>264470</v>
      </c>
      <c r="O5" s="73">
        <v>83810</v>
      </c>
      <c r="P5" s="73">
        <v>955952</v>
      </c>
      <c r="Q5" s="73">
        <v>488973</v>
      </c>
      <c r="R5" s="73">
        <v>566695</v>
      </c>
      <c r="S5" s="73">
        <v>533235</v>
      </c>
      <c r="T5" s="73">
        <v>300374</v>
      </c>
      <c r="U5" s="73">
        <v>690151</v>
      </c>
      <c r="V5" s="73">
        <v>270847</v>
      </c>
      <c r="W5" s="73">
        <v>58224</v>
      </c>
      <c r="X5" s="73">
        <v>598005</v>
      </c>
      <c r="Y5" s="73">
        <v>911889.66099999996</v>
      </c>
      <c r="Z5" s="73">
        <v>326286</v>
      </c>
      <c r="AA5" s="73">
        <v>66780.467981282054</v>
      </c>
    </row>
    <row r="6" spans="1:27" s="45" customFormat="1" ht="10">
      <c r="A6" s="70">
        <v>35795</v>
      </c>
      <c r="B6" s="71">
        <f t="shared" ref="B6:B28" si="0">SUM(D6:AA6)</f>
        <v>11802258.583464639</v>
      </c>
      <c r="C6" s="72">
        <f t="shared" ref="C6:C28" si="1">D6/B6</f>
        <v>1.4980183559755481E-2</v>
      </c>
      <c r="D6" s="48">
        <v>176800</v>
      </c>
      <c r="E6" s="73">
        <v>483890.64063999994</v>
      </c>
      <c r="F6" s="73">
        <v>1212370</v>
      </c>
      <c r="G6" s="73">
        <v>788300</v>
      </c>
      <c r="H6" s="73">
        <v>56792.961999999992</v>
      </c>
      <c r="I6" s="73">
        <v>462346.87378000002</v>
      </c>
      <c r="J6" s="73">
        <v>246979.3621818182</v>
      </c>
      <c r="K6" s="73">
        <v>302886.00300000003</v>
      </c>
      <c r="L6" s="73">
        <v>696021.77</v>
      </c>
      <c r="M6" s="73">
        <v>346259.71500000003</v>
      </c>
      <c r="N6" s="73">
        <v>314801.24232000002</v>
      </c>
      <c r="O6" s="73">
        <v>82201.252000000008</v>
      </c>
      <c r="P6" s="73">
        <v>1051177.29281</v>
      </c>
      <c r="Q6" s="73">
        <v>596311.64</v>
      </c>
      <c r="R6" s="73">
        <v>670904</v>
      </c>
      <c r="S6" s="73">
        <v>657532.14416999999</v>
      </c>
      <c r="T6" s="73">
        <v>343204.4</v>
      </c>
      <c r="U6" s="73">
        <v>803897</v>
      </c>
      <c r="V6" s="73">
        <v>327604.04000000004</v>
      </c>
      <c r="W6" s="73">
        <v>130661</v>
      </c>
      <c r="X6" s="73">
        <v>702296.94059999997</v>
      </c>
      <c r="Y6" s="73">
        <v>960508.49600000004</v>
      </c>
      <c r="Z6" s="73">
        <v>360987</v>
      </c>
      <c r="AA6" s="73">
        <v>27524.808962820516</v>
      </c>
    </row>
    <row r="7" spans="1:27" s="45" customFormat="1" ht="10">
      <c r="A7" s="70">
        <v>36160</v>
      </c>
      <c r="B7" s="71">
        <f t="shared" si="0"/>
        <v>13164150.956755059</v>
      </c>
      <c r="C7" s="72">
        <f t="shared" si="1"/>
        <v>2.0895686641974311E-2</v>
      </c>
      <c r="D7" s="74">
        <v>275073.97330000001</v>
      </c>
      <c r="E7" s="73">
        <v>506882.22575999994</v>
      </c>
      <c r="F7" s="73">
        <v>1320100</v>
      </c>
      <c r="G7" s="73">
        <v>721900</v>
      </c>
      <c r="H7" s="73">
        <v>58540</v>
      </c>
      <c r="I7" s="73">
        <v>533897.13914999994</v>
      </c>
      <c r="J7" s="73">
        <v>308902.00825445878</v>
      </c>
      <c r="K7" s="73">
        <v>305818.57310000004</v>
      </c>
      <c r="L7" s="73">
        <v>793824.51653000002</v>
      </c>
      <c r="M7" s="73">
        <v>379112.614</v>
      </c>
      <c r="N7" s="73">
        <v>359936.24381682539</v>
      </c>
      <c r="O7" s="73">
        <v>81415.464000000007</v>
      </c>
      <c r="P7" s="73">
        <v>932759</v>
      </c>
      <c r="Q7" s="73">
        <v>705979.18599999999</v>
      </c>
      <c r="R7" s="73">
        <v>710884.47549547581</v>
      </c>
      <c r="S7" s="73">
        <v>799097.00817000004</v>
      </c>
      <c r="T7" s="73">
        <v>563727.6</v>
      </c>
      <c r="U7" s="73">
        <v>864622.3698888889</v>
      </c>
      <c r="V7" s="73">
        <v>381551.99771999998</v>
      </c>
      <c r="W7" s="73">
        <v>115361.98917274619</v>
      </c>
      <c r="X7" s="73">
        <v>861097.74099999992</v>
      </c>
      <c r="Y7" s="73">
        <v>899827.03234000003</v>
      </c>
      <c r="Z7" s="73">
        <v>565874.65113999986</v>
      </c>
      <c r="AA7" s="73">
        <v>117965.14791666667</v>
      </c>
    </row>
    <row r="8" spans="1:27" s="45" customFormat="1" ht="10">
      <c r="A8" s="70">
        <v>36525</v>
      </c>
      <c r="B8" s="71">
        <f t="shared" si="0"/>
        <v>16565323.464218885</v>
      </c>
      <c r="C8" s="72">
        <f t="shared" si="1"/>
        <v>2.9352831354623233E-2</v>
      </c>
      <c r="D8" s="74">
        <v>486239.14598000003</v>
      </c>
      <c r="E8" s="73">
        <v>609760.45500000007</v>
      </c>
      <c r="F8" s="73">
        <v>2236400</v>
      </c>
      <c r="G8" s="73">
        <v>713810</v>
      </c>
      <c r="H8" s="73">
        <v>65018.831530000003</v>
      </c>
      <c r="I8" s="73">
        <v>633407.91800000006</v>
      </c>
      <c r="J8" s="73">
        <v>305489.00197470566</v>
      </c>
      <c r="K8" s="73">
        <v>328500.91000000003</v>
      </c>
      <c r="L8" s="73">
        <v>1146715.510213</v>
      </c>
      <c r="M8" s="73">
        <v>623371</v>
      </c>
      <c r="N8" s="73">
        <v>401923.7989404762</v>
      </c>
      <c r="O8" s="73">
        <v>83670.040000000008</v>
      </c>
      <c r="P8" s="73">
        <v>1154683.5149300001</v>
      </c>
      <c r="Q8" s="73">
        <v>913165.82981857145</v>
      </c>
      <c r="R8" s="73">
        <v>877781.20916844555</v>
      </c>
      <c r="S8" s="73">
        <v>891151.43042999995</v>
      </c>
      <c r="T8" s="73">
        <v>702956.28717711009</v>
      </c>
      <c r="U8" s="73">
        <v>973920.78819130664</v>
      </c>
      <c r="V8" s="73">
        <v>350405.8068248097</v>
      </c>
      <c r="W8" s="73">
        <v>199289.36805581642</v>
      </c>
      <c r="X8" s="73">
        <v>925850.80628999998</v>
      </c>
      <c r="Y8" s="73">
        <v>1058163.3800300001</v>
      </c>
      <c r="Z8" s="73">
        <v>663924.26479000004</v>
      </c>
      <c r="AA8" s="73">
        <v>219724.1668746419</v>
      </c>
    </row>
    <row r="9" spans="1:27" s="45" customFormat="1" ht="10">
      <c r="A9" s="70">
        <v>36891</v>
      </c>
      <c r="B9" s="71">
        <f t="shared" si="0"/>
        <v>21347635.742346838</v>
      </c>
      <c r="C9" s="72">
        <f t="shared" si="1"/>
        <v>3.0072918511264465E-2</v>
      </c>
      <c r="D9" s="74">
        <v>641985.71008775313</v>
      </c>
      <c r="E9" s="73">
        <v>688648.29299999995</v>
      </c>
      <c r="F9" s="73">
        <v>4683665</v>
      </c>
      <c r="G9" s="73">
        <v>760830</v>
      </c>
      <c r="H9" s="73">
        <v>67592.729180000009</v>
      </c>
      <c r="I9" s="73">
        <v>833413.55918239325</v>
      </c>
      <c r="J9" s="73">
        <v>426958.88905567786</v>
      </c>
      <c r="K9" s="73">
        <v>335399.84999999998</v>
      </c>
      <c r="L9" s="73">
        <v>1381371.0354128932</v>
      </c>
      <c r="M9" s="73">
        <v>662870.81999999995</v>
      </c>
      <c r="N9" s="73">
        <v>468059.11936142849</v>
      </c>
      <c r="O9" s="73">
        <v>98349.59169999999</v>
      </c>
      <c r="P9" s="73">
        <v>1123821.6027473758</v>
      </c>
      <c r="Q9" s="73">
        <v>984940.70657927135</v>
      </c>
      <c r="R9" s="73">
        <v>1143113.1832585935</v>
      </c>
      <c r="S9" s="73">
        <v>1004336.6403532107</v>
      </c>
      <c r="T9" s="73">
        <v>751056.4</v>
      </c>
      <c r="U9" s="73">
        <v>1104716.4496078759</v>
      </c>
      <c r="V9" s="73">
        <v>402747.16907130915</v>
      </c>
      <c r="W9" s="73">
        <v>473648.73165532859</v>
      </c>
      <c r="X9" s="73">
        <v>1036476.8749656613</v>
      </c>
      <c r="Y9" s="73">
        <v>1218577.9431777778</v>
      </c>
      <c r="Z9" s="73">
        <v>835212.18525573181</v>
      </c>
      <c r="AA9" s="73">
        <v>219843.2586945559</v>
      </c>
    </row>
    <row r="10" spans="1:27" s="45" customFormat="1" ht="10">
      <c r="A10" s="70">
        <v>37256</v>
      </c>
      <c r="B10" s="71">
        <f t="shared" si="0"/>
        <v>29970576.986878227</v>
      </c>
      <c r="C10" s="72">
        <f t="shared" si="1"/>
        <v>2.4111931849226397E-2</v>
      </c>
      <c r="D10" s="75">
        <v>722648.50978960085</v>
      </c>
      <c r="E10" s="73">
        <v>636831.52743804618</v>
      </c>
      <c r="F10" s="73">
        <v>10439991.419467662</v>
      </c>
      <c r="G10" s="73">
        <v>728470</v>
      </c>
      <c r="H10" s="73">
        <v>67033.239418333338</v>
      </c>
      <c r="I10" s="73">
        <v>935711.49191766512</v>
      </c>
      <c r="J10" s="73">
        <v>503100.24814653839</v>
      </c>
      <c r="K10" s="73">
        <v>307687.54485898657</v>
      </c>
      <c r="L10" s="73">
        <v>1569953.9632585088</v>
      </c>
      <c r="M10" s="73">
        <v>761731.52158842853</v>
      </c>
      <c r="N10" s="73">
        <v>526078.34522967879</v>
      </c>
      <c r="O10" s="73">
        <v>175532.30038907472</v>
      </c>
      <c r="P10" s="73">
        <v>1189741.925311476</v>
      </c>
      <c r="Q10" s="73">
        <v>1078264.2379842345</v>
      </c>
      <c r="R10" s="73">
        <v>1259557.2934515662</v>
      </c>
      <c r="S10" s="73">
        <v>1079872.9951057059</v>
      </c>
      <c r="T10" s="73">
        <v>872198.74870087276</v>
      </c>
      <c r="U10" s="73">
        <v>1276036.1572827527</v>
      </c>
      <c r="V10" s="73">
        <v>476719.55649935827</v>
      </c>
      <c r="W10" s="73">
        <v>505432.59880955832</v>
      </c>
      <c r="X10" s="73">
        <v>1067067.0832671714</v>
      </c>
      <c r="Y10" s="73">
        <v>2663334.3811768168</v>
      </c>
      <c r="Z10" s="73">
        <v>912382.04491455574</v>
      </c>
      <c r="AA10" s="73">
        <v>215199.85287163983</v>
      </c>
    </row>
    <row r="11" spans="1:27" s="45" customFormat="1" ht="10">
      <c r="A11" s="70">
        <v>37621</v>
      </c>
      <c r="B11" s="71">
        <f t="shared" si="0"/>
        <v>68531312.493044227</v>
      </c>
      <c r="C11" s="72">
        <f t="shared" si="1"/>
        <v>2.2517113618629767E-2</v>
      </c>
      <c r="D11" s="74">
        <v>1543127.3498396985</v>
      </c>
      <c r="E11" s="73">
        <v>1464125.6117015949</v>
      </c>
      <c r="F11" s="73">
        <v>27107187.006683748</v>
      </c>
      <c r="G11" s="73">
        <v>2017803.0566169692</v>
      </c>
      <c r="H11" s="73">
        <v>155560.46341912315</v>
      </c>
      <c r="I11" s="73">
        <v>2153976.3036846332</v>
      </c>
      <c r="J11" s="73">
        <v>979555.56717111694</v>
      </c>
      <c r="K11" s="73">
        <v>712022.07697702223</v>
      </c>
      <c r="L11" s="73">
        <v>3254683.2314864742</v>
      </c>
      <c r="M11" s="73">
        <v>1601001.9104951331</v>
      </c>
      <c r="N11" s="73">
        <v>1101393.1821847442</v>
      </c>
      <c r="O11" s="73">
        <v>304717.01965130644</v>
      </c>
      <c r="P11" s="73">
        <v>2947555.6488005836</v>
      </c>
      <c r="Q11" s="73">
        <v>2227542.6069261832</v>
      </c>
      <c r="R11" s="73">
        <v>2639608.0325492434</v>
      </c>
      <c r="S11" s="73">
        <v>2381868.3196638953</v>
      </c>
      <c r="T11" s="73">
        <v>2247350.9518055962</v>
      </c>
      <c r="U11" s="73">
        <v>2564261.5434468267</v>
      </c>
      <c r="V11" s="73">
        <v>922663.09094730392</v>
      </c>
      <c r="W11" s="73">
        <v>651385.22935031692</v>
      </c>
      <c r="X11" s="73">
        <v>1781956.1943010392</v>
      </c>
      <c r="Y11" s="73">
        <v>5502947.6854265621</v>
      </c>
      <c r="Z11" s="73">
        <v>1909326.6673117294</v>
      </c>
      <c r="AA11" s="73">
        <v>359693.74260338332</v>
      </c>
    </row>
    <row r="12" spans="1:27" s="45" customFormat="1" ht="10">
      <c r="A12" s="70">
        <v>37986</v>
      </c>
      <c r="B12" s="71">
        <f t="shared" si="0"/>
        <v>70641875.586636499</v>
      </c>
      <c r="C12" s="72">
        <f t="shared" si="1"/>
        <v>2.2381922578807629E-2</v>
      </c>
      <c r="D12" s="74">
        <v>1581100.9902018588</v>
      </c>
      <c r="E12" s="73">
        <v>1449043.8092181664</v>
      </c>
      <c r="F12" s="73">
        <v>27106489.173905075</v>
      </c>
      <c r="G12" s="73">
        <v>2210327.5114098843</v>
      </c>
      <c r="H12" s="73">
        <v>145836.21115831923</v>
      </c>
      <c r="I12" s="73">
        <v>2409439.6131255315</v>
      </c>
      <c r="J12" s="73">
        <v>910851.56811608805</v>
      </c>
      <c r="K12" s="73">
        <v>653178.29187468952</v>
      </c>
      <c r="L12" s="73">
        <v>3501397.6933250506</v>
      </c>
      <c r="M12" s="73">
        <v>1767839.1786224185</v>
      </c>
      <c r="N12" s="73">
        <v>1211219.6786285872</v>
      </c>
      <c r="O12" s="73">
        <v>325435.87530327594</v>
      </c>
      <c r="P12" s="73">
        <v>3022836.2546613039</v>
      </c>
      <c r="Q12" s="73">
        <v>2357808.6240175753</v>
      </c>
      <c r="R12" s="73">
        <v>2761741.9985434981</v>
      </c>
      <c r="S12" s="73">
        <v>2446679.146958821</v>
      </c>
      <c r="T12" s="73">
        <v>2072623.9570179898</v>
      </c>
      <c r="U12" s="73">
        <v>2762962.0200305823</v>
      </c>
      <c r="V12" s="73">
        <v>911078.74406657391</v>
      </c>
      <c r="W12" s="73">
        <v>641867.34579543106</v>
      </c>
      <c r="X12" s="73">
        <v>1962396.6450853045</v>
      </c>
      <c r="Y12" s="73">
        <v>5976996.5952650011</v>
      </c>
      <c r="Z12" s="73">
        <v>2126748.2367386301</v>
      </c>
      <c r="AA12" s="73">
        <v>325976.42356684024</v>
      </c>
    </row>
    <row r="13" spans="1:27" s="45" customFormat="1" ht="10">
      <c r="A13" s="70">
        <v>38352</v>
      </c>
      <c r="B13" s="71">
        <f t="shared" si="0"/>
        <v>75244492.346945658</v>
      </c>
      <c r="C13" s="72">
        <f t="shared" si="1"/>
        <v>2.1805218096957624E-2</v>
      </c>
      <c r="D13" s="48">
        <v>1640722.5662200088</v>
      </c>
      <c r="E13" s="73">
        <v>1466442.2888844674</v>
      </c>
      <c r="F13" s="73">
        <v>29183921.987638373</v>
      </c>
      <c r="G13" s="73">
        <v>2263027.3908345858</v>
      </c>
      <c r="H13" s="73">
        <v>147211.34784136491</v>
      </c>
      <c r="I13" s="73">
        <v>2636689.2934147674</v>
      </c>
      <c r="J13" s="73">
        <v>851891.80991044047</v>
      </c>
      <c r="K13" s="73">
        <v>595693.71013505256</v>
      </c>
      <c r="L13" s="73">
        <v>3814787.8022125508</v>
      </c>
      <c r="M13" s="73">
        <v>1876016.3452675845</v>
      </c>
      <c r="N13" s="73">
        <v>1251782.9459092366</v>
      </c>
      <c r="O13" s="73">
        <v>241592.33317738533</v>
      </c>
      <c r="P13" s="73">
        <v>3211518.9040973084</v>
      </c>
      <c r="Q13" s="73">
        <v>2589928.0456775245</v>
      </c>
      <c r="R13" s="73">
        <v>2921126.6982868877</v>
      </c>
      <c r="S13" s="73">
        <v>2617686.109627177</v>
      </c>
      <c r="T13" s="73">
        <v>2010063.7722433126</v>
      </c>
      <c r="U13" s="73">
        <v>3014821.4066130412</v>
      </c>
      <c r="V13" s="73">
        <v>972251.34984280786</v>
      </c>
      <c r="W13" s="73">
        <v>649378.55841571477</v>
      </c>
      <c r="X13" s="73">
        <v>2133247.5089262309</v>
      </c>
      <c r="Y13" s="73">
        <v>6459648.094403645</v>
      </c>
      <c r="Z13" s="73">
        <v>2372031.3142079161</v>
      </c>
      <c r="AA13" s="73">
        <v>323010.76315825956</v>
      </c>
    </row>
    <row r="14" spans="1:27" s="45" customFormat="1" ht="10">
      <c r="A14" s="70">
        <v>38717</v>
      </c>
      <c r="B14" s="71">
        <f t="shared" si="0"/>
        <v>78404616.272045031</v>
      </c>
      <c r="C14" s="72">
        <f t="shared" si="1"/>
        <v>2.1799675088088943E-2</v>
      </c>
      <c r="D14" s="48">
        <v>1709195.1601368731</v>
      </c>
      <c r="E14" s="73">
        <v>1545139.5348505161</v>
      </c>
      <c r="F14" s="73">
        <v>29740857.820333164</v>
      </c>
      <c r="G14" s="73">
        <v>2254692.6157876304</v>
      </c>
      <c r="H14" s="73">
        <v>185401.60458960672</v>
      </c>
      <c r="I14" s="73">
        <v>2947011.4194225851</v>
      </c>
      <c r="J14" s="73">
        <v>864545.15006000537</v>
      </c>
      <c r="K14" s="73">
        <v>621090.92330802849</v>
      </c>
      <c r="L14" s="73">
        <v>4188020.9636430833</v>
      </c>
      <c r="M14" s="73">
        <v>1876317.6734470255</v>
      </c>
      <c r="N14" s="73">
        <v>1335960.2174556439</v>
      </c>
      <c r="O14" s="73">
        <v>214295.58445457884</v>
      </c>
      <c r="P14" s="73">
        <v>3255068.0260205236</v>
      </c>
      <c r="Q14" s="73">
        <v>2849723.9448653273</v>
      </c>
      <c r="R14" s="73">
        <v>3177315.4095737631</v>
      </c>
      <c r="S14" s="73">
        <v>2904060.0797014455</v>
      </c>
      <c r="T14" s="73">
        <v>1724804.8456217228</v>
      </c>
      <c r="U14" s="73">
        <v>3239942.2101297127</v>
      </c>
      <c r="V14" s="73">
        <v>1031690.3298543643</v>
      </c>
      <c r="W14" s="73">
        <v>362697.35177476355</v>
      </c>
      <c r="X14" s="73">
        <v>2315443.6854432337</v>
      </c>
      <c r="Y14" s="73">
        <v>7167131.6291498635</v>
      </c>
      <c r="Z14" s="73">
        <v>2572253.8889244008</v>
      </c>
      <c r="AA14" s="73">
        <v>321956.20349715359</v>
      </c>
    </row>
    <row r="15" spans="1:27" s="45" customFormat="1" ht="10">
      <c r="A15" s="70">
        <v>39082</v>
      </c>
      <c r="B15" s="71">
        <f t="shared" si="0"/>
        <v>83573231.520192221</v>
      </c>
      <c r="C15" s="72">
        <f t="shared" si="1"/>
        <v>2.551975310835225E-2</v>
      </c>
      <c r="D15" s="48">
        <v>2132768.2348624677</v>
      </c>
      <c r="E15" s="73">
        <v>1590544.2245848083</v>
      </c>
      <c r="F15" s="73">
        <v>33386072.488290504</v>
      </c>
      <c r="G15" s="73">
        <v>1942339.0873736066</v>
      </c>
      <c r="H15" s="73">
        <v>202011.49276838693</v>
      </c>
      <c r="I15" s="73">
        <v>3039278.3679046668</v>
      </c>
      <c r="J15" s="73">
        <v>697999.86548271321</v>
      </c>
      <c r="K15" s="73">
        <v>399055.91503137536</v>
      </c>
      <c r="L15" s="73">
        <v>4327938.1081542112</v>
      </c>
      <c r="M15" s="73">
        <v>1819263.6895913011</v>
      </c>
      <c r="N15" s="73">
        <v>1385804.1054249932</v>
      </c>
      <c r="O15" s="73">
        <v>192380.58852326465</v>
      </c>
      <c r="P15" s="73">
        <v>3430915.2272071964</v>
      </c>
      <c r="Q15" s="73">
        <v>3063806.055951735</v>
      </c>
      <c r="R15" s="73">
        <v>3369355.002614493</v>
      </c>
      <c r="S15" s="73">
        <v>3042730.4809588999</v>
      </c>
      <c r="T15" s="73">
        <v>1507869.5488588363</v>
      </c>
      <c r="U15" s="73">
        <v>3471044.8141354648</v>
      </c>
      <c r="V15" s="73">
        <v>1054751.2933854309</v>
      </c>
      <c r="W15" s="73">
        <v>378308.60966577759</v>
      </c>
      <c r="X15" s="73">
        <v>2496978.8226002976</v>
      </c>
      <c r="Y15" s="73">
        <v>7600673.1005483251</v>
      </c>
      <c r="Z15" s="73">
        <v>2755036.5589610208</v>
      </c>
      <c r="AA15" s="73">
        <v>286305.8373124373</v>
      </c>
    </row>
    <row r="16" spans="1:27" s="45" customFormat="1" ht="10">
      <c r="A16" s="70">
        <v>39447</v>
      </c>
      <c r="B16" s="71">
        <f t="shared" si="0"/>
        <v>89297635.052940086</v>
      </c>
      <c r="C16" s="72">
        <f t="shared" si="1"/>
        <v>2.8027158284755643E-2</v>
      </c>
      <c r="D16" s="48">
        <v>2502758.9520830954</v>
      </c>
      <c r="E16" s="73">
        <v>1610946.4093200483</v>
      </c>
      <c r="F16" s="73">
        <v>37539620.753302291</v>
      </c>
      <c r="G16" s="73">
        <v>1711531.2232094249</v>
      </c>
      <c r="H16" s="73">
        <v>208429.34081319993</v>
      </c>
      <c r="I16" s="73">
        <v>3042325.8009505263</v>
      </c>
      <c r="J16" s="73">
        <v>667104.23911863996</v>
      </c>
      <c r="K16" s="73">
        <v>261535.06920245168</v>
      </c>
      <c r="L16" s="73">
        <v>4475641.3326059608</v>
      </c>
      <c r="M16" s="73">
        <v>1791678.2794119017</v>
      </c>
      <c r="N16" s="73">
        <v>1382029.5709171724</v>
      </c>
      <c r="O16" s="73">
        <v>206089.45648167352</v>
      </c>
      <c r="P16" s="73">
        <v>3595543.2344503235</v>
      </c>
      <c r="Q16" s="73">
        <v>3218906.1382000716</v>
      </c>
      <c r="R16" s="73">
        <v>3499259.0158412457</v>
      </c>
      <c r="S16" s="73">
        <v>3251941.7893109424</v>
      </c>
      <c r="T16" s="73">
        <v>1199552.4955271361</v>
      </c>
      <c r="U16" s="73">
        <v>3760152.2941179187</v>
      </c>
      <c r="V16" s="73">
        <v>1014490.6080286398</v>
      </c>
      <c r="W16" s="73">
        <v>399166.11067888676</v>
      </c>
      <c r="X16" s="73">
        <v>2562552.8872203245</v>
      </c>
      <c r="Y16" s="73">
        <v>8092813.3512626272</v>
      </c>
      <c r="Z16" s="73">
        <v>3045075.4362554364</v>
      </c>
      <c r="AA16" s="73">
        <v>258491.26463015203</v>
      </c>
    </row>
    <row r="17" spans="1:27" s="45" customFormat="1" ht="10">
      <c r="A17" s="70">
        <v>39813</v>
      </c>
      <c r="B17" s="71">
        <f t="shared" si="0"/>
        <v>95400498.080838442</v>
      </c>
      <c r="C17" s="72">
        <f t="shared" si="1"/>
        <v>2.7813326996997068E-2</v>
      </c>
      <c r="D17" s="48">
        <v>2653405.2487987508</v>
      </c>
      <c r="E17" s="73">
        <v>2103238.8374382118</v>
      </c>
      <c r="F17" s="73">
        <v>40977521.739753477</v>
      </c>
      <c r="G17" s="73">
        <v>1509657.6980162603</v>
      </c>
      <c r="H17" s="73">
        <v>215450.80658725119</v>
      </c>
      <c r="I17" s="73">
        <v>3234056.9727865015</v>
      </c>
      <c r="J17" s="73">
        <v>629707.3728886859</v>
      </c>
      <c r="K17" s="73">
        <v>234252.52982572379</v>
      </c>
      <c r="L17" s="73">
        <v>4863723.7700232351</v>
      </c>
      <c r="M17" s="73">
        <v>1641092.1766830678</v>
      </c>
      <c r="N17" s="73">
        <v>1364039.415366275</v>
      </c>
      <c r="O17" s="73">
        <v>196584.79057667888</v>
      </c>
      <c r="P17" s="73">
        <v>3830535.1700851507</v>
      </c>
      <c r="Q17" s="73">
        <v>3400987.5893847449</v>
      </c>
      <c r="R17" s="73">
        <v>3645596.3082340397</v>
      </c>
      <c r="S17" s="73">
        <v>3524194.9935441473</v>
      </c>
      <c r="T17" s="73">
        <v>1027827.4352904614</v>
      </c>
      <c r="U17" s="73">
        <v>4253287.8152244929</v>
      </c>
      <c r="V17" s="73">
        <v>969312.14424874273</v>
      </c>
      <c r="W17" s="73">
        <v>429948.02660978353</v>
      </c>
      <c r="X17" s="73">
        <v>2444747.6782330899</v>
      </c>
      <c r="Y17" s="73">
        <v>8590082.4330016337</v>
      </c>
      <c r="Z17" s="73">
        <v>3371266.3771163099</v>
      </c>
      <c r="AA17" s="73">
        <v>289980.75112172845</v>
      </c>
    </row>
    <row r="18" spans="1:27" s="45" customFormat="1" ht="10">
      <c r="A18" s="70">
        <v>40178</v>
      </c>
      <c r="B18" s="71">
        <f t="shared" si="0"/>
        <v>105129280.56371242</v>
      </c>
      <c r="C18" s="72">
        <f t="shared" si="1"/>
        <v>2.6338977580545632E-2</v>
      </c>
      <c r="D18" s="48">
        <v>2768997.7638265132</v>
      </c>
      <c r="E18" s="73">
        <v>2132811.1016929699</v>
      </c>
      <c r="F18" s="73">
        <v>46880450.976972915</v>
      </c>
      <c r="G18" s="73">
        <v>1357977.0987660892</v>
      </c>
      <c r="H18" s="73">
        <v>234253.89740944354</v>
      </c>
      <c r="I18" s="73">
        <v>3578971.0723127909</v>
      </c>
      <c r="J18" s="73">
        <v>711936.77225431101</v>
      </c>
      <c r="K18" s="73">
        <v>230254.81789066683</v>
      </c>
      <c r="L18" s="73">
        <v>4886736.1906307153</v>
      </c>
      <c r="M18" s="73">
        <v>1733119.4300247717</v>
      </c>
      <c r="N18" s="73">
        <v>1482212.3884316608</v>
      </c>
      <c r="O18" s="73">
        <v>186246.1331051708</v>
      </c>
      <c r="P18" s="73">
        <v>4288838.5765262134</v>
      </c>
      <c r="Q18" s="73">
        <v>3591987.4232409173</v>
      </c>
      <c r="R18" s="73">
        <v>3795516.9010258918</v>
      </c>
      <c r="S18" s="73">
        <v>3766221.3772494509</v>
      </c>
      <c r="T18" s="73">
        <v>1000075.1691223978</v>
      </c>
      <c r="U18" s="73">
        <v>4506367.2446282273</v>
      </c>
      <c r="V18" s="73">
        <v>958482.77142160595</v>
      </c>
      <c r="W18" s="73">
        <v>448977.6723078271</v>
      </c>
      <c r="X18" s="73">
        <v>2510934.1464656279</v>
      </c>
      <c r="Y18" s="73">
        <v>9730574.5475265905</v>
      </c>
      <c r="Z18" s="73">
        <v>3565713.531377363</v>
      </c>
      <c r="AA18" s="73">
        <v>781623.55950226402</v>
      </c>
    </row>
    <row r="19" spans="1:27" s="45" customFormat="1" ht="10">
      <c r="A19" s="70">
        <v>40543</v>
      </c>
      <c r="B19" s="71">
        <f t="shared" si="0"/>
        <v>112761714.11967249</v>
      </c>
      <c r="C19" s="72">
        <f t="shared" si="1"/>
        <v>2.2957591382290633E-2</v>
      </c>
      <c r="D19" s="48">
        <v>2588737.356326113</v>
      </c>
      <c r="E19" s="73">
        <v>1888983.074365681</v>
      </c>
      <c r="F19" s="73">
        <v>53359634.921472214</v>
      </c>
      <c r="G19" s="73">
        <v>3128932.2154535968</v>
      </c>
      <c r="H19" s="73">
        <v>241515.94207511336</v>
      </c>
      <c r="I19" s="73">
        <v>3629867.9571150197</v>
      </c>
      <c r="J19" s="73">
        <v>783222.46914222476</v>
      </c>
      <c r="K19" s="73">
        <v>219156.4969101522</v>
      </c>
      <c r="L19" s="73">
        <v>4742519.1384632112</v>
      </c>
      <c r="M19" s="73">
        <v>1708079.0641225418</v>
      </c>
      <c r="N19" s="73">
        <v>1254079.8219909812</v>
      </c>
      <c r="O19" s="73">
        <v>174847.86579160523</v>
      </c>
      <c r="P19" s="73">
        <v>4438588.969162086</v>
      </c>
      <c r="Q19" s="73">
        <v>3381218.2857375666</v>
      </c>
      <c r="R19" s="73">
        <v>3824269.2118943143</v>
      </c>
      <c r="S19" s="73">
        <v>3733245.3942686873</v>
      </c>
      <c r="T19" s="73">
        <v>1038598.6499080786</v>
      </c>
      <c r="U19" s="73">
        <v>4260886.8146043792</v>
      </c>
      <c r="V19" s="73">
        <v>959929.87666837021</v>
      </c>
      <c r="W19" s="73">
        <v>431048.3868658272</v>
      </c>
      <c r="X19" s="73">
        <v>1950482.0769734567</v>
      </c>
      <c r="Y19" s="73">
        <v>10607073.879423497</v>
      </c>
      <c r="Z19" s="73">
        <v>3492384.9637251804</v>
      </c>
      <c r="AA19" s="73">
        <v>924411.2872126163</v>
      </c>
    </row>
    <row r="20" spans="1:27" s="45" customFormat="1" ht="10">
      <c r="A20" s="70">
        <v>40908</v>
      </c>
      <c r="B20" s="71">
        <f t="shared" si="0"/>
        <v>128364867.68154238</v>
      </c>
      <c r="C20" s="72">
        <f t="shared" si="1"/>
        <v>2.8067311382020791E-2</v>
      </c>
      <c r="D20" s="48">
        <v>3602856.7117297472</v>
      </c>
      <c r="E20" s="73">
        <v>1944038.7335177381</v>
      </c>
      <c r="F20" s="73">
        <v>63492299.776452452</v>
      </c>
      <c r="G20" s="73">
        <v>3517136.0542611522</v>
      </c>
      <c r="H20" s="73">
        <v>256432.45122671782</v>
      </c>
      <c r="I20" s="73">
        <v>4014239.3961109095</v>
      </c>
      <c r="J20" s="73">
        <v>870283.98527485656</v>
      </c>
      <c r="K20" s="73">
        <v>270193.03413003171</v>
      </c>
      <c r="L20" s="73">
        <v>4990621.1562631903</v>
      </c>
      <c r="M20" s="73">
        <v>1793216.9173534918</v>
      </c>
      <c r="N20" s="73">
        <v>1300109.2421581671</v>
      </c>
      <c r="O20" s="73">
        <v>162623.31408857554</v>
      </c>
      <c r="P20" s="73">
        <v>5203934.9354192037</v>
      </c>
      <c r="Q20" s="73">
        <v>3665513.2401557104</v>
      </c>
      <c r="R20" s="73">
        <v>3952915.8889034498</v>
      </c>
      <c r="S20" s="73">
        <v>4014023.5472375336</v>
      </c>
      <c r="T20" s="73">
        <v>1267066.6943040867</v>
      </c>
      <c r="U20" s="73">
        <v>4653943.0227592159</v>
      </c>
      <c r="V20" s="73">
        <v>965476.9347559684</v>
      </c>
      <c r="W20" s="73">
        <v>463717.83315529377</v>
      </c>
      <c r="X20" s="73">
        <v>2060127.3618562359</v>
      </c>
      <c r="Y20" s="73">
        <v>11004310.193933003</v>
      </c>
      <c r="Z20" s="73">
        <v>3981186.1158168428</v>
      </c>
      <c r="AA20" s="73">
        <v>918601.14067879156</v>
      </c>
    </row>
    <row r="21" spans="1:27" s="45" customFormat="1" ht="10">
      <c r="A21" s="70">
        <v>41274</v>
      </c>
      <c r="B21" s="71">
        <f t="shared" si="0"/>
        <v>147119470.41173965</v>
      </c>
      <c r="C21" s="72">
        <f t="shared" si="1"/>
        <v>3.1908217855761631E-2</v>
      </c>
      <c r="D21" s="48">
        <v>4694320.1127220662</v>
      </c>
      <c r="E21" s="73">
        <v>2924597.2992931907</v>
      </c>
      <c r="F21" s="73">
        <v>71284666.132642344</v>
      </c>
      <c r="G21" s="73">
        <v>6991040.0702375006</v>
      </c>
      <c r="H21" s="73">
        <v>277593.39455631375</v>
      </c>
      <c r="I21" s="73">
        <v>4912102.5165244965</v>
      </c>
      <c r="J21" s="73">
        <v>1051202.6450169573</v>
      </c>
      <c r="K21" s="73">
        <v>290542.90157827374</v>
      </c>
      <c r="L21" s="73">
        <v>5259830.9455919387</v>
      </c>
      <c r="M21" s="73">
        <v>2231121.217353648</v>
      </c>
      <c r="N21" s="73">
        <v>1376831.4110635826</v>
      </c>
      <c r="O21" s="73">
        <v>150298.34128712688</v>
      </c>
      <c r="P21" s="73">
        <v>5787571.7091976143</v>
      </c>
      <c r="Q21" s="73">
        <v>3702224.7096460494</v>
      </c>
      <c r="R21" s="73">
        <v>4060286.0575687829</v>
      </c>
      <c r="S21" s="73">
        <v>4414885.7117197709</v>
      </c>
      <c r="T21" s="73">
        <v>1271587.0849594611</v>
      </c>
      <c r="U21" s="73">
        <v>4240847.649699416</v>
      </c>
      <c r="V21" s="73">
        <v>1109439.8239082529</v>
      </c>
      <c r="W21" s="73">
        <v>477836.94716963684</v>
      </c>
      <c r="X21" s="73">
        <v>2168448.0684493561</v>
      </c>
      <c r="Y21" s="73">
        <v>12725143.481641933</v>
      </c>
      <c r="Z21" s="73">
        <v>4381582.0467190286</v>
      </c>
      <c r="AA21" s="73">
        <v>1335470.1331929155</v>
      </c>
    </row>
    <row r="22" spans="1:27" s="45" customFormat="1" ht="10">
      <c r="A22" s="70">
        <v>41639</v>
      </c>
      <c r="B22" s="71">
        <f t="shared" si="0"/>
        <v>175645985.1202603</v>
      </c>
      <c r="C22" s="72">
        <f t="shared" si="1"/>
        <v>4.1672763283019831E-2</v>
      </c>
      <c r="D22" s="48">
        <v>7319653.5595294312</v>
      </c>
      <c r="E22" s="73">
        <v>3520175.4944253089</v>
      </c>
      <c r="F22" s="73">
        <v>80577372.599089667</v>
      </c>
      <c r="G22" s="73">
        <v>11510374.847978344</v>
      </c>
      <c r="H22" s="73">
        <v>275176.1000803709</v>
      </c>
      <c r="I22" s="73">
        <v>6619431.8896848597</v>
      </c>
      <c r="J22" s="73">
        <v>1262013.4822049567</v>
      </c>
      <c r="K22" s="73">
        <v>343849.91876493162</v>
      </c>
      <c r="L22" s="73">
        <v>6222932.5599611811</v>
      </c>
      <c r="M22" s="73">
        <v>2982632.6308868071</v>
      </c>
      <c r="N22" s="73">
        <v>1496421.6331752047</v>
      </c>
      <c r="O22" s="73">
        <v>107511.58572804782</v>
      </c>
      <c r="P22" s="73">
        <v>7834186.114560659</v>
      </c>
      <c r="Q22" s="73">
        <v>3949054.5003650975</v>
      </c>
      <c r="R22" s="73">
        <v>4173990.5400054161</v>
      </c>
      <c r="S22" s="73">
        <v>5053656.8641297137</v>
      </c>
      <c r="T22" s="73">
        <v>1446148.0828698757</v>
      </c>
      <c r="U22" s="73">
        <v>5405389.395756443</v>
      </c>
      <c r="V22" s="73">
        <v>2640727.2379426411</v>
      </c>
      <c r="W22" s="73">
        <v>507370.35259043414</v>
      </c>
      <c r="X22" s="73">
        <v>2287639.3786855331</v>
      </c>
      <c r="Y22" s="73">
        <v>13427436.108883686</v>
      </c>
      <c r="Z22" s="73">
        <v>5451745.2222535592</v>
      </c>
      <c r="AA22" s="73">
        <v>1231095.020708089</v>
      </c>
    </row>
    <row r="23" spans="1:27" s="45" customFormat="1" ht="10">
      <c r="A23" s="70">
        <v>42004</v>
      </c>
      <c r="B23" s="71">
        <f t="shared" si="0"/>
        <v>198884311.11403424</v>
      </c>
      <c r="C23" s="72">
        <f t="shared" si="1"/>
        <v>3.6636490902988234E-2</v>
      </c>
      <c r="D23" s="48">
        <v>7286423.2548763976</v>
      </c>
      <c r="E23" s="73">
        <v>3826693.3207977028</v>
      </c>
      <c r="F23" s="73">
        <v>89024554.680251434</v>
      </c>
      <c r="G23" s="73">
        <v>18109609.040045504</v>
      </c>
      <c r="H23" s="73">
        <v>270198.60720195476</v>
      </c>
      <c r="I23" s="73">
        <v>8067968.3846384622</v>
      </c>
      <c r="J23" s="73">
        <v>1293140.2038254</v>
      </c>
      <c r="K23" s="73">
        <v>720322.96904960019</v>
      </c>
      <c r="L23" s="73">
        <v>6177742.2928574141</v>
      </c>
      <c r="M23" s="73">
        <v>3240142.5022071898</v>
      </c>
      <c r="N23" s="73">
        <v>1419120.1837032055</v>
      </c>
      <c r="O23" s="73">
        <v>82818.463705573668</v>
      </c>
      <c r="P23" s="73">
        <v>9140713.6874629594</v>
      </c>
      <c r="Q23" s="73">
        <v>4000377.4808800411</v>
      </c>
      <c r="R23" s="73">
        <v>4379544.129099302</v>
      </c>
      <c r="S23" s="73">
        <v>4925565.0362396659</v>
      </c>
      <c r="T23" s="73">
        <v>1557686.752157632</v>
      </c>
      <c r="U23" s="73">
        <v>5402176.4558163863</v>
      </c>
      <c r="V23" s="73">
        <v>3061986.9314905163</v>
      </c>
      <c r="W23" s="73">
        <v>581874.19993010862</v>
      </c>
      <c r="X23" s="73">
        <v>2163905.8686011368</v>
      </c>
      <c r="Y23" s="73">
        <v>14740968.546764512</v>
      </c>
      <c r="Z23" s="73">
        <v>6925459.4577842504</v>
      </c>
      <c r="AA23" s="73">
        <v>2485318.664647867</v>
      </c>
    </row>
    <row r="24" spans="1:27" s="45" customFormat="1" ht="10">
      <c r="A24" s="70">
        <v>42369</v>
      </c>
      <c r="B24" s="71">
        <f t="shared" si="0"/>
        <v>269383881.36962825</v>
      </c>
      <c r="C24" s="72">
        <f t="shared" si="1"/>
        <v>4.6648910957578976E-2</v>
      </c>
      <c r="D24" s="74">
        <v>12566464.695418807</v>
      </c>
      <c r="E24" s="73">
        <v>4639019.6604925841</v>
      </c>
      <c r="F24" s="73">
        <v>121494333.28418231</v>
      </c>
      <c r="G24" s="73">
        <v>26550695.60283532</v>
      </c>
      <c r="H24" s="73">
        <v>270022.88164180331</v>
      </c>
      <c r="I24" s="73">
        <v>10812304.20613765</v>
      </c>
      <c r="J24" s="73">
        <v>1475932.4822636135</v>
      </c>
      <c r="K24" s="73">
        <v>966250.00074749079</v>
      </c>
      <c r="L24" s="73">
        <v>7011203.7993683293</v>
      </c>
      <c r="M24" s="73">
        <v>3734169.7468081722</v>
      </c>
      <c r="N24" s="73">
        <v>1455033.711411892</v>
      </c>
      <c r="O24" s="73">
        <v>79417.518117964297</v>
      </c>
      <c r="P24" s="73">
        <v>12358298.20061494</v>
      </c>
      <c r="Q24" s="73">
        <v>3886454.2836101837</v>
      </c>
      <c r="R24" s="73">
        <v>4514654.0415625283</v>
      </c>
      <c r="S24" s="73">
        <v>5166274.6651714081</v>
      </c>
      <c r="T24" s="73">
        <v>2104007.6483612522</v>
      </c>
      <c r="U24" s="73">
        <v>5823786.5964459041</v>
      </c>
      <c r="V24" s="73">
        <v>7427520.3213089034</v>
      </c>
      <c r="W24" s="73">
        <v>1704292.389931934</v>
      </c>
      <c r="X24" s="73">
        <v>2112776.0924778502</v>
      </c>
      <c r="Y24" s="73">
        <v>18446732.947726373</v>
      </c>
      <c r="Z24" s="73">
        <v>8169588.0788970962</v>
      </c>
      <c r="AA24" s="73">
        <v>6614648.5140938936</v>
      </c>
    </row>
    <row r="25" spans="1:27" s="45" customFormat="1" ht="10">
      <c r="A25" s="70">
        <v>42735</v>
      </c>
      <c r="B25" s="71">
        <f t="shared" si="0"/>
        <v>450382309.54081362</v>
      </c>
      <c r="C25" s="72">
        <f t="shared" si="1"/>
        <v>4.418582042396766E-2</v>
      </c>
      <c r="D25" s="74">
        <v>19900511.851502206</v>
      </c>
      <c r="E25" s="73">
        <v>11223432.643190978</v>
      </c>
      <c r="F25" s="73">
        <v>196996510.01389861</v>
      </c>
      <c r="G25" s="73">
        <v>42239791.038646996</v>
      </c>
      <c r="H25" s="73">
        <v>270022.88164180331</v>
      </c>
      <c r="I25" s="73">
        <v>15821109.947053455</v>
      </c>
      <c r="J25" s="73">
        <v>2132552.0964207132</v>
      </c>
      <c r="K25" s="73">
        <v>1891343.1479344382</v>
      </c>
      <c r="L25" s="73">
        <v>13047787.962046914</v>
      </c>
      <c r="M25" s="73">
        <v>5799592.7652749978</v>
      </c>
      <c r="N25" s="73">
        <v>2619919.3870233227</v>
      </c>
      <c r="O25" s="73">
        <v>594256.69775917812</v>
      </c>
      <c r="P25" s="73">
        <v>26429071.504520375</v>
      </c>
      <c r="Q25" s="73">
        <v>5569872.5843333406</v>
      </c>
      <c r="R25" s="73">
        <v>5577051.7591998978</v>
      </c>
      <c r="S25" s="73">
        <v>8347102.553722986</v>
      </c>
      <c r="T25" s="73">
        <v>7097180.2277529072</v>
      </c>
      <c r="U25" s="73">
        <v>7953711.850562185</v>
      </c>
      <c r="V25" s="73">
        <v>20542378.47401325</v>
      </c>
      <c r="W25" s="73">
        <v>2633629.767851816</v>
      </c>
      <c r="X25" s="73">
        <v>3455640.811430783</v>
      </c>
      <c r="Y25" s="73">
        <v>28735357.024384294</v>
      </c>
      <c r="Z25" s="73">
        <v>12649306.659761377</v>
      </c>
      <c r="AA25" s="73">
        <v>8855175.8908866774</v>
      </c>
    </row>
    <row r="26" spans="1:27" s="45" customFormat="1" ht="10">
      <c r="A26" s="70">
        <v>43100</v>
      </c>
      <c r="B26" s="71">
        <f t="shared" si="0"/>
        <v>668437747.19463682</v>
      </c>
      <c r="C26" s="72">
        <f t="shared" si="1"/>
        <v>4.3853511981632641E-2</v>
      </c>
      <c r="D26" s="74">
        <v>29313342.755575538</v>
      </c>
      <c r="E26" s="73">
        <v>16303320.289939439</v>
      </c>
      <c r="F26" s="73">
        <v>256704204.85329962</v>
      </c>
      <c r="G26" s="73">
        <v>74589213.769553944</v>
      </c>
      <c r="H26" s="73">
        <v>1382265.2773161253</v>
      </c>
      <c r="I26" s="73">
        <v>25165025.451089025</v>
      </c>
      <c r="J26" s="73">
        <v>9721873.2609372474</v>
      </c>
      <c r="K26" s="73">
        <v>4191530.5913057891</v>
      </c>
      <c r="L26" s="73">
        <v>19210200.984303039</v>
      </c>
      <c r="M26" s="73">
        <v>8276389.1362180198</v>
      </c>
      <c r="N26" s="73">
        <v>5051520.4381438689</v>
      </c>
      <c r="O26" s="73">
        <v>924771.88561737107</v>
      </c>
      <c r="P26" s="73">
        <v>39429998.815044299</v>
      </c>
      <c r="Q26" s="73">
        <v>6778979.8716852283</v>
      </c>
      <c r="R26" s="73">
        <v>6400714.9557213001</v>
      </c>
      <c r="S26" s="73">
        <v>19375319.330256559</v>
      </c>
      <c r="T26" s="73">
        <v>12154478.262937654</v>
      </c>
      <c r="U26" s="73">
        <v>13050585.64659898</v>
      </c>
      <c r="V26" s="73">
        <v>25553104.03729346</v>
      </c>
      <c r="W26" s="73">
        <v>7676301.7777416166</v>
      </c>
      <c r="X26" s="73">
        <v>4699195.4023272116</v>
      </c>
      <c r="Y26" s="73">
        <v>48677023.723039515</v>
      </c>
      <c r="Z26" s="73">
        <v>22617690.549301717</v>
      </c>
      <c r="AA26" s="73">
        <v>11190696.129390076</v>
      </c>
    </row>
    <row r="27" spans="1:27" s="45" customFormat="1" ht="10">
      <c r="A27" s="70">
        <v>43465</v>
      </c>
      <c r="B27" s="71">
        <f t="shared" si="0"/>
        <v>1100255032.7465084</v>
      </c>
      <c r="C27" s="72">
        <f t="shared" si="1"/>
        <v>4.2675380700757756E-2</v>
      </c>
      <c r="D27" s="75">
        <v>46953802.390381932</v>
      </c>
      <c r="E27" s="73">
        <v>26645786.942300439</v>
      </c>
      <c r="F27" s="73">
        <v>473702663.06234586</v>
      </c>
      <c r="G27" s="73">
        <v>112403277.31334463</v>
      </c>
      <c r="H27" s="73">
        <v>1237666.2749279023</v>
      </c>
      <c r="I27" s="73">
        <v>34111421.828604162</v>
      </c>
      <c r="J27" s="73">
        <v>16077451.682795141</v>
      </c>
      <c r="K27" s="73">
        <v>5250441.6424250454</v>
      </c>
      <c r="L27" s="73">
        <v>24008658.564274628</v>
      </c>
      <c r="M27" s="73">
        <v>11346327.736587867</v>
      </c>
      <c r="N27" s="73">
        <v>5729155.05085776</v>
      </c>
      <c r="O27" s="73">
        <v>1343030.1487209152</v>
      </c>
      <c r="P27" s="73">
        <v>54711646.156066865</v>
      </c>
      <c r="Q27" s="73">
        <v>8556522.0121069383</v>
      </c>
      <c r="R27" s="73">
        <v>7909271.6934239715</v>
      </c>
      <c r="S27" s="73">
        <v>23653756.05452662</v>
      </c>
      <c r="T27" s="73">
        <v>25038068.483230334</v>
      </c>
      <c r="U27" s="73">
        <v>12796782.066162031</v>
      </c>
      <c r="V27" s="73">
        <v>39246255.115607321</v>
      </c>
      <c r="W27" s="73">
        <v>12588543.044056101</v>
      </c>
      <c r="X27" s="73">
        <v>8757055.7086191382</v>
      </c>
      <c r="Y27" s="73">
        <v>106249705.00052704</v>
      </c>
      <c r="Z27" s="73">
        <v>31302177.064323295</v>
      </c>
      <c r="AA27" s="73">
        <v>10635567.710292678</v>
      </c>
    </row>
    <row r="28" spans="1:27" s="45" customFormat="1" ht="10">
      <c r="A28" s="70">
        <v>43830</v>
      </c>
      <c r="B28" s="71">
        <f t="shared" si="0"/>
        <v>1591931403.6065836</v>
      </c>
      <c r="C28" s="72">
        <f t="shared" si="1"/>
        <v>4.60085420347481E-2</v>
      </c>
      <c r="D28" s="74">
        <v>73242442.899269044</v>
      </c>
      <c r="E28" s="73">
        <v>36018891.023134246</v>
      </c>
      <c r="F28" s="73">
        <v>654069135.30552065</v>
      </c>
      <c r="G28" s="73">
        <v>174710115.91361034</v>
      </c>
      <c r="H28" s="73">
        <v>1027470.2359437668</v>
      </c>
      <c r="I28" s="73">
        <v>54441303.599946812</v>
      </c>
      <c r="J28" s="73">
        <v>23845687.204606131</v>
      </c>
      <c r="K28" s="73">
        <v>6959056.8346906854</v>
      </c>
      <c r="L28" s="73">
        <v>38329187.802058391</v>
      </c>
      <c r="M28" s="73">
        <v>18094834.781181578</v>
      </c>
      <c r="N28" s="73">
        <v>6869929.4489626028</v>
      </c>
      <c r="O28" s="73">
        <v>2226108.5923126191</v>
      </c>
      <c r="P28" s="73">
        <v>78777667.05063419</v>
      </c>
      <c r="Q28" s="73">
        <v>8490579.6464282889</v>
      </c>
      <c r="R28" s="73">
        <v>9564077.6922135558</v>
      </c>
      <c r="S28" s="73">
        <v>34140059.700764157</v>
      </c>
      <c r="T28" s="73">
        <v>39526889.787287042</v>
      </c>
      <c r="U28" s="73">
        <v>18716460.676300693</v>
      </c>
      <c r="V28" s="73">
        <v>59364879.16966939</v>
      </c>
      <c r="W28" s="73">
        <v>16124712.779497057</v>
      </c>
      <c r="X28" s="73">
        <v>10863214.089262916</v>
      </c>
      <c r="Y28" s="73">
        <v>161901927.80919704</v>
      </c>
      <c r="Z28" s="73">
        <v>54629903.180000089</v>
      </c>
      <c r="AA28" s="73">
        <v>9996868.3840921465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workbookViewId="0"/>
  </sheetViews>
  <sheetFormatPr baseColWidth="10" defaultRowHeight="12" x14ac:dyDescent="0"/>
  <cols>
    <col min="1" max="18" width="10.83203125" style="28"/>
  </cols>
  <sheetData>
    <row r="1" spans="1:18" s="67" customFormat="1">
      <c r="A1" s="28" t="s">
        <v>443</v>
      </c>
      <c r="B1" s="28"/>
      <c r="C1" s="28"/>
      <c r="D1" s="28"/>
      <c r="E1" s="28"/>
      <c r="F1" s="28"/>
      <c r="G1" s="28"/>
      <c r="H1" s="28"/>
      <c r="I1" s="28"/>
      <c r="J1" s="28"/>
      <c r="K1" s="28"/>
      <c r="L1" s="28"/>
      <c r="M1" s="28"/>
      <c r="N1" s="28"/>
      <c r="O1" s="28"/>
      <c r="P1" s="28"/>
      <c r="Q1" s="28"/>
      <c r="R1" s="28"/>
    </row>
    <row r="2" spans="1:18" s="67" customFormat="1">
      <c r="A2" s="28" t="s">
        <v>444</v>
      </c>
      <c r="B2" s="28"/>
      <c r="C2" s="28"/>
      <c r="D2" s="28"/>
      <c r="E2" s="28"/>
      <c r="F2" s="28"/>
      <c r="G2" s="28"/>
      <c r="H2" s="28"/>
      <c r="I2" s="28"/>
      <c r="J2" s="28"/>
      <c r="K2" s="28"/>
      <c r="L2" s="28"/>
      <c r="M2" s="28"/>
      <c r="N2" s="28"/>
      <c r="O2" s="28"/>
      <c r="P2" s="28"/>
      <c r="Q2" s="28"/>
      <c r="R2" s="28"/>
    </row>
    <row r="3" spans="1:18" s="67" customFormat="1">
      <c r="A3" s="28" t="s">
        <v>445</v>
      </c>
      <c r="B3" s="28"/>
      <c r="C3" s="28"/>
      <c r="D3" s="28"/>
      <c r="E3" s="28"/>
      <c r="F3" s="28"/>
      <c r="G3" s="28"/>
      <c r="H3" s="28"/>
      <c r="I3" s="28"/>
      <c r="J3" s="28"/>
      <c r="K3" s="28"/>
      <c r="L3" s="28"/>
      <c r="M3" s="28"/>
      <c r="N3" s="28"/>
      <c r="O3" s="28"/>
      <c r="P3" s="28"/>
      <c r="Q3" s="28"/>
      <c r="R3" s="28"/>
    </row>
    <row r="4" spans="1:18" s="67" customFormat="1">
      <c r="A4" s="28"/>
      <c r="B4" s="28"/>
      <c r="C4" s="28"/>
      <c r="D4" s="28"/>
      <c r="E4" s="28"/>
      <c r="F4" s="28"/>
      <c r="G4" s="28"/>
      <c r="H4" s="28"/>
      <c r="I4" s="28"/>
      <c r="J4" s="28"/>
      <c r="K4" s="28"/>
      <c r="L4" s="28"/>
      <c r="M4" s="28"/>
      <c r="N4" s="28"/>
      <c r="O4" s="28"/>
      <c r="P4" s="28"/>
      <c r="Q4" s="28"/>
      <c r="R4" s="28"/>
    </row>
    <row r="5" spans="1:18" s="67" customFormat="1">
      <c r="A5" s="28"/>
      <c r="B5" s="28"/>
      <c r="C5" s="28"/>
      <c r="D5" s="28"/>
      <c r="E5" s="28"/>
      <c r="F5" s="28"/>
      <c r="G5" s="28"/>
      <c r="H5" s="28"/>
      <c r="I5" s="28"/>
      <c r="J5" s="28"/>
      <c r="K5" s="28"/>
      <c r="L5" s="28"/>
      <c r="M5" s="28"/>
      <c r="N5" s="28"/>
      <c r="O5" s="28"/>
      <c r="P5" s="28"/>
      <c r="Q5" s="28"/>
      <c r="R5" s="28"/>
    </row>
    <row r="6" spans="1:18" s="67" customFormat="1">
      <c r="A6" s="28"/>
      <c r="B6" s="28" t="s">
        <v>446</v>
      </c>
      <c r="C6" s="28" t="s">
        <v>446</v>
      </c>
      <c r="D6" s="28" t="s">
        <v>446</v>
      </c>
      <c r="E6" s="28" t="s">
        <v>446</v>
      </c>
      <c r="F6" s="28" t="s">
        <v>446</v>
      </c>
      <c r="G6" s="28" t="s">
        <v>447</v>
      </c>
      <c r="H6" s="28" t="s">
        <v>447</v>
      </c>
      <c r="I6" s="28" t="s">
        <v>447</v>
      </c>
      <c r="J6" s="28" t="s">
        <v>447</v>
      </c>
      <c r="K6" s="28" t="s">
        <v>447</v>
      </c>
      <c r="L6" s="28" t="s">
        <v>446</v>
      </c>
      <c r="M6" s="28" t="s">
        <v>446</v>
      </c>
      <c r="N6" s="28" t="s">
        <v>446</v>
      </c>
      <c r="O6" s="28" t="s">
        <v>447</v>
      </c>
      <c r="P6" s="28" t="s">
        <v>447</v>
      </c>
      <c r="Q6" s="28" t="s">
        <v>447</v>
      </c>
      <c r="R6" s="28"/>
    </row>
    <row r="7" spans="1:18">
      <c r="B7" s="28" t="s">
        <v>439</v>
      </c>
      <c r="C7" s="28" t="s">
        <v>440</v>
      </c>
      <c r="D7" s="28" t="s">
        <v>441</v>
      </c>
      <c r="E7" s="28" t="s">
        <v>448</v>
      </c>
      <c r="F7" s="28" t="s">
        <v>442</v>
      </c>
      <c r="G7" s="28" t="s">
        <v>439</v>
      </c>
      <c r="H7" s="28" t="s">
        <v>440</v>
      </c>
      <c r="I7" s="28" t="s">
        <v>441</v>
      </c>
      <c r="J7" s="28" t="s">
        <v>448</v>
      </c>
      <c r="K7" s="28" t="s">
        <v>442</v>
      </c>
      <c r="L7" s="28" t="s">
        <v>439</v>
      </c>
      <c r="M7" s="28" t="s">
        <v>440</v>
      </c>
      <c r="N7" s="28" t="s">
        <v>441</v>
      </c>
      <c r="O7" s="28" t="s">
        <v>439</v>
      </c>
      <c r="P7" s="28" t="s">
        <v>440</v>
      </c>
      <c r="Q7" s="28" t="s">
        <v>441</v>
      </c>
    </row>
    <row r="8" spans="1:18" s="67" customFormat="1">
      <c r="A8" s="28"/>
      <c r="B8" s="28" t="s">
        <v>449</v>
      </c>
      <c r="C8" s="28" t="s">
        <v>449</v>
      </c>
      <c r="D8" s="28" t="s">
        <v>449</v>
      </c>
      <c r="E8" s="28" t="s">
        <v>449</v>
      </c>
      <c r="F8" s="28" t="s">
        <v>449</v>
      </c>
      <c r="G8" s="28" t="s">
        <v>449</v>
      </c>
      <c r="H8" s="28" t="s">
        <v>449</v>
      </c>
      <c r="I8" s="28" t="s">
        <v>449</v>
      </c>
      <c r="J8" s="28" t="s">
        <v>449</v>
      </c>
      <c r="K8" s="28" t="s">
        <v>449</v>
      </c>
      <c r="L8" s="28" t="s">
        <v>34</v>
      </c>
      <c r="M8" s="28" t="s">
        <v>34</v>
      </c>
      <c r="N8" s="28" t="s">
        <v>34</v>
      </c>
      <c r="O8" s="28" t="s">
        <v>34</v>
      </c>
      <c r="P8" s="28" t="s">
        <v>34</v>
      </c>
      <c r="Q8" s="28" t="s">
        <v>34</v>
      </c>
      <c r="R8" s="28"/>
    </row>
    <row r="9" spans="1:18">
      <c r="A9" s="28" t="s">
        <v>189</v>
      </c>
      <c r="B9" s="100">
        <v>7364330</v>
      </c>
      <c r="C9" s="100">
        <v>1457407</v>
      </c>
      <c r="D9" s="100">
        <v>12544220</v>
      </c>
      <c r="E9" s="100">
        <v>1811</v>
      </c>
      <c r="F9" s="100">
        <v>21367768</v>
      </c>
      <c r="G9" s="100">
        <v>76322</v>
      </c>
      <c r="H9" s="100">
        <v>15045</v>
      </c>
      <c r="I9" s="100">
        <v>136939</v>
      </c>
      <c r="J9" s="28">
        <v>0</v>
      </c>
      <c r="K9" s="100">
        <v>228306</v>
      </c>
      <c r="L9" s="31">
        <f>B9/$F9</f>
        <v>0.34464666595032295</v>
      </c>
      <c r="M9" s="31">
        <f t="shared" ref="M9:N24" si="0">C9/$F9</f>
        <v>6.8205860340677604E-2</v>
      </c>
      <c r="N9" s="31">
        <f t="shared" si="0"/>
        <v>0.587062719887262</v>
      </c>
      <c r="O9" s="31">
        <f>G9/$K9</f>
        <v>0.33429695233590007</v>
      </c>
      <c r="P9" s="31">
        <f t="shared" ref="P9:Q24" si="1">H9/$K9</f>
        <v>6.5898399516438458E-2</v>
      </c>
      <c r="Q9" s="31">
        <f t="shared" si="1"/>
        <v>0.59980464814766143</v>
      </c>
    </row>
    <row r="10" spans="1:18">
      <c r="A10" s="28" t="s">
        <v>190</v>
      </c>
      <c r="B10" s="100">
        <v>7295152</v>
      </c>
      <c r="C10" s="100">
        <v>1506016</v>
      </c>
      <c r="D10" s="100">
        <v>12738936</v>
      </c>
      <c r="E10" s="100">
        <v>3041</v>
      </c>
      <c r="F10" s="100">
        <v>21543145</v>
      </c>
      <c r="G10" s="100">
        <v>82453</v>
      </c>
      <c r="H10" s="100">
        <v>12331</v>
      </c>
      <c r="I10" s="100">
        <v>138404</v>
      </c>
      <c r="J10" s="28">
        <v>0</v>
      </c>
      <c r="K10" s="100">
        <v>233188</v>
      </c>
      <c r="L10" s="31">
        <f t="shared" ref="L10:L73" si="2">B10/$F10</f>
        <v>0.33862985186239059</v>
      </c>
      <c r="M10" s="31">
        <f t="shared" si="0"/>
        <v>6.9906970407524069E-2</v>
      </c>
      <c r="N10" s="31">
        <f t="shared" si="0"/>
        <v>0.59132201913880267</v>
      </c>
      <c r="O10" s="31">
        <f t="shared" ref="O10:O73" si="3">G10/$K10</f>
        <v>0.35359023620426439</v>
      </c>
      <c r="P10" s="31">
        <f t="shared" si="1"/>
        <v>5.2880079592431857E-2</v>
      </c>
      <c r="Q10" s="31">
        <f t="shared" si="1"/>
        <v>0.59352968420330376</v>
      </c>
    </row>
    <row r="11" spans="1:18">
      <c r="A11" s="28" t="s">
        <v>191</v>
      </c>
      <c r="B11" s="100">
        <v>7045386</v>
      </c>
      <c r="C11" s="100">
        <v>1472205</v>
      </c>
      <c r="D11" s="100">
        <v>11870130</v>
      </c>
      <c r="E11" s="100">
        <v>7948</v>
      </c>
      <c r="F11" s="100">
        <v>20395669</v>
      </c>
      <c r="G11" s="100">
        <v>87071</v>
      </c>
      <c r="H11" s="100">
        <v>12183</v>
      </c>
      <c r="I11" s="100">
        <v>138034</v>
      </c>
      <c r="J11" s="28">
        <v>0</v>
      </c>
      <c r="K11" s="100">
        <v>237288</v>
      </c>
      <c r="L11" s="31">
        <f t="shared" si="2"/>
        <v>0.34543539611277274</v>
      </c>
      <c r="M11" s="31">
        <f t="shared" si="0"/>
        <v>7.2182236336547731E-2</v>
      </c>
      <c r="N11" s="31">
        <f t="shared" si="0"/>
        <v>0.5819926769747048</v>
      </c>
      <c r="O11" s="31">
        <f t="shared" si="3"/>
        <v>0.36694228110987492</v>
      </c>
      <c r="P11" s="31">
        <f t="shared" si="1"/>
        <v>5.1342672195812684E-2</v>
      </c>
      <c r="Q11" s="31">
        <f t="shared" si="1"/>
        <v>0.5817150466943124</v>
      </c>
    </row>
    <row r="12" spans="1:18">
      <c r="A12" s="28" t="s">
        <v>192</v>
      </c>
      <c r="B12" s="100">
        <v>7698440</v>
      </c>
      <c r="C12" s="100">
        <v>1481533</v>
      </c>
      <c r="D12" s="100">
        <v>12693146</v>
      </c>
      <c r="E12" s="100">
        <v>11215</v>
      </c>
      <c r="F12" s="100">
        <v>21884334</v>
      </c>
      <c r="G12" s="100">
        <v>85942</v>
      </c>
      <c r="H12" s="100">
        <v>12458</v>
      </c>
      <c r="I12" s="100">
        <v>144391</v>
      </c>
      <c r="J12" s="28">
        <v>103</v>
      </c>
      <c r="K12" s="100">
        <v>242894</v>
      </c>
      <c r="L12" s="31">
        <f t="shared" si="2"/>
        <v>0.35177858279808744</v>
      </c>
      <c r="M12" s="31">
        <f t="shared" si="0"/>
        <v>6.7698336170522719E-2</v>
      </c>
      <c r="N12" s="31">
        <f t="shared" si="0"/>
        <v>0.58001061398532849</v>
      </c>
      <c r="O12" s="31">
        <f t="shared" si="3"/>
        <v>0.35382512536332722</v>
      </c>
      <c r="P12" s="31">
        <f t="shared" si="1"/>
        <v>5.1289863067840294E-2</v>
      </c>
      <c r="Q12" s="31">
        <f t="shared" si="1"/>
        <v>0.59446095827809664</v>
      </c>
    </row>
    <row r="13" spans="1:18">
      <c r="A13" s="28" t="s">
        <v>193</v>
      </c>
      <c r="B13" s="100">
        <v>8018455</v>
      </c>
      <c r="C13" s="100">
        <v>1268600</v>
      </c>
      <c r="D13" s="100">
        <v>12714833</v>
      </c>
      <c r="E13" s="100">
        <v>18938</v>
      </c>
      <c r="F13" s="100">
        <v>22020826</v>
      </c>
      <c r="G13" s="100">
        <v>88827</v>
      </c>
      <c r="H13" s="100">
        <v>11292</v>
      </c>
      <c r="I13" s="100">
        <v>146883</v>
      </c>
      <c r="J13" s="28">
        <v>208</v>
      </c>
      <c r="K13" s="100">
        <v>247210</v>
      </c>
      <c r="L13" s="31">
        <f t="shared" si="2"/>
        <v>0.36413052807374258</v>
      </c>
      <c r="M13" s="31">
        <f t="shared" si="0"/>
        <v>5.7609101493286401E-2</v>
      </c>
      <c r="N13" s="31">
        <f t="shared" si="0"/>
        <v>0.57740036636227909</v>
      </c>
      <c r="O13" s="31">
        <f t="shared" si="3"/>
        <v>0.35931798875450022</v>
      </c>
      <c r="P13" s="31">
        <f t="shared" si="1"/>
        <v>4.5677763844504671E-2</v>
      </c>
      <c r="Q13" s="31">
        <f t="shared" si="1"/>
        <v>0.59416285748958375</v>
      </c>
    </row>
    <row r="14" spans="1:18">
      <c r="A14" s="28" t="s">
        <v>194</v>
      </c>
      <c r="B14" s="100">
        <v>8312674</v>
      </c>
      <c r="C14" s="100">
        <v>1274558</v>
      </c>
      <c r="D14" s="100">
        <v>13032415</v>
      </c>
      <c r="E14" s="100">
        <v>12981</v>
      </c>
      <c r="F14" s="100">
        <v>22632628</v>
      </c>
      <c r="G14" s="100">
        <v>89611</v>
      </c>
      <c r="H14" s="100">
        <v>13773</v>
      </c>
      <c r="I14" s="100">
        <v>148941</v>
      </c>
      <c r="J14" s="28">
        <v>404</v>
      </c>
      <c r="K14" s="100">
        <v>252729</v>
      </c>
      <c r="L14" s="31">
        <f t="shared" si="2"/>
        <v>0.36728717495820634</v>
      </c>
      <c r="M14" s="31">
        <f t="shared" si="0"/>
        <v>5.6315068669886677E-2</v>
      </c>
      <c r="N14" s="31">
        <f t="shared" si="0"/>
        <v>0.57582420388829791</v>
      </c>
      <c r="O14" s="31">
        <f t="shared" si="3"/>
        <v>0.35457347593667526</v>
      </c>
      <c r="P14" s="31">
        <f t="shared" si="1"/>
        <v>5.4497109552128963E-2</v>
      </c>
      <c r="Q14" s="31">
        <f t="shared" si="1"/>
        <v>0.58933086428545989</v>
      </c>
    </row>
    <row r="15" spans="1:18">
      <c r="A15" s="28" t="s">
        <v>195</v>
      </c>
      <c r="B15" s="100">
        <v>8377658</v>
      </c>
      <c r="C15" s="100">
        <v>1195768</v>
      </c>
      <c r="D15" s="100">
        <v>13201764</v>
      </c>
      <c r="E15" s="100">
        <v>11482</v>
      </c>
      <c r="F15" s="100">
        <v>22786672</v>
      </c>
      <c r="G15" s="100">
        <v>93024</v>
      </c>
      <c r="H15" s="100">
        <v>12866</v>
      </c>
      <c r="I15" s="100">
        <v>151218</v>
      </c>
      <c r="J15" s="28">
        <v>0</v>
      </c>
      <c r="K15" s="100">
        <v>257108</v>
      </c>
      <c r="L15" s="31">
        <f t="shared" si="2"/>
        <v>0.36765605789208711</v>
      </c>
      <c r="M15" s="31">
        <f t="shared" si="0"/>
        <v>5.247664073103786E-2</v>
      </c>
      <c r="N15" s="31">
        <f t="shared" si="0"/>
        <v>0.57936341033038963</v>
      </c>
      <c r="O15" s="31">
        <f t="shared" si="3"/>
        <v>0.36180904522613067</v>
      </c>
      <c r="P15" s="31">
        <f t="shared" si="1"/>
        <v>5.004122781088103E-2</v>
      </c>
      <c r="Q15" s="31">
        <f t="shared" si="1"/>
        <v>0.58814972696298828</v>
      </c>
    </row>
    <row r="16" spans="1:18">
      <c r="A16" s="28" t="s">
        <v>196</v>
      </c>
      <c r="B16" s="100">
        <v>8388246</v>
      </c>
      <c r="C16" s="100">
        <v>1430085</v>
      </c>
      <c r="D16" s="100">
        <v>13142529</v>
      </c>
      <c r="E16" s="100">
        <v>12626</v>
      </c>
      <c r="F16" s="100">
        <v>22973486</v>
      </c>
      <c r="G16" s="100">
        <v>93764</v>
      </c>
      <c r="H16" s="100">
        <v>14860</v>
      </c>
      <c r="I16" s="100">
        <v>153385</v>
      </c>
      <c r="J16" s="28">
        <v>214</v>
      </c>
      <c r="K16" s="100">
        <v>262223</v>
      </c>
      <c r="L16" s="31">
        <f t="shared" si="2"/>
        <v>0.36512726018158498</v>
      </c>
      <c r="M16" s="31">
        <f t="shared" si="0"/>
        <v>6.2249368685274843E-2</v>
      </c>
      <c r="N16" s="31">
        <f t="shared" si="0"/>
        <v>0.57207378105351536</v>
      </c>
      <c r="O16" s="31">
        <f t="shared" si="3"/>
        <v>0.35757351567177553</v>
      </c>
      <c r="P16" s="31">
        <f t="shared" si="1"/>
        <v>5.6669323438447432E-2</v>
      </c>
      <c r="Q16" s="31">
        <f t="shared" si="1"/>
        <v>0.58494106161549519</v>
      </c>
    </row>
    <row r="17" spans="1:17">
      <c r="A17" s="28" t="s">
        <v>197</v>
      </c>
      <c r="B17" s="100">
        <v>8483631</v>
      </c>
      <c r="C17" s="100">
        <v>1370014</v>
      </c>
      <c r="D17" s="100">
        <v>13277952</v>
      </c>
      <c r="E17" s="100">
        <v>7176</v>
      </c>
      <c r="F17" s="100">
        <v>23138773</v>
      </c>
      <c r="G17" s="100">
        <v>98820</v>
      </c>
      <c r="H17" s="100">
        <v>13428</v>
      </c>
      <c r="I17" s="100">
        <v>154108</v>
      </c>
      <c r="J17" s="28">
        <v>218</v>
      </c>
      <c r="K17" s="100">
        <v>266574</v>
      </c>
      <c r="L17" s="31">
        <f t="shared" si="2"/>
        <v>0.36664135129377862</v>
      </c>
      <c r="M17" s="31">
        <f t="shared" si="0"/>
        <v>5.9208584655720507E-2</v>
      </c>
      <c r="N17" s="31">
        <f t="shared" si="0"/>
        <v>0.57383993524635035</v>
      </c>
      <c r="O17" s="31">
        <f t="shared" si="3"/>
        <v>0.37070381957730314</v>
      </c>
      <c r="P17" s="31">
        <f t="shared" si="1"/>
        <v>5.0372504445294737E-2</v>
      </c>
      <c r="Q17" s="31">
        <f t="shared" si="1"/>
        <v>0.57810589179739957</v>
      </c>
    </row>
    <row r="18" spans="1:17">
      <c r="A18" s="28" t="s">
        <v>198</v>
      </c>
      <c r="B18" s="100">
        <v>8338592</v>
      </c>
      <c r="C18" s="100">
        <v>1519208</v>
      </c>
      <c r="D18" s="100">
        <v>13449715</v>
      </c>
      <c r="E18" s="100">
        <v>11274</v>
      </c>
      <c r="F18" s="100">
        <v>23318789</v>
      </c>
      <c r="G18" s="100">
        <v>92227</v>
      </c>
      <c r="H18" s="100">
        <v>19788</v>
      </c>
      <c r="I18" s="100">
        <v>158648</v>
      </c>
      <c r="J18" s="28">
        <v>443</v>
      </c>
      <c r="K18" s="100">
        <v>271106</v>
      </c>
      <c r="L18" s="31">
        <f t="shared" si="2"/>
        <v>0.35759112533674026</v>
      </c>
      <c r="M18" s="31">
        <f t="shared" si="0"/>
        <v>6.5149523845342061E-2</v>
      </c>
      <c r="N18" s="31">
        <f t="shared" si="0"/>
        <v>0.57677587802694219</v>
      </c>
      <c r="O18" s="31">
        <f t="shared" si="3"/>
        <v>0.34018797075682572</v>
      </c>
      <c r="P18" s="31">
        <f t="shared" si="1"/>
        <v>7.2989900629274157E-2</v>
      </c>
      <c r="Q18" s="31">
        <f t="shared" si="1"/>
        <v>0.58518808141464962</v>
      </c>
    </row>
    <row r="19" spans="1:17">
      <c r="A19" s="28" t="s">
        <v>199</v>
      </c>
      <c r="B19" s="100">
        <v>8396702</v>
      </c>
      <c r="C19" s="100">
        <v>1476259</v>
      </c>
      <c r="D19" s="100">
        <v>13439012</v>
      </c>
      <c r="E19" s="100">
        <v>16621</v>
      </c>
      <c r="F19" s="100">
        <v>23328594</v>
      </c>
      <c r="G19" s="100">
        <v>97305</v>
      </c>
      <c r="H19" s="100">
        <v>16566</v>
      </c>
      <c r="I19" s="100">
        <v>156691</v>
      </c>
      <c r="J19" s="28">
        <v>318</v>
      </c>
      <c r="K19" s="100">
        <v>270880</v>
      </c>
      <c r="L19" s="31">
        <f t="shared" si="2"/>
        <v>0.35993176442609442</v>
      </c>
      <c r="M19" s="31">
        <f t="shared" si="0"/>
        <v>6.3281096151786939E-2</v>
      </c>
      <c r="N19" s="31">
        <f t="shared" si="0"/>
        <v>0.57607466613718772</v>
      </c>
      <c r="O19" s="31">
        <f t="shared" si="3"/>
        <v>0.35921810395747195</v>
      </c>
      <c r="P19" s="31">
        <f t="shared" si="1"/>
        <v>6.1156231541642056E-2</v>
      </c>
      <c r="Q19" s="31">
        <f t="shared" si="1"/>
        <v>0.57845171293561726</v>
      </c>
    </row>
    <row r="20" spans="1:17">
      <c r="A20" s="28" t="s">
        <v>200</v>
      </c>
      <c r="B20" s="100">
        <v>8298746</v>
      </c>
      <c r="C20" s="100">
        <v>1649697</v>
      </c>
      <c r="D20" s="100">
        <v>13571289</v>
      </c>
      <c r="E20" s="100">
        <v>9316</v>
      </c>
      <c r="F20" s="100">
        <v>23529048</v>
      </c>
      <c r="G20" s="100">
        <v>98124</v>
      </c>
      <c r="H20" s="100">
        <v>18285</v>
      </c>
      <c r="I20" s="100">
        <v>159609</v>
      </c>
      <c r="J20" s="28">
        <v>113</v>
      </c>
      <c r="K20" s="100">
        <v>276131</v>
      </c>
      <c r="L20" s="31">
        <f t="shared" si="2"/>
        <v>0.35270215777535918</v>
      </c>
      <c r="M20" s="31">
        <f t="shared" si="0"/>
        <v>7.0113206450171717E-2</v>
      </c>
      <c r="N20" s="31">
        <f t="shared" si="0"/>
        <v>0.5767886996532966</v>
      </c>
      <c r="O20" s="31">
        <f t="shared" si="3"/>
        <v>0.3553530751708428</v>
      </c>
      <c r="P20" s="31">
        <f t="shared" si="1"/>
        <v>6.6218570171404159E-2</v>
      </c>
      <c r="Q20" s="31">
        <f t="shared" si="1"/>
        <v>0.57801912860200411</v>
      </c>
    </row>
    <row r="21" spans="1:17">
      <c r="A21" s="28" t="s">
        <v>201</v>
      </c>
      <c r="B21" s="100">
        <v>8021294</v>
      </c>
      <c r="C21" s="100">
        <v>1840788</v>
      </c>
      <c r="D21" s="100">
        <v>13812506</v>
      </c>
      <c r="E21" s="100">
        <v>8264</v>
      </c>
      <c r="F21" s="100">
        <v>23682852</v>
      </c>
      <c r="G21" s="100">
        <v>98487</v>
      </c>
      <c r="H21" s="100">
        <v>20791</v>
      </c>
      <c r="I21" s="100">
        <v>161033</v>
      </c>
      <c r="J21" s="28">
        <v>222</v>
      </c>
      <c r="K21" s="100">
        <v>280533</v>
      </c>
      <c r="L21" s="31">
        <f t="shared" si="2"/>
        <v>0.33869628539670815</v>
      </c>
      <c r="M21" s="31">
        <f t="shared" si="0"/>
        <v>7.7726618398831354E-2</v>
      </c>
      <c r="N21" s="31">
        <f t="shared" si="0"/>
        <v>0.58322815174456188</v>
      </c>
      <c r="O21" s="31">
        <f t="shared" si="3"/>
        <v>0.35107099699500594</v>
      </c>
      <c r="P21" s="31">
        <f t="shared" si="1"/>
        <v>7.4112493004388075E-2</v>
      </c>
      <c r="Q21" s="31">
        <f t="shared" si="1"/>
        <v>0.57402515925042685</v>
      </c>
    </row>
    <row r="22" spans="1:17">
      <c r="A22" s="28" t="s">
        <v>202</v>
      </c>
      <c r="B22" s="100">
        <v>7654065</v>
      </c>
      <c r="C22" s="100">
        <v>2152180</v>
      </c>
      <c r="D22" s="100">
        <v>14001864</v>
      </c>
      <c r="E22" s="100">
        <v>11828</v>
      </c>
      <c r="F22" s="100">
        <v>23819937</v>
      </c>
      <c r="G22" s="100">
        <v>92567</v>
      </c>
      <c r="H22" s="100">
        <v>25758</v>
      </c>
      <c r="I22" s="100">
        <v>166865</v>
      </c>
      <c r="J22" s="28">
        <v>440</v>
      </c>
      <c r="K22" s="100">
        <v>285630</v>
      </c>
      <c r="L22" s="31">
        <f t="shared" si="2"/>
        <v>0.32133019495391613</v>
      </c>
      <c r="M22" s="31">
        <f t="shared" si="0"/>
        <v>9.0352044172073168E-2</v>
      </c>
      <c r="N22" s="31">
        <f t="shared" si="0"/>
        <v>0.58782120204600041</v>
      </c>
      <c r="O22" s="31">
        <f t="shared" si="3"/>
        <v>0.32408010363057099</v>
      </c>
      <c r="P22" s="31">
        <f t="shared" si="1"/>
        <v>9.0179602982879956E-2</v>
      </c>
      <c r="Q22" s="31">
        <f t="shared" si="1"/>
        <v>0.58419983895249095</v>
      </c>
    </row>
    <row r="23" spans="1:17">
      <c r="A23" s="28" t="s">
        <v>382</v>
      </c>
      <c r="B23" s="100">
        <v>7987991</v>
      </c>
      <c r="C23" s="100">
        <v>1878959</v>
      </c>
      <c r="D23" s="100">
        <v>14062841</v>
      </c>
      <c r="E23" s="100">
        <v>8746</v>
      </c>
      <c r="F23" s="100">
        <v>23938537</v>
      </c>
      <c r="G23" s="100">
        <v>96826</v>
      </c>
      <c r="H23" s="100">
        <v>22852</v>
      </c>
      <c r="I23" s="100">
        <v>168482</v>
      </c>
      <c r="J23" s="28">
        <v>0</v>
      </c>
      <c r="K23" s="100">
        <v>288160</v>
      </c>
      <c r="L23" s="31">
        <f t="shared" si="2"/>
        <v>0.33368751816370401</v>
      </c>
      <c r="M23" s="31">
        <f t="shared" si="0"/>
        <v>7.8490970438168384E-2</v>
      </c>
      <c r="N23" s="31">
        <f t="shared" si="0"/>
        <v>0.58745615907939575</v>
      </c>
      <c r="O23" s="31">
        <f t="shared" si="3"/>
        <v>0.33601471404775124</v>
      </c>
      <c r="P23" s="31">
        <f t="shared" si="1"/>
        <v>7.9303164908384224E-2</v>
      </c>
      <c r="Q23" s="31">
        <f t="shared" si="1"/>
        <v>0.58468212104386452</v>
      </c>
    </row>
    <row r="24" spans="1:17">
      <c r="A24" s="28" t="s">
        <v>383</v>
      </c>
      <c r="B24" s="100">
        <v>8082369</v>
      </c>
      <c r="C24" s="100">
        <v>1618165</v>
      </c>
      <c r="D24" s="100">
        <v>13908483</v>
      </c>
      <c r="E24" s="100">
        <v>6158</v>
      </c>
      <c r="F24" s="100">
        <v>23615175</v>
      </c>
      <c r="G24" s="100">
        <v>102975</v>
      </c>
      <c r="H24" s="100">
        <v>16789</v>
      </c>
      <c r="I24" s="100">
        <v>173808</v>
      </c>
      <c r="J24" s="28">
        <v>325</v>
      </c>
      <c r="K24" s="100">
        <v>293897</v>
      </c>
      <c r="L24" s="31">
        <f t="shared" si="2"/>
        <v>0.34225319100959445</v>
      </c>
      <c r="M24" s="31">
        <f t="shared" si="0"/>
        <v>6.8522253169836775E-2</v>
      </c>
      <c r="N24" s="31">
        <f t="shared" si="0"/>
        <v>0.58896379129098131</v>
      </c>
      <c r="O24" s="31">
        <f t="shared" si="3"/>
        <v>0.35037785346566996</v>
      </c>
      <c r="P24" s="31">
        <f t="shared" si="1"/>
        <v>5.7125455516728652E-2</v>
      </c>
      <c r="Q24" s="31">
        <f t="shared" si="1"/>
        <v>0.59139086142424047</v>
      </c>
    </row>
    <row r="25" spans="1:17">
      <c r="A25" s="28" t="s">
        <v>384</v>
      </c>
      <c r="B25" s="100">
        <v>8300845</v>
      </c>
      <c r="C25" s="100">
        <v>1711204</v>
      </c>
      <c r="D25" s="100">
        <v>12302207</v>
      </c>
      <c r="E25" s="100">
        <v>38635</v>
      </c>
      <c r="F25" s="100">
        <v>22352891</v>
      </c>
      <c r="G25" s="100">
        <v>87050</v>
      </c>
      <c r="H25" s="100">
        <v>7485</v>
      </c>
      <c r="I25" s="100">
        <v>136762</v>
      </c>
      <c r="J25" s="28">
        <v>0</v>
      </c>
      <c r="K25" s="100">
        <v>231297</v>
      </c>
      <c r="L25" s="31">
        <f t="shared" si="2"/>
        <v>0.37135442569822402</v>
      </c>
      <c r="M25" s="31">
        <f t="shared" ref="M25:M79" si="4">C25/$F25</f>
        <v>7.6554035001557511E-2</v>
      </c>
      <c r="N25" s="31">
        <f t="shared" ref="N25:N79" si="5">D25/$F25</f>
        <v>0.55036312752565208</v>
      </c>
      <c r="O25" s="31">
        <f t="shared" si="3"/>
        <v>0.37635594063044486</v>
      </c>
      <c r="P25" s="31">
        <f t="shared" ref="P25:P79" si="6">H25/$K25</f>
        <v>3.2360990414921076E-2</v>
      </c>
      <c r="Q25" s="31">
        <f t="shared" ref="Q25:Q79" si="7">I25/$K25</f>
        <v>0.59128306895463412</v>
      </c>
    </row>
    <row r="26" spans="1:17">
      <c r="A26" s="28" t="s">
        <v>385</v>
      </c>
      <c r="B26" s="100">
        <v>8504247</v>
      </c>
      <c r="C26" s="100">
        <v>1537141</v>
      </c>
      <c r="D26" s="100">
        <v>12317387</v>
      </c>
      <c r="E26" s="100">
        <v>37112</v>
      </c>
      <c r="F26" s="100">
        <v>22395887</v>
      </c>
      <c r="G26" s="100">
        <v>85584</v>
      </c>
      <c r="H26" s="100">
        <v>8418</v>
      </c>
      <c r="I26" s="100">
        <v>136348</v>
      </c>
      <c r="J26" s="28">
        <v>0</v>
      </c>
      <c r="K26" s="100">
        <v>230350</v>
      </c>
      <c r="L26" s="31">
        <f t="shared" si="2"/>
        <v>0.37972360728556986</v>
      </c>
      <c r="M26" s="31">
        <f t="shared" si="4"/>
        <v>6.8634968554717207E-2</v>
      </c>
      <c r="N26" s="31">
        <f t="shared" si="5"/>
        <v>0.5499843341770746</v>
      </c>
      <c r="O26" s="31">
        <f t="shared" si="3"/>
        <v>0.37153896244844803</v>
      </c>
      <c r="P26" s="31">
        <f t="shared" si="6"/>
        <v>3.6544388973301499E-2</v>
      </c>
      <c r="Q26" s="31">
        <f t="shared" si="7"/>
        <v>0.59191664857825044</v>
      </c>
    </row>
    <row r="27" spans="1:17">
      <c r="A27" s="28" t="s">
        <v>386</v>
      </c>
      <c r="B27" s="100">
        <v>8533347</v>
      </c>
      <c r="C27" s="100">
        <v>1516858</v>
      </c>
      <c r="D27" s="100">
        <v>12401197</v>
      </c>
      <c r="E27" s="100">
        <v>24409</v>
      </c>
      <c r="F27" s="100">
        <v>22475811</v>
      </c>
      <c r="G27" s="100">
        <v>81612</v>
      </c>
      <c r="H27" s="100">
        <v>9797</v>
      </c>
      <c r="I27" s="100">
        <v>139528</v>
      </c>
      <c r="J27" s="28">
        <v>0</v>
      </c>
      <c r="K27" s="100">
        <v>230937</v>
      </c>
      <c r="L27" s="31">
        <f t="shared" si="2"/>
        <v>0.37966803511561831</v>
      </c>
      <c r="M27" s="31">
        <f t="shared" si="4"/>
        <v>6.7488465710981466E-2</v>
      </c>
      <c r="N27" s="31">
        <f t="shared" si="5"/>
        <v>0.55175748719367679</v>
      </c>
      <c r="O27" s="31">
        <f t="shared" si="3"/>
        <v>0.35339508177554918</v>
      </c>
      <c r="P27" s="31">
        <f t="shared" si="6"/>
        <v>4.2422825272693421E-2</v>
      </c>
      <c r="Q27" s="31">
        <f t="shared" si="7"/>
        <v>0.6041820929517574</v>
      </c>
    </row>
    <row r="28" spans="1:17">
      <c r="A28" s="28" t="s">
        <v>387</v>
      </c>
      <c r="B28" s="100">
        <v>8697417</v>
      </c>
      <c r="C28" s="100">
        <v>1579465</v>
      </c>
      <c r="D28" s="100">
        <v>12288761</v>
      </c>
      <c r="E28" s="100">
        <v>35739</v>
      </c>
      <c r="F28" s="100">
        <v>22601382</v>
      </c>
      <c r="G28" s="100">
        <v>92620</v>
      </c>
      <c r="H28" s="100">
        <v>9534</v>
      </c>
      <c r="I28" s="100">
        <v>133143</v>
      </c>
      <c r="J28" s="28">
        <v>261</v>
      </c>
      <c r="K28" s="100">
        <v>235558</v>
      </c>
      <c r="L28" s="31">
        <f t="shared" si="2"/>
        <v>0.38481792839039664</v>
      </c>
      <c r="M28" s="31">
        <f t="shared" si="4"/>
        <v>6.988355844788606E-2</v>
      </c>
      <c r="N28" s="31">
        <f t="shared" si="5"/>
        <v>0.5437172381759664</v>
      </c>
      <c r="O28" s="31">
        <f t="shared" si="3"/>
        <v>0.39319403289211152</v>
      </c>
      <c r="P28" s="31">
        <f t="shared" si="6"/>
        <v>4.0474108287555509E-2</v>
      </c>
      <c r="Q28" s="31">
        <f t="shared" si="7"/>
        <v>0.56522385145059817</v>
      </c>
    </row>
    <row r="29" spans="1:17">
      <c r="A29" s="28" t="s">
        <v>388</v>
      </c>
      <c r="B29" s="100">
        <v>8849578</v>
      </c>
      <c r="C29" s="100">
        <v>1416814</v>
      </c>
      <c r="D29" s="100">
        <v>12321573</v>
      </c>
      <c r="E29" s="100">
        <v>44862</v>
      </c>
      <c r="F29" s="100">
        <v>22632827</v>
      </c>
      <c r="G29" s="100">
        <v>94598</v>
      </c>
      <c r="H29" s="100">
        <v>7557</v>
      </c>
      <c r="I29" s="100">
        <v>135248</v>
      </c>
      <c r="J29" s="28">
        <v>0</v>
      </c>
      <c r="K29" s="100">
        <v>237403</v>
      </c>
      <c r="L29" s="31">
        <f t="shared" si="2"/>
        <v>0.39100630248267265</v>
      </c>
      <c r="M29" s="31">
        <f t="shared" si="4"/>
        <v>6.2599957133061643E-2</v>
      </c>
      <c r="N29" s="31">
        <f t="shared" si="5"/>
        <v>0.54441157527515238</v>
      </c>
      <c r="O29" s="31">
        <f t="shared" si="3"/>
        <v>0.39847011200363935</v>
      </c>
      <c r="P29" s="31">
        <f t="shared" si="6"/>
        <v>3.1831948206214745E-2</v>
      </c>
      <c r="Q29" s="31">
        <f t="shared" si="7"/>
        <v>0.56969793979014582</v>
      </c>
    </row>
    <row r="30" spans="1:17">
      <c r="A30" s="28" t="s">
        <v>389</v>
      </c>
      <c r="B30" s="100">
        <v>8980758</v>
      </c>
      <c r="C30" s="100">
        <v>1294889</v>
      </c>
      <c r="D30" s="100">
        <v>12396192</v>
      </c>
      <c r="E30" s="100">
        <v>39705</v>
      </c>
      <c r="F30" s="100">
        <v>22711544</v>
      </c>
      <c r="G30" s="100">
        <v>91431</v>
      </c>
      <c r="H30" s="100">
        <v>5543</v>
      </c>
      <c r="I30" s="100">
        <v>136395</v>
      </c>
      <c r="J30" s="28">
        <v>275</v>
      </c>
      <c r="K30" s="100">
        <v>233644</v>
      </c>
      <c r="L30" s="31">
        <f t="shared" si="2"/>
        <v>0.39542701280018655</v>
      </c>
      <c r="M30" s="31">
        <f t="shared" si="4"/>
        <v>5.7014573733956617E-2</v>
      </c>
      <c r="N30" s="31">
        <f t="shared" si="5"/>
        <v>0.54581018357888833</v>
      </c>
      <c r="O30" s="31">
        <f t="shared" si="3"/>
        <v>0.39132612008012191</v>
      </c>
      <c r="P30" s="31">
        <f t="shared" si="6"/>
        <v>2.372412730478848E-2</v>
      </c>
      <c r="Q30" s="31">
        <f t="shared" si="7"/>
        <v>0.58377274828371373</v>
      </c>
    </row>
    <row r="31" spans="1:17">
      <c r="A31" s="28" t="s">
        <v>390</v>
      </c>
      <c r="B31" s="100">
        <v>8889103</v>
      </c>
      <c r="C31" s="100">
        <v>1381861</v>
      </c>
      <c r="D31" s="100">
        <v>12513331</v>
      </c>
      <c r="E31" s="100">
        <v>48368</v>
      </c>
      <c r="F31" s="100">
        <v>22832663</v>
      </c>
      <c r="G31" s="100">
        <v>88692</v>
      </c>
      <c r="H31" s="100">
        <v>9102</v>
      </c>
      <c r="I31" s="100">
        <v>136545</v>
      </c>
      <c r="J31" s="28">
        <v>348</v>
      </c>
      <c r="K31" s="100">
        <v>234687</v>
      </c>
      <c r="L31" s="31">
        <f t="shared" si="2"/>
        <v>0.38931521040712597</v>
      </c>
      <c r="M31" s="31">
        <f t="shared" si="4"/>
        <v>6.0521236616158179E-2</v>
      </c>
      <c r="N31" s="31">
        <f t="shared" si="5"/>
        <v>0.54804518421701398</v>
      </c>
      <c r="O31" s="31">
        <f t="shared" si="3"/>
        <v>0.37791611806363368</v>
      </c>
      <c r="P31" s="31">
        <f t="shared" si="6"/>
        <v>3.8783571309872297E-2</v>
      </c>
      <c r="Q31" s="31">
        <f t="shared" si="7"/>
        <v>0.58181748456454763</v>
      </c>
    </row>
    <row r="32" spans="1:17">
      <c r="A32" s="28" t="s">
        <v>391</v>
      </c>
      <c r="B32" s="100">
        <v>9001702</v>
      </c>
      <c r="C32" s="100">
        <v>1282171</v>
      </c>
      <c r="D32" s="100">
        <v>12582319</v>
      </c>
      <c r="E32" s="100">
        <v>21635</v>
      </c>
      <c r="F32" s="100">
        <v>22887827</v>
      </c>
      <c r="G32" s="100">
        <v>90861</v>
      </c>
      <c r="H32" s="100">
        <v>9422</v>
      </c>
      <c r="I32" s="100">
        <v>139129</v>
      </c>
      <c r="J32" s="28">
        <v>0</v>
      </c>
      <c r="K32" s="100">
        <v>239412</v>
      </c>
      <c r="L32" s="31">
        <f t="shared" si="2"/>
        <v>0.39329648900264758</v>
      </c>
      <c r="M32" s="31">
        <f t="shared" si="4"/>
        <v>5.6019778548658201E-2</v>
      </c>
      <c r="N32" s="31">
        <f t="shared" si="5"/>
        <v>0.54973847014834565</v>
      </c>
      <c r="O32" s="31">
        <f t="shared" si="3"/>
        <v>0.37951731742769784</v>
      </c>
      <c r="P32" s="31">
        <f t="shared" si="6"/>
        <v>3.935475247690174E-2</v>
      </c>
      <c r="Q32" s="31">
        <f t="shared" si="7"/>
        <v>0.58112793009540042</v>
      </c>
    </row>
    <row r="33" spans="1:17">
      <c r="A33" s="28" t="s">
        <v>392</v>
      </c>
      <c r="B33" s="100">
        <v>9329373</v>
      </c>
      <c r="C33" s="100">
        <v>1213708</v>
      </c>
      <c r="D33" s="100">
        <v>12453662</v>
      </c>
      <c r="E33" s="100">
        <v>14062</v>
      </c>
      <c r="F33" s="100">
        <v>23010805</v>
      </c>
      <c r="G33" s="100">
        <v>92938</v>
      </c>
      <c r="H33" s="100">
        <v>8621</v>
      </c>
      <c r="I33" s="100">
        <v>139282</v>
      </c>
      <c r="J33" s="28">
        <v>0</v>
      </c>
      <c r="K33" s="100">
        <v>240841</v>
      </c>
      <c r="L33" s="31">
        <f t="shared" si="2"/>
        <v>0.40543444699131559</v>
      </c>
      <c r="M33" s="31">
        <f t="shared" si="4"/>
        <v>5.2745134296692357E-2</v>
      </c>
      <c r="N33" s="31">
        <f t="shared" si="5"/>
        <v>0.54120931449377807</v>
      </c>
      <c r="O33" s="31">
        <f t="shared" si="3"/>
        <v>0.38588944573390743</v>
      </c>
      <c r="P33" s="31">
        <f t="shared" si="6"/>
        <v>3.5795400284835223E-2</v>
      </c>
      <c r="Q33" s="31">
        <f t="shared" si="7"/>
        <v>0.57831515398125732</v>
      </c>
    </row>
    <row r="34" spans="1:17">
      <c r="A34" s="28" t="s">
        <v>393</v>
      </c>
      <c r="B34" s="100">
        <v>9447882</v>
      </c>
      <c r="C34" s="100">
        <v>1090919</v>
      </c>
      <c r="D34" s="100">
        <v>12523656</v>
      </c>
      <c r="E34" s="100">
        <v>43592</v>
      </c>
      <c r="F34" s="100">
        <v>23106049</v>
      </c>
      <c r="G34" s="100">
        <v>93358</v>
      </c>
      <c r="H34" s="100">
        <v>6197</v>
      </c>
      <c r="I34" s="100">
        <v>142818</v>
      </c>
      <c r="J34" s="28">
        <v>282</v>
      </c>
      <c r="K34" s="100">
        <v>242655</v>
      </c>
      <c r="L34" s="31">
        <f t="shared" si="2"/>
        <v>0.40889214767959681</v>
      </c>
      <c r="M34" s="31">
        <f t="shared" si="4"/>
        <v>4.7213567321700046E-2</v>
      </c>
      <c r="N34" s="31">
        <f t="shared" si="5"/>
        <v>0.54200767946090656</v>
      </c>
      <c r="O34" s="31">
        <f t="shared" si="3"/>
        <v>0.38473552986750736</v>
      </c>
      <c r="P34" s="31">
        <f t="shared" si="6"/>
        <v>2.553831571572809E-2</v>
      </c>
      <c r="Q34" s="31">
        <f t="shared" si="7"/>
        <v>0.58856401063237929</v>
      </c>
    </row>
    <row r="35" spans="1:17">
      <c r="A35" s="28" t="s">
        <v>394</v>
      </c>
      <c r="B35" s="100">
        <v>9338609</v>
      </c>
      <c r="C35" s="100">
        <v>1233074</v>
      </c>
      <c r="D35" s="100">
        <v>12575582</v>
      </c>
      <c r="E35" s="100">
        <v>15958</v>
      </c>
      <c r="F35" s="100">
        <v>23163223</v>
      </c>
      <c r="G35" s="100">
        <v>89889</v>
      </c>
      <c r="H35" s="100">
        <v>10829</v>
      </c>
      <c r="I35" s="100">
        <v>141999</v>
      </c>
      <c r="J35" s="28">
        <v>0</v>
      </c>
      <c r="K35" s="100">
        <v>242717</v>
      </c>
      <c r="L35" s="31">
        <f t="shared" si="2"/>
        <v>0.40316535397513548</v>
      </c>
      <c r="M35" s="31">
        <f t="shared" si="4"/>
        <v>5.3234128946563264E-2</v>
      </c>
      <c r="N35" s="31">
        <f t="shared" si="5"/>
        <v>0.54291158013718555</v>
      </c>
      <c r="O35" s="31">
        <f t="shared" si="3"/>
        <v>0.37034488725552805</v>
      </c>
      <c r="P35" s="31">
        <f t="shared" si="6"/>
        <v>4.4615745909845621E-2</v>
      </c>
      <c r="Q35" s="31">
        <f t="shared" si="7"/>
        <v>0.58503936683462632</v>
      </c>
    </row>
    <row r="36" spans="1:17">
      <c r="A36" s="28" t="s">
        <v>395</v>
      </c>
      <c r="B36" s="100">
        <v>9605474</v>
      </c>
      <c r="C36" s="100">
        <v>1141038</v>
      </c>
      <c r="D36" s="100">
        <v>12473104</v>
      </c>
      <c r="E36" s="100">
        <v>27041</v>
      </c>
      <c r="F36" s="100">
        <v>23246657</v>
      </c>
      <c r="G36" s="100">
        <v>99349</v>
      </c>
      <c r="H36" s="100">
        <v>12582</v>
      </c>
      <c r="I36" s="100">
        <v>131927</v>
      </c>
      <c r="J36" s="28">
        <v>0</v>
      </c>
      <c r="K36" s="100">
        <v>243858</v>
      </c>
      <c r="L36" s="31">
        <f t="shared" si="2"/>
        <v>0.41319807833014444</v>
      </c>
      <c r="M36" s="31">
        <f t="shared" si="4"/>
        <v>4.9083960760465471E-2</v>
      </c>
      <c r="N36" s="31">
        <f t="shared" si="5"/>
        <v>0.53655473989227787</v>
      </c>
      <c r="O36" s="31">
        <f t="shared" si="3"/>
        <v>0.40740512921454292</v>
      </c>
      <c r="P36" s="31">
        <f t="shared" si="6"/>
        <v>5.1595600718450901E-2</v>
      </c>
      <c r="Q36" s="31">
        <f t="shared" si="7"/>
        <v>0.54099927006700621</v>
      </c>
    </row>
    <row r="37" spans="1:17">
      <c r="A37" s="28" t="s">
        <v>396</v>
      </c>
      <c r="B37" s="100">
        <v>9810635</v>
      </c>
      <c r="C37" s="100">
        <v>1129614</v>
      </c>
      <c r="D37" s="100">
        <v>12764523</v>
      </c>
      <c r="E37" s="100">
        <v>21181</v>
      </c>
      <c r="F37" s="100">
        <v>23725953</v>
      </c>
      <c r="G37" s="100">
        <v>96909</v>
      </c>
      <c r="H37" s="100">
        <v>9886</v>
      </c>
      <c r="I37" s="100">
        <v>139323</v>
      </c>
      <c r="J37" s="28">
        <v>0</v>
      </c>
      <c r="K37" s="100">
        <v>246118</v>
      </c>
      <c r="L37" s="31">
        <f t="shared" si="2"/>
        <v>0.41349803736018526</v>
      </c>
      <c r="M37" s="31">
        <f t="shared" si="4"/>
        <v>4.7610901024713319E-2</v>
      </c>
      <c r="N37" s="31">
        <f t="shared" si="5"/>
        <v>0.53799832613678367</v>
      </c>
      <c r="O37" s="31">
        <f t="shared" si="3"/>
        <v>0.3937501523659383</v>
      </c>
      <c r="P37" s="31">
        <f t="shared" si="6"/>
        <v>4.0167724424869371E-2</v>
      </c>
      <c r="Q37" s="31">
        <f t="shared" si="7"/>
        <v>0.56608212320919238</v>
      </c>
    </row>
    <row r="38" spans="1:17">
      <c r="A38" s="28" t="s">
        <v>397</v>
      </c>
      <c r="B38" s="100">
        <v>9978265</v>
      </c>
      <c r="C38" s="100">
        <v>960976</v>
      </c>
      <c r="D38" s="100">
        <v>12854780</v>
      </c>
      <c r="E38" s="100">
        <v>41957</v>
      </c>
      <c r="F38" s="100">
        <v>23835978</v>
      </c>
      <c r="G38" s="100">
        <v>106002</v>
      </c>
      <c r="H38" s="100">
        <v>8269</v>
      </c>
      <c r="I38" s="100">
        <v>134222</v>
      </c>
      <c r="J38" s="28">
        <v>0</v>
      </c>
      <c r="K38" s="100">
        <v>248493</v>
      </c>
      <c r="L38" s="31">
        <f t="shared" si="2"/>
        <v>0.41862200913258102</v>
      </c>
      <c r="M38" s="31">
        <f t="shared" si="4"/>
        <v>4.0316197640390503E-2</v>
      </c>
      <c r="N38" s="31">
        <f t="shared" si="5"/>
        <v>0.53930155498549293</v>
      </c>
      <c r="O38" s="31">
        <f t="shared" si="3"/>
        <v>0.4265794207482706</v>
      </c>
      <c r="P38" s="31">
        <f t="shared" si="6"/>
        <v>3.3276591292310045E-2</v>
      </c>
      <c r="Q38" s="31">
        <f t="shared" si="7"/>
        <v>0.54014398795941942</v>
      </c>
    </row>
    <row r="39" spans="1:17">
      <c r="A39" s="28" t="s">
        <v>398</v>
      </c>
      <c r="B39" s="100">
        <v>9938409</v>
      </c>
      <c r="C39" s="100">
        <v>1086019</v>
      </c>
      <c r="D39" s="100">
        <v>12857540</v>
      </c>
      <c r="E39" s="100">
        <v>32673</v>
      </c>
      <c r="F39" s="100">
        <v>23914641</v>
      </c>
      <c r="G39" s="100">
        <v>107616</v>
      </c>
      <c r="H39" s="100">
        <v>7141</v>
      </c>
      <c r="I39" s="100">
        <v>133831</v>
      </c>
      <c r="J39" s="28">
        <v>0</v>
      </c>
      <c r="K39" s="100">
        <v>248588</v>
      </c>
      <c r="L39" s="31">
        <f t="shared" si="2"/>
        <v>0.41557843163942959</v>
      </c>
      <c r="M39" s="31">
        <f t="shared" si="4"/>
        <v>4.5412306210241671E-2</v>
      </c>
      <c r="N39" s="31">
        <f t="shared" si="5"/>
        <v>0.53764302796767893</v>
      </c>
      <c r="O39" s="31">
        <f t="shared" si="3"/>
        <v>0.43290907042978743</v>
      </c>
      <c r="P39" s="31">
        <f t="shared" si="6"/>
        <v>2.8726245836484466E-2</v>
      </c>
      <c r="Q39" s="31">
        <f t="shared" si="7"/>
        <v>0.53836468373372814</v>
      </c>
    </row>
    <row r="40" spans="1:17">
      <c r="A40" s="28" t="s">
        <v>399</v>
      </c>
      <c r="B40" s="100">
        <v>10093913</v>
      </c>
      <c r="C40" s="100">
        <v>927296</v>
      </c>
      <c r="D40" s="100">
        <v>12941547</v>
      </c>
      <c r="E40" s="100">
        <v>25954</v>
      </c>
      <c r="F40" s="100">
        <v>23988710</v>
      </c>
      <c r="G40" s="100">
        <v>103988</v>
      </c>
      <c r="H40" s="100">
        <v>7362</v>
      </c>
      <c r="I40" s="100">
        <v>136920</v>
      </c>
      <c r="J40" s="100">
        <v>1368</v>
      </c>
      <c r="K40" s="100">
        <v>249638</v>
      </c>
      <c r="L40" s="31">
        <f t="shared" si="2"/>
        <v>0.42077764915245547</v>
      </c>
      <c r="M40" s="31">
        <f t="shared" si="4"/>
        <v>3.8655517533039502E-2</v>
      </c>
      <c r="N40" s="31">
        <f t="shared" si="5"/>
        <v>0.53948490769199342</v>
      </c>
      <c r="O40" s="31">
        <f t="shared" si="3"/>
        <v>0.41655517188889513</v>
      </c>
      <c r="P40" s="31">
        <f t="shared" si="6"/>
        <v>2.9490702537273972E-2</v>
      </c>
      <c r="Q40" s="31">
        <f t="shared" si="7"/>
        <v>0.54847419062802938</v>
      </c>
    </row>
    <row r="41" spans="1:17">
      <c r="A41" s="28" t="s">
        <v>400</v>
      </c>
      <c r="B41" s="100">
        <v>10114915</v>
      </c>
      <c r="C41" s="100">
        <v>831906</v>
      </c>
      <c r="D41" s="100">
        <v>13177801</v>
      </c>
      <c r="E41" s="100">
        <v>38043</v>
      </c>
      <c r="F41" s="100">
        <v>24162665</v>
      </c>
      <c r="G41" s="100">
        <v>107959</v>
      </c>
      <c r="H41" s="100">
        <v>6396</v>
      </c>
      <c r="I41" s="100">
        <v>139140</v>
      </c>
      <c r="J41" s="28">
        <v>0</v>
      </c>
      <c r="K41" s="100">
        <v>253495</v>
      </c>
      <c r="L41" s="31">
        <f t="shared" si="2"/>
        <v>0.41861752418452186</v>
      </c>
      <c r="M41" s="31">
        <f t="shared" si="4"/>
        <v>3.4429397585075981E-2</v>
      </c>
      <c r="N41" s="31">
        <f t="shared" si="5"/>
        <v>0.54537862441911933</v>
      </c>
      <c r="O41" s="31">
        <f t="shared" si="3"/>
        <v>0.42588216730113021</v>
      </c>
      <c r="P41" s="31">
        <f t="shared" si="6"/>
        <v>2.5231266888893274E-2</v>
      </c>
      <c r="Q41" s="31">
        <f t="shared" si="7"/>
        <v>0.54888656580997652</v>
      </c>
    </row>
    <row r="42" spans="1:17">
      <c r="A42" s="28" t="s">
        <v>401</v>
      </c>
      <c r="B42" s="100">
        <v>10122567</v>
      </c>
      <c r="C42" s="100">
        <v>925133</v>
      </c>
      <c r="D42" s="100">
        <v>13158620</v>
      </c>
      <c r="E42" s="100">
        <v>43806</v>
      </c>
      <c r="F42" s="100">
        <v>24250126</v>
      </c>
      <c r="G42" s="100">
        <v>107292</v>
      </c>
      <c r="H42" s="100">
        <v>6503</v>
      </c>
      <c r="I42" s="100">
        <v>140534</v>
      </c>
      <c r="J42" s="28">
        <v>0</v>
      </c>
      <c r="K42" s="100">
        <v>254329</v>
      </c>
      <c r="L42" s="31">
        <f t="shared" si="2"/>
        <v>0.41742327441927518</v>
      </c>
      <c r="M42" s="31">
        <f t="shared" si="4"/>
        <v>3.8149616212303394E-2</v>
      </c>
      <c r="N42" s="31">
        <f t="shared" si="5"/>
        <v>0.54262068576468425</v>
      </c>
      <c r="O42" s="31">
        <f t="shared" si="3"/>
        <v>0.42186301994660458</v>
      </c>
      <c r="P42" s="31">
        <f t="shared" si="6"/>
        <v>2.5569242988412646E-2</v>
      </c>
      <c r="Q42" s="31">
        <f t="shared" si="7"/>
        <v>0.55256773706498274</v>
      </c>
    </row>
    <row r="43" spans="1:17">
      <c r="A43" s="28" t="s">
        <v>402</v>
      </c>
      <c r="B43" s="100">
        <v>10208930</v>
      </c>
      <c r="C43" s="100">
        <v>888505</v>
      </c>
      <c r="D43" s="100">
        <v>13201704</v>
      </c>
      <c r="E43" s="100">
        <v>19810</v>
      </c>
      <c r="F43" s="100">
        <v>24318949</v>
      </c>
      <c r="G43" s="100">
        <v>100096</v>
      </c>
      <c r="H43" s="100">
        <v>9850</v>
      </c>
      <c r="I43" s="100">
        <v>145210</v>
      </c>
      <c r="J43" s="28">
        <v>255</v>
      </c>
      <c r="K43" s="100">
        <v>255411</v>
      </c>
      <c r="L43" s="31">
        <f t="shared" si="2"/>
        <v>0.4197932237943342</v>
      </c>
      <c r="M43" s="31">
        <f t="shared" si="4"/>
        <v>3.6535501595895449E-2</v>
      </c>
      <c r="N43" s="31">
        <f t="shared" si="5"/>
        <v>0.54285668348578719</v>
      </c>
      <c r="O43" s="31">
        <f t="shared" si="3"/>
        <v>0.39190168003727327</v>
      </c>
      <c r="P43" s="31">
        <f t="shared" si="6"/>
        <v>3.856529280258094E-2</v>
      </c>
      <c r="Q43" s="31">
        <f t="shared" si="7"/>
        <v>0.56853463633124646</v>
      </c>
    </row>
    <row r="44" spans="1:17">
      <c r="A44" s="28" t="s">
        <v>403</v>
      </c>
      <c r="B44" s="100">
        <v>10185827</v>
      </c>
      <c r="C44" s="100">
        <v>865115</v>
      </c>
      <c r="D44" s="100">
        <v>13303105</v>
      </c>
      <c r="E44" s="100">
        <v>21227</v>
      </c>
      <c r="F44" s="100">
        <v>24375274</v>
      </c>
      <c r="G44" s="100">
        <v>100639</v>
      </c>
      <c r="H44" s="100">
        <v>8372</v>
      </c>
      <c r="I44" s="100">
        <v>147645</v>
      </c>
      <c r="J44" s="28">
        <v>0</v>
      </c>
      <c r="K44" s="100">
        <v>256656</v>
      </c>
      <c r="L44" s="31">
        <f t="shared" si="2"/>
        <v>0.41787538470336782</v>
      </c>
      <c r="M44" s="31">
        <f t="shared" si="4"/>
        <v>3.5491498475053042E-2</v>
      </c>
      <c r="N44" s="31">
        <f t="shared" si="5"/>
        <v>0.54576227532867938</v>
      </c>
      <c r="O44" s="31">
        <f t="shared" si="3"/>
        <v>0.39211629574216073</v>
      </c>
      <c r="P44" s="31">
        <f t="shared" si="6"/>
        <v>3.2619537435321991E-2</v>
      </c>
      <c r="Q44" s="31">
        <f t="shared" si="7"/>
        <v>0.57526416682251735</v>
      </c>
    </row>
    <row r="45" spans="1:17">
      <c r="A45" s="28" t="s">
        <v>404</v>
      </c>
      <c r="B45" s="100">
        <v>10419324</v>
      </c>
      <c r="C45" s="100">
        <v>822452</v>
      </c>
      <c r="D45" s="100">
        <v>13153969</v>
      </c>
      <c r="E45" s="100">
        <v>57373</v>
      </c>
      <c r="F45" s="100">
        <v>24453118</v>
      </c>
      <c r="G45" s="100">
        <v>113299</v>
      </c>
      <c r="H45" s="100">
        <v>7068</v>
      </c>
      <c r="I45" s="100">
        <v>137341</v>
      </c>
      <c r="J45" s="28">
        <v>0</v>
      </c>
      <c r="K45" s="100">
        <v>257708</v>
      </c>
      <c r="L45" s="31">
        <f t="shared" si="2"/>
        <v>0.4260938829968432</v>
      </c>
      <c r="M45" s="31">
        <f t="shared" si="4"/>
        <v>3.3633829436393349E-2</v>
      </c>
      <c r="N45" s="31">
        <f t="shared" si="5"/>
        <v>0.53792604280566592</v>
      </c>
      <c r="O45" s="31">
        <f t="shared" si="3"/>
        <v>0.43964098902633991</v>
      </c>
      <c r="P45" s="31">
        <f t="shared" si="6"/>
        <v>2.7426389557173234E-2</v>
      </c>
      <c r="Q45" s="31">
        <f t="shared" si="7"/>
        <v>0.5329326214164869</v>
      </c>
    </row>
    <row r="46" spans="1:17">
      <c r="A46" s="28" t="s">
        <v>405</v>
      </c>
      <c r="B46" s="100">
        <v>10403667</v>
      </c>
      <c r="C46" s="100">
        <v>954591</v>
      </c>
      <c r="D46" s="100">
        <v>13127410</v>
      </c>
      <c r="E46" s="100">
        <v>25388</v>
      </c>
      <c r="F46" s="100">
        <v>24511056</v>
      </c>
      <c r="G46" s="100">
        <v>114511</v>
      </c>
      <c r="H46" s="100">
        <v>8784</v>
      </c>
      <c r="I46" s="100">
        <v>135376</v>
      </c>
      <c r="J46" s="28">
        <v>508</v>
      </c>
      <c r="K46" s="100">
        <v>259179</v>
      </c>
      <c r="L46" s="31">
        <f t="shared" si="2"/>
        <v>0.4244479307623466</v>
      </c>
      <c r="M46" s="31">
        <f t="shared" si="4"/>
        <v>3.8945323285949004E-2</v>
      </c>
      <c r="N46" s="31">
        <f t="shared" si="5"/>
        <v>0.53557096846419017</v>
      </c>
      <c r="O46" s="31">
        <f t="shared" si="3"/>
        <v>0.44182206120094608</v>
      </c>
      <c r="P46" s="31">
        <f t="shared" si="6"/>
        <v>3.3891634738925605E-2</v>
      </c>
      <c r="Q46" s="31">
        <f t="shared" si="7"/>
        <v>0.52232626871775878</v>
      </c>
    </row>
    <row r="47" spans="1:17">
      <c r="A47" s="28" t="s">
        <v>406</v>
      </c>
      <c r="B47" s="100">
        <v>10337420</v>
      </c>
      <c r="C47" s="100">
        <v>995678</v>
      </c>
      <c r="D47" s="100">
        <v>13204014</v>
      </c>
      <c r="E47" s="100">
        <v>30491</v>
      </c>
      <c r="F47" s="100">
        <v>24567603</v>
      </c>
      <c r="G47" s="100">
        <v>108060</v>
      </c>
      <c r="H47" s="100">
        <v>11385</v>
      </c>
      <c r="I47" s="100">
        <v>140779</v>
      </c>
      <c r="J47" s="28">
        <v>0</v>
      </c>
      <c r="K47" s="100">
        <v>260224</v>
      </c>
      <c r="L47" s="31">
        <f t="shared" si="2"/>
        <v>0.42077446464760931</v>
      </c>
      <c r="M47" s="31">
        <f t="shared" si="4"/>
        <v>4.0528088963339239E-2</v>
      </c>
      <c r="N47" s="31">
        <f t="shared" si="5"/>
        <v>0.53745634036824841</v>
      </c>
      <c r="O47" s="31">
        <f t="shared" si="3"/>
        <v>0.41525762420068862</v>
      </c>
      <c r="P47" s="31">
        <f t="shared" si="6"/>
        <v>4.3750768568617808E-2</v>
      </c>
      <c r="Q47" s="31">
        <f t="shared" si="7"/>
        <v>0.54099160723069351</v>
      </c>
    </row>
    <row r="48" spans="1:17">
      <c r="A48" s="28" t="s">
        <v>407</v>
      </c>
      <c r="B48" s="100">
        <v>10284932</v>
      </c>
      <c r="C48" s="100">
        <v>1033365</v>
      </c>
      <c r="D48" s="100">
        <v>13283438</v>
      </c>
      <c r="E48" s="100">
        <v>31870</v>
      </c>
      <c r="F48" s="100">
        <v>24633605</v>
      </c>
      <c r="G48" s="100">
        <v>105160</v>
      </c>
      <c r="H48" s="100">
        <v>7553</v>
      </c>
      <c r="I48" s="100">
        <v>148156</v>
      </c>
      <c r="J48" s="28">
        <v>524</v>
      </c>
      <c r="K48" s="100">
        <v>261393</v>
      </c>
      <c r="L48" s="31">
        <f t="shared" si="2"/>
        <v>0.41751631561844077</v>
      </c>
      <c r="M48" s="31">
        <f t="shared" si="4"/>
        <v>4.194940204651329E-2</v>
      </c>
      <c r="N48" s="31">
        <f t="shared" si="5"/>
        <v>0.53924052123105815</v>
      </c>
      <c r="O48" s="31">
        <f t="shared" si="3"/>
        <v>0.40230610613138074</v>
      </c>
      <c r="P48" s="31">
        <f t="shared" si="6"/>
        <v>2.8895188470999606E-2</v>
      </c>
      <c r="Q48" s="31">
        <f t="shared" si="7"/>
        <v>0.56679406104983687</v>
      </c>
    </row>
    <row r="49" spans="1:17">
      <c r="A49" s="28" t="s">
        <v>408</v>
      </c>
      <c r="B49" s="100">
        <v>10451287</v>
      </c>
      <c r="C49" s="100">
        <v>958565</v>
      </c>
      <c r="D49" s="100">
        <v>13270822</v>
      </c>
      <c r="E49" s="100">
        <v>25110</v>
      </c>
      <c r="F49" s="100">
        <v>24705784</v>
      </c>
      <c r="G49" s="100">
        <v>105600</v>
      </c>
      <c r="H49" s="100">
        <v>7635</v>
      </c>
      <c r="I49" s="100">
        <v>149222</v>
      </c>
      <c r="J49" s="28">
        <v>0</v>
      </c>
      <c r="K49" s="100">
        <v>262457</v>
      </c>
      <c r="L49" s="31">
        <f t="shared" si="2"/>
        <v>0.42302996739548926</v>
      </c>
      <c r="M49" s="31">
        <f t="shared" si="4"/>
        <v>3.8799213981632802E-2</v>
      </c>
      <c r="N49" s="31">
        <f t="shared" si="5"/>
        <v>0.53715445743393531</v>
      </c>
      <c r="O49" s="31">
        <f t="shared" si="3"/>
        <v>0.40235162331353325</v>
      </c>
      <c r="P49" s="31">
        <f t="shared" si="6"/>
        <v>2.9090479583322219E-2</v>
      </c>
      <c r="Q49" s="31">
        <f t="shared" si="7"/>
        <v>0.56855789710314453</v>
      </c>
    </row>
    <row r="50" spans="1:17">
      <c r="A50" s="28" t="s">
        <v>409</v>
      </c>
      <c r="B50" s="100">
        <v>10408861</v>
      </c>
      <c r="C50" s="100">
        <v>943681</v>
      </c>
      <c r="D50" s="100">
        <v>13368526</v>
      </c>
      <c r="E50" s="100">
        <v>24614</v>
      </c>
      <c r="F50" s="100">
        <v>24745682</v>
      </c>
      <c r="G50" s="100">
        <v>101597</v>
      </c>
      <c r="H50" s="100">
        <v>10069</v>
      </c>
      <c r="I50" s="100">
        <v>151881</v>
      </c>
      <c r="J50" s="28">
        <v>0</v>
      </c>
      <c r="K50" s="100">
        <v>263547</v>
      </c>
      <c r="L50" s="31">
        <f t="shared" si="2"/>
        <v>0.42063342606601023</v>
      </c>
      <c r="M50" s="31">
        <f t="shared" si="4"/>
        <v>3.8135178492958895E-2</v>
      </c>
      <c r="N50" s="31">
        <f t="shared" si="5"/>
        <v>0.54023671685427788</v>
      </c>
      <c r="O50" s="31">
        <f t="shared" si="3"/>
        <v>0.38549860176742667</v>
      </c>
      <c r="P50" s="31">
        <f t="shared" si="6"/>
        <v>3.8205709038615504E-2</v>
      </c>
      <c r="Q50" s="31">
        <f t="shared" si="7"/>
        <v>0.57629568919395779</v>
      </c>
    </row>
    <row r="51" spans="1:17">
      <c r="A51" s="28" t="s">
        <v>410</v>
      </c>
      <c r="B51" s="100">
        <v>10471313</v>
      </c>
      <c r="C51" s="100">
        <v>898292</v>
      </c>
      <c r="D51" s="100">
        <v>13395266</v>
      </c>
      <c r="E51" s="100">
        <v>22712</v>
      </c>
      <c r="F51" s="100">
        <v>24787583</v>
      </c>
      <c r="G51" s="100">
        <v>106293</v>
      </c>
      <c r="H51" s="100">
        <v>5998</v>
      </c>
      <c r="I51" s="100">
        <v>152123</v>
      </c>
      <c r="J51" s="28">
        <v>0</v>
      </c>
      <c r="K51" s="100">
        <v>264414</v>
      </c>
      <c r="L51" s="31">
        <f t="shared" si="2"/>
        <v>0.42244187341702499</v>
      </c>
      <c r="M51" s="31">
        <f t="shared" si="4"/>
        <v>3.6239596252688293E-2</v>
      </c>
      <c r="N51" s="31">
        <f t="shared" si="5"/>
        <v>0.54040226511798262</v>
      </c>
      <c r="O51" s="31">
        <f t="shared" si="3"/>
        <v>0.40199459937824777</v>
      </c>
      <c r="P51" s="31">
        <f t="shared" si="6"/>
        <v>2.2684124138661343E-2</v>
      </c>
      <c r="Q51" s="31">
        <f t="shared" si="7"/>
        <v>0.57532127648309095</v>
      </c>
    </row>
    <row r="52" spans="1:17">
      <c r="A52" s="28" t="s">
        <v>411</v>
      </c>
      <c r="B52" s="100">
        <v>10509886</v>
      </c>
      <c r="C52" s="100">
        <v>852129</v>
      </c>
      <c r="D52" s="100">
        <v>13451617</v>
      </c>
      <c r="E52" s="100">
        <v>31735</v>
      </c>
      <c r="F52" s="100">
        <v>24845367</v>
      </c>
      <c r="G52" s="100">
        <v>107389</v>
      </c>
      <c r="H52" s="100">
        <v>4417</v>
      </c>
      <c r="I52" s="100">
        <v>153497</v>
      </c>
      <c r="J52" s="28">
        <v>0</v>
      </c>
      <c r="K52" s="100">
        <v>265303</v>
      </c>
      <c r="L52" s="31">
        <f t="shared" si="2"/>
        <v>0.42301190398998734</v>
      </c>
      <c r="M52" s="31">
        <f t="shared" si="4"/>
        <v>3.4297299774239599E-2</v>
      </c>
      <c r="N52" s="31">
        <f t="shared" si="5"/>
        <v>0.54141349572336761</v>
      </c>
      <c r="O52" s="31">
        <f t="shared" si="3"/>
        <v>0.40477868701070097</v>
      </c>
      <c r="P52" s="31">
        <f t="shared" si="6"/>
        <v>1.6648888252300199E-2</v>
      </c>
      <c r="Q52" s="31">
        <f t="shared" si="7"/>
        <v>0.57857242473699888</v>
      </c>
    </row>
    <row r="53" spans="1:17">
      <c r="A53" s="28" t="s">
        <v>412</v>
      </c>
      <c r="B53" s="100">
        <v>10514247</v>
      </c>
      <c r="C53" s="100">
        <v>832940</v>
      </c>
      <c r="D53" s="100">
        <v>13532927</v>
      </c>
      <c r="E53" s="100">
        <v>18591</v>
      </c>
      <c r="F53" s="100">
        <v>24898705</v>
      </c>
      <c r="G53" s="100">
        <v>107617</v>
      </c>
      <c r="H53" s="100">
        <v>6441</v>
      </c>
      <c r="I53" s="100">
        <v>151985</v>
      </c>
      <c r="J53" s="28">
        <v>0</v>
      </c>
      <c r="K53" s="100">
        <v>266043</v>
      </c>
      <c r="L53" s="31">
        <f t="shared" si="2"/>
        <v>0.42228087766010319</v>
      </c>
      <c r="M53" s="31">
        <f t="shared" si="4"/>
        <v>3.3453145454753572E-2</v>
      </c>
      <c r="N53" s="31">
        <f t="shared" si="5"/>
        <v>0.54351931154652422</v>
      </c>
      <c r="O53" s="31">
        <f t="shared" si="3"/>
        <v>0.40450979728840825</v>
      </c>
      <c r="P53" s="31">
        <f t="shared" si="6"/>
        <v>2.4210372007532618E-2</v>
      </c>
      <c r="Q53" s="31">
        <f t="shared" si="7"/>
        <v>0.57127983070405908</v>
      </c>
    </row>
    <row r="54" spans="1:17">
      <c r="A54" s="28" t="s">
        <v>413</v>
      </c>
      <c r="B54" s="100">
        <v>10511386</v>
      </c>
      <c r="C54" s="100">
        <v>845032</v>
      </c>
      <c r="D54" s="100">
        <v>13566388</v>
      </c>
      <c r="E54" s="100">
        <v>28075</v>
      </c>
      <c r="F54" s="100">
        <v>24950881</v>
      </c>
      <c r="G54" s="100">
        <v>107212</v>
      </c>
      <c r="H54" s="100">
        <v>9635</v>
      </c>
      <c r="I54" s="100">
        <v>150250</v>
      </c>
      <c r="J54" s="28">
        <v>0</v>
      </c>
      <c r="K54" s="100">
        <v>267097</v>
      </c>
      <c r="L54" s="31">
        <f t="shared" si="2"/>
        <v>0.42128316030203505</v>
      </c>
      <c r="M54" s="31">
        <f t="shared" si="4"/>
        <v>3.3867822142232169E-2</v>
      </c>
      <c r="N54" s="31">
        <f t="shared" si="5"/>
        <v>0.54372380678662213</v>
      </c>
      <c r="O54" s="31">
        <f t="shared" si="3"/>
        <v>0.40139724519556563</v>
      </c>
      <c r="P54" s="31">
        <f t="shared" si="6"/>
        <v>3.6073037136321262E-2</v>
      </c>
      <c r="Q54" s="31">
        <f t="shared" si="7"/>
        <v>0.56252971766811311</v>
      </c>
    </row>
    <row r="55" spans="1:17">
      <c r="A55" s="28" t="s">
        <v>414</v>
      </c>
      <c r="B55" s="100">
        <v>10729676</v>
      </c>
      <c r="C55" s="100">
        <v>858462</v>
      </c>
      <c r="D55" s="100">
        <v>13371368</v>
      </c>
      <c r="E55" s="100">
        <v>38548</v>
      </c>
      <c r="F55" s="100">
        <v>24998054</v>
      </c>
      <c r="G55" s="100">
        <v>111823</v>
      </c>
      <c r="H55" s="100">
        <v>9387</v>
      </c>
      <c r="I55" s="100">
        <v>147466</v>
      </c>
      <c r="J55" s="28">
        <v>0</v>
      </c>
      <c r="K55" s="100">
        <v>268676</v>
      </c>
      <c r="L55" s="31">
        <f t="shared" si="2"/>
        <v>0.42922045051986846</v>
      </c>
      <c r="M55" s="31">
        <f t="shared" si="4"/>
        <v>3.43411531153585E-2</v>
      </c>
      <c r="N55" s="31">
        <f t="shared" si="5"/>
        <v>0.53489635633237687</v>
      </c>
      <c r="O55" s="31">
        <f t="shared" si="3"/>
        <v>0.41620018163140737</v>
      </c>
      <c r="P55" s="31">
        <f t="shared" si="6"/>
        <v>3.493799222855782E-2</v>
      </c>
      <c r="Q55" s="31">
        <f t="shared" si="7"/>
        <v>0.54886182614003487</v>
      </c>
    </row>
    <row r="56" spans="1:17">
      <c r="A56" s="28" t="s">
        <v>415</v>
      </c>
      <c r="B56" s="100">
        <v>10799957</v>
      </c>
      <c r="C56" s="100">
        <v>847811</v>
      </c>
      <c r="D56" s="100">
        <v>13372700</v>
      </c>
      <c r="E56" s="100">
        <v>46844</v>
      </c>
      <c r="F56" s="100">
        <v>25067312</v>
      </c>
      <c r="G56" s="100">
        <v>108030</v>
      </c>
      <c r="H56" s="100">
        <v>5729</v>
      </c>
      <c r="I56" s="100">
        <v>155975</v>
      </c>
      <c r="J56" s="28">
        <v>0</v>
      </c>
      <c r="K56" s="100">
        <v>269734</v>
      </c>
      <c r="L56" s="31">
        <f t="shared" si="2"/>
        <v>0.43083825661084046</v>
      </c>
      <c r="M56" s="31">
        <f t="shared" si="4"/>
        <v>3.382137661987851E-2</v>
      </c>
      <c r="N56" s="31">
        <f t="shared" si="5"/>
        <v>0.53347163828335487</v>
      </c>
      <c r="O56" s="31">
        <f t="shared" si="3"/>
        <v>0.40050568337695658</v>
      </c>
      <c r="P56" s="31">
        <f t="shared" si="6"/>
        <v>2.1239443303402612E-2</v>
      </c>
      <c r="Q56" s="31">
        <f t="shared" si="7"/>
        <v>0.57825487331964087</v>
      </c>
    </row>
    <row r="57" spans="1:17">
      <c r="A57" s="28" t="s">
        <v>416</v>
      </c>
      <c r="B57" s="100">
        <v>10746507</v>
      </c>
      <c r="C57" s="100">
        <v>782759</v>
      </c>
      <c r="D57" s="100">
        <v>13579332</v>
      </c>
      <c r="E57" s="100">
        <v>23079</v>
      </c>
      <c r="F57" s="100">
        <v>25131677</v>
      </c>
      <c r="G57" s="100">
        <v>105630</v>
      </c>
      <c r="H57" s="100">
        <v>8087</v>
      </c>
      <c r="I57" s="100">
        <v>157225</v>
      </c>
      <c r="J57" s="28">
        <v>0</v>
      </c>
      <c r="K57" s="100">
        <v>270942</v>
      </c>
      <c r="L57" s="31">
        <f t="shared" si="2"/>
        <v>0.42760803427483174</v>
      </c>
      <c r="M57" s="31">
        <f t="shared" si="4"/>
        <v>3.1146309894083072E-2</v>
      </c>
      <c r="N57" s="31">
        <f t="shared" si="5"/>
        <v>0.54032733271241706</v>
      </c>
      <c r="O57" s="31">
        <f t="shared" si="3"/>
        <v>0.3898620368935049</v>
      </c>
      <c r="P57" s="31">
        <f t="shared" si="6"/>
        <v>2.9847716485447071E-2</v>
      </c>
      <c r="Q57" s="31">
        <f t="shared" si="7"/>
        <v>0.580290246621048</v>
      </c>
    </row>
    <row r="58" spans="1:17">
      <c r="A58" s="28" t="s">
        <v>417</v>
      </c>
      <c r="B58" s="100">
        <v>10594878</v>
      </c>
      <c r="C58" s="100">
        <v>820470</v>
      </c>
      <c r="D58" s="100">
        <v>13737218</v>
      </c>
      <c r="E58" s="100">
        <v>43911</v>
      </c>
      <c r="F58" s="100">
        <v>25196477</v>
      </c>
      <c r="G58" s="100">
        <v>113078</v>
      </c>
      <c r="H58" s="100">
        <v>8583</v>
      </c>
      <c r="I58" s="100">
        <v>150299</v>
      </c>
      <c r="J58" s="28">
        <v>0</v>
      </c>
      <c r="K58" s="100">
        <v>271960</v>
      </c>
      <c r="L58" s="31">
        <f t="shared" si="2"/>
        <v>0.42049045189928735</v>
      </c>
      <c r="M58" s="31">
        <f t="shared" si="4"/>
        <v>3.2562885676438016E-2</v>
      </c>
      <c r="N58" s="31">
        <f t="shared" si="5"/>
        <v>0.54520391878594776</v>
      </c>
      <c r="O58" s="31">
        <f t="shared" si="3"/>
        <v>0.41578908663038683</v>
      </c>
      <c r="P58" s="31">
        <f t="shared" si="6"/>
        <v>3.1559788204147669E-2</v>
      </c>
      <c r="Q58" s="31">
        <f t="shared" si="7"/>
        <v>0.55265112516546555</v>
      </c>
    </row>
    <row r="59" spans="1:17">
      <c r="A59" s="28" t="s">
        <v>418</v>
      </c>
      <c r="B59" s="100">
        <v>10763123</v>
      </c>
      <c r="C59" s="100">
        <v>842171</v>
      </c>
      <c r="D59" s="100">
        <v>13612467</v>
      </c>
      <c r="E59" s="100">
        <v>35279</v>
      </c>
      <c r="F59" s="100">
        <v>25253040</v>
      </c>
      <c r="G59" s="100">
        <v>112684</v>
      </c>
      <c r="H59" s="100">
        <v>6021</v>
      </c>
      <c r="I59" s="100">
        <v>153876</v>
      </c>
      <c r="J59" s="28">
        <v>0</v>
      </c>
      <c r="K59" s="100">
        <v>272581</v>
      </c>
      <c r="L59" s="31">
        <f t="shared" si="2"/>
        <v>0.42621098291532428</v>
      </c>
      <c r="M59" s="31">
        <f t="shared" si="4"/>
        <v>3.3349291808035787E-2</v>
      </c>
      <c r="N59" s="31">
        <f t="shared" si="5"/>
        <v>0.53904270535349408</v>
      </c>
      <c r="O59" s="31">
        <f t="shared" si="3"/>
        <v>0.41339638492778291</v>
      </c>
      <c r="P59" s="31">
        <f t="shared" si="6"/>
        <v>2.2088846984932919E-2</v>
      </c>
      <c r="Q59" s="31">
        <f t="shared" si="7"/>
        <v>0.56451476808728418</v>
      </c>
    </row>
    <row r="60" spans="1:17">
      <c r="A60" s="28" t="s">
        <v>419</v>
      </c>
      <c r="B60" s="100">
        <v>10914177</v>
      </c>
      <c r="C60" s="100">
        <v>906129</v>
      </c>
      <c r="D60" s="100">
        <v>13456501</v>
      </c>
      <c r="E60" s="100">
        <v>34282</v>
      </c>
      <c r="F60" s="100">
        <v>25311089</v>
      </c>
      <c r="G60" s="100">
        <v>113167</v>
      </c>
      <c r="H60" s="100">
        <v>6330</v>
      </c>
      <c r="I60" s="100">
        <v>154519</v>
      </c>
      <c r="J60" s="28">
        <v>0</v>
      </c>
      <c r="K60" s="100">
        <v>274016</v>
      </c>
      <c r="L60" s="31">
        <f t="shared" si="2"/>
        <v>0.43120139951307507</v>
      </c>
      <c r="M60" s="31">
        <f t="shared" si="4"/>
        <v>3.5799684478214272E-2</v>
      </c>
      <c r="N60" s="31">
        <f t="shared" si="5"/>
        <v>0.53164448989136737</v>
      </c>
      <c r="O60" s="31">
        <f t="shared" si="3"/>
        <v>0.41299413172953403</v>
      </c>
      <c r="P60" s="31">
        <f t="shared" si="6"/>
        <v>2.3100840826813032E-2</v>
      </c>
      <c r="Q60" s="31">
        <f t="shared" si="7"/>
        <v>0.5639050274436529</v>
      </c>
    </row>
    <row r="61" spans="1:17">
      <c r="A61" s="28" t="s">
        <v>420</v>
      </c>
      <c r="B61" s="100">
        <v>10900042</v>
      </c>
      <c r="C61" s="100">
        <v>808370</v>
      </c>
      <c r="D61" s="100">
        <v>13637596</v>
      </c>
      <c r="E61" s="100">
        <v>32170</v>
      </c>
      <c r="F61" s="100">
        <v>25378178</v>
      </c>
      <c r="G61" s="100">
        <v>117635</v>
      </c>
      <c r="H61" s="100">
        <v>3880</v>
      </c>
      <c r="I61" s="100">
        <v>153514</v>
      </c>
      <c r="J61" s="28">
        <v>0</v>
      </c>
      <c r="K61" s="100">
        <v>275029</v>
      </c>
      <c r="L61" s="31">
        <f t="shared" si="2"/>
        <v>0.42950451368100578</v>
      </c>
      <c r="M61" s="31">
        <f t="shared" si="4"/>
        <v>3.1852956504600134E-2</v>
      </c>
      <c r="N61" s="31">
        <f t="shared" si="5"/>
        <v>0.53737490532220245</v>
      </c>
      <c r="O61" s="31">
        <f t="shared" si="3"/>
        <v>0.42771853150031452</v>
      </c>
      <c r="P61" s="31">
        <f t="shared" si="6"/>
        <v>1.4107603198208189E-2</v>
      </c>
      <c r="Q61" s="31">
        <f t="shared" si="7"/>
        <v>0.55817386530147728</v>
      </c>
    </row>
    <row r="62" spans="1:17">
      <c r="A62" s="28" t="s">
        <v>421</v>
      </c>
      <c r="B62" s="100">
        <v>10660439</v>
      </c>
      <c r="C62" s="100">
        <v>925127</v>
      </c>
      <c r="D62" s="100">
        <v>13790930</v>
      </c>
      <c r="E62" s="100">
        <v>30723</v>
      </c>
      <c r="F62" s="100">
        <v>25407219</v>
      </c>
      <c r="G62" s="100">
        <v>119175</v>
      </c>
      <c r="H62" s="100">
        <v>8030</v>
      </c>
      <c r="I62" s="100">
        <v>148858</v>
      </c>
      <c r="J62" s="28">
        <v>0</v>
      </c>
      <c r="K62" s="100">
        <v>276063</v>
      </c>
      <c r="L62" s="31">
        <f t="shared" si="2"/>
        <v>0.41958307203948608</v>
      </c>
      <c r="M62" s="31">
        <f t="shared" si="4"/>
        <v>3.6411974092874944E-2</v>
      </c>
      <c r="N62" s="31">
        <f t="shared" si="5"/>
        <v>0.54279573061498776</v>
      </c>
      <c r="O62" s="31">
        <f t="shared" si="3"/>
        <v>0.4316949391986612</v>
      </c>
      <c r="P62" s="31">
        <f t="shared" si="6"/>
        <v>2.9087563346047823E-2</v>
      </c>
      <c r="Q62" s="31">
        <f t="shared" si="7"/>
        <v>0.53921749745529102</v>
      </c>
    </row>
    <row r="63" spans="1:17">
      <c r="A63" s="28" t="s">
        <v>422</v>
      </c>
      <c r="B63" s="100">
        <v>10902694</v>
      </c>
      <c r="C63" s="100">
        <v>858019</v>
      </c>
      <c r="D63" s="100">
        <v>13656168</v>
      </c>
      <c r="E63" s="100">
        <v>50778</v>
      </c>
      <c r="F63" s="100">
        <v>25467659</v>
      </c>
      <c r="G63" s="100">
        <v>110964</v>
      </c>
      <c r="H63" s="100">
        <v>9430</v>
      </c>
      <c r="I63" s="100">
        <v>156317</v>
      </c>
      <c r="J63" s="28">
        <v>180</v>
      </c>
      <c r="K63" s="100">
        <v>276891</v>
      </c>
      <c r="L63" s="31">
        <f t="shared" si="2"/>
        <v>0.42809957522990238</v>
      </c>
      <c r="M63" s="31">
        <f t="shared" si="4"/>
        <v>3.3690532765496821E-2</v>
      </c>
      <c r="N63" s="31">
        <f t="shared" si="5"/>
        <v>0.53621606917227849</v>
      </c>
      <c r="O63" s="31">
        <f t="shared" si="3"/>
        <v>0.40074975351311526</v>
      </c>
      <c r="P63" s="31">
        <f t="shared" si="6"/>
        <v>3.4056722681488384E-2</v>
      </c>
      <c r="Q63" s="31">
        <f t="shared" si="7"/>
        <v>0.56454344850500737</v>
      </c>
    </row>
    <row r="64" spans="1:17">
      <c r="A64" s="28" t="s">
        <v>423</v>
      </c>
      <c r="B64" s="100">
        <v>10903828</v>
      </c>
      <c r="C64" s="100">
        <v>804099</v>
      </c>
      <c r="D64" s="100">
        <v>13792114</v>
      </c>
      <c r="E64" s="100">
        <v>33192</v>
      </c>
      <c r="F64" s="100">
        <v>25533233</v>
      </c>
      <c r="G64" s="100">
        <v>109984</v>
      </c>
      <c r="H64" s="100">
        <v>8535</v>
      </c>
      <c r="I64" s="100">
        <v>159569</v>
      </c>
      <c r="J64" s="28">
        <v>0</v>
      </c>
      <c r="K64" s="100">
        <v>278088</v>
      </c>
      <c r="L64" s="31">
        <f t="shared" si="2"/>
        <v>0.42704455013589543</v>
      </c>
      <c r="M64" s="31">
        <f t="shared" si="4"/>
        <v>3.1492251686263156E-2</v>
      </c>
      <c r="N64" s="31">
        <f t="shared" si="5"/>
        <v>0.54016324528899262</v>
      </c>
      <c r="O64" s="31">
        <f t="shared" si="3"/>
        <v>0.39550070481286498</v>
      </c>
      <c r="P64" s="31">
        <f t="shared" si="6"/>
        <v>3.0691723483213945E-2</v>
      </c>
      <c r="Q64" s="31">
        <f t="shared" si="7"/>
        <v>0.57380757170392105</v>
      </c>
    </row>
    <row r="65" spans="1:17">
      <c r="A65" s="28" t="s">
        <v>424</v>
      </c>
      <c r="B65" s="100">
        <v>11029511</v>
      </c>
      <c r="C65" s="100">
        <v>758897</v>
      </c>
      <c r="D65" s="100">
        <v>14138427</v>
      </c>
      <c r="E65" s="100">
        <v>54908</v>
      </c>
      <c r="F65" s="100">
        <v>25981743</v>
      </c>
      <c r="G65" s="100">
        <v>116449</v>
      </c>
      <c r="H65" s="100">
        <v>9910</v>
      </c>
      <c r="I65" s="100">
        <v>162096</v>
      </c>
      <c r="J65" s="28">
        <v>218</v>
      </c>
      <c r="K65" s="100">
        <v>288673</v>
      </c>
      <c r="L65" s="31">
        <f t="shared" si="2"/>
        <v>0.42451004922956864</v>
      </c>
      <c r="M65" s="31">
        <f t="shared" si="4"/>
        <v>2.920885638811838E-2</v>
      </c>
      <c r="N65" s="31">
        <f t="shared" si="5"/>
        <v>0.54416776426431435</v>
      </c>
      <c r="O65" s="31">
        <f t="shared" si="3"/>
        <v>0.40339415186040956</v>
      </c>
      <c r="P65" s="31">
        <f t="shared" si="6"/>
        <v>3.432950085390736E-2</v>
      </c>
      <c r="Q65" s="31">
        <f t="shared" si="7"/>
        <v>0.5615211675494417</v>
      </c>
    </row>
    <row r="66" spans="1:17">
      <c r="A66" s="28" t="s">
        <v>425</v>
      </c>
      <c r="B66" s="100">
        <v>10902945</v>
      </c>
      <c r="C66" s="100">
        <v>842959</v>
      </c>
      <c r="D66" s="100">
        <v>14440696</v>
      </c>
      <c r="E66" s="100">
        <v>55023</v>
      </c>
      <c r="F66" s="100">
        <v>26241623</v>
      </c>
      <c r="G66" s="100">
        <v>116158</v>
      </c>
      <c r="H66" s="100">
        <v>10771</v>
      </c>
      <c r="I66" s="100">
        <v>167990</v>
      </c>
      <c r="J66" s="28">
        <v>0</v>
      </c>
      <c r="K66" s="100">
        <v>294919</v>
      </c>
      <c r="L66" s="31">
        <f t="shared" si="2"/>
        <v>0.41548287619252816</v>
      </c>
      <c r="M66" s="31">
        <f t="shared" si="4"/>
        <v>3.2122975015684049E-2</v>
      </c>
      <c r="N66" s="31">
        <f t="shared" si="5"/>
        <v>0.55029736537256102</v>
      </c>
      <c r="O66" s="31">
        <f t="shared" si="3"/>
        <v>0.39386407793326306</v>
      </c>
      <c r="P66" s="31">
        <f t="shared" si="6"/>
        <v>3.6521892451825758E-2</v>
      </c>
      <c r="Q66" s="31">
        <f t="shared" si="7"/>
        <v>0.56961402961491125</v>
      </c>
    </row>
    <row r="67" spans="1:17">
      <c r="A67" s="28" t="s">
        <v>426</v>
      </c>
      <c r="B67" s="100">
        <v>10883143</v>
      </c>
      <c r="C67" s="100">
        <v>890401</v>
      </c>
      <c r="D67" s="100">
        <v>14667804</v>
      </c>
      <c r="E67" s="100">
        <v>41723</v>
      </c>
      <c r="F67" s="100">
        <v>26483071</v>
      </c>
      <c r="G67" s="100">
        <v>120882</v>
      </c>
      <c r="H67" s="100">
        <v>10108</v>
      </c>
      <c r="I67" s="100">
        <v>169798</v>
      </c>
      <c r="J67" s="28">
        <v>308</v>
      </c>
      <c r="K67" s="100">
        <v>301096</v>
      </c>
      <c r="L67" s="31">
        <f t="shared" si="2"/>
        <v>0.41094716696564382</v>
      </c>
      <c r="M67" s="31">
        <f t="shared" si="4"/>
        <v>3.3621516175371048E-2</v>
      </c>
      <c r="N67" s="31">
        <f t="shared" si="5"/>
        <v>0.55385585757784661</v>
      </c>
      <c r="O67" s="31">
        <f t="shared" si="3"/>
        <v>0.40147328426814038</v>
      </c>
      <c r="P67" s="31">
        <f t="shared" si="6"/>
        <v>3.3570688418311768E-2</v>
      </c>
      <c r="Q67" s="31">
        <f t="shared" si="7"/>
        <v>0.56393309774955491</v>
      </c>
    </row>
    <row r="68" spans="1:17">
      <c r="A68" s="28" t="s">
        <v>427</v>
      </c>
      <c r="B68" s="100">
        <v>10913125</v>
      </c>
      <c r="C68" s="100">
        <v>895281</v>
      </c>
      <c r="D68" s="100">
        <v>14712348</v>
      </c>
      <c r="E68" s="100">
        <v>50223</v>
      </c>
      <c r="F68" s="100">
        <v>26570977</v>
      </c>
      <c r="G68" s="100">
        <v>121419</v>
      </c>
      <c r="H68" s="100">
        <v>8804</v>
      </c>
      <c r="I68" s="100">
        <v>172205</v>
      </c>
      <c r="J68" s="28">
        <v>0</v>
      </c>
      <c r="K68" s="100">
        <v>302428</v>
      </c>
      <c r="L68" s="31">
        <f t="shared" si="2"/>
        <v>0.41071598533994441</v>
      </c>
      <c r="M68" s="31">
        <f t="shared" si="4"/>
        <v>3.3693943583632625E-2</v>
      </c>
      <c r="N68" s="31">
        <f t="shared" si="5"/>
        <v>0.5536999260508938</v>
      </c>
      <c r="O68" s="31">
        <f t="shared" si="3"/>
        <v>0.40148068300554179</v>
      </c>
      <c r="P68" s="31">
        <f t="shared" si="6"/>
        <v>2.9111061145132063E-2</v>
      </c>
      <c r="Q68" s="31">
        <f t="shared" si="7"/>
        <v>0.56940825584932608</v>
      </c>
    </row>
    <row r="69" spans="1:17">
      <c r="A69" s="28" t="s">
        <v>428</v>
      </c>
      <c r="B69" s="100">
        <v>11123096</v>
      </c>
      <c r="C69" s="100">
        <v>836864</v>
      </c>
      <c r="D69" s="100">
        <v>14611881</v>
      </c>
      <c r="E69" s="100">
        <v>40400</v>
      </c>
      <c r="F69" s="100">
        <v>26612241</v>
      </c>
      <c r="G69" s="100">
        <v>131400</v>
      </c>
      <c r="H69" s="100">
        <v>11053</v>
      </c>
      <c r="I69" s="100">
        <v>162119</v>
      </c>
      <c r="J69" s="28">
        <v>0</v>
      </c>
      <c r="K69" s="100">
        <v>304572</v>
      </c>
      <c r="L69" s="31">
        <f t="shared" si="2"/>
        <v>0.41796915938045204</v>
      </c>
      <c r="M69" s="31">
        <f t="shared" si="4"/>
        <v>3.1446581293172564E-2</v>
      </c>
      <c r="N69" s="31">
        <f t="shared" si="5"/>
        <v>0.54906616094450666</v>
      </c>
      <c r="O69" s="31">
        <f t="shared" si="3"/>
        <v>0.43142508175406802</v>
      </c>
      <c r="P69" s="31">
        <f t="shared" si="6"/>
        <v>3.6290269624259616E-2</v>
      </c>
      <c r="Q69" s="31">
        <f t="shared" si="7"/>
        <v>0.53228464862167235</v>
      </c>
    </row>
    <row r="70" spans="1:17">
      <c r="A70" s="28" t="s">
        <v>429</v>
      </c>
      <c r="B70" s="100">
        <v>10978422</v>
      </c>
      <c r="C70" s="100">
        <v>847859</v>
      </c>
      <c r="D70" s="100">
        <v>14790926</v>
      </c>
      <c r="E70" s="100">
        <v>77766</v>
      </c>
      <c r="F70" s="100">
        <v>26694973</v>
      </c>
      <c r="G70" s="100">
        <v>131408</v>
      </c>
      <c r="H70" s="100">
        <v>7722</v>
      </c>
      <c r="I70" s="100">
        <v>166018</v>
      </c>
      <c r="J70" s="28">
        <v>0</v>
      </c>
      <c r="K70" s="100">
        <v>305148</v>
      </c>
      <c r="L70" s="31">
        <f t="shared" si="2"/>
        <v>0.41125428371851136</v>
      </c>
      <c r="M70" s="31">
        <f t="shared" si="4"/>
        <v>3.1760998597001766E-2</v>
      </c>
      <c r="N70" s="31">
        <f t="shared" si="5"/>
        <v>0.55407158493848263</v>
      </c>
      <c r="O70" s="31">
        <f t="shared" si="3"/>
        <v>0.43063693683065268</v>
      </c>
      <c r="P70" s="31">
        <f t="shared" si="6"/>
        <v>2.5305753273821226E-2</v>
      </c>
      <c r="Q70" s="31">
        <f t="shared" si="7"/>
        <v>0.54405730989552614</v>
      </c>
    </row>
    <row r="71" spans="1:17">
      <c r="A71" s="28" t="s">
        <v>430</v>
      </c>
      <c r="B71" s="100">
        <v>11046300</v>
      </c>
      <c r="C71" s="100">
        <v>783497</v>
      </c>
      <c r="D71" s="100">
        <v>14893458</v>
      </c>
      <c r="E71" s="100">
        <v>34467</v>
      </c>
      <c r="F71" s="100">
        <v>26757722</v>
      </c>
      <c r="G71" s="100">
        <v>129782</v>
      </c>
      <c r="H71" s="100">
        <v>6463</v>
      </c>
      <c r="I71" s="100">
        <v>171302</v>
      </c>
      <c r="J71" s="28">
        <v>0</v>
      </c>
      <c r="K71" s="100">
        <v>307547</v>
      </c>
      <c r="L71" s="31">
        <f t="shared" si="2"/>
        <v>0.41282662253535635</v>
      </c>
      <c r="M71" s="31">
        <f t="shared" si="4"/>
        <v>2.92811548008459E-2</v>
      </c>
      <c r="N71" s="31">
        <f t="shared" si="5"/>
        <v>0.5566041085261294</v>
      </c>
      <c r="O71" s="31">
        <f t="shared" si="3"/>
        <v>0.42199078514828625</v>
      </c>
      <c r="P71" s="31">
        <f t="shared" si="6"/>
        <v>2.1014674179881451E-2</v>
      </c>
      <c r="Q71" s="31">
        <f t="shared" si="7"/>
        <v>0.55699454067183229</v>
      </c>
    </row>
    <row r="72" spans="1:17">
      <c r="A72" s="28" t="s">
        <v>431</v>
      </c>
      <c r="B72" s="100">
        <v>11264745</v>
      </c>
      <c r="C72" s="100">
        <v>1165321</v>
      </c>
      <c r="D72" s="100">
        <v>14660425</v>
      </c>
      <c r="E72" s="100">
        <v>37295</v>
      </c>
      <c r="F72" s="100">
        <v>27127786</v>
      </c>
      <c r="G72" s="100">
        <v>122652</v>
      </c>
      <c r="H72" s="100">
        <v>11635</v>
      </c>
      <c r="I72" s="100">
        <v>156539</v>
      </c>
      <c r="J72" s="28">
        <v>0</v>
      </c>
      <c r="K72" s="100">
        <v>290826</v>
      </c>
      <c r="L72" s="31">
        <f t="shared" si="2"/>
        <v>0.41524748831327407</v>
      </c>
      <c r="M72" s="31">
        <f t="shared" si="4"/>
        <v>4.2956730785180919E-2</v>
      </c>
      <c r="N72" s="31">
        <f t="shared" si="5"/>
        <v>0.54042099123017262</v>
      </c>
      <c r="O72" s="31">
        <f t="shared" si="3"/>
        <v>0.42173670854737882</v>
      </c>
      <c r="P72" s="31">
        <f t="shared" si="6"/>
        <v>4.000673942494825E-2</v>
      </c>
      <c r="Q72" s="31">
        <f t="shared" si="7"/>
        <v>0.53825655202767286</v>
      </c>
    </row>
    <row r="73" spans="1:17">
      <c r="A73" s="28" t="s">
        <v>432</v>
      </c>
      <c r="B73" s="100">
        <v>11414594</v>
      </c>
      <c r="C73" s="100">
        <v>1068874</v>
      </c>
      <c r="D73" s="100">
        <v>14684593</v>
      </c>
      <c r="E73" s="100">
        <v>41939</v>
      </c>
      <c r="F73" s="100">
        <v>27210000</v>
      </c>
      <c r="G73" s="100">
        <v>124361</v>
      </c>
      <c r="H73" s="100">
        <v>3171</v>
      </c>
      <c r="I73" s="100">
        <v>164020</v>
      </c>
      <c r="J73" s="28">
        <v>487</v>
      </c>
      <c r="K73" s="100">
        <v>292039</v>
      </c>
      <c r="L73" s="31">
        <f t="shared" si="2"/>
        <v>0.41949996324880556</v>
      </c>
      <c r="M73" s="31">
        <f t="shared" si="4"/>
        <v>3.9282396177875781E-2</v>
      </c>
      <c r="N73" s="31">
        <f t="shared" si="5"/>
        <v>0.53967633223079747</v>
      </c>
      <c r="O73" s="31">
        <f t="shared" si="3"/>
        <v>0.42583696013203715</v>
      </c>
      <c r="P73" s="31">
        <f t="shared" si="6"/>
        <v>1.0858138810227401E-2</v>
      </c>
      <c r="Q73" s="31">
        <f t="shared" si="7"/>
        <v>0.56163731556401708</v>
      </c>
    </row>
    <row r="74" spans="1:17">
      <c r="A74" s="28" t="s">
        <v>433</v>
      </c>
      <c r="B74" s="100">
        <v>11389898</v>
      </c>
      <c r="C74" s="100">
        <v>937341</v>
      </c>
      <c r="D74" s="100">
        <v>14902329</v>
      </c>
      <c r="E74" s="100">
        <v>45910</v>
      </c>
      <c r="F74" s="100">
        <v>27275478</v>
      </c>
      <c r="G74" s="100">
        <v>114078</v>
      </c>
      <c r="H74" s="100">
        <v>8296</v>
      </c>
      <c r="I74" s="100">
        <v>169734</v>
      </c>
      <c r="J74" s="28">
        <v>0</v>
      </c>
      <c r="K74" s="100">
        <v>292108</v>
      </c>
      <c r="L74" s="31">
        <f t="shared" ref="L74:L79" si="8">B74/$F74</f>
        <v>0.41758747546055835</v>
      </c>
      <c r="M74" s="31">
        <f t="shared" si="4"/>
        <v>3.4365703875107158E-2</v>
      </c>
      <c r="N74" s="31">
        <f t="shared" si="5"/>
        <v>0.5463636237649071</v>
      </c>
      <c r="O74" s="31">
        <f t="shared" ref="O74:O79" si="9">G74/$K74</f>
        <v>0.39053363824338944</v>
      </c>
      <c r="P74" s="31">
        <f t="shared" si="6"/>
        <v>2.8400454626371068E-2</v>
      </c>
      <c r="Q74" s="31">
        <f t="shared" si="7"/>
        <v>0.58106590713023953</v>
      </c>
    </row>
    <row r="75" spans="1:17">
      <c r="A75" s="28" t="s">
        <v>434</v>
      </c>
      <c r="B75" s="100">
        <v>11248020</v>
      </c>
      <c r="C75" s="100">
        <v>1149128</v>
      </c>
      <c r="D75" s="100">
        <v>14898584</v>
      </c>
      <c r="E75" s="100">
        <v>40401</v>
      </c>
      <c r="F75" s="100">
        <v>27336133</v>
      </c>
      <c r="G75" s="100">
        <v>115799</v>
      </c>
      <c r="H75" s="100">
        <v>6089</v>
      </c>
      <c r="I75" s="100">
        <v>172234</v>
      </c>
      <c r="J75" s="28">
        <v>0</v>
      </c>
      <c r="K75" s="100">
        <v>294122</v>
      </c>
      <c r="L75" s="31">
        <f t="shared" si="8"/>
        <v>0.41147078118181529</v>
      </c>
      <c r="M75" s="31">
        <f t="shared" si="4"/>
        <v>4.2036962579893797E-2</v>
      </c>
      <c r="N75" s="31">
        <f t="shared" si="5"/>
        <v>0.54501432225252933</v>
      </c>
      <c r="O75" s="31">
        <f t="shared" si="9"/>
        <v>0.39371077308055841</v>
      </c>
      <c r="P75" s="31">
        <f t="shared" si="6"/>
        <v>2.070229360605463E-2</v>
      </c>
      <c r="Q75" s="31">
        <f t="shared" si="7"/>
        <v>0.58558693331338696</v>
      </c>
    </row>
    <row r="76" spans="1:17">
      <c r="A76" s="28" t="s">
        <v>435</v>
      </c>
      <c r="B76" s="100">
        <v>11303874</v>
      </c>
      <c r="C76" s="100">
        <v>1088449</v>
      </c>
      <c r="D76" s="100">
        <v>14946741</v>
      </c>
      <c r="E76" s="100">
        <v>56438</v>
      </c>
      <c r="F76" s="100">
        <v>27395502</v>
      </c>
      <c r="G76" s="100">
        <v>118741</v>
      </c>
      <c r="H76" s="100">
        <v>9629</v>
      </c>
      <c r="I76" s="100">
        <v>166793</v>
      </c>
      <c r="J76" s="28">
        <v>0</v>
      </c>
      <c r="K76" s="100">
        <v>295163</v>
      </c>
      <c r="L76" s="31">
        <f t="shared" si="8"/>
        <v>0.41261788157778601</v>
      </c>
      <c r="M76" s="31">
        <f t="shared" si="4"/>
        <v>3.9730938312428077E-2</v>
      </c>
      <c r="N76" s="31">
        <f t="shared" si="5"/>
        <v>0.54559106089751519</v>
      </c>
      <c r="O76" s="31">
        <f t="shared" si="9"/>
        <v>0.40228958236635348</v>
      </c>
      <c r="P76" s="31">
        <f t="shared" si="6"/>
        <v>3.2622652568241955E-2</v>
      </c>
      <c r="Q76" s="31">
        <f t="shared" si="7"/>
        <v>0.56508776506540459</v>
      </c>
    </row>
    <row r="77" spans="1:17">
      <c r="A77" s="28" t="s">
        <v>436</v>
      </c>
      <c r="B77" s="100">
        <v>11612184</v>
      </c>
      <c r="C77" s="100">
        <v>1058124</v>
      </c>
      <c r="D77" s="100">
        <v>14770547</v>
      </c>
      <c r="E77" s="100">
        <v>36763</v>
      </c>
      <c r="F77" s="100">
        <v>27477618</v>
      </c>
      <c r="G77" s="100">
        <v>127558</v>
      </c>
      <c r="H77" s="100">
        <v>8494</v>
      </c>
      <c r="I77" s="100">
        <v>160017</v>
      </c>
      <c r="J77" s="28">
        <v>0</v>
      </c>
      <c r="K77" s="100">
        <v>296069</v>
      </c>
      <c r="L77" s="31">
        <f t="shared" si="8"/>
        <v>0.42260519088663362</v>
      </c>
      <c r="M77" s="31">
        <f t="shared" si="4"/>
        <v>3.8508578145310848E-2</v>
      </c>
      <c r="N77" s="31">
        <f t="shared" si="5"/>
        <v>0.53754830567918954</v>
      </c>
      <c r="O77" s="31">
        <f t="shared" si="9"/>
        <v>0.43083875718160292</v>
      </c>
      <c r="P77" s="31">
        <f t="shared" si="6"/>
        <v>2.868925824723291E-2</v>
      </c>
      <c r="Q77" s="31">
        <f t="shared" si="7"/>
        <v>0.54047198457116419</v>
      </c>
    </row>
    <row r="78" spans="1:17">
      <c r="A78" s="28" t="s">
        <v>437</v>
      </c>
      <c r="B78" s="100">
        <v>11783985</v>
      </c>
      <c r="C78" s="100">
        <v>925548</v>
      </c>
      <c r="D78" s="100">
        <v>14775128</v>
      </c>
      <c r="E78" s="100">
        <v>35420</v>
      </c>
      <c r="F78" s="100">
        <v>27520081</v>
      </c>
      <c r="G78" s="100">
        <v>125180</v>
      </c>
      <c r="H78" s="100">
        <v>7661</v>
      </c>
      <c r="I78" s="100">
        <v>163979</v>
      </c>
      <c r="J78" s="28">
        <v>0</v>
      </c>
      <c r="K78" s="100">
        <v>296820</v>
      </c>
      <c r="L78" s="31">
        <f t="shared" si="8"/>
        <v>0.42819586904558893</v>
      </c>
      <c r="M78" s="31">
        <f t="shared" si="4"/>
        <v>3.3631732406601562E-2</v>
      </c>
      <c r="N78" s="31">
        <f t="shared" si="5"/>
        <v>0.53688533838254326</v>
      </c>
      <c r="O78" s="31">
        <f t="shared" si="9"/>
        <v>0.42173707971160973</v>
      </c>
      <c r="P78" s="31">
        <f t="shared" si="6"/>
        <v>2.5810255373627113E-2</v>
      </c>
      <c r="Q78" s="31">
        <f t="shared" si="7"/>
        <v>0.55245266491476319</v>
      </c>
    </row>
    <row r="79" spans="1:17">
      <c r="A79" s="28" t="s">
        <v>438</v>
      </c>
      <c r="B79" s="100">
        <v>11634415</v>
      </c>
      <c r="C79" s="100">
        <v>1182949</v>
      </c>
      <c r="D79" s="100">
        <v>14723276</v>
      </c>
      <c r="E79" s="100">
        <v>44864</v>
      </c>
      <c r="F79" s="100">
        <v>27585504</v>
      </c>
      <c r="G79" s="100">
        <v>122567</v>
      </c>
      <c r="H79" s="100">
        <v>7150</v>
      </c>
      <c r="I79" s="100">
        <v>168237</v>
      </c>
      <c r="J79" s="28">
        <v>0</v>
      </c>
      <c r="K79" s="100">
        <v>297954</v>
      </c>
      <c r="L79" s="31">
        <f t="shared" si="8"/>
        <v>0.42175829015123306</v>
      </c>
      <c r="M79" s="31">
        <f t="shared" si="4"/>
        <v>4.2882993908684795E-2</v>
      </c>
      <c r="N79" s="31">
        <f t="shared" si="5"/>
        <v>0.53373235450039269</v>
      </c>
      <c r="O79" s="31">
        <f t="shared" si="9"/>
        <v>0.41136215657450481</v>
      </c>
      <c r="P79" s="31">
        <f t="shared" si="6"/>
        <v>2.3996992824395713E-2</v>
      </c>
      <c r="Q79" s="31">
        <f t="shared" si="7"/>
        <v>0.56464085060109948</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
  <sheetViews>
    <sheetView workbookViewId="0">
      <selection activeCell="M30" sqref="M30"/>
    </sheetView>
  </sheetViews>
  <sheetFormatPr baseColWidth="10" defaultRowHeight="12" x14ac:dyDescent="0"/>
  <cols>
    <col min="1" max="19" width="10.83203125" style="28"/>
    <col min="20" max="20" width="11.1640625" style="28" customWidth="1"/>
    <col min="21" max="28" width="10.83203125" style="28"/>
  </cols>
  <sheetData>
    <row r="1" spans="1:28">
      <c r="A1" s="28" t="s">
        <v>463</v>
      </c>
    </row>
    <row r="2" spans="1:28">
      <c r="A2" s="28" t="s">
        <v>444</v>
      </c>
    </row>
    <row r="3" spans="1:28">
      <c r="A3" s="28" t="s">
        <v>445</v>
      </c>
    </row>
    <row r="4" spans="1:28" s="67" customForma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row>
    <row r="5" spans="1:28" s="67" customFormat="1">
      <c r="A5" s="28"/>
      <c r="B5" s="28" t="s">
        <v>446</v>
      </c>
      <c r="C5" s="28" t="s">
        <v>446</v>
      </c>
      <c r="D5" s="28" t="s">
        <v>446</v>
      </c>
      <c r="E5" s="28" t="s">
        <v>446</v>
      </c>
      <c r="F5" s="28" t="s">
        <v>446</v>
      </c>
      <c r="G5" s="28" t="s">
        <v>446</v>
      </c>
      <c r="H5" s="28" t="s">
        <v>446</v>
      </c>
      <c r="I5" s="28" t="s">
        <v>446</v>
      </c>
      <c r="J5" s="28" t="s">
        <v>446</v>
      </c>
      <c r="K5" s="28" t="s">
        <v>331</v>
      </c>
      <c r="L5" s="28" t="s">
        <v>331</v>
      </c>
      <c r="M5" s="28" t="s">
        <v>331</v>
      </c>
      <c r="N5" s="28" t="s">
        <v>331</v>
      </c>
      <c r="O5" s="28" t="s">
        <v>331</v>
      </c>
      <c r="P5" s="28" t="s">
        <v>331</v>
      </c>
      <c r="Q5" s="28" t="s">
        <v>331</v>
      </c>
      <c r="R5" s="28" t="s">
        <v>331</v>
      </c>
      <c r="S5" s="28" t="s">
        <v>331</v>
      </c>
      <c r="T5" s="28" t="s">
        <v>446</v>
      </c>
      <c r="U5" s="28" t="s">
        <v>331</v>
      </c>
      <c r="V5" s="28" t="s">
        <v>331</v>
      </c>
      <c r="W5" s="28" t="s">
        <v>331</v>
      </c>
      <c r="X5" s="28" t="s">
        <v>331</v>
      </c>
      <c r="Y5" s="28"/>
      <c r="Z5" s="28"/>
      <c r="AA5" s="28"/>
      <c r="AB5" s="28"/>
    </row>
    <row r="6" spans="1:28">
      <c r="B6" s="28" t="s">
        <v>455</v>
      </c>
      <c r="C6" s="28" t="s">
        <v>456</v>
      </c>
      <c r="D6" s="28" t="s">
        <v>457</v>
      </c>
      <c r="E6" s="28" t="s">
        <v>464</v>
      </c>
      <c r="F6" s="28" t="s">
        <v>459</v>
      </c>
      <c r="G6" s="28" t="s">
        <v>460</v>
      </c>
      <c r="H6" s="28" t="s">
        <v>461</v>
      </c>
      <c r="I6" s="28" t="s">
        <v>465</v>
      </c>
      <c r="J6" s="28" t="s">
        <v>462</v>
      </c>
      <c r="K6" s="28" t="s">
        <v>455</v>
      </c>
      <c r="L6" s="28" t="s">
        <v>456</v>
      </c>
      <c r="M6" s="28" t="s">
        <v>457</v>
      </c>
      <c r="N6" s="28" t="s">
        <v>458</v>
      </c>
      <c r="O6" s="28" t="s">
        <v>459</v>
      </c>
      <c r="P6" s="28" t="s">
        <v>460</v>
      </c>
      <c r="Q6" s="28" t="s">
        <v>461</v>
      </c>
      <c r="R6" s="28" t="s">
        <v>458</v>
      </c>
      <c r="S6" s="28" t="s">
        <v>462</v>
      </c>
      <c r="T6" s="28" t="s">
        <v>466</v>
      </c>
      <c r="U6" s="28" t="s">
        <v>466</v>
      </c>
      <c r="V6" s="28" t="s">
        <v>491</v>
      </c>
      <c r="W6" s="28" t="s">
        <v>492</v>
      </c>
      <c r="X6" s="28" t="s">
        <v>493</v>
      </c>
    </row>
    <row r="7" spans="1:28" s="67" customFormat="1">
      <c r="A7" s="28"/>
      <c r="B7" s="28" t="s">
        <v>449</v>
      </c>
      <c r="C7" s="28" t="s">
        <v>449</v>
      </c>
      <c r="D7" s="28" t="s">
        <v>449</v>
      </c>
      <c r="E7" s="28" t="s">
        <v>449</v>
      </c>
      <c r="F7" s="28" t="s">
        <v>449</v>
      </c>
      <c r="G7" s="28" t="s">
        <v>449</v>
      </c>
      <c r="H7" s="28" t="s">
        <v>449</v>
      </c>
      <c r="I7" s="28" t="s">
        <v>449</v>
      </c>
      <c r="J7" s="28" t="s">
        <v>449</v>
      </c>
      <c r="K7" s="28" t="s">
        <v>449</v>
      </c>
      <c r="L7" s="28" t="s">
        <v>449</v>
      </c>
      <c r="M7" s="28" t="s">
        <v>449</v>
      </c>
      <c r="N7" s="28" t="s">
        <v>449</v>
      </c>
      <c r="O7" s="28" t="s">
        <v>449</v>
      </c>
      <c r="P7" s="28" t="s">
        <v>449</v>
      </c>
      <c r="Q7" s="28" t="s">
        <v>449</v>
      </c>
      <c r="R7" s="28" t="s">
        <v>449</v>
      </c>
      <c r="S7" s="28" t="s">
        <v>449</v>
      </c>
      <c r="T7" s="28" t="s">
        <v>34</v>
      </c>
      <c r="U7" s="28" t="s">
        <v>34</v>
      </c>
      <c r="V7" s="28" t="s">
        <v>34</v>
      </c>
      <c r="W7" s="28" t="s">
        <v>34</v>
      </c>
      <c r="X7" s="28" t="s">
        <v>34</v>
      </c>
      <c r="Y7" s="28"/>
      <c r="Z7" s="28"/>
      <c r="AA7" s="28"/>
      <c r="AB7" s="28"/>
    </row>
    <row r="8" spans="1:28">
      <c r="A8" s="28" t="s">
        <v>189</v>
      </c>
      <c r="B8" s="28">
        <v>5175069</v>
      </c>
      <c r="C8" s="28">
        <v>3406588</v>
      </c>
      <c r="D8" s="28">
        <v>1738881</v>
      </c>
      <c r="E8" s="28">
        <v>29600</v>
      </c>
      <c r="F8" s="28">
        <v>1541751</v>
      </c>
      <c r="G8" s="28">
        <v>363023</v>
      </c>
      <c r="H8" s="28">
        <v>111442</v>
      </c>
      <c r="I8" s="28">
        <v>173045</v>
      </c>
      <c r="J8" s="28">
        <v>7364330</v>
      </c>
      <c r="K8" s="28">
        <v>56965</v>
      </c>
      <c r="L8" s="28">
        <v>40373</v>
      </c>
      <c r="M8" s="28">
        <v>16592</v>
      </c>
      <c r="O8" s="28">
        <v>14471</v>
      </c>
      <c r="P8" s="28">
        <v>2239</v>
      </c>
      <c r="Q8" s="28">
        <v>1269</v>
      </c>
      <c r="R8" s="28">
        <v>1378</v>
      </c>
      <c r="S8" s="28">
        <v>76322</v>
      </c>
      <c r="T8" s="31">
        <f>C8/J8</f>
        <v>0.46257948788280806</v>
      </c>
      <c r="U8" s="31">
        <f>L8/S8</f>
        <v>0.5289824690128665</v>
      </c>
      <c r="V8" s="31">
        <f>K8/S8</f>
        <v>0.74637719137339165</v>
      </c>
      <c r="W8" s="31">
        <f>M8/S8</f>
        <v>0.21739472236052515</v>
      </c>
      <c r="X8" s="31">
        <f>(O8+P8)/S8</f>
        <v>0.21894080343806505</v>
      </c>
    </row>
    <row r="9" spans="1:28">
      <c r="A9" s="28" t="s">
        <v>190</v>
      </c>
      <c r="B9" s="28">
        <v>5144230</v>
      </c>
      <c r="C9" s="28">
        <v>3362185</v>
      </c>
      <c r="D9" s="28">
        <v>1752264</v>
      </c>
      <c r="E9" s="28">
        <v>29781</v>
      </c>
      <c r="F9" s="28">
        <v>1500677</v>
      </c>
      <c r="G9" s="28">
        <v>355813</v>
      </c>
      <c r="H9" s="28">
        <v>120489</v>
      </c>
      <c r="I9" s="28">
        <v>173943</v>
      </c>
      <c r="J9" s="28">
        <v>7295152</v>
      </c>
      <c r="K9" s="28">
        <v>63184</v>
      </c>
      <c r="L9" s="28">
        <v>45760</v>
      </c>
      <c r="M9" s="28">
        <v>17424</v>
      </c>
      <c r="O9" s="28">
        <v>13836</v>
      </c>
      <c r="P9" s="28">
        <v>1575</v>
      </c>
      <c r="Q9" s="28">
        <v>2654</v>
      </c>
      <c r="R9" s="28">
        <v>1204</v>
      </c>
      <c r="S9" s="28">
        <v>82453</v>
      </c>
      <c r="T9" s="31">
        <f t="shared" ref="T9:T72" si="0">C9/J9</f>
        <v>0.46087936207497804</v>
      </c>
      <c r="U9" s="31">
        <f t="shared" ref="U9:U72" si="1">L9/S9</f>
        <v>0.55498283870811249</v>
      </c>
      <c r="V9" s="31">
        <f t="shared" ref="V9:V72" si="2">K9/S9</f>
        <v>0.76630322729312461</v>
      </c>
      <c r="W9" s="31">
        <f t="shared" ref="W9:W72" si="3">M9/S9</f>
        <v>0.21132038858501206</v>
      </c>
      <c r="X9" s="31">
        <f t="shared" ref="X9:X72" si="4">(O9+P9)/S9</f>
        <v>0.18690648005530425</v>
      </c>
    </row>
    <row r="10" spans="1:28">
      <c r="A10" s="28" t="s">
        <v>191</v>
      </c>
      <c r="B10" s="28">
        <v>5006975</v>
      </c>
      <c r="C10" s="28">
        <v>3192490</v>
      </c>
      <c r="D10" s="28">
        <v>1779347</v>
      </c>
      <c r="E10" s="28">
        <v>35138</v>
      </c>
      <c r="F10" s="28">
        <v>1438957</v>
      </c>
      <c r="G10" s="28">
        <v>317148</v>
      </c>
      <c r="H10" s="28">
        <v>109391</v>
      </c>
      <c r="I10" s="28">
        <v>172915</v>
      </c>
      <c r="J10" s="28">
        <v>7045386</v>
      </c>
      <c r="K10" s="28">
        <v>64594</v>
      </c>
      <c r="L10" s="28">
        <v>44309</v>
      </c>
      <c r="M10" s="28">
        <v>20285</v>
      </c>
      <c r="O10" s="28">
        <v>16402</v>
      </c>
      <c r="P10" s="28">
        <v>2880</v>
      </c>
      <c r="Q10" s="28">
        <v>1663</v>
      </c>
      <c r="R10" s="28">
        <v>1532</v>
      </c>
      <c r="S10" s="28">
        <v>87071</v>
      </c>
      <c r="T10" s="31">
        <f t="shared" si="0"/>
        <v>0.45313202143927955</v>
      </c>
      <c r="U10" s="31">
        <f t="shared" si="1"/>
        <v>0.50888355480010561</v>
      </c>
      <c r="V10" s="31">
        <f t="shared" si="2"/>
        <v>0.74185434874987077</v>
      </c>
      <c r="W10" s="31">
        <f t="shared" si="3"/>
        <v>0.23297079394976514</v>
      </c>
      <c r="X10" s="31">
        <f t="shared" si="4"/>
        <v>0.22145145915402373</v>
      </c>
    </row>
    <row r="11" spans="1:28">
      <c r="A11" s="28" t="s">
        <v>192</v>
      </c>
      <c r="B11" s="28">
        <v>5505242</v>
      </c>
      <c r="C11" s="28">
        <v>3419704</v>
      </c>
      <c r="D11" s="28">
        <v>2051544</v>
      </c>
      <c r="E11" s="28">
        <v>33994</v>
      </c>
      <c r="F11" s="28">
        <v>1547268</v>
      </c>
      <c r="G11" s="28">
        <v>349452</v>
      </c>
      <c r="H11" s="28">
        <v>124922</v>
      </c>
      <c r="I11" s="28">
        <v>171556</v>
      </c>
      <c r="J11" s="28">
        <v>7698440</v>
      </c>
      <c r="K11" s="28">
        <v>62217</v>
      </c>
      <c r="L11" s="28">
        <v>42088</v>
      </c>
      <c r="M11" s="28">
        <v>20129</v>
      </c>
      <c r="O11" s="28">
        <v>16730</v>
      </c>
      <c r="P11" s="28">
        <v>3272</v>
      </c>
      <c r="Q11" s="28">
        <v>2310</v>
      </c>
      <c r="R11" s="28">
        <v>1413</v>
      </c>
      <c r="S11" s="28">
        <v>85942</v>
      </c>
      <c r="T11" s="31">
        <f t="shared" si="0"/>
        <v>0.44420739786242408</v>
      </c>
      <c r="U11" s="31">
        <f t="shared" si="1"/>
        <v>0.48972562891252241</v>
      </c>
      <c r="V11" s="31">
        <f t="shared" si="2"/>
        <v>0.72394172814223545</v>
      </c>
      <c r="W11" s="31">
        <f t="shared" si="3"/>
        <v>0.23421609922971307</v>
      </c>
      <c r="X11" s="31">
        <f t="shared" si="4"/>
        <v>0.23273835842777688</v>
      </c>
    </row>
    <row r="12" spans="1:28">
      <c r="A12" s="28" t="s">
        <v>193</v>
      </c>
      <c r="B12" s="28">
        <v>5759155</v>
      </c>
      <c r="C12" s="28">
        <v>3570648</v>
      </c>
      <c r="D12" s="28">
        <v>2138175</v>
      </c>
      <c r="E12" s="28">
        <v>50332</v>
      </c>
      <c r="F12" s="28">
        <v>1582193</v>
      </c>
      <c r="G12" s="28">
        <v>374675</v>
      </c>
      <c r="H12" s="28">
        <v>112446</v>
      </c>
      <c r="I12" s="28">
        <v>189986</v>
      </c>
      <c r="J12" s="28">
        <v>8018455</v>
      </c>
      <c r="K12" s="28">
        <v>67811</v>
      </c>
      <c r="L12" s="28">
        <v>46000</v>
      </c>
      <c r="M12" s="28">
        <v>21811</v>
      </c>
      <c r="O12" s="28">
        <v>15634</v>
      </c>
      <c r="P12" s="28">
        <v>3218</v>
      </c>
      <c r="Q12" s="28">
        <v>1161</v>
      </c>
      <c r="R12" s="28">
        <v>1003</v>
      </c>
      <c r="S12" s="28">
        <v>88827</v>
      </c>
      <c r="T12" s="31">
        <f t="shared" si="0"/>
        <v>0.4453037399349376</v>
      </c>
      <c r="U12" s="31">
        <f t="shared" si="1"/>
        <v>0.51786056041518913</v>
      </c>
      <c r="V12" s="31">
        <f t="shared" si="2"/>
        <v>0.76340527091987798</v>
      </c>
      <c r="W12" s="31">
        <f t="shared" si="3"/>
        <v>0.2455447105046889</v>
      </c>
      <c r="X12" s="31">
        <f t="shared" si="4"/>
        <v>0.21223276706406835</v>
      </c>
    </row>
    <row r="13" spans="1:28">
      <c r="A13" s="28" t="s">
        <v>194</v>
      </c>
      <c r="B13" s="28">
        <v>5962457</v>
      </c>
      <c r="C13" s="28">
        <v>3710770</v>
      </c>
      <c r="D13" s="28">
        <v>2216997</v>
      </c>
      <c r="E13" s="28">
        <v>34690</v>
      </c>
      <c r="F13" s="28">
        <v>1679510</v>
      </c>
      <c r="G13" s="28">
        <v>379330</v>
      </c>
      <c r="H13" s="28">
        <v>108559</v>
      </c>
      <c r="I13" s="28">
        <v>182818</v>
      </c>
      <c r="J13" s="28">
        <v>8312674</v>
      </c>
      <c r="K13" s="28">
        <v>69188</v>
      </c>
      <c r="L13" s="28">
        <v>46825</v>
      </c>
      <c r="M13" s="28">
        <v>22363</v>
      </c>
      <c r="O13" s="28">
        <v>14782</v>
      </c>
      <c r="P13" s="28">
        <v>3071</v>
      </c>
      <c r="Q13" s="28">
        <v>1128</v>
      </c>
      <c r="R13" s="28">
        <v>1442</v>
      </c>
      <c r="S13" s="28">
        <v>89611</v>
      </c>
      <c r="T13" s="31">
        <f t="shared" si="0"/>
        <v>0.44639907687947344</v>
      </c>
      <c r="U13" s="31">
        <f t="shared" si="1"/>
        <v>0.52253629576726068</v>
      </c>
      <c r="V13" s="31">
        <f t="shared" si="2"/>
        <v>0.7720927118322527</v>
      </c>
      <c r="W13" s="31">
        <f t="shared" si="3"/>
        <v>0.24955641606499201</v>
      </c>
      <c r="X13" s="31">
        <f t="shared" si="4"/>
        <v>0.19922777337603642</v>
      </c>
    </row>
    <row r="14" spans="1:28">
      <c r="A14" s="28" t="s">
        <v>195</v>
      </c>
      <c r="B14" s="28">
        <v>6071298</v>
      </c>
      <c r="C14" s="28">
        <v>3724974</v>
      </c>
      <c r="D14" s="28">
        <v>2304153</v>
      </c>
      <c r="E14" s="28">
        <v>42171</v>
      </c>
      <c r="F14" s="28">
        <v>1640196</v>
      </c>
      <c r="G14" s="28">
        <v>383326</v>
      </c>
      <c r="H14" s="28">
        <v>109444</v>
      </c>
      <c r="I14" s="28">
        <v>173394</v>
      </c>
      <c r="J14" s="28">
        <v>8377658</v>
      </c>
      <c r="K14" s="28">
        <v>70678</v>
      </c>
      <c r="L14" s="28">
        <v>45812</v>
      </c>
      <c r="M14" s="28">
        <v>24866</v>
      </c>
      <c r="O14" s="28">
        <v>14810</v>
      </c>
      <c r="P14" s="28">
        <v>4176</v>
      </c>
      <c r="Q14" s="28">
        <v>1652</v>
      </c>
      <c r="R14" s="28">
        <v>1708</v>
      </c>
      <c r="S14" s="28">
        <v>93024</v>
      </c>
      <c r="T14" s="31">
        <f t="shared" si="0"/>
        <v>0.44463190070542385</v>
      </c>
      <c r="U14" s="31">
        <f t="shared" si="1"/>
        <v>0.49247506019951842</v>
      </c>
      <c r="V14" s="31">
        <f t="shared" si="2"/>
        <v>0.75978242174062605</v>
      </c>
      <c r="W14" s="31">
        <f t="shared" si="3"/>
        <v>0.26730736154110768</v>
      </c>
      <c r="X14" s="31">
        <f t="shared" si="4"/>
        <v>0.20409786721706227</v>
      </c>
    </row>
    <row r="15" spans="1:28">
      <c r="A15" s="28" t="s">
        <v>196</v>
      </c>
      <c r="B15" s="28">
        <v>6071172</v>
      </c>
      <c r="C15" s="28">
        <v>3755340</v>
      </c>
      <c r="D15" s="28">
        <v>2284981</v>
      </c>
      <c r="E15" s="28">
        <v>30851</v>
      </c>
      <c r="F15" s="28">
        <v>1655524</v>
      </c>
      <c r="G15" s="28">
        <v>377717</v>
      </c>
      <c r="H15" s="28">
        <v>104013</v>
      </c>
      <c r="I15" s="28">
        <v>179820</v>
      </c>
      <c r="J15" s="28">
        <v>8388246</v>
      </c>
      <c r="K15" s="28">
        <v>71498</v>
      </c>
      <c r="L15" s="28">
        <v>46966</v>
      </c>
      <c r="M15" s="28">
        <v>24532</v>
      </c>
      <c r="O15" s="28">
        <v>15658</v>
      </c>
      <c r="P15" s="28">
        <v>3340</v>
      </c>
      <c r="Q15" s="28">
        <v>1691</v>
      </c>
      <c r="R15" s="28">
        <v>1577</v>
      </c>
      <c r="S15" s="28">
        <v>93764</v>
      </c>
      <c r="T15" s="31">
        <f t="shared" si="0"/>
        <v>0.4476907329613366</v>
      </c>
      <c r="U15" s="31">
        <f t="shared" si="1"/>
        <v>0.50089586621731153</v>
      </c>
      <c r="V15" s="31">
        <f t="shared" si="2"/>
        <v>0.76253146196834609</v>
      </c>
      <c r="W15" s="31">
        <f t="shared" si="3"/>
        <v>0.26163559575103451</v>
      </c>
      <c r="X15" s="31">
        <f t="shared" si="4"/>
        <v>0.20261507614862848</v>
      </c>
    </row>
    <row r="16" spans="1:28">
      <c r="A16" s="28" t="s">
        <v>197</v>
      </c>
      <c r="B16" s="28">
        <v>6152256</v>
      </c>
      <c r="C16" s="28">
        <v>3757881</v>
      </c>
      <c r="D16" s="28">
        <v>2355511</v>
      </c>
      <c r="E16" s="28">
        <v>38864</v>
      </c>
      <c r="F16" s="28">
        <v>1671949</v>
      </c>
      <c r="G16" s="28">
        <v>380880</v>
      </c>
      <c r="H16" s="28">
        <v>117611</v>
      </c>
      <c r="I16" s="28">
        <v>160935</v>
      </c>
      <c r="J16" s="28">
        <v>8483631</v>
      </c>
      <c r="K16" s="28">
        <v>75102</v>
      </c>
      <c r="L16" s="28">
        <v>49777</v>
      </c>
      <c r="M16" s="28">
        <v>25325</v>
      </c>
      <c r="O16" s="28">
        <v>17524</v>
      </c>
      <c r="P16" s="28">
        <v>2765</v>
      </c>
      <c r="Q16" s="28">
        <v>1366</v>
      </c>
      <c r="R16" s="28">
        <v>2063</v>
      </c>
      <c r="S16" s="28">
        <v>98820</v>
      </c>
      <c r="T16" s="31">
        <f t="shared" si="0"/>
        <v>0.44295667739438455</v>
      </c>
      <c r="U16" s="31">
        <f t="shared" si="1"/>
        <v>0.50371382311273016</v>
      </c>
      <c r="V16" s="31">
        <f t="shared" si="2"/>
        <v>0.75998785670916813</v>
      </c>
      <c r="W16" s="31">
        <f t="shared" si="3"/>
        <v>0.25627403359643797</v>
      </c>
      <c r="X16" s="31">
        <f t="shared" si="4"/>
        <v>0.20531268973891925</v>
      </c>
    </row>
    <row r="17" spans="1:24">
      <c r="A17" s="28" t="s">
        <v>198</v>
      </c>
      <c r="B17" s="28">
        <v>6053069</v>
      </c>
      <c r="C17" s="28">
        <v>3724207</v>
      </c>
      <c r="D17" s="28">
        <v>2298684</v>
      </c>
      <c r="E17" s="28">
        <v>30178</v>
      </c>
      <c r="F17" s="28">
        <v>1615968</v>
      </c>
      <c r="G17" s="28">
        <v>411170</v>
      </c>
      <c r="H17" s="28">
        <v>89857</v>
      </c>
      <c r="I17" s="28">
        <v>168528</v>
      </c>
      <c r="J17" s="28">
        <v>8338592</v>
      </c>
      <c r="K17" s="28">
        <v>69326</v>
      </c>
      <c r="L17" s="28">
        <v>46205</v>
      </c>
      <c r="M17" s="28">
        <v>23121</v>
      </c>
      <c r="O17" s="28">
        <v>17006</v>
      </c>
      <c r="P17" s="28">
        <v>3497</v>
      </c>
      <c r="Q17" s="28">
        <v>1329</v>
      </c>
      <c r="R17" s="28">
        <v>1069</v>
      </c>
      <c r="S17" s="28">
        <v>92227</v>
      </c>
      <c r="T17" s="31">
        <f t="shared" si="0"/>
        <v>0.44662300302017416</v>
      </c>
      <c r="U17" s="31">
        <f t="shared" si="1"/>
        <v>0.50099211727585202</v>
      </c>
      <c r="V17" s="31">
        <f t="shared" si="2"/>
        <v>0.75168876793129991</v>
      </c>
      <c r="W17" s="31">
        <f t="shared" si="3"/>
        <v>0.25069665065544799</v>
      </c>
      <c r="X17" s="31">
        <f t="shared" si="4"/>
        <v>0.22231016947314777</v>
      </c>
    </row>
    <row r="18" spans="1:24">
      <c r="A18" s="28" t="s">
        <v>199</v>
      </c>
      <c r="B18" s="28">
        <v>6022157</v>
      </c>
      <c r="C18" s="28">
        <v>3703058</v>
      </c>
      <c r="D18" s="28">
        <v>2274007</v>
      </c>
      <c r="E18" s="28">
        <v>45092</v>
      </c>
      <c r="F18" s="28">
        <v>1718350</v>
      </c>
      <c r="G18" s="28">
        <v>390224</v>
      </c>
      <c r="H18" s="28">
        <v>101011</v>
      </c>
      <c r="I18" s="28">
        <v>164960</v>
      </c>
      <c r="J18" s="28">
        <v>8396702</v>
      </c>
      <c r="K18" s="28">
        <v>72002</v>
      </c>
      <c r="L18" s="28">
        <v>49828</v>
      </c>
      <c r="M18" s="28">
        <v>22174</v>
      </c>
      <c r="O18" s="28">
        <v>19480</v>
      </c>
      <c r="P18" s="28">
        <v>3223</v>
      </c>
      <c r="Q18" s="28">
        <v>1329</v>
      </c>
      <c r="R18" s="28">
        <v>1271</v>
      </c>
      <c r="S18" s="28">
        <v>97305</v>
      </c>
      <c r="T18" s="31">
        <f t="shared" si="0"/>
        <v>0.44101338835176002</v>
      </c>
      <c r="U18" s="31">
        <f t="shared" si="1"/>
        <v>0.51208057139920871</v>
      </c>
      <c r="V18" s="31">
        <f t="shared" si="2"/>
        <v>0.73996197523251628</v>
      </c>
      <c r="W18" s="31">
        <f t="shared" si="3"/>
        <v>0.22788140383330763</v>
      </c>
      <c r="X18" s="31">
        <f t="shared" si="4"/>
        <v>0.23331791788705616</v>
      </c>
    </row>
    <row r="19" spans="1:24">
      <c r="A19" s="28" t="s">
        <v>200</v>
      </c>
      <c r="B19" s="28">
        <v>5952079</v>
      </c>
      <c r="C19" s="28">
        <v>3663432</v>
      </c>
      <c r="D19" s="28">
        <v>2252948</v>
      </c>
      <c r="E19" s="28">
        <v>35699</v>
      </c>
      <c r="F19" s="28">
        <v>1728515</v>
      </c>
      <c r="G19" s="28">
        <v>366908</v>
      </c>
      <c r="H19" s="28">
        <v>101237</v>
      </c>
      <c r="I19" s="28">
        <v>150007</v>
      </c>
      <c r="J19" s="28">
        <v>8298746</v>
      </c>
      <c r="K19" s="28">
        <v>74029</v>
      </c>
      <c r="L19" s="28">
        <v>52086</v>
      </c>
      <c r="M19" s="28">
        <v>21943</v>
      </c>
      <c r="O19" s="28">
        <v>16910</v>
      </c>
      <c r="P19" s="28">
        <v>4017</v>
      </c>
      <c r="Q19" s="28">
        <v>1546</v>
      </c>
      <c r="R19" s="28">
        <v>1622</v>
      </c>
      <c r="S19" s="28">
        <v>98124</v>
      </c>
      <c r="T19" s="31">
        <f t="shared" si="0"/>
        <v>0.44144404467855747</v>
      </c>
      <c r="U19" s="31">
        <f t="shared" si="1"/>
        <v>0.53081814846520725</v>
      </c>
      <c r="V19" s="31">
        <f t="shared" si="2"/>
        <v>0.75444335738453383</v>
      </c>
      <c r="W19" s="31">
        <f t="shared" si="3"/>
        <v>0.22362520891932658</v>
      </c>
      <c r="X19" s="31">
        <f t="shared" si="4"/>
        <v>0.21327096327096326</v>
      </c>
    </row>
    <row r="20" spans="1:24">
      <c r="A20" s="28" t="s">
        <v>201</v>
      </c>
      <c r="B20" s="28">
        <v>5685614</v>
      </c>
      <c r="C20" s="28">
        <v>3516115</v>
      </c>
      <c r="D20" s="28">
        <v>2142095</v>
      </c>
      <c r="E20" s="28">
        <v>27404</v>
      </c>
      <c r="F20" s="28">
        <v>1750473</v>
      </c>
      <c r="G20" s="28">
        <v>356969</v>
      </c>
      <c r="H20" s="28">
        <v>73680</v>
      </c>
      <c r="I20" s="28">
        <v>154558</v>
      </c>
      <c r="J20" s="28">
        <v>8021294</v>
      </c>
      <c r="K20" s="28">
        <v>75917</v>
      </c>
      <c r="L20" s="28">
        <v>52922</v>
      </c>
      <c r="M20" s="28">
        <v>22995</v>
      </c>
      <c r="O20" s="28">
        <v>18152</v>
      </c>
      <c r="P20" s="28">
        <v>1796</v>
      </c>
      <c r="Q20" s="28">
        <v>1476</v>
      </c>
      <c r="R20" s="28">
        <v>1146</v>
      </c>
      <c r="S20" s="28">
        <v>98487</v>
      </c>
      <c r="T20" s="31">
        <f t="shared" si="0"/>
        <v>0.43834760326700406</v>
      </c>
      <c r="U20" s="31">
        <f t="shared" si="1"/>
        <v>0.53735010712073672</v>
      </c>
      <c r="V20" s="31">
        <f t="shared" si="2"/>
        <v>0.77083269873181237</v>
      </c>
      <c r="W20" s="31">
        <f t="shared" si="3"/>
        <v>0.23348259161107557</v>
      </c>
      <c r="X20" s="31">
        <f t="shared" si="4"/>
        <v>0.20254449825865342</v>
      </c>
    </row>
    <row r="21" spans="1:24">
      <c r="A21" s="28" t="s">
        <v>202</v>
      </c>
      <c r="B21" s="28">
        <v>5393609</v>
      </c>
      <c r="C21" s="28">
        <v>3402768</v>
      </c>
      <c r="D21" s="28">
        <v>1958145</v>
      </c>
      <c r="E21" s="28">
        <v>32696</v>
      </c>
      <c r="F21" s="28">
        <v>1744657</v>
      </c>
      <c r="G21" s="28">
        <v>281221</v>
      </c>
      <c r="H21" s="28">
        <v>95958</v>
      </c>
      <c r="I21" s="28">
        <v>138620</v>
      </c>
      <c r="J21" s="28">
        <v>7654065</v>
      </c>
      <c r="K21" s="28">
        <v>69521</v>
      </c>
      <c r="L21" s="28">
        <v>52331</v>
      </c>
      <c r="M21" s="28">
        <v>17190</v>
      </c>
      <c r="O21" s="28">
        <v>17612</v>
      </c>
      <c r="P21" s="28">
        <v>2033</v>
      </c>
      <c r="Q21" s="28">
        <v>1063</v>
      </c>
      <c r="R21" s="28">
        <v>2338</v>
      </c>
      <c r="S21" s="28">
        <v>92567</v>
      </c>
      <c r="T21" s="31">
        <f t="shared" si="0"/>
        <v>0.44457004219326596</v>
      </c>
      <c r="U21" s="31">
        <f t="shared" si="1"/>
        <v>0.56533105750429413</v>
      </c>
      <c r="V21" s="31">
        <f t="shared" si="2"/>
        <v>0.75103438590426397</v>
      </c>
      <c r="W21" s="31">
        <f t="shared" si="3"/>
        <v>0.18570332839996975</v>
      </c>
      <c r="X21" s="31">
        <f t="shared" si="4"/>
        <v>0.21222465889571879</v>
      </c>
    </row>
    <row r="22" spans="1:24">
      <c r="A22" s="28" t="s">
        <v>382</v>
      </c>
      <c r="B22" s="28">
        <v>5574703</v>
      </c>
      <c r="C22" s="28">
        <v>3446025</v>
      </c>
      <c r="D22" s="28">
        <v>2099023</v>
      </c>
      <c r="E22" s="28">
        <v>29655</v>
      </c>
      <c r="F22" s="28">
        <v>1838363</v>
      </c>
      <c r="G22" s="28">
        <v>343261</v>
      </c>
      <c r="H22" s="28">
        <v>86346</v>
      </c>
      <c r="I22" s="28">
        <v>145318</v>
      </c>
      <c r="J22" s="28">
        <v>7987991</v>
      </c>
      <c r="K22" s="28">
        <v>75427</v>
      </c>
      <c r="L22" s="28">
        <v>53209</v>
      </c>
      <c r="M22" s="28">
        <v>22096</v>
      </c>
      <c r="N22" s="28">
        <v>122</v>
      </c>
      <c r="O22" s="28">
        <v>16867</v>
      </c>
      <c r="P22" s="28">
        <v>2186</v>
      </c>
      <c r="Q22" s="28">
        <v>1046</v>
      </c>
      <c r="R22" s="28">
        <v>1300</v>
      </c>
      <c r="S22" s="28">
        <v>96826</v>
      </c>
      <c r="T22" s="31">
        <f t="shared" si="0"/>
        <v>0.43140071139288966</v>
      </c>
      <c r="U22" s="31">
        <f t="shared" si="1"/>
        <v>0.54953215045545623</v>
      </c>
      <c r="V22" s="31">
        <f t="shared" si="2"/>
        <v>0.77899531117675003</v>
      </c>
      <c r="W22" s="31">
        <f t="shared" si="3"/>
        <v>0.2282031685704253</v>
      </c>
      <c r="X22" s="31">
        <f t="shared" si="4"/>
        <v>0.1967756594303183</v>
      </c>
    </row>
    <row r="23" spans="1:24">
      <c r="A23" s="28" t="s">
        <v>383</v>
      </c>
      <c r="B23" s="28">
        <v>5621625</v>
      </c>
      <c r="C23" s="28">
        <v>3416406</v>
      </c>
      <c r="D23" s="28">
        <v>2161112</v>
      </c>
      <c r="E23" s="28">
        <v>44107</v>
      </c>
      <c r="F23" s="28">
        <v>1857948</v>
      </c>
      <c r="G23" s="28">
        <v>337062</v>
      </c>
      <c r="H23" s="28">
        <v>96196</v>
      </c>
      <c r="I23" s="28">
        <v>169538</v>
      </c>
      <c r="J23" s="28">
        <v>8082369</v>
      </c>
      <c r="K23" s="28">
        <v>81114</v>
      </c>
      <c r="L23" s="28">
        <v>58134</v>
      </c>
      <c r="M23" s="28">
        <v>22980</v>
      </c>
      <c r="O23" s="28">
        <v>16406</v>
      </c>
      <c r="P23" s="28">
        <v>2738</v>
      </c>
      <c r="Q23" s="28">
        <v>1705</v>
      </c>
      <c r="R23" s="28">
        <v>1012</v>
      </c>
      <c r="S23" s="28">
        <v>102975</v>
      </c>
      <c r="T23" s="31">
        <f t="shared" si="0"/>
        <v>0.42269859245476171</v>
      </c>
      <c r="U23" s="31">
        <f t="shared" si="1"/>
        <v>0.56454479242534594</v>
      </c>
      <c r="V23" s="31">
        <f t="shared" si="2"/>
        <v>0.78770575382374364</v>
      </c>
      <c r="W23" s="31">
        <f t="shared" si="3"/>
        <v>0.22316096139839767</v>
      </c>
      <c r="X23" s="31">
        <f t="shared" si="4"/>
        <v>0.18590920126244234</v>
      </c>
    </row>
    <row r="24" spans="1:24">
      <c r="A24" s="28" t="s">
        <v>384</v>
      </c>
      <c r="B24" s="28">
        <v>5964033</v>
      </c>
      <c r="C24" s="28">
        <v>3313723</v>
      </c>
      <c r="D24" s="28">
        <v>2620031</v>
      </c>
      <c r="E24" s="28">
        <v>30279</v>
      </c>
      <c r="F24" s="28">
        <v>1845456</v>
      </c>
      <c r="G24" s="28">
        <v>323622</v>
      </c>
      <c r="H24" s="28">
        <v>149921</v>
      </c>
      <c r="I24" s="28">
        <v>17813</v>
      </c>
      <c r="J24" s="28">
        <v>8300845</v>
      </c>
      <c r="K24" s="28">
        <v>70014</v>
      </c>
      <c r="L24" s="28">
        <v>50397</v>
      </c>
      <c r="M24" s="28">
        <v>19092</v>
      </c>
      <c r="N24" s="28">
        <v>525</v>
      </c>
      <c r="O24" s="28">
        <v>11749</v>
      </c>
      <c r="P24" s="28">
        <v>3042</v>
      </c>
      <c r="Q24" s="28">
        <v>1933</v>
      </c>
      <c r="R24" s="28">
        <v>312</v>
      </c>
      <c r="S24" s="28">
        <v>87050</v>
      </c>
      <c r="T24" s="31">
        <f t="shared" si="0"/>
        <v>0.39920309317906794</v>
      </c>
      <c r="U24" s="31">
        <f t="shared" si="1"/>
        <v>0.57894313612866166</v>
      </c>
      <c r="V24" s="31">
        <f t="shared" si="2"/>
        <v>0.8042963813900057</v>
      </c>
      <c r="W24" s="31">
        <f t="shared" si="3"/>
        <v>0.21932222860425044</v>
      </c>
      <c r="X24" s="31">
        <f t="shared" si="4"/>
        <v>0.16991384261918438</v>
      </c>
    </row>
    <row r="25" spans="1:24">
      <c r="A25" s="28" t="s">
        <v>385</v>
      </c>
      <c r="B25" s="28">
        <v>6129581</v>
      </c>
      <c r="C25" s="28">
        <v>3417223</v>
      </c>
      <c r="D25" s="28">
        <v>2671159</v>
      </c>
      <c r="E25" s="28">
        <v>41199</v>
      </c>
      <c r="F25" s="28">
        <v>1851863</v>
      </c>
      <c r="G25" s="28">
        <v>357300</v>
      </c>
      <c r="H25" s="28">
        <v>139595</v>
      </c>
      <c r="I25" s="28">
        <v>25908</v>
      </c>
      <c r="J25" s="28">
        <v>8504247</v>
      </c>
      <c r="K25" s="28">
        <v>68441</v>
      </c>
      <c r="L25" s="28">
        <v>46238</v>
      </c>
      <c r="M25" s="28">
        <v>22203</v>
      </c>
      <c r="O25" s="28">
        <v>13696</v>
      </c>
      <c r="P25" s="28">
        <v>2623</v>
      </c>
      <c r="Q25" s="28">
        <v>824</v>
      </c>
      <c r="S25" s="28">
        <v>85584</v>
      </c>
      <c r="T25" s="31">
        <f t="shared" si="0"/>
        <v>0.40182546438267847</v>
      </c>
      <c r="U25" s="31">
        <f t="shared" si="1"/>
        <v>0.54026453542718267</v>
      </c>
      <c r="V25" s="31">
        <f t="shared" si="2"/>
        <v>0.79969386801271269</v>
      </c>
      <c r="W25" s="31">
        <f t="shared" si="3"/>
        <v>0.25942933258553003</v>
      </c>
      <c r="X25" s="31">
        <f t="shared" si="4"/>
        <v>0.19067816414283043</v>
      </c>
    </row>
    <row r="26" spans="1:24">
      <c r="A26" s="28" t="s">
        <v>386</v>
      </c>
      <c r="B26" s="28">
        <v>6193944</v>
      </c>
      <c r="C26" s="28">
        <v>3520500</v>
      </c>
      <c r="D26" s="28">
        <v>2673444</v>
      </c>
      <c r="F26" s="28">
        <v>1830197</v>
      </c>
      <c r="G26" s="28">
        <v>337372</v>
      </c>
      <c r="H26" s="28">
        <v>159951</v>
      </c>
      <c r="I26" s="28">
        <v>11883</v>
      </c>
      <c r="J26" s="28">
        <v>8533347</v>
      </c>
      <c r="K26" s="28">
        <v>64187</v>
      </c>
      <c r="L26" s="28">
        <v>42260</v>
      </c>
      <c r="M26" s="28">
        <v>21927</v>
      </c>
      <c r="O26" s="28">
        <v>13238</v>
      </c>
      <c r="P26" s="28">
        <v>2695</v>
      </c>
      <c r="Q26" s="28">
        <v>1492</v>
      </c>
      <c r="S26" s="28">
        <v>81612</v>
      </c>
      <c r="T26" s="31">
        <f t="shared" si="0"/>
        <v>0.4125579330126854</v>
      </c>
      <c r="U26" s="31">
        <f t="shared" si="1"/>
        <v>0.51781600744988487</v>
      </c>
      <c r="V26" s="31">
        <f t="shared" si="2"/>
        <v>0.7864897319021712</v>
      </c>
      <c r="W26" s="31">
        <f t="shared" si="3"/>
        <v>0.26867372445228643</v>
      </c>
      <c r="X26" s="31">
        <f t="shared" si="4"/>
        <v>0.19522864284664021</v>
      </c>
    </row>
    <row r="27" spans="1:24">
      <c r="A27" s="28" t="s">
        <v>387</v>
      </c>
      <c r="B27" s="28">
        <v>6338893</v>
      </c>
      <c r="C27" s="28">
        <v>3577251</v>
      </c>
      <c r="D27" s="28">
        <v>2761642</v>
      </c>
      <c r="F27" s="28">
        <v>1825377</v>
      </c>
      <c r="G27" s="28">
        <v>365089</v>
      </c>
      <c r="H27" s="28">
        <v>123790</v>
      </c>
      <c r="I27" s="28">
        <v>44268</v>
      </c>
      <c r="J27" s="28">
        <v>8697417</v>
      </c>
      <c r="K27" s="28">
        <v>72076</v>
      </c>
      <c r="L27" s="28">
        <v>50329</v>
      </c>
      <c r="M27" s="28">
        <v>21747</v>
      </c>
      <c r="O27" s="28">
        <v>17337</v>
      </c>
      <c r="P27" s="28">
        <v>1883</v>
      </c>
      <c r="Q27" s="28">
        <v>954</v>
      </c>
      <c r="R27" s="28">
        <v>370</v>
      </c>
      <c r="S27" s="28">
        <v>92620</v>
      </c>
      <c r="T27" s="31">
        <f t="shared" si="0"/>
        <v>0.41130038952944303</v>
      </c>
      <c r="U27" s="31">
        <f t="shared" si="1"/>
        <v>0.54339235586266466</v>
      </c>
      <c r="V27" s="31">
        <f t="shared" si="2"/>
        <v>0.778190455625135</v>
      </c>
      <c r="W27" s="31">
        <f t="shared" si="3"/>
        <v>0.23479809976247032</v>
      </c>
      <c r="X27" s="31">
        <f t="shared" si="4"/>
        <v>0.20751457568559706</v>
      </c>
    </row>
    <row r="28" spans="1:24">
      <c r="A28" s="28" t="s">
        <v>388</v>
      </c>
      <c r="B28" s="28">
        <v>6422022</v>
      </c>
      <c r="C28" s="28">
        <v>3644085</v>
      </c>
      <c r="D28" s="28">
        <v>2777937</v>
      </c>
      <c r="F28" s="28">
        <v>1882924</v>
      </c>
      <c r="G28" s="28">
        <v>387634</v>
      </c>
      <c r="H28" s="28">
        <v>119924</v>
      </c>
      <c r="I28" s="28">
        <v>37074</v>
      </c>
      <c r="J28" s="28">
        <v>8849578</v>
      </c>
      <c r="K28" s="28">
        <v>75155</v>
      </c>
      <c r="L28" s="28">
        <v>53265</v>
      </c>
      <c r="M28" s="28">
        <v>21890</v>
      </c>
      <c r="O28" s="28">
        <v>14500</v>
      </c>
      <c r="P28" s="28">
        <v>4146</v>
      </c>
      <c r="Q28" s="28">
        <v>797</v>
      </c>
      <c r="S28" s="28">
        <v>94598</v>
      </c>
      <c r="T28" s="31">
        <f t="shared" si="0"/>
        <v>0.41178065213957094</v>
      </c>
      <c r="U28" s="31">
        <f t="shared" si="1"/>
        <v>0.56306687244973463</v>
      </c>
      <c r="V28" s="31">
        <f t="shared" si="2"/>
        <v>0.79446711346962939</v>
      </c>
      <c r="W28" s="31">
        <f t="shared" si="3"/>
        <v>0.2314002410198947</v>
      </c>
      <c r="X28" s="31">
        <f t="shared" si="4"/>
        <v>0.19710776126345167</v>
      </c>
    </row>
    <row r="29" spans="1:24">
      <c r="A29" s="28" t="s">
        <v>389</v>
      </c>
      <c r="B29" s="28">
        <v>6545989</v>
      </c>
      <c r="C29" s="28">
        <v>3622817</v>
      </c>
      <c r="D29" s="28">
        <v>2923172</v>
      </c>
      <c r="F29" s="28">
        <v>1875529</v>
      </c>
      <c r="G29" s="28">
        <v>395676</v>
      </c>
      <c r="H29" s="28">
        <v>129499</v>
      </c>
      <c r="I29" s="28">
        <v>34065</v>
      </c>
      <c r="J29" s="28">
        <v>8980758</v>
      </c>
      <c r="K29" s="28">
        <v>70877</v>
      </c>
      <c r="L29" s="28">
        <v>50272</v>
      </c>
      <c r="M29" s="28">
        <v>20605</v>
      </c>
      <c r="O29" s="28">
        <v>14158</v>
      </c>
      <c r="P29" s="28">
        <v>4402</v>
      </c>
      <c r="Q29" s="28">
        <v>1994</v>
      </c>
      <c r="S29" s="28">
        <v>91431</v>
      </c>
      <c r="T29" s="31">
        <f t="shared" si="0"/>
        <v>0.40339768647590774</v>
      </c>
      <c r="U29" s="31">
        <f t="shared" si="1"/>
        <v>0.54983539499732037</v>
      </c>
      <c r="V29" s="31">
        <f t="shared" si="2"/>
        <v>0.77519659634040972</v>
      </c>
      <c r="W29" s="31">
        <f t="shared" si="3"/>
        <v>0.22536120134308932</v>
      </c>
      <c r="X29" s="31">
        <f t="shared" si="4"/>
        <v>0.20299460795572619</v>
      </c>
    </row>
    <row r="30" spans="1:24">
      <c r="A30" s="28" t="s">
        <v>390</v>
      </c>
      <c r="B30" s="28">
        <v>6553075</v>
      </c>
      <c r="C30" s="28">
        <v>3696918</v>
      </c>
      <c r="D30" s="28">
        <v>2856157</v>
      </c>
      <c r="F30" s="28">
        <v>1860499</v>
      </c>
      <c r="G30" s="28">
        <v>340816</v>
      </c>
      <c r="H30" s="28">
        <v>117478</v>
      </c>
      <c r="I30" s="28">
        <v>17235</v>
      </c>
      <c r="J30" s="28">
        <v>8889103</v>
      </c>
      <c r="K30" s="28">
        <v>69278</v>
      </c>
      <c r="L30" s="28">
        <v>46767</v>
      </c>
      <c r="M30" s="28">
        <v>22511</v>
      </c>
      <c r="O30" s="28">
        <v>17477</v>
      </c>
      <c r="P30" s="28">
        <v>1665</v>
      </c>
      <c r="Q30" s="28">
        <v>272</v>
      </c>
      <c r="S30" s="28">
        <v>88692</v>
      </c>
      <c r="T30" s="31">
        <f t="shared" si="0"/>
        <v>0.41589325717116787</v>
      </c>
      <c r="U30" s="31">
        <f t="shared" si="1"/>
        <v>0.52729671221756191</v>
      </c>
      <c r="V30" s="31">
        <f t="shared" si="2"/>
        <v>0.78110765345239708</v>
      </c>
      <c r="W30" s="31">
        <f t="shared" si="3"/>
        <v>0.25381094123483516</v>
      </c>
      <c r="X30" s="31">
        <f t="shared" si="4"/>
        <v>0.21582555360122671</v>
      </c>
    </row>
    <row r="31" spans="1:24">
      <c r="A31" s="28" t="s">
        <v>391</v>
      </c>
      <c r="B31" s="28">
        <v>6614638</v>
      </c>
      <c r="C31" s="28">
        <v>3753024</v>
      </c>
      <c r="D31" s="28">
        <v>2861614</v>
      </c>
      <c r="F31" s="28">
        <v>1917452</v>
      </c>
      <c r="G31" s="28">
        <v>368856</v>
      </c>
      <c r="H31" s="28">
        <v>85186</v>
      </c>
      <c r="I31" s="28">
        <v>15570</v>
      </c>
      <c r="J31" s="28">
        <v>9001702</v>
      </c>
      <c r="K31" s="28">
        <v>70291</v>
      </c>
      <c r="L31" s="28">
        <v>50228</v>
      </c>
      <c r="M31" s="28">
        <v>20063</v>
      </c>
      <c r="O31" s="28">
        <v>16980</v>
      </c>
      <c r="P31" s="28">
        <v>2712</v>
      </c>
      <c r="Q31" s="28">
        <v>878</v>
      </c>
      <c r="S31" s="28">
        <v>90861</v>
      </c>
      <c r="T31" s="31">
        <f t="shared" si="0"/>
        <v>0.41692382173948883</v>
      </c>
      <c r="U31" s="31">
        <f t="shared" si="1"/>
        <v>0.55280043142822555</v>
      </c>
      <c r="V31" s="31">
        <f t="shared" si="2"/>
        <v>0.77361023981686317</v>
      </c>
      <c r="W31" s="31">
        <f t="shared" si="3"/>
        <v>0.22080980838863759</v>
      </c>
      <c r="X31" s="31">
        <f t="shared" si="4"/>
        <v>0.21672664839700201</v>
      </c>
    </row>
    <row r="32" spans="1:24">
      <c r="A32" s="28" t="s">
        <v>392</v>
      </c>
      <c r="B32" s="28">
        <v>6835945</v>
      </c>
      <c r="C32" s="28">
        <v>3890728</v>
      </c>
      <c r="D32" s="28">
        <v>2945217</v>
      </c>
      <c r="F32" s="28">
        <v>1928128</v>
      </c>
      <c r="G32" s="28">
        <v>409637</v>
      </c>
      <c r="H32" s="28">
        <v>108817</v>
      </c>
      <c r="I32" s="28">
        <v>46846</v>
      </c>
      <c r="J32" s="28">
        <v>9329373</v>
      </c>
      <c r="K32" s="28">
        <v>73512</v>
      </c>
      <c r="L32" s="28">
        <v>47575</v>
      </c>
      <c r="M32" s="28">
        <v>25937</v>
      </c>
      <c r="O32" s="28">
        <v>12666</v>
      </c>
      <c r="P32" s="28">
        <v>6113</v>
      </c>
      <c r="Q32" s="28">
        <v>647</v>
      </c>
      <c r="S32" s="28">
        <v>92938</v>
      </c>
      <c r="T32" s="31">
        <f t="shared" si="0"/>
        <v>0.41704067358010016</v>
      </c>
      <c r="U32" s="31">
        <f t="shared" si="1"/>
        <v>0.51190040672276138</v>
      </c>
      <c r="V32" s="31">
        <f t="shared" si="2"/>
        <v>0.7909789321913534</v>
      </c>
      <c r="W32" s="31">
        <f t="shared" si="3"/>
        <v>0.27907852546859196</v>
      </c>
      <c r="X32" s="31">
        <f t="shared" si="4"/>
        <v>0.20205943747444532</v>
      </c>
    </row>
    <row r="33" spans="1:24">
      <c r="A33" s="28" t="s">
        <v>393</v>
      </c>
      <c r="B33" s="28">
        <v>6974483</v>
      </c>
      <c r="C33" s="28">
        <v>3990791</v>
      </c>
      <c r="D33" s="28">
        <v>2983692</v>
      </c>
      <c r="F33" s="28">
        <v>1932045</v>
      </c>
      <c r="G33" s="28">
        <v>392945</v>
      </c>
      <c r="H33" s="28">
        <v>125284</v>
      </c>
      <c r="I33" s="28">
        <v>23125</v>
      </c>
      <c r="J33" s="28">
        <v>9447882</v>
      </c>
      <c r="K33" s="28">
        <v>76717</v>
      </c>
      <c r="L33" s="28">
        <v>54444</v>
      </c>
      <c r="M33" s="28">
        <v>22273</v>
      </c>
      <c r="O33" s="28">
        <v>10713</v>
      </c>
      <c r="P33" s="28">
        <v>3435</v>
      </c>
      <c r="Q33" s="28">
        <v>2493</v>
      </c>
      <c r="S33" s="28">
        <v>93358</v>
      </c>
      <c r="T33" s="31">
        <f t="shared" si="0"/>
        <v>0.42240059729789176</v>
      </c>
      <c r="U33" s="31">
        <f t="shared" si="1"/>
        <v>0.58317444675335806</v>
      </c>
      <c r="V33" s="31">
        <f t="shared" si="2"/>
        <v>0.82175068017738173</v>
      </c>
      <c r="W33" s="31">
        <f t="shared" si="3"/>
        <v>0.23857623342402365</v>
      </c>
      <c r="X33" s="31">
        <f t="shared" si="4"/>
        <v>0.15154566293193941</v>
      </c>
    </row>
    <row r="34" spans="1:24">
      <c r="A34" s="28" t="s">
        <v>394</v>
      </c>
      <c r="B34" s="28">
        <v>6987572</v>
      </c>
      <c r="C34" s="28">
        <v>4102785</v>
      </c>
      <c r="D34" s="28">
        <v>2884787</v>
      </c>
      <c r="F34" s="28">
        <v>1860699</v>
      </c>
      <c r="G34" s="28">
        <v>372675</v>
      </c>
      <c r="H34" s="28">
        <v>95964</v>
      </c>
      <c r="I34" s="28">
        <v>21699</v>
      </c>
      <c r="J34" s="28">
        <v>9338609</v>
      </c>
      <c r="K34" s="28">
        <v>67932</v>
      </c>
      <c r="L34" s="28">
        <v>52390</v>
      </c>
      <c r="M34" s="28">
        <v>15542</v>
      </c>
      <c r="O34" s="28">
        <v>17582</v>
      </c>
      <c r="P34" s="28">
        <v>3699</v>
      </c>
      <c r="R34" s="28">
        <v>676</v>
      </c>
      <c r="S34" s="28">
        <v>89889</v>
      </c>
      <c r="T34" s="31">
        <f t="shared" si="0"/>
        <v>0.43933577259739648</v>
      </c>
      <c r="U34" s="31">
        <f t="shared" si="1"/>
        <v>0.58282993469723765</v>
      </c>
      <c r="V34" s="31">
        <f t="shared" si="2"/>
        <v>0.75573206955244798</v>
      </c>
      <c r="W34" s="31">
        <f t="shared" si="3"/>
        <v>0.1729021348552103</v>
      </c>
      <c r="X34" s="31">
        <f t="shared" si="4"/>
        <v>0.23674754419339408</v>
      </c>
    </row>
    <row r="35" spans="1:24">
      <c r="A35" s="28" t="s">
        <v>395</v>
      </c>
      <c r="B35" s="28">
        <v>7167282</v>
      </c>
      <c r="C35" s="28">
        <v>4217406</v>
      </c>
      <c r="D35" s="28">
        <v>2949876</v>
      </c>
      <c r="F35" s="28">
        <v>1898867</v>
      </c>
      <c r="G35" s="28">
        <v>408335</v>
      </c>
      <c r="H35" s="28">
        <v>109879</v>
      </c>
      <c r="I35" s="28">
        <v>21111</v>
      </c>
      <c r="J35" s="28">
        <v>9605474</v>
      </c>
      <c r="K35" s="28">
        <v>73490</v>
      </c>
      <c r="L35" s="28">
        <v>53260</v>
      </c>
      <c r="M35" s="28">
        <v>20230</v>
      </c>
      <c r="O35" s="28">
        <v>20698</v>
      </c>
      <c r="P35" s="28">
        <v>4516</v>
      </c>
      <c r="R35" s="28">
        <v>645</v>
      </c>
      <c r="S35" s="28">
        <v>99349</v>
      </c>
      <c r="T35" s="31">
        <f t="shared" si="0"/>
        <v>0.43906276775097197</v>
      </c>
      <c r="U35" s="31">
        <f t="shared" si="1"/>
        <v>0.53608994554550127</v>
      </c>
      <c r="V35" s="31">
        <f t="shared" si="2"/>
        <v>0.73971554821890506</v>
      </c>
      <c r="W35" s="31">
        <f t="shared" si="3"/>
        <v>0.20362560267340385</v>
      </c>
      <c r="X35" s="31">
        <f t="shared" si="4"/>
        <v>0.25379218713827012</v>
      </c>
    </row>
    <row r="36" spans="1:24">
      <c r="A36" s="28" t="s">
        <v>396</v>
      </c>
      <c r="B36" s="28">
        <v>7387361</v>
      </c>
      <c r="C36" s="28">
        <v>4381282</v>
      </c>
      <c r="D36" s="28">
        <v>3006079</v>
      </c>
      <c r="F36" s="28">
        <v>1885423</v>
      </c>
      <c r="G36" s="28">
        <v>425813</v>
      </c>
      <c r="H36" s="28">
        <v>102935</v>
      </c>
      <c r="I36" s="28">
        <v>9103</v>
      </c>
      <c r="J36" s="28">
        <v>9810635</v>
      </c>
      <c r="K36" s="28">
        <v>75478</v>
      </c>
      <c r="L36" s="28">
        <v>53198</v>
      </c>
      <c r="M36" s="28">
        <v>22280</v>
      </c>
      <c r="O36" s="28">
        <v>16570</v>
      </c>
      <c r="P36" s="28">
        <v>3608</v>
      </c>
      <c r="Q36" s="28">
        <v>804</v>
      </c>
      <c r="R36" s="28">
        <v>449</v>
      </c>
      <c r="S36" s="28">
        <v>96909</v>
      </c>
      <c r="T36" s="31">
        <f t="shared" si="0"/>
        <v>0.44658495601966641</v>
      </c>
      <c r="U36" s="31">
        <f t="shared" si="1"/>
        <v>0.54894798212756302</v>
      </c>
      <c r="V36" s="31">
        <f t="shared" si="2"/>
        <v>0.77885438916922056</v>
      </c>
      <c r="W36" s="31">
        <f t="shared" si="3"/>
        <v>0.22990640704165763</v>
      </c>
      <c r="X36" s="31">
        <f t="shared" si="4"/>
        <v>0.208215955174442</v>
      </c>
    </row>
    <row r="37" spans="1:24">
      <c r="A37" s="28" t="s">
        <v>397</v>
      </c>
      <c r="B37" s="28">
        <v>7461739</v>
      </c>
      <c r="C37" s="28">
        <v>4383075</v>
      </c>
      <c r="D37" s="28">
        <v>3078664</v>
      </c>
      <c r="F37" s="28">
        <v>1960413</v>
      </c>
      <c r="G37" s="28">
        <v>418026</v>
      </c>
      <c r="H37" s="28">
        <v>122817</v>
      </c>
      <c r="I37" s="28">
        <v>15270</v>
      </c>
      <c r="J37" s="28">
        <v>9978265</v>
      </c>
      <c r="K37" s="28">
        <v>88942</v>
      </c>
      <c r="L37" s="28">
        <v>64487</v>
      </c>
      <c r="M37" s="28">
        <v>24455</v>
      </c>
      <c r="O37" s="28">
        <v>13192</v>
      </c>
      <c r="P37" s="28">
        <v>3868</v>
      </c>
      <c r="S37" s="28">
        <v>106002</v>
      </c>
      <c r="T37" s="31">
        <f t="shared" si="0"/>
        <v>0.43926223647096968</v>
      </c>
      <c r="U37" s="31">
        <f t="shared" si="1"/>
        <v>0.60835644610479045</v>
      </c>
      <c r="V37" s="31">
        <f t="shared" si="2"/>
        <v>0.83905964038414371</v>
      </c>
      <c r="W37" s="31">
        <f t="shared" si="3"/>
        <v>0.23070319427935321</v>
      </c>
      <c r="X37" s="31">
        <f t="shared" si="4"/>
        <v>0.16094035961585632</v>
      </c>
    </row>
    <row r="38" spans="1:24">
      <c r="A38" s="28" t="s">
        <v>398</v>
      </c>
      <c r="B38" s="28">
        <v>7491146</v>
      </c>
      <c r="C38" s="28">
        <v>4494406</v>
      </c>
      <c r="D38" s="28">
        <v>2996740</v>
      </c>
      <c r="F38" s="28">
        <v>1854044</v>
      </c>
      <c r="G38" s="28">
        <v>460549</v>
      </c>
      <c r="H38" s="28">
        <v>119910</v>
      </c>
      <c r="I38" s="28">
        <v>12760</v>
      </c>
      <c r="J38" s="28">
        <v>9938409</v>
      </c>
      <c r="K38" s="28">
        <v>89607</v>
      </c>
      <c r="L38" s="28">
        <v>64672</v>
      </c>
      <c r="M38" s="28">
        <v>24935</v>
      </c>
      <c r="O38" s="28">
        <v>14111</v>
      </c>
      <c r="P38" s="28">
        <v>3548</v>
      </c>
      <c r="Q38" s="28">
        <v>227</v>
      </c>
      <c r="R38" s="28">
        <v>123</v>
      </c>
      <c r="S38" s="28">
        <v>107616</v>
      </c>
      <c r="T38" s="31">
        <f t="shared" si="0"/>
        <v>0.45222590456882988</v>
      </c>
      <c r="U38" s="31">
        <f t="shared" si="1"/>
        <v>0.60095153137079993</v>
      </c>
      <c r="V38" s="31">
        <f t="shared" si="2"/>
        <v>0.83265499553969669</v>
      </c>
      <c r="W38" s="31">
        <f t="shared" si="3"/>
        <v>0.23170346416889681</v>
      </c>
      <c r="X38" s="31">
        <f t="shared" si="4"/>
        <v>0.16409269997026465</v>
      </c>
    </row>
    <row r="39" spans="1:24">
      <c r="A39" s="28" t="s">
        <v>399</v>
      </c>
      <c r="B39" s="28">
        <v>7668572</v>
      </c>
      <c r="C39" s="28">
        <v>4657552</v>
      </c>
      <c r="D39" s="28">
        <v>3003070</v>
      </c>
      <c r="E39" s="28">
        <v>7950</v>
      </c>
      <c r="F39" s="28">
        <v>1866985</v>
      </c>
      <c r="G39" s="28">
        <v>453189</v>
      </c>
      <c r="H39" s="28">
        <v>93875</v>
      </c>
      <c r="I39" s="28">
        <v>11292</v>
      </c>
      <c r="J39" s="28">
        <v>10093913</v>
      </c>
      <c r="K39" s="28">
        <v>82878</v>
      </c>
      <c r="L39" s="28">
        <v>62011</v>
      </c>
      <c r="M39" s="28">
        <v>20385</v>
      </c>
      <c r="N39" s="28">
        <v>482</v>
      </c>
      <c r="O39" s="28">
        <v>16559</v>
      </c>
      <c r="P39" s="28">
        <v>4551</v>
      </c>
      <c r="S39" s="28">
        <v>103988</v>
      </c>
      <c r="T39" s="31">
        <f t="shared" si="0"/>
        <v>0.4614218489895841</v>
      </c>
      <c r="U39" s="31">
        <f t="shared" si="1"/>
        <v>0.59632842251028961</v>
      </c>
      <c r="V39" s="31">
        <f t="shared" si="2"/>
        <v>0.79699580720852403</v>
      </c>
      <c r="W39" s="31">
        <f t="shared" si="3"/>
        <v>0.19603223448859483</v>
      </c>
      <c r="X39" s="31">
        <f t="shared" si="4"/>
        <v>0.20300419279147594</v>
      </c>
    </row>
    <row r="40" spans="1:24">
      <c r="A40" s="28" t="s">
        <v>400</v>
      </c>
      <c r="B40" s="28">
        <v>7725630</v>
      </c>
      <c r="C40" s="28">
        <v>4734007</v>
      </c>
      <c r="D40" s="28">
        <v>2983707</v>
      </c>
      <c r="E40" s="28">
        <v>7916</v>
      </c>
      <c r="F40" s="28">
        <v>1825270</v>
      </c>
      <c r="G40" s="28">
        <v>447240</v>
      </c>
      <c r="H40" s="28">
        <v>102980</v>
      </c>
      <c r="I40" s="28">
        <v>13795</v>
      </c>
      <c r="J40" s="28">
        <v>10114915</v>
      </c>
      <c r="K40" s="28">
        <v>85577</v>
      </c>
      <c r="L40" s="28">
        <v>63226</v>
      </c>
      <c r="M40" s="28">
        <v>22351</v>
      </c>
      <c r="O40" s="28">
        <v>17276</v>
      </c>
      <c r="P40" s="28">
        <v>4609</v>
      </c>
      <c r="Q40" s="28">
        <v>176</v>
      </c>
      <c r="R40" s="28">
        <v>321</v>
      </c>
      <c r="S40" s="28">
        <v>107959</v>
      </c>
      <c r="T40" s="31">
        <f t="shared" si="0"/>
        <v>0.46802242035647357</v>
      </c>
      <c r="U40" s="31">
        <f t="shared" si="1"/>
        <v>0.58564825535620002</v>
      </c>
      <c r="V40" s="31">
        <f t="shared" si="2"/>
        <v>0.79268055465500797</v>
      </c>
      <c r="W40" s="31">
        <f t="shared" si="3"/>
        <v>0.20703229929880787</v>
      </c>
      <c r="X40" s="31">
        <f t="shared" si="4"/>
        <v>0.20271584583036154</v>
      </c>
    </row>
    <row r="41" spans="1:24">
      <c r="A41" s="28" t="s">
        <v>401</v>
      </c>
      <c r="B41" s="28">
        <v>7758109</v>
      </c>
      <c r="C41" s="28">
        <v>4904571</v>
      </c>
      <c r="D41" s="28">
        <v>2838513</v>
      </c>
      <c r="E41" s="28">
        <v>15025</v>
      </c>
      <c r="F41" s="28">
        <v>1789576</v>
      </c>
      <c r="G41" s="28">
        <v>473786</v>
      </c>
      <c r="H41" s="28">
        <v>82224</v>
      </c>
      <c r="I41" s="28">
        <v>18872</v>
      </c>
      <c r="J41" s="28">
        <v>10122567</v>
      </c>
      <c r="K41" s="28">
        <v>85179</v>
      </c>
      <c r="L41" s="28">
        <v>69946</v>
      </c>
      <c r="M41" s="28">
        <v>15233</v>
      </c>
      <c r="O41" s="28">
        <v>17441</v>
      </c>
      <c r="P41" s="28">
        <v>4362</v>
      </c>
      <c r="Q41" s="28">
        <v>310</v>
      </c>
      <c r="S41" s="28">
        <v>107292</v>
      </c>
      <c r="T41" s="31">
        <f t="shared" si="0"/>
        <v>0.48451850207560987</v>
      </c>
      <c r="U41" s="31">
        <f t="shared" si="1"/>
        <v>0.65192185810684855</v>
      </c>
      <c r="V41" s="31">
        <f t="shared" si="2"/>
        <v>0.7938988927413041</v>
      </c>
      <c r="W41" s="31">
        <f t="shared" si="3"/>
        <v>0.14197703463445552</v>
      </c>
      <c r="X41" s="31">
        <f t="shared" si="4"/>
        <v>0.20321179584684784</v>
      </c>
    </row>
    <row r="42" spans="1:24">
      <c r="A42" s="28" t="s">
        <v>402</v>
      </c>
      <c r="B42" s="28">
        <v>7742827</v>
      </c>
      <c r="C42" s="28">
        <v>4958173</v>
      </c>
      <c r="D42" s="28">
        <v>2775703</v>
      </c>
      <c r="E42" s="28">
        <v>8951</v>
      </c>
      <c r="F42" s="28">
        <v>1892096</v>
      </c>
      <c r="G42" s="28">
        <v>464995</v>
      </c>
      <c r="H42" s="28">
        <v>97557</v>
      </c>
      <c r="I42" s="28">
        <v>11455</v>
      </c>
      <c r="J42" s="28">
        <v>10208930</v>
      </c>
      <c r="K42" s="28">
        <v>79304</v>
      </c>
      <c r="L42" s="28">
        <v>59422</v>
      </c>
      <c r="M42" s="28">
        <v>19882</v>
      </c>
      <c r="O42" s="28">
        <v>17561</v>
      </c>
      <c r="P42" s="28">
        <v>3231</v>
      </c>
      <c r="S42" s="28">
        <v>100096</v>
      </c>
      <c r="T42" s="31">
        <f t="shared" si="0"/>
        <v>0.48567019266465733</v>
      </c>
      <c r="U42" s="31">
        <f t="shared" si="1"/>
        <v>0.59365009590792839</v>
      </c>
      <c r="V42" s="31">
        <f t="shared" si="2"/>
        <v>0.79227941176470584</v>
      </c>
      <c r="W42" s="31">
        <f t="shared" si="3"/>
        <v>0.19862931585677748</v>
      </c>
      <c r="X42" s="31">
        <f t="shared" si="4"/>
        <v>0.20772058823529413</v>
      </c>
    </row>
    <row r="43" spans="1:24">
      <c r="A43" s="28" t="s">
        <v>403</v>
      </c>
      <c r="B43" s="28">
        <v>7695435</v>
      </c>
      <c r="C43" s="28">
        <v>4893797</v>
      </c>
      <c r="D43" s="28">
        <v>2773476</v>
      </c>
      <c r="E43" s="28">
        <v>28162</v>
      </c>
      <c r="F43" s="28">
        <v>1971522</v>
      </c>
      <c r="G43" s="28">
        <v>452161</v>
      </c>
      <c r="H43" s="28">
        <v>62007</v>
      </c>
      <c r="I43" s="28">
        <v>4702</v>
      </c>
      <c r="J43" s="28">
        <v>10185827</v>
      </c>
      <c r="K43" s="28">
        <v>74948</v>
      </c>
      <c r="L43" s="28">
        <v>55140</v>
      </c>
      <c r="M43" s="28">
        <v>19808</v>
      </c>
      <c r="O43" s="28">
        <v>21513</v>
      </c>
      <c r="P43" s="28">
        <v>3626</v>
      </c>
      <c r="Q43" s="28">
        <v>552</v>
      </c>
      <c r="S43" s="28">
        <v>100639</v>
      </c>
      <c r="T43" s="31">
        <f t="shared" si="0"/>
        <v>0.48045161183279472</v>
      </c>
      <c r="U43" s="31">
        <f t="shared" si="1"/>
        <v>0.54789892586373079</v>
      </c>
      <c r="V43" s="31">
        <f t="shared" si="2"/>
        <v>0.74472123133178991</v>
      </c>
      <c r="W43" s="31">
        <f t="shared" si="3"/>
        <v>0.19682230546805909</v>
      </c>
      <c r="X43" s="31">
        <f t="shared" si="4"/>
        <v>0.2497938175061358</v>
      </c>
    </row>
    <row r="44" spans="1:24">
      <c r="A44" s="28" t="s">
        <v>404</v>
      </c>
      <c r="B44" s="28">
        <v>7956524</v>
      </c>
      <c r="C44" s="28">
        <v>4981251</v>
      </c>
      <c r="D44" s="28">
        <v>2968710</v>
      </c>
      <c r="E44" s="28">
        <v>6563</v>
      </c>
      <c r="F44" s="28">
        <v>1879993</v>
      </c>
      <c r="G44" s="28">
        <v>494456</v>
      </c>
      <c r="H44" s="28">
        <v>83220</v>
      </c>
      <c r="I44" s="28">
        <v>5131</v>
      </c>
      <c r="J44" s="28">
        <v>10419324</v>
      </c>
      <c r="K44" s="28">
        <v>88397</v>
      </c>
      <c r="L44" s="28">
        <v>66979</v>
      </c>
      <c r="M44" s="28">
        <v>21418</v>
      </c>
      <c r="O44" s="28">
        <v>20777</v>
      </c>
      <c r="P44" s="28">
        <v>3554</v>
      </c>
      <c r="Q44" s="28">
        <v>571</v>
      </c>
      <c r="S44" s="28">
        <v>113299</v>
      </c>
      <c r="T44" s="31">
        <f t="shared" si="0"/>
        <v>0.47807813635510327</v>
      </c>
      <c r="U44" s="31">
        <f t="shared" si="1"/>
        <v>0.59117026628655156</v>
      </c>
      <c r="V44" s="31">
        <f t="shared" si="2"/>
        <v>0.78020988711286066</v>
      </c>
      <c r="W44" s="31">
        <f t="shared" si="3"/>
        <v>0.18903962082630915</v>
      </c>
      <c r="X44" s="31">
        <f t="shared" si="4"/>
        <v>0.21475035084157848</v>
      </c>
    </row>
    <row r="45" spans="1:24">
      <c r="A45" s="28" t="s">
        <v>405</v>
      </c>
      <c r="B45" s="28">
        <v>7928847</v>
      </c>
      <c r="C45" s="28">
        <v>5074394</v>
      </c>
      <c r="D45" s="28">
        <v>2825362</v>
      </c>
      <c r="E45" s="28">
        <v>29091</v>
      </c>
      <c r="F45" s="28">
        <v>1872992</v>
      </c>
      <c r="G45" s="28">
        <v>494733</v>
      </c>
      <c r="H45" s="28">
        <v>88681</v>
      </c>
      <c r="I45" s="28">
        <v>18414</v>
      </c>
      <c r="J45" s="28">
        <v>10403667</v>
      </c>
      <c r="K45" s="28">
        <v>90800</v>
      </c>
      <c r="L45" s="28">
        <v>71271</v>
      </c>
      <c r="M45" s="28">
        <v>19346</v>
      </c>
      <c r="N45" s="28">
        <v>183</v>
      </c>
      <c r="O45" s="28">
        <v>20412</v>
      </c>
      <c r="P45" s="28">
        <v>2583</v>
      </c>
      <c r="Q45" s="28">
        <v>440</v>
      </c>
      <c r="R45" s="28">
        <v>276</v>
      </c>
      <c r="S45" s="28">
        <v>114511</v>
      </c>
      <c r="T45" s="31">
        <f t="shared" si="0"/>
        <v>0.48775052104224403</v>
      </c>
      <c r="U45" s="31">
        <f t="shared" si="1"/>
        <v>0.622394355127455</v>
      </c>
      <c r="V45" s="31">
        <f t="shared" si="2"/>
        <v>0.79293692309035813</v>
      </c>
      <c r="W45" s="31">
        <f t="shared" si="3"/>
        <v>0.16894446821702719</v>
      </c>
      <c r="X45" s="31">
        <f t="shared" si="4"/>
        <v>0.20081040249408355</v>
      </c>
    </row>
    <row r="46" spans="1:24">
      <c r="A46" s="28" t="s">
        <v>406</v>
      </c>
      <c r="B46" s="28">
        <v>7816446</v>
      </c>
      <c r="C46" s="28">
        <v>5049805</v>
      </c>
      <c r="D46" s="28">
        <v>2755202</v>
      </c>
      <c r="E46" s="28">
        <v>11439</v>
      </c>
      <c r="F46" s="28">
        <v>1991080</v>
      </c>
      <c r="G46" s="28">
        <v>452908</v>
      </c>
      <c r="H46" s="28">
        <v>73646</v>
      </c>
      <c r="I46" s="28">
        <v>3340</v>
      </c>
      <c r="J46" s="28">
        <v>10337420</v>
      </c>
      <c r="K46" s="28">
        <v>80319</v>
      </c>
      <c r="L46" s="28">
        <v>60392</v>
      </c>
      <c r="M46" s="28">
        <v>19927</v>
      </c>
      <c r="O46" s="28">
        <v>22825</v>
      </c>
      <c r="P46" s="28">
        <v>4238</v>
      </c>
      <c r="Q46" s="28">
        <v>244</v>
      </c>
      <c r="R46" s="28">
        <v>434</v>
      </c>
      <c r="S46" s="28">
        <v>108060</v>
      </c>
      <c r="T46" s="31">
        <f t="shared" si="0"/>
        <v>0.48849761352445775</v>
      </c>
      <c r="U46" s="31">
        <f t="shared" si="1"/>
        <v>0.55887469924116229</v>
      </c>
      <c r="V46" s="31">
        <f t="shared" si="2"/>
        <v>0.74328151027207112</v>
      </c>
      <c r="W46" s="31">
        <f t="shared" si="3"/>
        <v>0.18440681103090875</v>
      </c>
      <c r="X46" s="31">
        <f t="shared" si="4"/>
        <v>0.25044419766796222</v>
      </c>
    </row>
    <row r="47" spans="1:24">
      <c r="A47" s="28" t="s">
        <v>407</v>
      </c>
      <c r="B47" s="28">
        <v>7817315</v>
      </c>
      <c r="C47" s="28">
        <v>5033573</v>
      </c>
      <c r="D47" s="28">
        <v>2778462</v>
      </c>
      <c r="E47" s="28">
        <v>5280</v>
      </c>
      <c r="F47" s="28">
        <v>1930404</v>
      </c>
      <c r="G47" s="28">
        <v>439882</v>
      </c>
      <c r="H47" s="28">
        <v>87836</v>
      </c>
      <c r="I47" s="28">
        <v>9495</v>
      </c>
      <c r="J47" s="28">
        <v>10284932</v>
      </c>
      <c r="K47" s="28">
        <v>80712</v>
      </c>
      <c r="L47" s="28">
        <v>60681</v>
      </c>
      <c r="M47" s="28">
        <v>20031</v>
      </c>
      <c r="O47" s="28">
        <v>19064</v>
      </c>
      <c r="P47" s="28">
        <v>4563</v>
      </c>
      <c r="Q47" s="28">
        <v>821</v>
      </c>
      <c r="S47" s="28">
        <v>105160</v>
      </c>
      <c r="T47" s="31">
        <f t="shared" si="0"/>
        <v>0.48941237530787757</v>
      </c>
      <c r="U47" s="31">
        <f t="shared" si="1"/>
        <v>0.57703499429440852</v>
      </c>
      <c r="V47" s="31">
        <f t="shared" si="2"/>
        <v>0.76751616584252569</v>
      </c>
      <c r="W47" s="31">
        <f t="shared" si="3"/>
        <v>0.19048117154811717</v>
      </c>
      <c r="X47" s="31">
        <f t="shared" si="4"/>
        <v>0.22467668314948649</v>
      </c>
    </row>
    <row r="48" spans="1:24">
      <c r="A48" s="28" t="s">
        <v>408</v>
      </c>
      <c r="B48" s="28">
        <v>7860642</v>
      </c>
      <c r="C48" s="28">
        <v>5042321</v>
      </c>
      <c r="D48" s="28">
        <v>2812888</v>
      </c>
      <c r="E48" s="28">
        <v>5433</v>
      </c>
      <c r="F48" s="28">
        <v>2033275</v>
      </c>
      <c r="G48" s="28">
        <v>465116</v>
      </c>
      <c r="H48" s="28">
        <v>85075</v>
      </c>
      <c r="I48" s="28">
        <v>7179</v>
      </c>
      <c r="J48" s="28">
        <v>10451287</v>
      </c>
      <c r="K48" s="28">
        <v>81537</v>
      </c>
      <c r="L48" s="28">
        <v>63450</v>
      </c>
      <c r="M48" s="28">
        <v>18087</v>
      </c>
      <c r="O48" s="28">
        <v>20962</v>
      </c>
      <c r="P48" s="28">
        <v>2372</v>
      </c>
      <c r="Q48" s="28">
        <v>729</v>
      </c>
      <c r="S48" s="28">
        <v>105600</v>
      </c>
      <c r="T48" s="31">
        <f t="shared" si="0"/>
        <v>0.48245933730458268</v>
      </c>
      <c r="U48" s="31">
        <f t="shared" si="1"/>
        <v>0.60085227272727271</v>
      </c>
      <c r="V48" s="31">
        <f t="shared" si="2"/>
        <v>0.77213068181818179</v>
      </c>
      <c r="W48" s="31">
        <f t="shared" si="3"/>
        <v>0.17127840909090908</v>
      </c>
      <c r="X48" s="31">
        <f t="shared" si="4"/>
        <v>0.2209659090909091</v>
      </c>
    </row>
    <row r="49" spans="1:24">
      <c r="A49" s="28" t="s">
        <v>409</v>
      </c>
      <c r="B49" s="28">
        <v>7887436</v>
      </c>
      <c r="C49" s="28">
        <v>5181495</v>
      </c>
      <c r="D49" s="28">
        <v>2701170</v>
      </c>
      <c r="E49" s="28">
        <v>4771</v>
      </c>
      <c r="F49" s="28">
        <v>1938602</v>
      </c>
      <c r="G49" s="28">
        <v>478383</v>
      </c>
      <c r="H49" s="28">
        <v>91103</v>
      </c>
      <c r="I49" s="28">
        <v>13337</v>
      </c>
      <c r="J49" s="28">
        <v>10408861</v>
      </c>
      <c r="K49" s="28">
        <v>82033</v>
      </c>
      <c r="L49" s="28">
        <v>61637</v>
      </c>
      <c r="M49" s="28">
        <v>20396</v>
      </c>
      <c r="O49" s="28">
        <v>15252</v>
      </c>
      <c r="P49" s="28">
        <v>3773</v>
      </c>
      <c r="Q49" s="28">
        <v>421</v>
      </c>
      <c r="R49" s="28">
        <v>118</v>
      </c>
      <c r="S49" s="28">
        <v>101597</v>
      </c>
      <c r="T49" s="31">
        <f t="shared" si="0"/>
        <v>0.49779654085110753</v>
      </c>
      <c r="U49" s="31">
        <f t="shared" si="1"/>
        <v>0.60668129964467454</v>
      </c>
      <c r="V49" s="31">
        <f t="shared" si="2"/>
        <v>0.80743525891512546</v>
      </c>
      <c r="W49" s="31">
        <f t="shared" si="3"/>
        <v>0.20075395927045089</v>
      </c>
      <c r="X49" s="31">
        <f t="shared" si="4"/>
        <v>0.1872594663228245</v>
      </c>
    </row>
    <row r="50" spans="1:24">
      <c r="A50" s="28" t="s">
        <v>410</v>
      </c>
      <c r="B50" s="28">
        <v>7937888</v>
      </c>
      <c r="C50" s="28">
        <v>5061136</v>
      </c>
      <c r="D50" s="28">
        <v>2867016</v>
      </c>
      <c r="E50" s="28">
        <v>9736</v>
      </c>
      <c r="F50" s="28">
        <v>1956687</v>
      </c>
      <c r="G50" s="28">
        <v>483370</v>
      </c>
      <c r="H50" s="28">
        <v>80793</v>
      </c>
      <c r="I50" s="28">
        <v>12575</v>
      </c>
      <c r="J50" s="28">
        <v>10471313</v>
      </c>
      <c r="K50" s="28">
        <v>83107</v>
      </c>
      <c r="L50" s="28">
        <v>65466</v>
      </c>
      <c r="M50" s="28">
        <v>17641</v>
      </c>
      <c r="O50" s="28">
        <v>17621</v>
      </c>
      <c r="P50" s="28">
        <v>5150</v>
      </c>
      <c r="Q50" s="28">
        <v>265</v>
      </c>
      <c r="R50" s="28">
        <v>150</v>
      </c>
      <c r="S50" s="28">
        <v>106293</v>
      </c>
      <c r="T50" s="31">
        <f t="shared" si="0"/>
        <v>0.48333346544029387</v>
      </c>
      <c r="U50" s="31">
        <f t="shared" si="1"/>
        <v>0.61590132934435948</v>
      </c>
      <c r="V50" s="31">
        <f t="shared" si="2"/>
        <v>0.78186710319588304</v>
      </c>
      <c r="W50" s="31">
        <f t="shared" si="3"/>
        <v>0.16596577385152361</v>
      </c>
      <c r="X50" s="31">
        <f t="shared" si="4"/>
        <v>0.21422859454526638</v>
      </c>
    </row>
    <row r="51" spans="1:24">
      <c r="A51" s="28" t="s">
        <v>411</v>
      </c>
      <c r="B51" s="28">
        <v>8036468</v>
      </c>
      <c r="C51" s="28">
        <v>5195198</v>
      </c>
      <c r="D51" s="28">
        <v>2834604</v>
      </c>
      <c r="E51" s="28">
        <v>6666</v>
      </c>
      <c r="F51" s="28">
        <v>1860894</v>
      </c>
      <c r="G51" s="28">
        <v>505220</v>
      </c>
      <c r="H51" s="28">
        <v>95582</v>
      </c>
      <c r="I51" s="28">
        <v>11722</v>
      </c>
      <c r="J51" s="28">
        <v>10509886</v>
      </c>
      <c r="K51" s="28">
        <v>84401</v>
      </c>
      <c r="L51" s="28">
        <v>67014</v>
      </c>
      <c r="M51" s="28">
        <v>17387</v>
      </c>
      <c r="O51" s="28">
        <v>20180</v>
      </c>
      <c r="P51" s="28">
        <v>2481</v>
      </c>
      <c r="Q51" s="28">
        <v>327</v>
      </c>
      <c r="S51" s="28">
        <v>107389</v>
      </c>
      <c r="T51" s="31">
        <f t="shared" si="0"/>
        <v>0.49431535223122308</v>
      </c>
      <c r="U51" s="31">
        <f t="shared" si="1"/>
        <v>0.62403039417444994</v>
      </c>
      <c r="V51" s="31">
        <f t="shared" si="2"/>
        <v>0.78593710715250165</v>
      </c>
      <c r="W51" s="31">
        <f t="shared" si="3"/>
        <v>0.16190671297805176</v>
      </c>
      <c r="X51" s="31">
        <f t="shared" si="4"/>
        <v>0.2110178882380877</v>
      </c>
    </row>
    <row r="52" spans="1:24">
      <c r="A52" s="28" t="s">
        <v>412</v>
      </c>
      <c r="B52" s="28">
        <v>8095718</v>
      </c>
      <c r="C52" s="28">
        <v>5393229</v>
      </c>
      <c r="D52" s="28">
        <v>2692300</v>
      </c>
      <c r="E52" s="28">
        <v>10189</v>
      </c>
      <c r="F52" s="28">
        <v>1904337</v>
      </c>
      <c r="G52" s="28">
        <v>433070</v>
      </c>
      <c r="H52" s="28">
        <v>77583</v>
      </c>
      <c r="I52" s="28">
        <v>3539</v>
      </c>
      <c r="J52" s="28">
        <v>10514247</v>
      </c>
      <c r="K52" s="28">
        <v>81049</v>
      </c>
      <c r="L52" s="28">
        <v>63500</v>
      </c>
      <c r="M52" s="28">
        <v>17549</v>
      </c>
      <c r="O52" s="28">
        <v>21721</v>
      </c>
      <c r="P52" s="28">
        <v>4847</v>
      </c>
      <c r="S52" s="28">
        <v>107617</v>
      </c>
      <c r="T52" s="31">
        <f t="shared" si="0"/>
        <v>0.51294486423992136</v>
      </c>
      <c r="U52" s="31">
        <f t="shared" si="1"/>
        <v>0.59005547450681584</v>
      </c>
      <c r="V52" s="31">
        <f t="shared" si="2"/>
        <v>0.75312450635122707</v>
      </c>
      <c r="W52" s="31">
        <f t="shared" si="3"/>
        <v>0.16306903184441121</v>
      </c>
      <c r="X52" s="31">
        <f t="shared" si="4"/>
        <v>0.24687549364877295</v>
      </c>
    </row>
    <row r="53" spans="1:24">
      <c r="A53" s="28" t="s">
        <v>413</v>
      </c>
      <c r="B53" s="28">
        <v>8044667</v>
      </c>
      <c r="C53" s="28">
        <v>5329356</v>
      </c>
      <c r="D53" s="28">
        <v>2701195</v>
      </c>
      <c r="E53" s="28">
        <v>14116</v>
      </c>
      <c r="F53" s="28">
        <v>1912416</v>
      </c>
      <c r="G53" s="28">
        <v>458392</v>
      </c>
      <c r="H53" s="28">
        <v>87574</v>
      </c>
      <c r="I53" s="28">
        <v>8337</v>
      </c>
      <c r="J53" s="28">
        <v>10511386</v>
      </c>
      <c r="K53" s="28">
        <v>83463</v>
      </c>
      <c r="L53" s="28">
        <v>68646</v>
      </c>
      <c r="M53" s="28">
        <v>14817</v>
      </c>
      <c r="O53" s="28">
        <v>18292</v>
      </c>
      <c r="P53" s="28">
        <v>5195</v>
      </c>
      <c r="Q53" s="28">
        <v>262</v>
      </c>
      <c r="S53" s="28">
        <v>107212</v>
      </c>
      <c r="T53" s="31">
        <f t="shared" si="0"/>
        <v>0.50700792454962651</v>
      </c>
      <c r="U53" s="31">
        <f t="shared" si="1"/>
        <v>0.64028280416371297</v>
      </c>
      <c r="V53" s="31">
        <f t="shared" si="2"/>
        <v>0.77848561728164756</v>
      </c>
      <c r="W53" s="31">
        <f t="shared" si="3"/>
        <v>0.13820281311793456</v>
      </c>
      <c r="X53" s="31">
        <f t="shared" si="4"/>
        <v>0.2190706264224154</v>
      </c>
    </row>
    <row r="54" spans="1:24">
      <c r="A54" s="28" t="s">
        <v>414</v>
      </c>
      <c r="B54" s="28">
        <v>8201490</v>
      </c>
      <c r="C54" s="28">
        <v>5406391</v>
      </c>
      <c r="D54" s="28">
        <v>2785590</v>
      </c>
      <c r="E54" s="28">
        <v>9509</v>
      </c>
      <c r="F54" s="28">
        <v>1910249</v>
      </c>
      <c r="G54" s="28">
        <v>513502</v>
      </c>
      <c r="H54" s="28">
        <v>93293</v>
      </c>
      <c r="I54" s="28">
        <v>11142</v>
      </c>
      <c r="J54" s="28">
        <v>10729676</v>
      </c>
      <c r="K54" s="28">
        <v>90238</v>
      </c>
      <c r="L54" s="28">
        <v>71979</v>
      </c>
      <c r="M54" s="28">
        <v>18259</v>
      </c>
      <c r="O54" s="28">
        <v>16857</v>
      </c>
      <c r="P54" s="28">
        <v>4478</v>
      </c>
      <c r="Q54" s="28">
        <v>250</v>
      </c>
      <c r="S54" s="28">
        <v>111823</v>
      </c>
      <c r="T54" s="31">
        <f t="shared" si="0"/>
        <v>0.50387271712584802</v>
      </c>
      <c r="U54" s="31">
        <f t="shared" si="1"/>
        <v>0.64368689804423063</v>
      </c>
      <c r="V54" s="31">
        <f t="shared" si="2"/>
        <v>0.80697173211235618</v>
      </c>
      <c r="W54" s="31">
        <f t="shared" si="3"/>
        <v>0.16328483406812552</v>
      </c>
      <c r="X54" s="31">
        <f t="shared" si="4"/>
        <v>0.1907925918639278</v>
      </c>
    </row>
    <row r="55" spans="1:24">
      <c r="A55" s="28" t="s">
        <v>415</v>
      </c>
      <c r="B55" s="28">
        <v>8268414</v>
      </c>
      <c r="C55" s="28">
        <v>5455796</v>
      </c>
      <c r="D55" s="28">
        <v>2803194</v>
      </c>
      <c r="E55" s="28">
        <v>9424</v>
      </c>
      <c r="F55" s="28">
        <v>1944605</v>
      </c>
      <c r="G55" s="28">
        <v>496472</v>
      </c>
      <c r="H55" s="28">
        <v>78220</v>
      </c>
      <c r="I55" s="28">
        <v>12246</v>
      </c>
      <c r="J55" s="28">
        <v>10799957</v>
      </c>
      <c r="K55" s="28">
        <v>84624</v>
      </c>
      <c r="L55" s="28">
        <v>63980</v>
      </c>
      <c r="M55" s="28">
        <v>20644</v>
      </c>
      <c r="O55" s="28">
        <v>19778</v>
      </c>
      <c r="P55" s="28">
        <v>3058</v>
      </c>
      <c r="Q55" s="28">
        <v>570</v>
      </c>
      <c r="S55" s="28">
        <v>108030</v>
      </c>
      <c r="T55" s="31">
        <f t="shared" si="0"/>
        <v>0.50516830761455811</v>
      </c>
      <c r="U55" s="31">
        <f t="shared" si="1"/>
        <v>0.59224289549199294</v>
      </c>
      <c r="V55" s="31">
        <f t="shared" si="2"/>
        <v>0.78333796167731184</v>
      </c>
      <c r="W55" s="31">
        <f t="shared" si="3"/>
        <v>0.19109506618531888</v>
      </c>
      <c r="X55" s="31">
        <f t="shared" si="4"/>
        <v>0.21138572618717022</v>
      </c>
    </row>
    <row r="56" spans="1:24">
      <c r="A56" s="28" t="s">
        <v>416</v>
      </c>
      <c r="B56" s="28">
        <v>8298769</v>
      </c>
      <c r="C56" s="28">
        <v>5481308</v>
      </c>
      <c r="D56" s="28">
        <v>2790265</v>
      </c>
      <c r="E56" s="28">
        <v>27196</v>
      </c>
      <c r="F56" s="28">
        <v>1910004</v>
      </c>
      <c r="G56" s="28">
        <v>459697</v>
      </c>
      <c r="H56" s="28">
        <v>68253</v>
      </c>
      <c r="I56" s="28">
        <v>9784</v>
      </c>
      <c r="J56" s="28">
        <v>10746507</v>
      </c>
      <c r="K56" s="28">
        <v>85028</v>
      </c>
      <c r="L56" s="28">
        <v>62684</v>
      </c>
      <c r="M56" s="28">
        <v>22215</v>
      </c>
      <c r="N56" s="28">
        <v>129</v>
      </c>
      <c r="O56" s="28">
        <v>16853</v>
      </c>
      <c r="P56" s="28">
        <v>3539</v>
      </c>
      <c r="Q56" s="28">
        <v>210</v>
      </c>
      <c r="S56" s="28">
        <v>105630</v>
      </c>
      <c r="T56" s="31">
        <f t="shared" si="0"/>
        <v>0.51005484851961669</v>
      </c>
      <c r="U56" s="31">
        <f t="shared" si="1"/>
        <v>0.59342989680961844</v>
      </c>
      <c r="V56" s="31">
        <f t="shared" si="2"/>
        <v>0.80496071191896246</v>
      </c>
      <c r="W56" s="31">
        <f t="shared" si="3"/>
        <v>0.2103095711445612</v>
      </c>
      <c r="X56" s="31">
        <f t="shared" si="4"/>
        <v>0.19305121651046103</v>
      </c>
    </row>
    <row r="57" spans="1:24">
      <c r="A57" s="28" t="s">
        <v>417</v>
      </c>
      <c r="B57" s="28">
        <v>8167117</v>
      </c>
      <c r="C57" s="28">
        <v>5497681</v>
      </c>
      <c r="D57" s="28">
        <v>2651335</v>
      </c>
      <c r="E57" s="28">
        <v>18101</v>
      </c>
      <c r="F57" s="28">
        <v>1993698</v>
      </c>
      <c r="G57" s="28">
        <v>372278</v>
      </c>
      <c r="H57" s="28">
        <v>55305</v>
      </c>
      <c r="I57" s="28">
        <v>6480</v>
      </c>
      <c r="J57" s="28">
        <v>10594878</v>
      </c>
      <c r="K57" s="28">
        <v>89367</v>
      </c>
      <c r="L57" s="28">
        <v>67638</v>
      </c>
      <c r="M57" s="28">
        <v>21729</v>
      </c>
      <c r="O57" s="28">
        <v>20144</v>
      </c>
      <c r="P57" s="28">
        <v>3381</v>
      </c>
      <c r="Q57" s="28">
        <v>186</v>
      </c>
      <c r="S57" s="28">
        <v>113078</v>
      </c>
      <c r="T57" s="31">
        <f t="shared" si="0"/>
        <v>0.51889988728515801</v>
      </c>
      <c r="U57" s="31">
        <f t="shared" si="1"/>
        <v>0.5981534869735935</v>
      </c>
      <c r="V57" s="31">
        <f t="shared" si="2"/>
        <v>0.79031288137391886</v>
      </c>
      <c r="W57" s="31">
        <f t="shared" si="3"/>
        <v>0.19215939440032545</v>
      </c>
      <c r="X57" s="31">
        <f t="shared" si="4"/>
        <v>0.20804223633244309</v>
      </c>
    </row>
    <row r="58" spans="1:24">
      <c r="A58" s="28" t="s">
        <v>418</v>
      </c>
      <c r="B58" s="28">
        <v>8192812</v>
      </c>
      <c r="C58" s="28">
        <v>5392596</v>
      </c>
      <c r="D58" s="28">
        <v>2786234</v>
      </c>
      <c r="E58" s="28">
        <v>13982</v>
      </c>
      <c r="F58" s="28">
        <v>2059492</v>
      </c>
      <c r="G58" s="28">
        <v>434732</v>
      </c>
      <c r="H58" s="28">
        <v>67823</v>
      </c>
      <c r="I58" s="28">
        <v>8264</v>
      </c>
      <c r="J58" s="28">
        <v>10763123</v>
      </c>
      <c r="K58" s="28">
        <v>87672</v>
      </c>
      <c r="L58" s="28">
        <v>71480</v>
      </c>
      <c r="M58" s="28">
        <v>16192</v>
      </c>
      <c r="O58" s="28">
        <v>21737</v>
      </c>
      <c r="P58" s="28">
        <v>3024</v>
      </c>
      <c r="R58" s="28">
        <v>251</v>
      </c>
      <c r="S58" s="28">
        <v>112684</v>
      </c>
      <c r="T58" s="31">
        <f t="shared" si="0"/>
        <v>0.50102521359274632</v>
      </c>
      <c r="U58" s="31">
        <f t="shared" si="1"/>
        <v>0.63434027901032974</v>
      </c>
      <c r="V58" s="31">
        <f t="shared" si="2"/>
        <v>0.77803414859252418</v>
      </c>
      <c r="W58" s="31">
        <f t="shared" si="3"/>
        <v>0.14369386958219446</v>
      </c>
      <c r="X58" s="31">
        <f t="shared" si="4"/>
        <v>0.21973838344396721</v>
      </c>
    </row>
    <row r="59" spans="1:24">
      <c r="A59" s="28" t="s">
        <v>419</v>
      </c>
      <c r="B59" s="28">
        <v>8449392</v>
      </c>
      <c r="C59" s="28">
        <v>5473869</v>
      </c>
      <c r="D59" s="28">
        <v>2975523</v>
      </c>
      <c r="F59" s="28">
        <v>1936500</v>
      </c>
      <c r="G59" s="28">
        <v>439413</v>
      </c>
      <c r="H59" s="28">
        <v>73241</v>
      </c>
      <c r="I59" s="28">
        <v>15631</v>
      </c>
      <c r="J59" s="28">
        <v>10914177</v>
      </c>
      <c r="K59" s="28">
        <v>87556</v>
      </c>
      <c r="L59" s="28">
        <v>67954</v>
      </c>
      <c r="M59" s="28">
        <v>19602</v>
      </c>
      <c r="O59" s="28">
        <v>22000</v>
      </c>
      <c r="P59" s="28">
        <v>2773</v>
      </c>
      <c r="Q59" s="28">
        <v>838</v>
      </c>
      <c r="S59" s="28">
        <v>113167</v>
      </c>
      <c r="T59" s="31">
        <f t="shared" si="0"/>
        <v>0.50153749568107608</v>
      </c>
      <c r="U59" s="31">
        <f t="shared" si="1"/>
        <v>0.60047540360705864</v>
      </c>
      <c r="V59" s="31">
        <f t="shared" si="2"/>
        <v>0.77368844274390947</v>
      </c>
      <c r="W59" s="31">
        <f t="shared" si="3"/>
        <v>0.17321303913685085</v>
      </c>
      <c r="X59" s="31">
        <f t="shared" si="4"/>
        <v>0.21890657170376523</v>
      </c>
    </row>
    <row r="60" spans="1:24">
      <c r="A60" s="28" t="s">
        <v>420</v>
      </c>
      <c r="B60" s="28">
        <v>8369202</v>
      </c>
      <c r="C60" s="28">
        <v>5501291</v>
      </c>
      <c r="D60" s="28">
        <v>2867911</v>
      </c>
      <c r="F60" s="28">
        <v>1993961</v>
      </c>
      <c r="G60" s="28">
        <v>473258</v>
      </c>
      <c r="H60" s="28">
        <v>51673</v>
      </c>
      <c r="I60" s="28">
        <v>11948</v>
      </c>
      <c r="J60" s="28">
        <v>10900042</v>
      </c>
      <c r="K60" s="28">
        <v>94106</v>
      </c>
      <c r="L60" s="28">
        <v>69642</v>
      </c>
      <c r="M60" s="28">
        <v>24464</v>
      </c>
      <c r="O60" s="28">
        <v>16543</v>
      </c>
      <c r="P60" s="28">
        <v>6620</v>
      </c>
      <c r="Q60" s="28">
        <v>366</v>
      </c>
      <c r="S60" s="28">
        <v>117635</v>
      </c>
      <c r="T60" s="31">
        <f t="shared" si="0"/>
        <v>0.50470365160060848</v>
      </c>
      <c r="U60" s="31">
        <f t="shared" si="1"/>
        <v>0.59201768181238579</v>
      </c>
      <c r="V60" s="31">
        <f t="shared" si="2"/>
        <v>0.79998299825732133</v>
      </c>
      <c r="W60" s="31">
        <f t="shared" si="3"/>
        <v>0.2079653164449356</v>
      </c>
      <c r="X60" s="31">
        <f t="shared" si="4"/>
        <v>0.19690568283249033</v>
      </c>
    </row>
    <row r="61" spans="1:24">
      <c r="A61" s="28" t="s">
        <v>421</v>
      </c>
      <c r="B61" s="28">
        <v>8164212</v>
      </c>
      <c r="C61" s="28">
        <v>5584612</v>
      </c>
      <c r="D61" s="28">
        <v>2579600</v>
      </c>
      <c r="F61" s="28">
        <v>2016335</v>
      </c>
      <c r="G61" s="28">
        <v>393305</v>
      </c>
      <c r="H61" s="28">
        <v>80147</v>
      </c>
      <c r="I61" s="28">
        <v>6440</v>
      </c>
      <c r="J61" s="28">
        <v>10660439</v>
      </c>
      <c r="K61" s="28">
        <v>93153</v>
      </c>
      <c r="L61" s="28">
        <v>73581</v>
      </c>
      <c r="M61" s="28">
        <v>19572</v>
      </c>
      <c r="O61" s="28">
        <v>21289</v>
      </c>
      <c r="P61" s="28">
        <v>4558</v>
      </c>
      <c r="Q61" s="28">
        <v>175</v>
      </c>
      <c r="S61" s="28">
        <v>119175</v>
      </c>
      <c r="T61" s="31">
        <f t="shared" si="0"/>
        <v>0.52386322927226547</v>
      </c>
      <c r="U61" s="31">
        <f t="shared" si="1"/>
        <v>0.61741976085588424</v>
      </c>
      <c r="V61" s="31">
        <f t="shared" si="2"/>
        <v>0.78164883574575206</v>
      </c>
      <c r="W61" s="31">
        <f t="shared" si="3"/>
        <v>0.16422907488986785</v>
      </c>
      <c r="X61" s="31">
        <f t="shared" si="4"/>
        <v>0.21688273547304385</v>
      </c>
    </row>
    <row r="62" spans="1:24">
      <c r="A62" s="28" t="s">
        <v>422</v>
      </c>
      <c r="B62" s="28">
        <v>8230787</v>
      </c>
      <c r="C62" s="28">
        <v>5437518</v>
      </c>
      <c r="D62" s="28">
        <v>2793269</v>
      </c>
      <c r="F62" s="28">
        <v>2158295</v>
      </c>
      <c r="G62" s="28">
        <v>440560</v>
      </c>
      <c r="H62" s="28">
        <v>67591</v>
      </c>
      <c r="I62" s="28">
        <v>5461</v>
      </c>
      <c r="J62" s="28">
        <v>10902694</v>
      </c>
      <c r="K62" s="28">
        <v>90153</v>
      </c>
      <c r="L62" s="28">
        <v>72424</v>
      </c>
      <c r="M62" s="28">
        <v>17729</v>
      </c>
      <c r="O62" s="28">
        <v>17719</v>
      </c>
      <c r="P62" s="28">
        <v>3092</v>
      </c>
      <c r="S62" s="28">
        <v>110964</v>
      </c>
      <c r="T62" s="31">
        <f t="shared" si="0"/>
        <v>0.49873159789681337</v>
      </c>
      <c r="U62" s="31">
        <f t="shared" si="1"/>
        <v>0.65268014851663603</v>
      </c>
      <c r="V62" s="31">
        <f t="shared" si="2"/>
        <v>0.81245268735806209</v>
      </c>
      <c r="W62" s="31">
        <f t="shared" si="3"/>
        <v>0.15977253884142606</v>
      </c>
      <c r="X62" s="31">
        <f t="shared" si="4"/>
        <v>0.18754731264193791</v>
      </c>
    </row>
    <row r="63" spans="1:24">
      <c r="A63" s="28" t="s">
        <v>423</v>
      </c>
      <c r="B63" s="28">
        <v>8334992</v>
      </c>
      <c r="C63" s="28">
        <v>5472277</v>
      </c>
      <c r="D63" s="28">
        <v>2862715</v>
      </c>
      <c r="F63" s="28">
        <v>2046313</v>
      </c>
      <c r="G63" s="28">
        <v>460525</v>
      </c>
      <c r="H63" s="28">
        <v>49663</v>
      </c>
      <c r="I63" s="28">
        <v>12335</v>
      </c>
      <c r="J63" s="28">
        <v>10903828</v>
      </c>
      <c r="K63" s="28">
        <v>86971</v>
      </c>
      <c r="L63" s="28">
        <v>71268</v>
      </c>
      <c r="M63" s="28">
        <v>15703</v>
      </c>
      <c r="O63" s="28">
        <v>19076</v>
      </c>
      <c r="P63" s="28">
        <v>3732</v>
      </c>
      <c r="R63" s="28">
        <v>205</v>
      </c>
      <c r="S63" s="28">
        <v>109984</v>
      </c>
      <c r="T63" s="31">
        <f t="shared" si="0"/>
        <v>0.50186750928206136</v>
      </c>
      <c r="U63" s="31">
        <f t="shared" si="1"/>
        <v>0.6479851614780332</v>
      </c>
      <c r="V63" s="31">
        <f t="shared" si="2"/>
        <v>0.79076047425080009</v>
      </c>
      <c r="W63" s="31">
        <f t="shared" si="3"/>
        <v>0.14277531277276695</v>
      </c>
      <c r="X63" s="31">
        <f t="shared" si="4"/>
        <v>0.20737561827174861</v>
      </c>
    </row>
    <row r="64" spans="1:24">
      <c r="A64" s="28" t="s">
        <v>424</v>
      </c>
      <c r="B64" s="28">
        <v>8437471</v>
      </c>
      <c r="C64" s="28">
        <v>5635941</v>
      </c>
      <c r="D64" s="28">
        <v>2799076</v>
      </c>
      <c r="E64" s="28">
        <v>2454</v>
      </c>
      <c r="F64" s="28">
        <v>2128178</v>
      </c>
      <c r="G64" s="28">
        <v>397438</v>
      </c>
      <c r="H64" s="28">
        <v>55414</v>
      </c>
      <c r="I64" s="28">
        <v>11010</v>
      </c>
      <c r="J64" s="28">
        <v>11029511</v>
      </c>
      <c r="K64" s="28">
        <v>93238</v>
      </c>
      <c r="L64" s="28">
        <v>78240</v>
      </c>
      <c r="M64" s="28">
        <v>14998</v>
      </c>
      <c r="O64" s="28">
        <v>19376</v>
      </c>
      <c r="P64" s="28">
        <v>3835</v>
      </c>
      <c r="S64" s="28">
        <v>116449</v>
      </c>
      <c r="T64" s="31">
        <f t="shared" si="0"/>
        <v>0.51098738647615471</v>
      </c>
      <c r="U64" s="31">
        <f t="shared" si="1"/>
        <v>0.67188211148227983</v>
      </c>
      <c r="V64" s="31">
        <f t="shared" si="2"/>
        <v>0.80067669108365036</v>
      </c>
      <c r="W64" s="31">
        <f t="shared" si="3"/>
        <v>0.12879457960137056</v>
      </c>
      <c r="X64" s="31">
        <f t="shared" si="4"/>
        <v>0.19932330891634964</v>
      </c>
    </row>
    <row r="65" spans="1:24">
      <c r="A65" s="28" t="s">
        <v>425</v>
      </c>
      <c r="B65" s="28">
        <v>8342356</v>
      </c>
      <c r="C65" s="28">
        <v>5645985</v>
      </c>
      <c r="D65" s="28">
        <v>2693516</v>
      </c>
      <c r="E65" s="28">
        <v>2855</v>
      </c>
      <c r="F65" s="28">
        <v>2099619</v>
      </c>
      <c r="G65" s="28">
        <v>379956</v>
      </c>
      <c r="H65" s="28">
        <v>64895</v>
      </c>
      <c r="I65" s="28">
        <v>16119</v>
      </c>
      <c r="J65" s="28">
        <v>10902945</v>
      </c>
      <c r="K65" s="28">
        <v>96725</v>
      </c>
      <c r="L65" s="28">
        <v>74872</v>
      </c>
      <c r="M65" s="28">
        <v>21853</v>
      </c>
      <c r="O65" s="28">
        <v>16087</v>
      </c>
      <c r="P65" s="28">
        <v>3346</v>
      </c>
      <c r="S65" s="28">
        <v>116158</v>
      </c>
      <c r="T65" s="31">
        <f t="shared" si="0"/>
        <v>0.51784036331468242</v>
      </c>
      <c r="U65" s="31">
        <f t="shared" si="1"/>
        <v>0.64457032662408098</v>
      </c>
      <c r="V65" s="31">
        <f t="shared" si="2"/>
        <v>0.83270200933211658</v>
      </c>
      <c r="W65" s="31">
        <f t="shared" si="3"/>
        <v>0.1881316827080356</v>
      </c>
      <c r="X65" s="31">
        <f t="shared" si="4"/>
        <v>0.1672979906678834</v>
      </c>
    </row>
    <row r="66" spans="1:24">
      <c r="A66" s="28" t="s">
        <v>426</v>
      </c>
      <c r="B66" s="28">
        <v>8254867</v>
      </c>
      <c r="C66" s="28">
        <v>5571198</v>
      </c>
      <c r="D66" s="28">
        <v>2683669</v>
      </c>
      <c r="F66" s="28">
        <v>2182146</v>
      </c>
      <c r="G66" s="28">
        <v>376449</v>
      </c>
      <c r="H66" s="28">
        <v>60168</v>
      </c>
      <c r="I66" s="28">
        <v>9513</v>
      </c>
      <c r="J66" s="28">
        <v>10883143</v>
      </c>
      <c r="K66" s="28">
        <v>90331</v>
      </c>
      <c r="L66" s="28">
        <v>70853</v>
      </c>
      <c r="M66" s="28">
        <v>19478</v>
      </c>
      <c r="O66" s="28">
        <v>26071</v>
      </c>
      <c r="P66" s="28">
        <v>3664</v>
      </c>
      <c r="Q66" s="28">
        <v>555</v>
      </c>
      <c r="R66" s="28">
        <v>261</v>
      </c>
      <c r="S66" s="28">
        <v>120882</v>
      </c>
      <c r="T66" s="31">
        <f t="shared" si="0"/>
        <v>0.51191075960317711</v>
      </c>
      <c r="U66" s="31">
        <f t="shared" si="1"/>
        <v>0.58613358481825251</v>
      </c>
      <c r="V66" s="31">
        <f t="shared" si="2"/>
        <v>0.74726592875696962</v>
      </c>
      <c r="W66" s="31">
        <f t="shared" si="3"/>
        <v>0.16113234393871709</v>
      </c>
      <c r="X66" s="31">
        <f t="shared" si="4"/>
        <v>0.24598368657037442</v>
      </c>
    </row>
    <row r="67" spans="1:24">
      <c r="A67" s="28" t="s">
        <v>427</v>
      </c>
      <c r="B67" s="28">
        <v>8291829</v>
      </c>
      <c r="C67" s="28">
        <v>5544331</v>
      </c>
      <c r="D67" s="28">
        <v>2747498</v>
      </c>
      <c r="F67" s="28">
        <v>2157988</v>
      </c>
      <c r="G67" s="28">
        <v>383233</v>
      </c>
      <c r="H67" s="28">
        <v>73175</v>
      </c>
      <c r="I67" s="28">
        <v>6900</v>
      </c>
      <c r="J67" s="28">
        <v>10913125</v>
      </c>
      <c r="K67" s="28">
        <v>97352</v>
      </c>
      <c r="L67" s="28">
        <v>76043</v>
      </c>
      <c r="M67" s="28">
        <v>21309</v>
      </c>
      <c r="O67" s="28">
        <v>20082</v>
      </c>
      <c r="P67" s="28">
        <v>3810</v>
      </c>
      <c r="R67" s="28">
        <v>175</v>
      </c>
      <c r="S67" s="28">
        <v>121419</v>
      </c>
      <c r="T67" s="31">
        <f t="shared" si="0"/>
        <v>0.50804247179428441</v>
      </c>
      <c r="U67" s="31">
        <f t="shared" si="1"/>
        <v>0.62628583664830051</v>
      </c>
      <c r="V67" s="31">
        <f t="shared" si="2"/>
        <v>0.80178555250825656</v>
      </c>
      <c r="W67" s="31">
        <f t="shared" si="3"/>
        <v>0.17549971585995602</v>
      </c>
      <c r="X67" s="31">
        <f t="shared" si="4"/>
        <v>0.19677315741358437</v>
      </c>
    </row>
    <row r="68" spans="1:24">
      <c r="A68" s="28" t="s">
        <v>428</v>
      </c>
      <c r="B68" s="28">
        <v>8462103</v>
      </c>
      <c r="C68" s="28">
        <v>5617740</v>
      </c>
      <c r="D68" s="28">
        <v>2844363</v>
      </c>
      <c r="F68" s="28">
        <v>2185305</v>
      </c>
      <c r="G68" s="28">
        <v>396127</v>
      </c>
      <c r="H68" s="28">
        <v>72195</v>
      </c>
      <c r="I68" s="28">
        <v>7366</v>
      </c>
      <c r="J68" s="28">
        <v>11123096</v>
      </c>
      <c r="K68" s="28">
        <v>103736</v>
      </c>
      <c r="L68" s="28">
        <v>80154</v>
      </c>
      <c r="M68" s="28">
        <v>23582</v>
      </c>
      <c r="O68" s="28">
        <v>22894</v>
      </c>
      <c r="P68" s="28">
        <v>4770</v>
      </c>
      <c r="S68" s="28">
        <v>131400</v>
      </c>
      <c r="T68" s="31">
        <f t="shared" si="0"/>
        <v>0.50505183089312544</v>
      </c>
      <c r="U68" s="31">
        <f t="shared" si="1"/>
        <v>0.61</v>
      </c>
      <c r="V68" s="31">
        <f t="shared" si="2"/>
        <v>0.78946727549467277</v>
      </c>
      <c r="W68" s="31">
        <f t="shared" si="3"/>
        <v>0.17946727549467276</v>
      </c>
      <c r="X68" s="31">
        <f t="shared" si="4"/>
        <v>0.21053272450532726</v>
      </c>
    </row>
    <row r="69" spans="1:24">
      <c r="A69" s="28" t="s">
        <v>429</v>
      </c>
      <c r="B69" s="28">
        <v>8422948</v>
      </c>
      <c r="C69" s="28">
        <v>5775392</v>
      </c>
      <c r="D69" s="28">
        <v>2644531</v>
      </c>
      <c r="E69" s="28">
        <v>3025</v>
      </c>
      <c r="F69" s="28">
        <v>2118454</v>
      </c>
      <c r="G69" s="28">
        <v>375638</v>
      </c>
      <c r="H69" s="28">
        <v>57651</v>
      </c>
      <c r="I69" s="28">
        <v>3731</v>
      </c>
      <c r="J69" s="28">
        <v>10978422</v>
      </c>
      <c r="K69" s="28">
        <v>107650</v>
      </c>
      <c r="L69" s="28">
        <v>85375</v>
      </c>
      <c r="M69" s="28">
        <v>22275</v>
      </c>
      <c r="O69" s="28">
        <v>18736</v>
      </c>
      <c r="P69" s="28">
        <v>5022</v>
      </c>
      <c r="S69" s="28">
        <v>131408</v>
      </c>
      <c r="T69" s="31">
        <f t="shared" si="0"/>
        <v>0.52606758967727785</v>
      </c>
      <c r="U69" s="31">
        <f t="shared" si="1"/>
        <v>0.64969408255205163</v>
      </c>
      <c r="V69" s="31">
        <f t="shared" si="2"/>
        <v>0.81920431023986362</v>
      </c>
      <c r="W69" s="31">
        <f t="shared" si="3"/>
        <v>0.16951022768781202</v>
      </c>
      <c r="X69" s="31">
        <f t="shared" si="4"/>
        <v>0.18079568976013638</v>
      </c>
    </row>
    <row r="70" spans="1:24">
      <c r="A70" s="28" t="s">
        <v>430</v>
      </c>
      <c r="B70" s="28">
        <v>8445922</v>
      </c>
      <c r="C70" s="28">
        <v>5680132</v>
      </c>
      <c r="D70" s="28">
        <v>2761466</v>
      </c>
      <c r="E70" s="28">
        <v>4324</v>
      </c>
      <c r="F70" s="28">
        <v>2150532</v>
      </c>
      <c r="G70" s="28">
        <v>393708</v>
      </c>
      <c r="H70" s="28">
        <v>53780</v>
      </c>
      <c r="I70" s="28">
        <v>2358</v>
      </c>
      <c r="J70" s="28">
        <v>11046300</v>
      </c>
      <c r="K70" s="28">
        <v>104540</v>
      </c>
      <c r="L70" s="28">
        <v>79581</v>
      </c>
      <c r="M70" s="28">
        <v>24959</v>
      </c>
      <c r="O70" s="28">
        <v>17647</v>
      </c>
      <c r="P70" s="28">
        <v>7040</v>
      </c>
      <c r="Q70" s="28">
        <v>555</v>
      </c>
      <c r="S70" s="28">
        <v>129782</v>
      </c>
      <c r="T70" s="31">
        <f t="shared" si="0"/>
        <v>0.51421127436336145</v>
      </c>
      <c r="U70" s="31">
        <f t="shared" si="1"/>
        <v>0.61318981060547684</v>
      </c>
      <c r="V70" s="31">
        <f t="shared" si="2"/>
        <v>0.80550461543203222</v>
      </c>
      <c r="W70" s="31">
        <f t="shared" si="3"/>
        <v>0.1923148048265553</v>
      </c>
      <c r="X70" s="31">
        <f t="shared" si="4"/>
        <v>0.19021898260159345</v>
      </c>
    </row>
    <row r="71" spans="1:24">
      <c r="A71" s="28" t="s">
        <v>431</v>
      </c>
      <c r="B71" s="28">
        <v>8493403</v>
      </c>
      <c r="C71" s="28">
        <v>5685771</v>
      </c>
      <c r="D71" s="28">
        <v>2807632</v>
      </c>
      <c r="F71" s="28">
        <v>2285943</v>
      </c>
      <c r="G71" s="28">
        <v>406201</v>
      </c>
      <c r="H71" s="28">
        <v>61528</v>
      </c>
      <c r="I71" s="28">
        <v>17670</v>
      </c>
      <c r="J71" s="28">
        <v>11264745</v>
      </c>
      <c r="K71" s="28">
        <v>96904</v>
      </c>
      <c r="L71" s="28">
        <v>80679</v>
      </c>
      <c r="M71" s="28">
        <v>16225</v>
      </c>
      <c r="O71" s="28">
        <v>20210</v>
      </c>
      <c r="P71" s="28">
        <v>5538</v>
      </c>
      <c r="S71" s="28">
        <v>122652</v>
      </c>
      <c r="T71" s="31">
        <f t="shared" si="0"/>
        <v>0.50474032035345673</v>
      </c>
      <c r="U71" s="31">
        <f t="shared" si="1"/>
        <v>0.65778788768222285</v>
      </c>
      <c r="V71" s="31">
        <f t="shared" si="2"/>
        <v>0.79007272608681478</v>
      </c>
      <c r="W71" s="31">
        <f t="shared" si="3"/>
        <v>0.13228483840459185</v>
      </c>
      <c r="X71" s="31">
        <f t="shared" si="4"/>
        <v>0.20992727391318527</v>
      </c>
    </row>
    <row r="72" spans="1:24">
      <c r="A72" s="28" t="s">
        <v>432</v>
      </c>
      <c r="B72" s="28">
        <v>8593094</v>
      </c>
      <c r="C72" s="28">
        <v>5714695</v>
      </c>
      <c r="D72" s="28">
        <v>2878399</v>
      </c>
      <c r="F72" s="28">
        <v>2338356</v>
      </c>
      <c r="G72" s="28">
        <v>398682</v>
      </c>
      <c r="H72" s="28">
        <v>74793</v>
      </c>
      <c r="I72" s="28">
        <v>9669</v>
      </c>
      <c r="J72" s="28">
        <v>11414594</v>
      </c>
      <c r="K72" s="28">
        <v>96259</v>
      </c>
      <c r="L72" s="28">
        <v>73771</v>
      </c>
      <c r="M72" s="28">
        <v>22488</v>
      </c>
      <c r="O72" s="28">
        <v>26938</v>
      </c>
      <c r="P72" s="28">
        <v>1164</v>
      </c>
      <c r="S72" s="28">
        <v>124361</v>
      </c>
      <c r="T72" s="31">
        <f t="shared" si="0"/>
        <v>0.50064811766410611</v>
      </c>
      <c r="U72" s="31">
        <f t="shared" si="1"/>
        <v>0.59320044065261612</v>
      </c>
      <c r="V72" s="31">
        <f t="shared" si="2"/>
        <v>0.7740288354065985</v>
      </c>
      <c r="W72" s="31">
        <f t="shared" si="3"/>
        <v>0.18082839475398235</v>
      </c>
      <c r="X72" s="31">
        <f t="shared" si="4"/>
        <v>0.22597116459340147</v>
      </c>
    </row>
    <row r="73" spans="1:24">
      <c r="A73" s="28" t="s">
        <v>433</v>
      </c>
      <c r="B73" s="28">
        <v>8568047</v>
      </c>
      <c r="C73" s="28">
        <v>5714986</v>
      </c>
      <c r="D73" s="28">
        <v>2852953</v>
      </c>
      <c r="E73" s="28">
        <v>108</v>
      </c>
      <c r="F73" s="28">
        <v>2319549</v>
      </c>
      <c r="G73" s="28">
        <v>432400</v>
      </c>
      <c r="H73" s="28">
        <v>59201</v>
      </c>
      <c r="I73" s="28">
        <v>10701</v>
      </c>
      <c r="J73" s="28">
        <v>11389898</v>
      </c>
      <c r="K73" s="28">
        <v>84657</v>
      </c>
      <c r="L73" s="28">
        <v>68733</v>
      </c>
      <c r="M73" s="28">
        <v>15924</v>
      </c>
      <c r="O73" s="28">
        <v>25499</v>
      </c>
      <c r="P73" s="28">
        <v>3922</v>
      </c>
      <c r="S73" s="28">
        <v>114078</v>
      </c>
      <c r="T73" s="31">
        <f t="shared" ref="T73:T78" si="5">C73/J73</f>
        <v>0.50175919046860651</v>
      </c>
      <c r="U73" s="31">
        <f t="shared" ref="U73:U78" si="6">L73/S73</f>
        <v>0.60250880976174193</v>
      </c>
      <c r="V73" s="31">
        <f t="shared" ref="V73:V78" si="7">K73/S73</f>
        <v>0.74209751222847531</v>
      </c>
      <c r="W73" s="31">
        <f t="shared" ref="W73:W78" si="8">M73/S73</f>
        <v>0.1395887024667333</v>
      </c>
      <c r="X73" s="31">
        <f t="shared" ref="X73:X78" si="9">(O73+P73)/S73</f>
        <v>0.25790248777152475</v>
      </c>
    </row>
    <row r="74" spans="1:24">
      <c r="A74" s="28" t="s">
        <v>434</v>
      </c>
      <c r="B74" s="28">
        <v>8321661</v>
      </c>
      <c r="C74" s="28">
        <v>5577047</v>
      </c>
      <c r="D74" s="28">
        <v>2744614</v>
      </c>
      <c r="F74" s="28">
        <v>2347043</v>
      </c>
      <c r="G74" s="28">
        <v>459294</v>
      </c>
      <c r="H74" s="28">
        <v>91067</v>
      </c>
      <c r="I74" s="28">
        <v>28955</v>
      </c>
      <c r="J74" s="28">
        <v>11248020</v>
      </c>
      <c r="K74" s="28">
        <v>90222</v>
      </c>
      <c r="L74" s="28">
        <v>69900</v>
      </c>
      <c r="M74" s="28">
        <v>20322</v>
      </c>
      <c r="O74" s="28">
        <v>22762</v>
      </c>
      <c r="P74" s="28">
        <v>2815</v>
      </c>
      <c r="S74" s="28">
        <v>115799</v>
      </c>
      <c r="T74" s="31">
        <f t="shared" si="5"/>
        <v>0.49582477627173493</v>
      </c>
      <c r="U74" s="31">
        <f t="shared" si="6"/>
        <v>0.6036321557180977</v>
      </c>
      <c r="V74" s="31">
        <f t="shared" si="7"/>
        <v>0.77912589918738506</v>
      </c>
      <c r="W74" s="31">
        <f t="shared" si="8"/>
        <v>0.17549374346928731</v>
      </c>
      <c r="X74" s="31">
        <f t="shared" si="9"/>
        <v>0.22087410081261497</v>
      </c>
    </row>
    <row r="75" spans="1:24">
      <c r="A75" s="28" t="s">
        <v>435</v>
      </c>
      <c r="B75" s="28">
        <v>8468642</v>
      </c>
      <c r="C75" s="28">
        <v>5646281</v>
      </c>
      <c r="D75" s="28">
        <v>2822361</v>
      </c>
      <c r="F75" s="28">
        <v>2314935</v>
      </c>
      <c r="G75" s="28">
        <v>434308</v>
      </c>
      <c r="H75" s="28">
        <v>76281</v>
      </c>
      <c r="I75" s="28">
        <v>9708</v>
      </c>
      <c r="J75" s="28">
        <v>11303874</v>
      </c>
      <c r="K75" s="28">
        <v>95268</v>
      </c>
      <c r="L75" s="28">
        <v>73919</v>
      </c>
      <c r="M75" s="28">
        <v>21349</v>
      </c>
      <c r="O75" s="28">
        <v>22157</v>
      </c>
      <c r="P75" s="28">
        <v>1316</v>
      </c>
      <c r="S75" s="28">
        <v>118741</v>
      </c>
      <c r="T75" s="31">
        <f t="shared" si="5"/>
        <v>0.4994996405657034</v>
      </c>
      <c r="U75" s="31">
        <f t="shared" si="6"/>
        <v>0.62252297016194913</v>
      </c>
      <c r="V75" s="31">
        <f t="shared" si="7"/>
        <v>0.80231764933763405</v>
      </c>
      <c r="W75" s="31">
        <f t="shared" si="8"/>
        <v>0.1797946791756849</v>
      </c>
      <c r="X75" s="31">
        <f t="shared" si="9"/>
        <v>0.197682350662366</v>
      </c>
    </row>
    <row r="76" spans="1:24">
      <c r="A76" s="28" t="s">
        <v>436</v>
      </c>
      <c r="B76" s="28">
        <v>8625904</v>
      </c>
      <c r="C76" s="28">
        <v>5692706</v>
      </c>
      <c r="D76" s="28">
        <v>2933198</v>
      </c>
      <c r="F76" s="28">
        <v>2436381</v>
      </c>
      <c r="G76" s="28">
        <v>449572</v>
      </c>
      <c r="H76" s="28">
        <v>66227</v>
      </c>
      <c r="I76" s="28">
        <v>34100</v>
      </c>
      <c r="J76" s="28">
        <v>11612184</v>
      </c>
      <c r="K76" s="28">
        <v>99840</v>
      </c>
      <c r="L76" s="28">
        <v>80672</v>
      </c>
      <c r="M76" s="28">
        <v>19168</v>
      </c>
      <c r="O76" s="28">
        <v>23381</v>
      </c>
      <c r="P76" s="28">
        <v>4337</v>
      </c>
      <c r="S76" s="28">
        <v>127558</v>
      </c>
      <c r="T76" s="31">
        <f t="shared" si="5"/>
        <v>0.49023560081376594</v>
      </c>
      <c r="U76" s="31">
        <f t="shared" si="6"/>
        <v>0.63243387321845745</v>
      </c>
      <c r="V76" s="31">
        <f t="shared" si="7"/>
        <v>0.78270277050439796</v>
      </c>
      <c r="W76" s="31">
        <f t="shared" si="8"/>
        <v>0.15026889728594051</v>
      </c>
      <c r="X76" s="31">
        <f t="shared" si="9"/>
        <v>0.21729722949560201</v>
      </c>
    </row>
    <row r="77" spans="1:24">
      <c r="A77" s="28" t="s">
        <v>436</v>
      </c>
      <c r="B77" s="28">
        <v>8789037</v>
      </c>
      <c r="C77" s="28">
        <v>5830809</v>
      </c>
      <c r="D77" s="28">
        <v>2958228</v>
      </c>
      <c r="F77" s="28">
        <v>2505001</v>
      </c>
      <c r="G77" s="28">
        <v>430177</v>
      </c>
      <c r="H77" s="28">
        <v>48859</v>
      </c>
      <c r="I77" s="28">
        <v>10911</v>
      </c>
      <c r="J77" s="28">
        <v>11783985</v>
      </c>
      <c r="K77" s="28">
        <v>95640</v>
      </c>
      <c r="L77" s="28">
        <v>75896</v>
      </c>
      <c r="M77" s="28">
        <v>19744</v>
      </c>
      <c r="O77" s="28">
        <v>27231</v>
      </c>
      <c r="P77" s="28">
        <v>2309</v>
      </c>
      <c r="S77" s="28">
        <v>125180</v>
      </c>
      <c r="T77" s="31">
        <f t="shared" si="5"/>
        <v>0.49480791090620024</v>
      </c>
      <c r="U77" s="31">
        <f t="shared" si="6"/>
        <v>0.60629493529317779</v>
      </c>
      <c r="V77" s="31">
        <f t="shared" si="7"/>
        <v>0.76401981147148101</v>
      </c>
      <c r="W77" s="31">
        <f t="shared" si="8"/>
        <v>0.15772487617830325</v>
      </c>
      <c r="X77" s="31">
        <f t="shared" si="9"/>
        <v>0.23598018852851893</v>
      </c>
    </row>
    <row r="78" spans="1:24">
      <c r="A78" s="28" t="s">
        <v>438</v>
      </c>
      <c r="B78" s="28">
        <v>8724220</v>
      </c>
      <c r="C78" s="28">
        <v>5825860</v>
      </c>
      <c r="D78" s="28">
        <v>2898360</v>
      </c>
      <c r="F78" s="28">
        <v>2397295</v>
      </c>
      <c r="G78" s="28">
        <v>433614</v>
      </c>
      <c r="H78" s="28">
        <v>69833</v>
      </c>
      <c r="I78" s="28">
        <v>9453</v>
      </c>
      <c r="J78" s="28">
        <v>11634415</v>
      </c>
      <c r="K78" s="28">
        <v>94353</v>
      </c>
      <c r="L78" s="28">
        <v>75010</v>
      </c>
      <c r="M78" s="28">
        <v>19343</v>
      </c>
      <c r="O78" s="28">
        <v>24119</v>
      </c>
      <c r="P78" s="28">
        <v>4095</v>
      </c>
      <c r="S78" s="28">
        <v>122567</v>
      </c>
      <c r="T78" s="31">
        <f t="shared" si="5"/>
        <v>0.50074369875924141</v>
      </c>
      <c r="U78" s="31">
        <f t="shared" si="6"/>
        <v>0.61199180856184776</v>
      </c>
      <c r="V78" s="31">
        <f t="shared" si="7"/>
        <v>0.76980753383863521</v>
      </c>
      <c r="W78" s="31">
        <f t="shared" si="8"/>
        <v>0.15781572527678739</v>
      </c>
      <c r="X78" s="31">
        <f t="shared" si="9"/>
        <v>0.23019246616136479</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
  <sheetViews>
    <sheetView workbookViewId="0">
      <selection activeCell="Q6" sqref="Q6"/>
    </sheetView>
  </sheetViews>
  <sheetFormatPr baseColWidth="10" defaultRowHeight="12" x14ac:dyDescent="0"/>
  <cols>
    <col min="1" max="18" width="10.83203125" style="78"/>
  </cols>
  <sheetData>
    <row r="1" spans="1:18" s="76" customFormat="1">
      <c r="A1" s="78" t="s">
        <v>468</v>
      </c>
      <c r="B1" s="78"/>
      <c r="C1" s="78"/>
      <c r="D1" s="78"/>
      <c r="E1" s="78"/>
      <c r="F1" s="78"/>
      <c r="G1" s="78"/>
      <c r="H1" s="78"/>
      <c r="I1" s="78"/>
      <c r="J1" s="78"/>
      <c r="K1" s="78"/>
      <c r="L1" s="78"/>
      <c r="M1" s="78"/>
      <c r="N1" s="78"/>
      <c r="O1" s="78"/>
      <c r="P1" s="78"/>
      <c r="Q1" s="78"/>
      <c r="R1" s="78"/>
    </row>
    <row r="2" spans="1:18" s="76" customFormat="1">
      <c r="A2" s="78" t="s">
        <v>444</v>
      </c>
      <c r="B2" s="78"/>
      <c r="C2" s="78"/>
      <c r="D2" s="78"/>
      <c r="E2" s="78"/>
      <c r="F2" s="78"/>
      <c r="G2" s="78"/>
      <c r="H2" s="78"/>
      <c r="I2" s="78"/>
      <c r="J2" s="78"/>
      <c r="K2" s="78"/>
      <c r="L2" s="78"/>
      <c r="M2" s="78"/>
      <c r="N2" s="78"/>
      <c r="O2" s="78"/>
      <c r="P2" s="78"/>
      <c r="Q2" s="78"/>
      <c r="R2" s="78"/>
    </row>
    <row r="3" spans="1:18" s="76" customFormat="1">
      <c r="A3" s="78" t="s">
        <v>445</v>
      </c>
      <c r="B3" s="78"/>
      <c r="C3" s="78"/>
      <c r="D3" s="78"/>
      <c r="E3" s="78"/>
      <c r="F3" s="78"/>
      <c r="G3" s="78"/>
      <c r="H3" s="78"/>
      <c r="I3" s="78"/>
      <c r="J3" s="78"/>
      <c r="K3" s="78"/>
      <c r="L3" s="78"/>
      <c r="M3" s="78"/>
      <c r="N3" s="78"/>
      <c r="O3" s="78"/>
      <c r="P3" s="78"/>
      <c r="Q3" s="78"/>
      <c r="R3" s="78"/>
    </row>
    <row r="4" spans="1:18" s="76" customFormat="1">
      <c r="A4" s="78"/>
      <c r="B4" s="78"/>
      <c r="C4" s="78"/>
      <c r="D4" s="78"/>
      <c r="E4" s="78"/>
      <c r="F4" s="78"/>
      <c r="G4" s="78"/>
      <c r="H4" s="78"/>
      <c r="I4" s="78"/>
      <c r="J4" s="78"/>
      <c r="K4" s="78"/>
      <c r="L4" s="78"/>
      <c r="M4" s="78"/>
      <c r="N4" s="78"/>
      <c r="O4" s="78"/>
      <c r="P4" s="78"/>
      <c r="Q4" s="78"/>
      <c r="R4" s="78"/>
    </row>
    <row r="5" spans="1:18" s="76" customFormat="1">
      <c r="A5" s="78"/>
      <c r="B5" s="78" t="s">
        <v>446</v>
      </c>
      <c r="C5" s="78" t="s">
        <v>446</v>
      </c>
      <c r="D5" s="78" t="s">
        <v>446</v>
      </c>
      <c r="E5" s="78" t="s">
        <v>446</v>
      </c>
      <c r="F5" s="78" t="s">
        <v>446</v>
      </c>
      <c r="G5" s="78" t="s">
        <v>446</v>
      </c>
      <c r="H5" s="78" t="s">
        <v>446</v>
      </c>
      <c r="I5" s="78" t="s">
        <v>331</v>
      </c>
      <c r="J5" s="78" t="s">
        <v>331</v>
      </c>
      <c r="K5" s="78" t="s">
        <v>331</v>
      </c>
      <c r="L5" s="78" t="s">
        <v>331</v>
      </c>
      <c r="M5" s="78" t="s">
        <v>331</v>
      </c>
      <c r="N5" s="78" t="s">
        <v>331</v>
      </c>
      <c r="O5" s="78" t="s">
        <v>331</v>
      </c>
      <c r="P5" s="78" t="s">
        <v>470</v>
      </c>
      <c r="Q5" s="78" t="s">
        <v>470</v>
      </c>
      <c r="R5" s="78" t="s">
        <v>470</v>
      </c>
    </row>
    <row r="6" spans="1:18">
      <c r="B6" s="78" t="s">
        <v>455</v>
      </c>
      <c r="C6" s="78" t="s">
        <v>456</v>
      </c>
      <c r="D6" s="78" t="s">
        <v>457</v>
      </c>
      <c r="E6" s="78" t="s">
        <v>459</v>
      </c>
      <c r="F6" s="78" t="s">
        <v>460</v>
      </c>
      <c r="G6" s="78" t="s">
        <v>462</v>
      </c>
      <c r="H6" s="78" t="s">
        <v>469</v>
      </c>
      <c r="I6" s="78" t="s">
        <v>455</v>
      </c>
      <c r="J6" s="78" t="s">
        <v>456</v>
      </c>
      <c r="K6" s="78" t="s">
        <v>457</v>
      </c>
      <c r="L6" s="78" t="s">
        <v>459</v>
      </c>
      <c r="M6" s="78" t="s">
        <v>460</v>
      </c>
      <c r="N6" s="78" t="s">
        <v>462</v>
      </c>
      <c r="O6" s="78" t="s">
        <v>469</v>
      </c>
      <c r="P6" s="78" t="s">
        <v>471</v>
      </c>
      <c r="Q6" s="78" t="s">
        <v>472</v>
      </c>
      <c r="R6" s="78" t="s">
        <v>473</v>
      </c>
    </row>
    <row r="7" spans="1:18" s="76" customFormat="1">
      <c r="A7" s="78"/>
      <c r="B7" s="78" t="s">
        <v>475</v>
      </c>
      <c r="C7" s="78" t="s">
        <v>475</v>
      </c>
      <c r="D7" s="78" t="s">
        <v>475</v>
      </c>
      <c r="E7" s="78" t="s">
        <v>475</v>
      </c>
      <c r="F7" s="78" t="s">
        <v>475</v>
      </c>
      <c r="G7" s="78" t="s">
        <v>475</v>
      </c>
      <c r="H7" s="78" t="s">
        <v>475</v>
      </c>
      <c r="I7" s="78" t="s">
        <v>475</v>
      </c>
      <c r="J7" s="78" t="s">
        <v>475</v>
      </c>
      <c r="K7" s="78" t="s">
        <v>475</v>
      </c>
      <c r="L7" s="78" t="s">
        <v>475</v>
      </c>
      <c r="M7" s="78" t="s">
        <v>475</v>
      </c>
      <c r="N7" s="78" t="s">
        <v>475</v>
      </c>
      <c r="O7" s="78" t="s">
        <v>475</v>
      </c>
      <c r="P7" s="78" t="s">
        <v>34</v>
      </c>
      <c r="Q7" s="78" t="s">
        <v>34</v>
      </c>
      <c r="R7" s="78" t="s">
        <v>34</v>
      </c>
    </row>
    <row r="8" spans="1:18">
      <c r="A8" s="78" t="s">
        <v>189</v>
      </c>
      <c r="B8" s="78">
        <v>600.20000000000005</v>
      </c>
      <c r="C8" s="78">
        <v>703.2</v>
      </c>
      <c r="D8" s="78">
        <v>391.8</v>
      </c>
      <c r="E8" s="78">
        <v>627</v>
      </c>
      <c r="F8" s="78">
        <v>1688.1</v>
      </c>
      <c r="G8" s="78">
        <v>652.79999999999995</v>
      </c>
      <c r="H8" s="78">
        <v>703.2</v>
      </c>
      <c r="I8" s="78">
        <v>672.3</v>
      </c>
      <c r="J8" s="78">
        <v>807.5</v>
      </c>
      <c r="K8" s="78">
        <v>318</v>
      </c>
      <c r="L8" s="78">
        <v>622.4</v>
      </c>
      <c r="M8" s="78">
        <v>1388.9</v>
      </c>
      <c r="N8" s="78">
        <v>685.2</v>
      </c>
      <c r="O8" s="78">
        <v>807.5</v>
      </c>
      <c r="P8" s="78">
        <f>N8/G8</f>
        <v>1.0496323529411766</v>
      </c>
      <c r="Q8" s="78">
        <f>J8/C8</f>
        <v>1.1483219567690557</v>
      </c>
      <c r="R8" s="78">
        <f>I8/B8</f>
        <v>1.1201266244585137</v>
      </c>
    </row>
    <row r="9" spans="1:18">
      <c r="A9" s="78" t="s">
        <v>190</v>
      </c>
      <c r="B9" s="78">
        <v>590.5</v>
      </c>
      <c r="C9" s="78">
        <v>694.6</v>
      </c>
      <c r="D9" s="78">
        <v>382</v>
      </c>
      <c r="E9" s="78">
        <v>607.5</v>
      </c>
      <c r="F9" s="78">
        <v>1695.3</v>
      </c>
      <c r="G9" s="78">
        <v>641.6</v>
      </c>
      <c r="I9" s="78">
        <v>660.4</v>
      </c>
      <c r="J9" s="78">
        <v>796.3</v>
      </c>
      <c r="K9" s="78">
        <v>296.5</v>
      </c>
      <c r="L9" s="78">
        <v>584</v>
      </c>
      <c r="M9" s="78">
        <v>1830.4</v>
      </c>
      <c r="N9" s="78">
        <v>671.3</v>
      </c>
      <c r="P9" s="78">
        <f t="shared" ref="P9:P72" si="0">N9/G9</f>
        <v>1.0462905236907729</v>
      </c>
      <c r="Q9" s="78">
        <f t="shared" ref="Q9:Q72" si="1">J9/C9</f>
        <v>1.1464152029945291</v>
      </c>
      <c r="R9" s="78">
        <f t="shared" ref="R9:R72" si="2">I9/B9</f>
        <v>1.1183742591024555</v>
      </c>
    </row>
    <row r="10" spans="1:18">
      <c r="A10" s="78" t="s">
        <v>191</v>
      </c>
      <c r="B10" s="78">
        <v>588.20000000000005</v>
      </c>
      <c r="C10" s="78">
        <v>691.5</v>
      </c>
      <c r="D10" s="78">
        <v>395.6</v>
      </c>
      <c r="E10" s="78">
        <v>611.6</v>
      </c>
      <c r="F10" s="78">
        <v>1645</v>
      </c>
      <c r="G10" s="78">
        <v>634.5</v>
      </c>
      <c r="H10" s="78">
        <v>693.05</v>
      </c>
      <c r="I10" s="78">
        <v>632.79999999999995</v>
      </c>
      <c r="J10" s="78">
        <v>786.5</v>
      </c>
      <c r="K10" s="78">
        <v>284.7</v>
      </c>
      <c r="L10" s="78">
        <v>527.4</v>
      </c>
      <c r="M10" s="78">
        <v>1604.6</v>
      </c>
      <c r="N10" s="78">
        <v>646.29999999999995</v>
      </c>
      <c r="O10" s="78">
        <v>791.4</v>
      </c>
      <c r="P10" s="78">
        <f t="shared" si="0"/>
        <v>1.0185973207249803</v>
      </c>
      <c r="Q10" s="78">
        <f t="shared" si="1"/>
        <v>1.1373825018076644</v>
      </c>
      <c r="R10" s="78">
        <f t="shared" si="2"/>
        <v>1.0758245494729681</v>
      </c>
    </row>
    <row r="11" spans="1:18">
      <c r="A11" s="78" t="s">
        <v>192</v>
      </c>
      <c r="B11" s="78">
        <v>596.29999999999995</v>
      </c>
      <c r="C11" s="78">
        <v>702.9</v>
      </c>
      <c r="D11" s="78">
        <v>414.5</v>
      </c>
      <c r="E11" s="78">
        <v>572.1</v>
      </c>
      <c r="F11" s="78">
        <v>1835.1</v>
      </c>
      <c r="G11" s="78">
        <v>643.1</v>
      </c>
      <c r="I11" s="78">
        <v>636.6</v>
      </c>
      <c r="J11" s="78">
        <v>799.3</v>
      </c>
      <c r="K11" s="78">
        <v>280.60000000000002</v>
      </c>
      <c r="L11" s="78">
        <v>548.1</v>
      </c>
      <c r="M11" s="78">
        <v>2088.4</v>
      </c>
      <c r="N11" s="78">
        <v>665</v>
      </c>
      <c r="P11" s="78">
        <f t="shared" si="0"/>
        <v>1.0340538018970611</v>
      </c>
      <c r="Q11" s="78">
        <f t="shared" si="1"/>
        <v>1.1371461089770949</v>
      </c>
      <c r="R11" s="78">
        <f t="shared" si="2"/>
        <v>1.0675834311588128</v>
      </c>
    </row>
    <row r="12" spans="1:18">
      <c r="A12" s="78" t="s">
        <v>193</v>
      </c>
      <c r="B12" s="78">
        <v>584.70000000000005</v>
      </c>
      <c r="C12" s="78">
        <v>704.4</v>
      </c>
      <c r="D12" s="78">
        <v>380.2</v>
      </c>
      <c r="E12" s="78">
        <v>606.6</v>
      </c>
      <c r="F12" s="78">
        <v>1663.1</v>
      </c>
      <c r="G12" s="78">
        <v>631.9</v>
      </c>
      <c r="H12" s="78">
        <v>703.65</v>
      </c>
      <c r="I12" s="78">
        <v>607.70000000000005</v>
      </c>
      <c r="J12" s="78">
        <v>758.4</v>
      </c>
      <c r="K12" s="78">
        <v>292</v>
      </c>
      <c r="L12" s="78">
        <v>652.5</v>
      </c>
      <c r="M12" s="78">
        <v>1730.1</v>
      </c>
      <c r="N12" s="78">
        <v>652.9</v>
      </c>
      <c r="O12" s="78">
        <v>778.85</v>
      </c>
      <c r="P12" s="78">
        <f t="shared" si="0"/>
        <v>1.0332331065041938</v>
      </c>
      <c r="Q12" s="78">
        <f t="shared" si="1"/>
        <v>1.0766609880749574</v>
      </c>
      <c r="R12" s="78">
        <f t="shared" si="2"/>
        <v>1.0393364118351291</v>
      </c>
    </row>
    <row r="13" spans="1:18">
      <c r="A13" s="78" t="s">
        <v>194</v>
      </c>
      <c r="B13" s="78">
        <v>608.20000000000005</v>
      </c>
      <c r="C13" s="78">
        <v>733.1</v>
      </c>
      <c r="D13" s="78">
        <v>398.2</v>
      </c>
      <c r="E13" s="78">
        <v>670.1</v>
      </c>
      <c r="F13" s="78">
        <v>1776.1</v>
      </c>
      <c r="G13" s="78">
        <v>669.1</v>
      </c>
      <c r="I13" s="78">
        <v>601.5</v>
      </c>
      <c r="J13" s="78">
        <v>732.2</v>
      </c>
      <c r="K13" s="78">
        <v>327.10000000000002</v>
      </c>
      <c r="L13" s="78">
        <v>580.29999999999995</v>
      </c>
      <c r="M13" s="78">
        <v>2219.9</v>
      </c>
      <c r="N13" s="78">
        <v>646.79999999999995</v>
      </c>
      <c r="P13" s="78">
        <f t="shared" si="0"/>
        <v>0.96667164848303677</v>
      </c>
      <c r="Q13" s="78">
        <f t="shared" si="1"/>
        <v>0.99877233665257126</v>
      </c>
      <c r="R13" s="78">
        <f t="shared" si="2"/>
        <v>0.98898388687931593</v>
      </c>
    </row>
    <row r="14" spans="1:18">
      <c r="A14" s="78" t="s">
        <v>195</v>
      </c>
      <c r="B14" s="78">
        <v>617</v>
      </c>
      <c r="C14" s="78">
        <v>753</v>
      </c>
      <c r="D14" s="78">
        <v>392.3</v>
      </c>
      <c r="E14" s="78">
        <v>636</v>
      </c>
      <c r="F14" s="78">
        <v>1840.8</v>
      </c>
      <c r="G14" s="78">
        <v>668.8</v>
      </c>
      <c r="H14" s="78">
        <v>743.05</v>
      </c>
      <c r="I14" s="78">
        <v>590.4</v>
      </c>
      <c r="J14" s="78">
        <v>733</v>
      </c>
      <c r="K14" s="78">
        <v>321.8</v>
      </c>
      <c r="L14" s="78">
        <v>684.1</v>
      </c>
      <c r="M14" s="78">
        <v>1659.1</v>
      </c>
      <c r="N14" s="78">
        <v>653</v>
      </c>
      <c r="O14" s="78">
        <v>732.6</v>
      </c>
      <c r="P14" s="78">
        <f t="shared" si="0"/>
        <v>0.97637559808612451</v>
      </c>
      <c r="Q14" s="78">
        <f t="shared" si="1"/>
        <v>0.97343957503320055</v>
      </c>
      <c r="R14" s="78">
        <f t="shared" si="2"/>
        <v>0.95688816855753644</v>
      </c>
    </row>
    <row r="15" spans="1:18">
      <c r="A15" s="78" t="s">
        <v>196</v>
      </c>
      <c r="B15" s="78">
        <v>599.79999999999995</v>
      </c>
      <c r="C15" s="78">
        <v>728.7</v>
      </c>
      <c r="D15" s="78">
        <v>385.3</v>
      </c>
      <c r="E15" s="78">
        <v>602.9</v>
      </c>
      <c r="F15" s="78">
        <v>1581</v>
      </c>
      <c r="G15" s="78">
        <v>639</v>
      </c>
      <c r="I15" s="78">
        <v>607.5</v>
      </c>
      <c r="J15" s="78">
        <v>756.9</v>
      </c>
      <c r="K15" s="78">
        <v>320.8</v>
      </c>
      <c r="L15" s="78">
        <v>560.9</v>
      </c>
      <c r="M15" s="78">
        <v>1555.7</v>
      </c>
      <c r="N15" s="78">
        <v>631</v>
      </c>
      <c r="P15" s="78">
        <f t="shared" si="0"/>
        <v>0.98748043818466358</v>
      </c>
      <c r="Q15" s="78">
        <f t="shared" si="1"/>
        <v>1.0386990531082749</v>
      </c>
      <c r="R15" s="78">
        <f t="shared" si="2"/>
        <v>1.0128376125375125</v>
      </c>
    </row>
    <row r="16" spans="1:18">
      <c r="A16" s="78" t="s">
        <v>197</v>
      </c>
      <c r="B16" s="78">
        <v>594.29999999999995</v>
      </c>
      <c r="C16" s="78">
        <v>728.6</v>
      </c>
      <c r="D16" s="78">
        <v>375.9</v>
      </c>
      <c r="E16" s="78">
        <v>553.20000000000005</v>
      </c>
      <c r="F16" s="78">
        <v>1571.9</v>
      </c>
      <c r="G16" s="78">
        <v>623.79999999999995</v>
      </c>
      <c r="H16" s="78">
        <v>728.65</v>
      </c>
      <c r="I16" s="78">
        <v>624.70000000000005</v>
      </c>
      <c r="J16" s="78">
        <v>787.6</v>
      </c>
      <c r="K16" s="78">
        <v>312.89999999999998</v>
      </c>
      <c r="L16" s="78">
        <v>590.5</v>
      </c>
      <c r="M16" s="78">
        <v>1466.1</v>
      </c>
      <c r="N16" s="78">
        <v>642.5</v>
      </c>
      <c r="O16" s="78">
        <v>772.25</v>
      </c>
      <c r="P16" s="78">
        <f t="shared" si="0"/>
        <v>1.029977556909266</v>
      </c>
      <c r="Q16" s="78">
        <f t="shared" si="1"/>
        <v>1.080977216579742</v>
      </c>
      <c r="R16" s="78">
        <f t="shared" si="2"/>
        <v>1.0511526165236413</v>
      </c>
    </row>
    <row r="17" spans="1:18">
      <c r="A17" s="78" t="s">
        <v>198</v>
      </c>
      <c r="B17" s="78">
        <v>584.70000000000005</v>
      </c>
      <c r="C17" s="78">
        <v>718.9</v>
      </c>
      <c r="D17" s="78">
        <v>364</v>
      </c>
      <c r="E17" s="78">
        <v>512.20000000000005</v>
      </c>
      <c r="F17" s="78">
        <v>1619.4</v>
      </c>
      <c r="G17" s="78">
        <v>614.6</v>
      </c>
      <c r="I17" s="78">
        <v>660.1</v>
      </c>
      <c r="J17" s="78">
        <v>838</v>
      </c>
      <c r="K17" s="78">
        <v>299.8</v>
      </c>
      <c r="L17" s="78">
        <v>511.6</v>
      </c>
      <c r="M17" s="78">
        <v>1304.5</v>
      </c>
      <c r="N17" s="78">
        <v>656.4</v>
      </c>
      <c r="P17" s="78">
        <f t="shared" si="0"/>
        <v>1.068011714936544</v>
      </c>
      <c r="Q17" s="78">
        <f t="shared" si="1"/>
        <v>1.1656697732647101</v>
      </c>
      <c r="R17" s="78">
        <f t="shared" si="2"/>
        <v>1.1289550196682059</v>
      </c>
    </row>
    <row r="18" spans="1:18">
      <c r="A18" s="78" t="s">
        <v>199</v>
      </c>
      <c r="B18" s="78">
        <v>592.70000000000005</v>
      </c>
      <c r="C18" s="78">
        <v>726.2</v>
      </c>
      <c r="D18" s="78">
        <v>376</v>
      </c>
      <c r="E18" s="78">
        <v>525.4</v>
      </c>
      <c r="F18" s="78">
        <v>1416</v>
      </c>
      <c r="G18" s="78">
        <v>610.4</v>
      </c>
      <c r="H18" s="78">
        <v>722.55</v>
      </c>
      <c r="I18" s="78">
        <v>658.3</v>
      </c>
      <c r="J18" s="78">
        <v>825.4</v>
      </c>
      <c r="K18" s="78">
        <v>284.5</v>
      </c>
      <c r="L18" s="78">
        <v>538.9</v>
      </c>
      <c r="M18" s="78">
        <v>1217.8</v>
      </c>
      <c r="N18" s="78">
        <v>651</v>
      </c>
      <c r="O18" s="78">
        <v>831.7</v>
      </c>
      <c r="P18" s="78">
        <f t="shared" si="0"/>
        <v>1.0665137614678899</v>
      </c>
      <c r="Q18" s="78">
        <f t="shared" si="1"/>
        <v>1.1366014871936105</v>
      </c>
      <c r="R18" s="78">
        <f t="shared" si="2"/>
        <v>1.1106799392610087</v>
      </c>
    </row>
    <row r="19" spans="1:18">
      <c r="A19" s="78" t="s">
        <v>200</v>
      </c>
      <c r="B19" s="78">
        <v>584.20000000000005</v>
      </c>
      <c r="C19" s="78">
        <v>712.3</v>
      </c>
      <c r="D19" s="78">
        <v>374</v>
      </c>
      <c r="E19" s="78">
        <v>499.1</v>
      </c>
      <c r="F19" s="78">
        <v>1505.9</v>
      </c>
      <c r="G19" s="78">
        <v>602.9</v>
      </c>
      <c r="I19" s="78">
        <v>631</v>
      </c>
      <c r="J19" s="78">
        <v>772.3</v>
      </c>
      <c r="K19" s="78">
        <v>290.39999999999998</v>
      </c>
      <c r="L19" s="78">
        <v>498.7</v>
      </c>
      <c r="M19" s="78">
        <v>1569.6</v>
      </c>
      <c r="N19" s="78">
        <v>635</v>
      </c>
      <c r="P19" s="78">
        <f t="shared" si="0"/>
        <v>1.0532426604743739</v>
      </c>
      <c r="Q19" s="78">
        <f t="shared" si="1"/>
        <v>1.0842341709953671</v>
      </c>
      <c r="R19" s="78">
        <f t="shared" si="2"/>
        <v>1.0801095515234509</v>
      </c>
    </row>
    <row r="20" spans="1:18">
      <c r="A20" s="78" t="s">
        <v>201</v>
      </c>
      <c r="B20" s="78">
        <v>578.29999999999995</v>
      </c>
      <c r="C20" s="78">
        <v>720.3</v>
      </c>
      <c r="D20" s="78">
        <v>345.3</v>
      </c>
      <c r="E20" s="78">
        <v>471.1</v>
      </c>
      <c r="F20" s="78">
        <v>1379.1</v>
      </c>
      <c r="G20" s="78">
        <v>586.79999999999995</v>
      </c>
      <c r="H20" s="78">
        <v>716.3</v>
      </c>
      <c r="I20" s="78">
        <v>622.4</v>
      </c>
      <c r="J20" s="78">
        <v>772.6</v>
      </c>
      <c r="K20" s="78">
        <v>277.5</v>
      </c>
      <c r="L20" s="78">
        <v>420.8</v>
      </c>
      <c r="M20" s="78">
        <v>1423.9</v>
      </c>
      <c r="N20" s="78">
        <v>598.5</v>
      </c>
      <c r="O20" s="78">
        <v>772.45</v>
      </c>
      <c r="P20" s="78">
        <f t="shared" si="0"/>
        <v>1.0199386503067485</v>
      </c>
      <c r="Q20" s="78">
        <f t="shared" si="1"/>
        <v>1.072608635290851</v>
      </c>
      <c r="R20" s="78">
        <f t="shared" si="2"/>
        <v>1.0762579975791113</v>
      </c>
    </row>
    <row r="21" spans="1:18">
      <c r="A21" s="78" t="s">
        <v>202</v>
      </c>
      <c r="B21" s="78">
        <v>558.79999999999995</v>
      </c>
      <c r="C21" s="78">
        <v>696.2</v>
      </c>
      <c r="D21" s="78">
        <v>317.60000000000002</v>
      </c>
      <c r="E21" s="78">
        <v>437.1</v>
      </c>
      <c r="F21" s="78">
        <v>1436.4</v>
      </c>
      <c r="G21" s="78">
        <v>562.4</v>
      </c>
      <c r="I21" s="78">
        <v>651.4</v>
      </c>
      <c r="J21" s="78">
        <v>760.8</v>
      </c>
      <c r="K21" s="78">
        <v>323.60000000000002</v>
      </c>
      <c r="L21" s="78">
        <v>487.9</v>
      </c>
      <c r="M21" s="78">
        <v>1281.5999999999999</v>
      </c>
      <c r="N21" s="78">
        <v>632.1</v>
      </c>
      <c r="P21" s="78">
        <f t="shared" si="0"/>
        <v>1.1239331436699858</v>
      </c>
      <c r="Q21" s="78">
        <f t="shared" si="1"/>
        <v>1.0927894283251938</v>
      </c>
      <c r="R21" s="78">
        <f t="shared" si="2"/>
        <v>1.1657122405153901</v>
      </c>
    </row>
    <row r="22" spans="1:18">
      <c r="A22" s="78" t="s">
        <v>382</v>
      </c>
      <c r="B22" s="78">
        <v>572.9</v>
      </c>
      <c r="C22" s="78">
        <v>716.2</v>
      </c>
      <c r="D22" s="78">
        <v>339.1</v>
      </c>
      <c r="E22" s="78">
        <v>440.6</v>
      </c>
      <c r="F22" s="78">
        <v>1533.1</v>
      </c>
      <c r="G22" s="78">
        <v>578.1</v>
      </c>
      <c r="H22" s="78">
        <v>706.2</v>
      </c>
      <c r="I22" s="78">
        <v>664.6</v>
      </c>
      <c r="J22" s="78">
        <v>816.3</v>
      </c>
      <c r="K22" s="78">
        <v>310.10000000000002</v>
      </c>
      <c r="L22" s="78">
        <v>440.1</v>
      </c>
      <c r="M22" s="78">
        <v>2467.8000000000002</v>
      </c>
      <c r="N22" s="78">
        <v>648.70000000000005</v>
      </c>
      <c r="O22" s="78">
        <v>788.55</v>
      </c>
      <c r="P22" s="78">
        <f t="shared" si="0"/>
        <v>1.1221241999654039</v>
      </c>
      <c r="Q22" s="78">
        <f t="shared" si="1"/>
        <v>1.1397654286512147</v>
      </c>
      <c r="R22" s="78">
        <f t="shared" si="2"/>
        <v>1.1600628381916567</v>
      </c>
    </row>
    <row r="23" spans="1:18">
      <c r="A23" s="78" t="s">
        <v>383</v>
      </c>
      <c r="B23" s="78">
        <v>587.4</v>
      </c>
      <c r="C23" s="78">
        <v>738.4</v>
      </c>
      <c r="D23" s="78">
        <v>353.7</v>
      </c>
      <c r="E23" s="78">
        <v>495.8</v>
      </c>
      <c r="F23" s="78">
        <v>1512.7</v>
      </c>
      <c r="G23" s="78">
        <v>599.70000000000005</v>
      </c>
      <c r="I23" s="78">
        <v>705.8</v>
      </c>
      <c r="J23" s="78">
        <v>840.8</v>
      </c>
      <c r="K23" s="78">
        <v>358.3</v>
      </c>
      <c r="L23" s="78">
        <v>575.9</v>
      </c>
      <c r="M23" s="78">
        <v>2097.5</v>
      </c>
      <c r="N23" s="78">
        <v>721.7</v>
      </c>
      <c r="P23" s="78">
        <f t="shared" si="0"/>
        <v>1.2034350508587628</v>
      </c>
      <c r="Q23" s="78">
        <f t="shared" si="1"/>
        <v>1.1386782231852655</v>
      </c>
      <c r="R23" s="78">
        <f t="shared" si="2"/>
        <v>1.2015662240381342</v>
      </c>
    </row>
    <row r="24" spans="1:18">
      <c r="A24" s="78" t="s">
        <v>384</v>
      </c>
      <c r="B24" s="78">
        <v>603.4</v>
      </c>
      <c r="C24" s="78">
        <v>791.6</v>
      </c>
      <c r="D24" s="78">
        <v>358.3</v>
      </c>
      <c r="E24" s="78">
        <v>500.1</v>
      </c>
      <c r="F24" s="78">
        <v>1514.1</v>
      </c>
      <c r="G24" s="78">
        <v>608</v>
      </c>
      <c r="I24" s="78">
        <v>687.7</v>
      </c>
      <c r="J24" s="78">
        <v>834.9</v>
      </c>
      <c r="K24" s="78">
        <v>272.5</v>
      </c>
      <c r="L24" s="78">
        <v>452.3</v>
      </c>
      <c r="M24" s="78">
        <v>1681.9</v>
      </c>
      <c r="N24" s="78">
        <v>662.5</v>
      </c>
      <c r="P24" s="78">
        <f t="shared" si="0"/>
        <v>1.0896381578947369</v>
      </c>
      <c r="Q24" s="78">
        <f t="shared" si="1"/>
        <v>1.0546993431025771</v>
      </c>
      <c r="R24" s="78">
        <f t="shared" si="2"/>
        <v>1.1397083195227047</v>
      </c>
    </row>
    <row r="25" spans="1:18">
      <c r="A25" s="78" t="s">
        <v>385</v>
      </c>
      <c r="B25" s="78">
        <v>635.70000000000005</v>
      </c>
      <c r="C25" s="78">
        <v>825.4</v>
      </c>
      <c r="D25" s="78">
        <v>374.8</v>
      </c>
      <c r="E25" s="78">
        <v>470.5</v>
      </c>
      <c r="F25" s="78">
        <v>1496.4</v>
      </c>
      <c r="G25" s="78">
        <v>629.9</v>
      </c>
      <c r="H25" s="78">
        <v>785.13</v>
      </c>
      <c r="I25" s="78">
        <v>731.4</v>
      </c>
      <c r="J25" s="78">
        <v>907.3</v>
      </c>
      <c r="K25" s="78">
        <v>304.5</v>
      </c>
      <c r="L25" s="78">
        <v>794.4</v>
      </c>
      <c r="M25" s="78">
        <v>2825.8</v>
      </c>
      <c r="N25" s="78">
        <v>782</v>
      </c>
      <c r="O25" s="78">
        <v>861</v>
      </c>
      <c r="P25" s="78">
        <f t="shared" si="0"/>
        <v>1.2414668995078584</v>
      </c>
      <c r="Q25" s="78">
        <f t="shared" si="1"/>
        <v>1.0992246183668524</v>
      </c>
      <c r="R25" s="78">
        <f t="shared" si="2"/>
        <v>1.1505427088249174</v>
      </c>
    </row>
    <row r="26" spans="1:18">
      <c r="A26" s="78" t="s">
        <v>386</v>
      </c>
      <c r="B26" s="78">
        <v>684.7</v>
      </c>
      <c r="C26" s="78">
        <v>898.2</v>
      </c>
      <c r="D26" s="78">
        <v>383.3</v>
      </c>
      <c r="E26" s="78">
        <v>492.1</v>
      </c>
      <c r="F26" s="78">
        <v>1599.7</v>
      </c>
      <c r="G26" s="78">
        <v>677.3</v>
      </c>
      <c r="I26" s="78">
        <v>756.8</v>
      </c>
      <c r="J26" s="78">
        <v>912.6</v>
      </c>
      <c r="K26" s="78">
        <v>449.4</v>
      </c>
      <c r="L26" s="78">
        <v>644.70000000000005</v>
      </c>
      <c r="M26" s="78">
        <v>4814</v>
      </c>
      <c r="N26" s="78">
        <v>781.3</v>
      </c>
      <c r="P26" s="78">
        <f t="shared" si="0"/>
        <v>1.1535508637236085</v>
      </c>
      <c r="Q26" s="78">
        <f t="shared" si="1"/>
        <v>1.0160320641282565</v>
      </c>
      <c r="R26" s="78">
        <f t="shared" si="2"/>
        <v>1.1053015919380749</v>
      </c>
    </row>
    <row r="27" spans="1:18">
      <c r="A27" s="78" t="s">
        <v>387</v>
      </c>
      <c r="B27" s="78">
        <v>653.9</v>
      </c>
      <c r="C27" s="78">
        <v>840.3</v>
      </c>
      <c r="D27" s="78">
        <v>388.1</v>
      </c>
      <c r="E27" s="78">
        <v>571.79999999999995</v>
      </c>
      <c r="F27" s="78">
        <v>1363.6</v>
      </c>
      <c r="G27" s="78">
        <v>661.8</v>
      </c>
      <c r="I27" s="78">
        <v>801.3</v>
      </c>
      <c r="J27" s="78">
        <v>968.7</v>
      </c>
      <c r="K27" s="78">
        <v>400.8</v>
      </c>
      <c r="L27" s="78">
        <v>564.5</v>
      </c>
      <c r="M27" s="78">
        <v>1391.9</v>
      </c>
      <c r="N27" s="78">
        <v>773.9</v>
      </c>
      <c r="P27" s="78">
        <f t="shared" si="0"/>
        <v>1.1693865216077366</v>
      </c>
      <c r="Q27" s="78">
        <f t="shared" si="1"/>
        <v>1.152802570510532</v>
      </c>
      <c r="R27" s="78">
        <f t="shared" si="2"/>
        <v>1.2254167303869092</v>
      </c>
    </row>
    <row r="28" spans="1:18">
      <c r="A28" s="78" t="s">
        <v>388</v>
      </c>
      <c r="B28" s="78">
        <v>661.9</v>
      </c>
      <c r="C28" s="78">
        <v>859.5</v>
      </c>
      <c r="D28" s="78">
        <v>391.9</v>
      </c>
      <c r="E28" s="78">
        <v>538.20000000000005</v>
      </c>
      <c r="F28" s="78">
        <v>1460.5</v>
      </c>
      <c r="G28" s="78">
        <v>664.1</v>
      </c>
      <c r="I28" s="78">
        <v>737.8</v>
      </c>
      <c r="J28" s="78">
        <v>882.7</v>
      </c>
      <c r="K28" s="78">
        <v>348.5</v>
      </c>
      <c r="L28" s="78">
        <v>802</v>
      </c>
      <c r="M28" s="78">
        <v>570</v>
      </c>
      <c r="N28" s="78">
        <v>742.7</v>
      </c>
      <c r="P28" s="78">
        <f t="shared" si="0"/>
        <v>1.1183556693269086</v>
      </c>
      <c r="Q28" s="78">
        <f t="shared" si="1"/>
        <v>1.0269924374636417</v>
      </c>
      <c r="R28" s="78">
        <f t="shared" si="2"/>
        <v>1.1146698897114367</v>
      </c>
    </row>
    <row r="29" spans="1:18">
      <c r="A29" s="78" t="s">
        <v>389</v>
      </c>
      <c r="B29" s="78">
        <v>683.4</v>
      </c>
      <c r="C29" s="78">
        <v>882.2</v>
      </c>
      <c r="D29" s="78">
        <v>421.2</v>
      </c>
      <c r="E29" s="78">
        <v>581.9</v>
      </c>
      <c r="F29" s="78">
        <v>1390.8</v>
      </c>
      <c r="G29" s="78">
        <v>687.2</v>
      </c>
      <c r="H29" s="78">
        <v>870.05</v>
      </c>
      <c r="I29" s="78">
        <v>785.6</v>
      </c>
      <c r="J29" s="78">
        <v>946.5</v>
      </c>
      <c r="K29" s="78">
        <v>339.2</v>
      </c>
      <c r="L29" s="78">
        <v>1181.5</v>
      </c>
      <c r="M29" s="78">
        <v>1065.4000000000001</v>
      </c>
      <c r="N29" s="78">
        <v>833.1</v>
      </c>
      <c r="O29" s="78">
        <v>927625</v>
      </c>
      <c r="P29" s="78">
        <f t="shared" si="0"/>
        <v>1.2123108265424911</v>
      </c>
      <c r="Q29" s="78">
        <f t="shared" si="1"/>
        <v>1.0728859669009294</v>
      </c>
      <c r="R29" s="78">
        <f t="shared" si="2"/>
        <v>1.1495463857184665</v>
      </c>
    </row>
    <row r="30" spans="1:18">
      <c r="A30" s="78" t="s">
        <v>390</v>
      </c>
      <c r="B30" s="78">
        <v>725.2</v>
      </c>
      <c r="C30" s="78">
        <v>936.2</v>
      </c>
      <c r="D30" s="78">
        <v>438.1</v>
      </c>
      <c r="E30" s="78">
        <v>572.29999999999995</v>
      </c>
      <c r="F30" s="78">
        <v>1698</v>
      </c>
      <c r="G30" s="78">
        <v>725.8</v>
      </c>
      <c r="I30" s="78">
        <v>783</v>
      </c>
      <c r="J30" s="78">
        <v>987.2</v>
      </c>
      <c r="K30" s="78">
        <v>342.7</v>
      </c>
      <c r="L30" s="78">
        <v>506.7</v>
      </c>
      <c r="M30" s="78">
        <v>2307.1</v>
      </c>
      <c r="N30" s="78">
        <v>754.8</v>
      </c>
      <c r="P30" s="78">
        <f t="shared" si="0"/>
        <v>1.0399559107192065</v>
      </c>
      <c r="Q30" s="78">
        <f t="shared" si="1"/>
        <v>1.054475539414655</v>
      </c>
      <c r="R30" s="78">
        <f t="shared" si="2"/>
        <v>1.0797021511307225</v>
      </c>
    </row>
    <row r="31" spans="1:18">
      <c r="A31" s="78" t="s">
        <v>391</v>
      </c>
      <c r="B31" s="78">
        <v>750.5</v>
      </c>
      <c r="C31" s="78">
        <v>972.6</v>
      </c>
      <c r="D31" s="78">
        <v>446.2</v>
      </c>
      <c r="E31" s="78">
        <v>611.29999999999995</v>
      </c>
      <c r="F31" s="78">
        <v>1859.6</v>
      </c>
      <c r="G31" s="78">
        <v>757.3</v>
      </c>
      <c r="I31" s="78">
        <v>953.4</v>
      </c>
      <c r="J31" s="78">
        <v>1167.3</v>
      </c>
      <c r="K31" s="78">
        <v>448.3</v>
      </c>
      <c r="L31" s="78">
        <v>700.1</v>
      </c>
      <c r="M31" s="78">
        <v>1326.4</v>
      </c>
      <c r="N31" s="78">
        <v>921.7</v>
      </c>
      <c r="P31" s="78">
        <f t="shared" si="0"/>
        <v>1.217087019675162</v>
      </c>
      <c r="Q31" s="78">
        <f t="shared" si="1"/>
        <v>1.2001850709438617</v>
      </c>
      <c r="R31" s="78">
        <f t="shared" si="2"/>
        <v>1.2703530979347102</v>
      </c>
    </row>
    <row r="32" spans="1:18">
      <c r="A32" s="78" t="s">
        <v>392</v>
      </c>
      <c r="B32" s="78">
        <v>796.2</v>
      </c>
      <c r="C32" s="78">
        <v>1031.2</v>
      </c>
      <c r="D32" s="78">
        <v>475.8</v>
      </c>
      <c r="E32" s="78">
        <v>643.4</v>
      </c>
      <c r="F32" s="78">
        <v>2338.4</v>
      </c>
      <c r="G32" s="78">
        <v>823.2</v>
      </c>
      <c r="I32" s="78">
        <v>842.9</v>
      </c>
      <c r="J32" s="78">
        <v>1052.8</v>
      </c>
      <c r="K32" s="78">
        <v>468.7</v>
      </c>
      <c r="L32" s="78">
        <v>899.5</v>
      </c>
      <c r="M32" s="78">
        <v>2020</v>
      </c>
      <c r="N32" s="78">
        <v>903.6</v>
      </c>
      <c r="P32" s="78">
        <f t="shared" si="0"/>
        <v>1.097667638483965</v>
      </c>
      <c r="Q32" s="78">
        <f t="shared" si="1"/>
        <v>1.0209464701318851</v>
      </c>
      <c r="R32" s="78">
        <f t="shared" si="2"/>
        <v>1.0586536046219541</v>
      </c>
    </row>
    <row r="33" spans="1:18">
      <c r="A33" s="78" t="s">
        <v>393</v>
      </c>
      <c r="B33" s="78">
        <v>839.8</v>
      </c>
      <c r="C33" s="78">
        <v>1092.5</v>
      </c>
      <c r="D33" s="78">
        <v>481.9</v>
      </c>
      <c r="E33" s="78">
        <v>674.7</v>
      </c>
      <c r="F33" s="78">
        <v>1815.1</v>
      </c>
      <c r="G33" s="78">
        <v>837.7</v>
      </c>
      <c r="H33" s="78">
        <v>1008.12</v>
      </c>
      <c r="I33" s="78">
        <v>871.1</v>
      </c>
      <c r="J33" s="78">
        <v>1071.3</v>
      </c>
      <c r="K33" s="78">
        <v>426.3</v>
      </c>
      <c r="L33" s="78">
        <v>999.3</v>
      </c>
      <c r="M33" s="78">
        <v>1553.4</v>
      </c>
      <c r="N33" s="78">
        <v>898.7</v>
      </c>
      <c r="O33" s="78">
        <v>1069.6500000000001</v>
      </c>
      <c r="P33" s="78">
        <f t="shared" si="0"/>
        <v>1.0728184314193625</v>
      </c>
      <c r="Q33" s="78">
        <f t="shared" si="1"/>
        <v>0.98059496567505722</v>
      </c>
      <c r="R33" s="78">
        <f t="shared" si="2"/>
        <v>1.0372707787568469</v>
      </c>
    </row>
    <row r="34" spans="1:18">
      <c r="A34" s="78" t="s">
        <v>394</v>
      </c>
      <c r="B34" s="78">
        <v>898.7</v>
      </c>
      <c r="C34" s="78">
        <v>1159.4000000000001</v>
      </c>
      <c r="D34" s="78">
        <v>506.4</v>
      </c>
      <c r="E34" s="78">
        <v>783.9</v>
      </c>
      <c r="F34" s="78">
        <v>2198.5</v>
      </c>
      <c r="G34" s="78">
        <v>918.4</v>
      </c>
      <c r="I34" s="78">
        <v>1128</v>
      </c>
      <c r="J34" s="78">
        <v>1297.2</v>
      </c>
      <c r="K34" s="78">
        <v>524.79999999999995</v>
      </c>
      <c r="L34" s="78">
        <v>975.6</v>
      </c>
      <c r="M34" s="78">
        <v>1590.8</v>
      </c>
      <c r="N34" s="78">
        <v>1108.5</v>
      </c>
      <c r="P34" s="78">
        <f t="shared" si="0"/>
        <v>1.206990418118467</v>
      </c>
      <c r="Q34" s="78">
        <f t="shared" si="1"/>
        <v>1.1188545799551493</v>
      </c>
      <c r="R34" s="78">
        <f t="shared" si="2"/>
        <v>1.2551463224657839</v>
      </c>
    </row>
    <row r="35" spans="1:18">
      <c r="A35" s="78" t="s">
        <v>395</v>
      </c>
      <c r="B35" s="78">
        <v>932</v>
      </c>
      <c r="C35" s="78">
        <v>1203.9000000000001</v>
      </c>
      <c r="D35" s="78">
        <v>528.5</v>
      </c>
      <c r="E35" s="78">
        <v>736.2</v>
      </c>
      <c r="F35" s="78">
        <v>1922.8</v>
      </c>
      <c r="G35" s="78">
        <v>930.8</v>
      </c>
      <c r="I35" s="78">
        <v>1098.2</v>
      </c>
      <c r="J35" s="78">
        <v>1290.7</v>
      </c>
      <c r="K35" s="78">
        <v>580.5</v>
      </c>
      <c r="L35" s="78">
        <v>752.5</v>
      </c>
      <c r="M35" s="78">
        <v>4274.7</v>
      </c>
      <c r="N35" s="78">
        <v>1164.8</v>
      </c>
      <c r="P35" s="78">
        <f t="shared" si="0"/>
        <v>1.2513966480446927</v>
      </c>
      <c r="Q35" s="78">
        <f t="shared" si="1"/>
        <v>1.0720990115458093</v>
      </c>
      <c r="R35" s="78">
        <f t="shared" si="2"/>
        <v>1.1783261802575107</v>
      </c>
    </row>
    <row r="36" spans="1:18">
      <c r="A36" s="78" t="s">
        <v>396</v>
      </c>
      <c r="B36" s="78">
        <v>975.3</v>
      </c>
      <c r="C36" s="78">
        <v>1271</v>
      </c>
      <c r="D36" s="78">
        <v>531.70000000000005</v>
      </c>
      <c r="E36" s="78">
        <v>767.7</v>
      </c>
      <c r="F36" s="78">
        <v>2054.4</v>
      </c>
      <c r="G36" s="78">
        <v>975.9</v>
      </c>
      <c r="I36" s="78">
        <v>1184.5999999999999</v>
      </c>
      <c r="J36" s="78">
        <v>1417.3</v>
      </c>
      <c r="K36" s="78">
        <v>605.4</v>
      </c>
      <c r="L36" s="78">
        <v>764.2</v>
      </c>
      <c r="M36" s="78">
        <v>2806.1</v>
      </c>
      <c r="N36" s="78">
        <v>1166.3</v>
      </c>
      <c r="P36" s="78">
        <f t="shared" si="0"/>
        <v>1.1951019571677426</v>
      </c>
      <c r="Q36" s="78">
        <f t="shared" si="1"/>
        <v>1.1151062155782847</v>
      </c>
      <c r="R36" s="78">
        <f t="shared" si="2"/>
        <v>1.2146006357018353</v>
      </c>
    </row>
    <row r="37" spans="1:18">
      <c r="A37" s="78" t="s">
        <v>397</v>
      </c>
      <c r="B37" s="78">
        <v>1027.5</v>
      </c>
      <c r="C37" s="78">
        <v>1334.3</v>
      </c>
      <c r="D37" s="78">
        <v>575.1</v>
      </c>
      <c r="E37" s="78">
        <v>804.1</v>
      </c>
      <c r="F37" s="78">
        <v>2331.6999999999998</v>
      </c>
      <c r="G37" s="78">
        <v>1029.7</v>
      </c>
      <c r="H37" s="78">
        <v>1242.1500000000001</v>
      </c>
      <c r="I37" s="78">
        <v>1338.3</v>
      </c>
      <c r="J37" s="78">
        <v>1617.4</v>
      </c>
      <c r="K37" s="78">
        <v>627.6</v>
      </c>
      <c r="L37" s="78">
        <v>872.1</v>
      </c>
      <c r="M37" s="78">
        <v>2276.6999999999998</v>
      </c>
      <c r="N37" s="78">
        <v>1303.7</v>
      </c>
      <c r="O37" s="78">
        <v>1405.65</v>
      </c>
      <c r="P37" s="78">
        <f t="shared" si="0"/>
        <v>1.2660969214334272</v>
      </c>
      <c r="Q37" s="78">
        <f t="shared" si="1"/>
        <v>1.2121711758974745</v>
      </c>
      <c r="R37" s="78">
        <f t="shared" si="2"/>
        <v>1.3024817518248175</v>
      </c>
    </row>
    <row r="38" spans="1:18">
      <c r="A38" s="78" t="s">
        <v>398</v>
      </c>
      <c r="B38" s="78">
        <v>1082.9000000000001</v>
      </c>
      <c r="C38" s="78">
        <v>1393</v>
      </c>
      <c r="D38" s="78">
        <v>609.6</v>
      </c>
      <c r="E38" s="78">
        <v>872.4</v>
      </c>
      <c r="F38" s="78">
        <v>2506.3000000000002</v>
      </c>
      <c r="G38" s="78">
        <v>1098.4000000000001</v>
      </c>
      <c r="I38" s="78">
        <v>1318.9</v>
      </c>
      <c r="J38" s="78">
        <v>1547.9</v>
      </c>
      <c r="K38" s="78">
        <v>641.5</v>
      </c>
      <c r="L38" s="78">
        <v>1240.0999999999999</v>
      </c>
      <c r="M38" s="78">
        <v>4138.6000000000004</v>
      </c>
      <c r="N38" s="78">
        <v>1410.4</v>
      </c>
      <c r="P38" s="78">
        <f t="shared" si="0"/>
        <v>1.2840495265841223</v>
      </c>
      <c r="Q38" s="78">
        <f t="shared" si="1"/>
        <v>1.1111988513998565</v>
      </c>
      <c r="R38" s="78">
        <f t="shared" si="2"/>
        <v>1.2179333271770247</v>
      </c>
    </row>
    <row r="39" spans="1:18">
      <c r="A39" s="78" t="s">
        <v>399</v>
      </c>
      <c r="B39" s="78">
        <v>1142</v>
      </c>
      <c r="C39" s="78">
        <v>1461.6</v>
      </c>
      <c r="D39" s="78">
        <v>626.4</v>
      </c>
      <c r="E39" s="78">
        <v>904.9</v>
      </c>
      <c r="F39" s="78">
        <v>2178.6</v>
      </c>
      <c r="G39" s="78">
        <v>1141.4000000000001</v>
      </c>
      <c r="I39" s="78">
        <v>1352.4</v>
      </c>
      <c r="J39" s="78">
        <v>1598.2</v>
      </c>
      <c r="K39" s="78">
        <v>619.20000000000005</v>
      </c>
      <c r="L39" s="78">
        <v>1145.2</v>
      </c>
      <c r="M39" s="78">
        <v>1984.6</v>
      </c>
      <c r="N39" s="78">
        <v>1345.1</v>
      </c>
      <c r="P39" s="78">
        <f t="shared" si="0"/>
        <v>1.1784650429297352</v>
      </c>
      <c r="Q39" s="78">
        <f t="shared" si="1"/>
        <v>1.0934592227695676</v>
      </c>
      <c r="R39" s="78">
        <f t="shared" si="2"/>
        <v>1.1842381786339755</v>
      </c>
    </row>
    <row r="40" spans="1:18">
      <c r="A40" s="78" t="s">
        <v>400</v>
      </c>
      <c r="B40" s="78">
        <v>1284.5</v>
      </c>
      <c r="C40" s="78">
        <v>1650.4</v>
      </c>
      <c r="D40" s="78">
        <v>699.2</v>
      </c>
      <c r="E40" s="78">
        <v>1078.4000000000001</v>
      </c>
      <c r="F40" s="78">
        <v>2766.1</v>
      </c>
      <c r="G40" s="78">
        <v>1305.7</v>
      </c>
      <c r="H40" s="78">
        <v>1501.66</v>
      </c>
      <c r="I40" s="78">
        <v>1649.7</v>
      </c>
      <c r="J40" s="78">
        <v>1940.9</v>
      </c>
      <c r="K40" s="78">
        <v>816.1</v>
      </c>
      <c r="L40" s="78">
        <v>1079.2</v>
      </c>
      <c r="M40" s="78">
        <v>3771.9</v>
      </c>
      <c r="N40" s="78">
        <v>1634.8</v>
      </c>
      <c r="O40" s="78">
        <v>1695.66</v>
      </c>
      <c r="P40" s="78">
        <f t="shared" si="0"/>
        <v>1.2520487095044803</v>
      </c>
      <c r="Q40" s="78">
        <f t="shared" si="1"/>
        <v>1.1760179350460493</v>
      </c>
      <c r="R40" s="78">
        <f t="shared" si="2"/>
        <v>1.2843129622421177</v>
      </c>
    </row>
    <row r="41" spans="1:18">
      <c r="A41" s="78" t="s">
        <v>401</v>
      </c>
      <c r="B41" s="78">
        <v>1383.1</v>
      </c>
      <c r="C41" s="78">
        <v>1739.1</v>
      </c>
      <c r="D41" s="78">
        <v>763.1</v>
      </c>
      <c r="E41" s="78">
        <v>1153.2</v>
      </c>
      <c r="F41" s="78">
        <v>2753.5</v>
      </c>
      <c r="G41" s="78">
        <v>1399.2</v>
      </c>
      <c r="I41" s="78">
        <v>1847.7</v>
      </c>
      <c r="J41" s="78">
        <v>2090.5</v>
      </c>
      <c r="K41" s="78">
        <v>824.9</v>
      </c>
      <c r="L41" s="78">
        <v>1578.6</v>
      </c>
      <c r="M41" s="78">
        <v>3291.8</v>
      </c>
      <c r="N41" s="78">
        <v>1842.7</v>
      </c>
      <c r="P41" s="78">
        <f t="shared" si="0"/>
        <v>1.3169668381932533</v>
      </c>
      <c r="Q41" s="78">
        <f t="shared" si="1"/>
        <v>1.2020585360243805</v>
      </c>
      <c r="R41" s="78">
        <f t="shared" si="2"/>
        <v>1.3359120815559251</v>
      </c>
    </row>
    <row r="42" spans="1:18">
      <c r="A42" s="78" t="s">
        <v>402</v>
      </c>
      <c r="B42" s="78">
        <v>1465.4</v>
      </c>
      <c r="C42" s="78">
        <v>1828.5</v>
      </c>
      <c r="D42" s="78">
        <v>806.7</v>
      </c>
      <c r="E42" s="78">
        <v>1220.3</v>
      </c>
      <c r="F42" s="78">
        <v>2472</v>
      </c>
      <c r="G42" s="78">
        <v>1462.2</v>
      </c>
      <c r="I42" s="78">
        <v>1990.9</v>
      </c>
      <c r="J42" s="78">
        <v>2313.3000000000002</v>
      </c>
      <c r="K42" s="78">
        <v>989.9</v>
      </c>
      <c r="L42" s="78">
        <v>1445.7</v>
      </c>
      <c r="M42" s="78">
        <v>1895.8</v>
      </c>
      <c r="N42" s="78">
        <v>1900.9</v>
      </c>
      <c r="P42" s="78">
        <f t="shared" si="0"/>
        <v>1.3000273560388456</v>
      </c>
      <c r="Q42" s="78">
        <f t="shared" si="1"/>
        <v>1.2651353568498771</v>
      </c>
      <c r="R42" s="78">
        <f t="shared" si="2"/>
        <v>1.3586051590009554</v>
      </c>
    </row>
    <row r="43" spans="1:18">
      <c r="A43" s="78" t="s">
        <v>403</v>
      </c>
      <c r="B43" s="78">
        <v>1545.6</v>
      </c>
      <c r="C43" s="78">
        <v>1952.7</v>
      </c>
      <c r="D43" s="78">
        <v>844.7</v>
      </c>
      <c r="E43" s="78">
        <v>1202.8</v>
      </c>
      <c r="F43" s="78">
        <v>2937.9</v>
      </c>
      <c r="G43" s="78">
        <v>1531.6</v>
      </c>
      <c r="I43" s="78">
        <v>1848.4</v>
      </c>
      <c r="J43" s="78">
        <v>2259.5</v>
      </c>
      <c r="K43" s="78">
        <v>828.1</v>
      </c>
      <c r="L43" s="78">
        <v>1364.6</v>
      </c>
      <c r="M43" s="78">
        <v>2397.3000000000002</v>
      </c>
      <c r="N43" s="78">
        <v>1767.1</v>
      </c>
      <c r="P43" s="78">
        <f t="shared" si="0"/>
        <v>1.1537607730477932</v>
      </c>
      <c r="Q43" s="78">
        <f t="shared" si="1"/>
        <v>1.157115788395555</v>
      </c>
      <c r="R43" s="78">
        <f t="shared" si="2"/>
        <v>1.1959109730848863</v>
      </c>
    </row>
    <row r="44" spans="1:18">
      <c r="A44" s="78" t="s">
        <v>404</v>
      </c>
      <c r="B44" s="78">
        <v>1619</v>
      </c>
      <c r="C44" s="78">
        <v>2058.8000000000002</v>
      </c>
      <c r="D44" s="78">
        <v>875</v>
      </c>
      <c r="E44" s="78">
        <v>1256.5999999999999</v>
      </c>
      <c r="F44" s="78">
        <v>2932.5</v>
      </c>
      <c r="G44" s="78">
        <v>1606.2</v>
      </c>
      <c r="H44" s="78">
        <v>1894.77</v>
      </c>
      <c r="I44" s="78">
        <v>1953</v>
      </c>
      <c r="J44" s="78">
        <v>2335.4</v>
      </c>
      <c r="K44" s="78">
        <v>911.2</v>
      </c>
      <c r="L44" s="78">
        <v>1178.2</v>
      </c>
      <c r="M44" s="78">
        <v>3116</v>
      </c>
      <c r="N44" s="78">
        <v>1853.4</v>
      </c>
      <c r="O44" s="78">
        <v>2249.67</v>
      </c>
      <c r="P44" s="78">
        <f t="shared" si="0"/>
        <v>1.153903623459096</v>
      </c>
      <c r="Q44" s="78">
        <f t="shared" si="1"/>
        <v>1.1343501068583641</v>
      </c>
      <c r="R44" s="78">
        <f t="shared" si="2"/>
        <v>1.2063001852995676</v>
      </c>
    </row>
    <row r="45" spans="1:18">
      <c r="A45" s="78" t="s">
        <v>405</v>
      </c>
      <c r="B45" s="78">
        <v>1695.1</v>
      </c>
      <c r="C45" s="78">
        <v>2127</v>
      </c>
      <c r="D45" s="78">
        <v>920.7</v>
      </c>
      <c r="E45" s="78">
        <v>1363.6</v>
      </c>
      <c r="F45" s="78">
        <v>3485.4</v>
      </c>
      <c r="G45" s="78">
        <v>1706.3</v>
      </c>
      <c r="I45" s="78">
        <v>2271.9</v>
      </c>
      <c r="J45" s="78">
        <v>2640.2</v>
      </c>
      <c r="K45" s="78">
        <v>1059.4000000000001</v>
      </c>
      <c r="L45" s="78">
        <v>1180.8</v>
      </c>
      <c r="M45" s="78">
        <v>3211.2</v>
      </c>
      <c r="N45" s="78">
        <v>2125.3000000000002</v>
      </c>
      <c r="P45" s="78">
        <f t="shared" si="0"/>
        <v>1.2455605696536367</v>
      </c>
      <c r="Q45" s="78">
        <f t="shared" si="1"/>
        <v>1.2412787964268923</v>
      </c>
      <c r="R45" s="78">
        <f t="shared" si="2"/>
        <v>1.3402749100348064</v>
      </c>
    </row>
    <row r="46" spans="1:18">
      <c r="A46" s="78" t="s">
        <v>406</v>
      </c>
      <c r="B46" s="78">
        <v>1746.8</v>
      </c>
      <c r="C46" s="78">
        <v>2183.1999999999998</v>
      </c>
      <c r="D46" s="78">
        <v>955.3</v>
      </c>
      <c r="E46" s="78">
        <v>1338.9</v>
      </c>
      <c r="F46" s="78">
        <v>3283.6</v>
      </c>
      <c r="G46" s="78">
        <v>1726.6</v>
      </c>
      <c r="I46" s="78">
        <v>2188.8000000000002</v>
      </c>
      <c r="J46" s="78">
        <v>2657.9</v>
      </c>
      <c r="K46" s="78">
        <v>972.7</v>
      </c>
      <c r="L46" s="78">
        <v>1387.7</v>
      </c>
      <c r="M46" s="78">
        <v>2748.8</v>
      </c>
      <c r="N46" s="78">
        <v>2041.2</v>
      </c>
      <c r="P46" s="78">
        <f t="shared" si="0"/>
        <v>1.1822078072512454</v>
      </c>
      <c r="Q46" s="78">
        <f t="shared" si="1"/>
        <v>1.217433125687065</v>
      </c>
      <c r="R46" s="78">
        <f t="shared" si="2"/>
        <v>1.2530341195328603</v>
      </c>
    </row>
    <row r="47" spans="1:18">
      <c r="A47" s="78" t="s">
        <v>407</v>
      </c>
      <c r="B47" s="78">
        <v>1862.2</v>
      </c>
      <c r="C47" s="78">
        <v>2334.5</v>
      </c>
      <c r="D47" s="78">
        <v>1001.1</v>
      </c>
      <c r="E47" s="78">
        <v>1379.4</v>
      </c>
      <c r="F47" s="78">
        <v>3286.5</v>
      </c>
      <c r="G47" s="78">
        <v>1825.9</v>
      </c>
      <c r="I47" s="78">
        <v>2188.9</v>
      </c>
      <c r="J47" s="78">
        <v>2520.6</v>
      </c>
      <c r="K47" s="78">
        <v>1207.4000000000001</v>
      </c>
      <c r="L47" s="78">
        <v>1744</v>
      </c>
      <c r="M47" s="78">
        <v>2658.3</v>
      </c>
      <c r="N47" s="78">
        <v>2120.6999999999998</v>
      </c>
      <c r="P47" s="78">
        <f t="shared" si="0"/>
        <v>1.1614546251163809</v>
      </c>
      <c r="Q47" s="78">
        <f t="shared" si="1"/>
        <v>1.0797172842150353</v>
      </c>
      <c r="R47" s="78">
        <f t="shared" si="2"/>
        <v>1.175437654387284</v>
      </c>
    </row>
    <row r="48" spans="1:18">
      <c r="A48" s="78" t="s">
        <v>408</v>
      </c>
      <c r="B48" s="78">
        <v>1921.3</v>
      </c>
      <c r="C48" s="78">
        <v>2419.9</v>
      </c>
      <c r="D48" s="78">
        <v>999.2</v>
      </c>
      <c r="E48" s="78">
        <v>1455.2</v>
      </c>
      <c r="F48" s="78">
        <v>3924.5</v>
      </c>
      <c r="G48" s="78">
        <v>1911.4</v>
      </c>
      <c r="H48" s="78">
        <v>2266.15</v>
      </c>
      <c r="I48" s="78">
        <v>2405.3000000000002</v>
      </c>
      <c r="J48" s="78">
        <v>2859.6</v>
      </c>
      <c r="K48" s="78">
        <v>1004.6</v>
      </c>
      <c r="L48" s="78">
        <v>1796.5</v>
      </c>
      <c r="M48" s="78">
        <v>7006.3</v>
      </c>
      <c r="N48" s="78">
        <v>2338.9</v>
      </c>
      <c r="O48" s="78">
        <v>2669.57</v>
      </c>
      <c r="P48" s="78">
        <f t="shared" si="0"/>
        <v>1.2236580516898607</v>
      </c>
      <c r="Q48" s="78">
        <f t="shared" si="1"/>
        <v>1.1817017232117029</v>
      </c>
      <c r="R48" s="78">
        <f t="shared" si="2"/>
        <v>1.2519127673970751</v>
      </c>
    </row>
    <row r="49" spans="1:18">
      <c r="A49" s="78" t="s">
        <v>409</v>
      </c>
      <c r="B49" s="78">
        <v>2061.9</v>
      </c>
      <c r="C49" s="78">
        <v>2551.4</v>
      </c>
      <c r="D49" s="78">
        <v>1115.9000000000001</v>
      </c>
      <c r="E49" s="78">
        <v>1600.6</v>
      </c>
      <c r="F49" s="78">
        <v>3618</v>
      </c>
      <c r="G49" s="78">
        <v>2040.3</v>
      </c>
      <c r="I49" s="78">
        <v>2465.4</v>
      </c>
      <c r="J49" s="78">
        <v>3040</v>
      </c>
      <c r="K49" s="78">
        <v>1001.1</v>
      </c>
      <c r="L49" s="78">
        <v>1681.1</v>
      </c>
      <c r="M49" s="78">
        <v>2446.3000000000002</v>
      </c>
      <c r="N49" s="78">
        <v>2346</v>
      </c>
      <c r="P49" s="78">
        <f t="shared" si="0"/>
        <v>1.1498309072195265</v>
      </c>
      <c r="Q49" s="78">
        <f t="shared" si="1"/>
        <v>1.1915027043975857</v>
      </c>
      <c r="R49" s="78">
        <f t="shared" si="2"/>
        <v>1.1956932925942092</v>
      </c>
    </row>
    <row r="50" spans="1:18">
      <c r="A50" s="78" t="s">
        <v>410</v>
      </c>
      <c r="B50" s="78">
        <v>2131.9</v>
      </c>
      <c r="C50" s="78">
        <v>2681.3</v>
      </c>
      <c r="D50" s="78">
        <v>1152.5999999999999</v>
      </c>
      <c r="E50" s="78">
        <v>1588.8</v>
      </c>
      <c r="F50" s="78">
        <v>4228.6000000000004</v>
      </c>
      <c r="G50" s="78">
        <v>2110.4</v>
      </c>
      <c r="I50" s="78">
        <v>2649.9</v>
      </c>
      <c r="J50" s="78">
        <v>3046.5</v>
      </c>
      <c r="K50" s="78">
        <v>1181.2</v>
      </c>
      <c r="L50" s="78">
        <v>1582.3</v>
      </c>
      <c r="M50" s="78">
        <v>4184.1000000000004</v>
      </c>
      <c r="N50" s="78">
        <v>2540.5</v>
      </c>
      <c r="P50" s="78">
        <f t="shared" si="0"/>
        <v>1.2038002274450341</v>
      </c>
      <c r="Q50" s="78">
        <f t="shared" si="1"/>
        <v>1.1362025882967217</v>
      </c>
      <c r="R50" s="78">
        <f t="shared" si="2"/>
        <v>1.2429757493315821</v>
      </c>
    </row>
    <row r="51" spans="1:18">
      <c r="A51" s="78" t="s">
        <v>411</v>
      </c>
      <c r="B51" s="78">
        <v>2290.1999999999998</v>
      </c>
      <c r="C51" s="78">
        <v>2872.6</v>
      </c>
      <c r="D51" s="78">
        <v>1235</v>
      </c>
      <c r="E51" s="78">
        <v>1683.3</v>
      </c>
      <c r="F51" s="78">
        <v>4301.8999999999996</v>
      </c>
      <c r="G51" s="78">
        <v>2264.6999999999998</v>
      </c>
      <c r="I51" s="78">
        <v>2841.5</v>
      </c>
      <c r="J51" s="78">
        <v>3249.1</v>
      </c>
      <c r="K51" s="78">
        <v>1448.4</v>
      </c>
      <c r="L51" s="78">
        <v>1834.8</v>
      </c>
      <c r="M51" s="78">
        <v>4922.8</v>
      </c>
      <c r="N51" s="78">
        <v>2660.6</v>
      </c>
      <c r="P51" s="78">
        <f t="shared" si="0"/>
        <v>1.1748134410738729</v>
      </c>
      <c r="Q51" s="78">
        <f t="shared" si="1"/>
        <v>1.1310659333008424</v>
      </c>
      <c r="R51" s="78">
        <f t="shared" si="2"/>
        <v>1.2407213343812769</v>
      </c>
    </row>
    <row r="52" spans="1:18">
      <c r="A52" s="78" t="s">
        <v>412</v>
      </c>
      <c r="B52" s="78">
        <v>2454.4</v>
      </c>
      <c r="C52" s="78">
        <v>3046.6</v>
      </c>
      <c r="D52" s="78">
        <v>1308.5999999999999</v>
      </c>
      <c r="E52" s="78">
        <v>1863.3</v>
      </c>
      <c r="F52" s="78">
        <v>4640.3999999999996</v>
      </c>
      <c r="G52" s="78">
        <v>2419.5</v>
      </c>
      <c r="H52" s="78">
        <v>2787.97</v>
      </c>
      <c r="I52" s="78">
        <v>3073.9</v>
      </c>
      <c r="J52" s="78">
        <v>3581.5</v>
      </c>
      <c r="K52" s="78">
        <v>1193.7</v>
      </c>
      <c r="L52" s="78">
        <v>1506.9</v>
      </c>
      <c r="M52" s="78">
        <v>6092</v>
      </c>
      <c r="N52" s="78">
        <v>2849.5</v>
      </c>
      <c r="O52" s="78">
        <v>3229.27</v>
      </c>
      <c r="P52" s="78">
        <f t="shared" si="0"/>
        <v>1.1777226699731349</v>
      </c>
      <c r="Q52" s="78">
        <f t="shared" si="1"/>
        <v>1.1755727696448501</v>
      </c>
      <c r="R52" s="78">
        <f t="shared" si="2"/>
        <v>1.252403846153846</v>
      </c>
    </row>
    <row r="53" spans="1:18">
      <c r="A53" s="78" t="s">
        <v>413</v>
      </c>
      <c r="B53" s="78">
        <v>2597.6999999999998</v>
      </c>
      <c r="C53" s="78">
        <v>3214.9</v>
      </c>
      <c r="D53" s="78">
        <v>1414.9</v>
      </c>
      <c r="E53" s="78">
        <v>2014.2</v>
      </c>
      <c r="F53" s="78">
        <v>4301.7</v>
      </c>
      <c r="G53" s="78">
        <v>2558</v>
      </c>
      <c r="I53" s="78">
        <v>3280.7</v>
      </c>
      <c r="J53" s="78">
        <v>3747.2</v>
      </c>
      <c r="K53" s="78">
        <v>1222.2</v>
      </c>
      <c r="L53" s="78">
        <v>2172.9</v>
      </c>
      <c r="M53" s="78">
        <v>3979.6</v>
      </c>
      <c r="N53" s="78">
        <v>3089.7</v>
      </c>
      <c r="P53" s="78">
        <f t="shared" si="0"/>
        <v>1.2078577013291634</v>
      </c>
      <c r="Q53" s="78">
        <f t="shared" si="1"/>
        <v>1.1655728016423528</v>
      </c>
      <c r="R53" s="78">
        <f t="shared" si="2"/>
        <v>1.2629248950995111</v>
      </c>
    </row>
    <row r="54" spans="1:18">
      <c r="A54" s="78" t="s">
        <v>414</v>
      </c>
      <c r="B54" s="78">
        <v>2796.5</v>
      </c>
      <c r="C54" s="78">
        <v>3493.4</v>
      </c>
      <c r="D54" s="78">
        <v>1504.3</v>
      </c>
      <c r="E54" s="78">
        <v>1965.9</v>
      </c>
      <c r="F54" s="78">
        <v>4769.5</v>
      </c>
      <c r="G54" s="78">
        <v>2736.8</v>
      </c>
      <c r="I54" s="78">
        <v>3438.2</v>
      </c>
      <c r="J54" s="78">
        <v>3929.2</v>
      </c>
      <c r="K54" s="78">
        <v>1700.4</v>
      </c>
      <c r="L54" s="78">
        <v>2005.6</v>
      </c>
      <c r="M54" s="78">
        <v>3446.7</v>
      </c>
      <c r="N54" s="78">
        <v>3207.3</v>
      </c>
      <c r="P54" s="78">
        <f t="shared" si="0"/>
        <v>1.171916106401637</v>
      </c>
      <c r="Q54" s="78">
        <f t="shared" si="1"/>
        <v>1.1247495276807693</v>
      </c>
      <c r="R54" s="78">
        <f t="shared" si="2"/>
        <v>1.2294654031825496</v>
      </c>
    </row>
    <row r="55" spans="1:18">
      <c r="A55" s="78" t="s">
        <v>415</v>
      </c>
      <c r="B55" s="78">
        <v>3022.5</v>
      </c>
      <c r="C55" s="78">
        <v>3769.6</v>
      </c>
      <c r="D55" s="78">
        <v>1637.4</v>
      </c>
      <c r="E55" s="78">
        <v>2105.6</v>
      </c>
      <c r="F55" s="78">
        <v>5176.3999999999996</v>
      </c>
      <c r="G55" s="78">
        <v>2946.3</v>
      </c>
      <c r="I55" s="78">
        <v>3468.1</v>
      </c>
      <c r="J55" s="78">
        <v>4092.7</v>
      </c>
      <c r="K55" s="78">
        <v>1657</v>
      </c>
      <c r="L55" s="78">
        <v>1994.5</v>
      </c>
      <c r="M55" s="78">
        <v>3065.2</v>
      </c>
      <c r="N55" s="78">
        <v>3175.1</v>
      </c>
      <c r="P55" s="78">
        <f t="shared" si="0"/>
        <v>1.0776567219902928</v>
      </c>
      <c r="Q55" s="78">
        <f t="shared" si="1"/>
        <v>1.08571201188455</v>
      </c>
      <c r="R55" s="78">
        <f t="shared" si="2"/>
        <v>1.1474276261373035</v>
      </c>
    </row>
    <row r="56" spans="1:18">
      <c r="A56" s="78" t="s">
        <v>416</v>
      </c>
      <c r="B56" s="78">
        <v>3237</v>
      </c>
      <c r="C56" s="78">
        <v>4025.9</v>
      </c>
      <c r="D56" s="78">
        <v>1714.9</v>
      </c>
      <c r="E56" s="78">
        <v>2370</v>
      </c>
      <c r="F56" s="78">
        <v>4811.7</v>
      </c>
      <c r="G56" s="78">
        <v>3147.3</v>
      </c>
      <c r="H56" s="78">
        <v>3625.95</v>
      </c>
      <c r="I56" s="78">
        <v>3852.3</v>
      </c>
      <c r="J56" s="78">
        <v>4523.5</v>
      </c>
      <c r="K56" s="78">
        <v>2106.1999999999998</v>
      </c>
      <c r="L56" s="78">
        <v>2218.1999999999998</v>
      </c>
      <c r="M56" s="78">
        <v>6541.8</v>
      </c>
      <c r="N56" s="78">
        <v>3615.7</v>
      </c>
      <c r="O56" s="78">
        <v>4073.15</v>
      </c>
      <c r="P56" s="78">
        <f t="shared" si="0"/>
        <v>1.1488259778222603</v>
      </c>
      <c r="Q56" s="78">
        <f t="shared" si="1"/>
        <v>1.1235996919943367</v>
      </c>
      <c r="R56" s="78">
        <f t="shared" si="2"/>
        <v>1.1900834105653384</v>
      </c>
    </row>
    <row r="57" spans="1:18">
      <c r="A57" s="78" t="s">
        <v>417</v>
      </c>
      <c r="B57" s="78">
        <v>3403</v>
      </c>
      <c r="C57" s="78">
        <v>4173</v>
      </c>
      <c r="D57" s="78">
        <v>1824.3</v>
      </c>
      <c r="E57" s="78">
        <v>2606.5</v>
      </c>
      <c r="F57" s="78">
        <v>5623.2</v>
      </c>
      <c r="G57" s="78">
        <v>3326.6</v>
      </c>
      <c r="I57" s="78">
        <v>4608.7</v>
      </c>
      <c r="J57" s="78">
        <v>5350</v>
      </c>
      <c r="K57" s="78">
        <v>2502.1999999999998</v>
      </c>
      <c r="L57" s="78">
        <v>2417.4</v>
      </c>
      <c r="M57" s="78">
        <v>4427.8999999999996</v>
      </c>
      <c r="N57" s="78">
        <v>4251.2</v>
      </c>
      <c r="P57" s="78">
        <f t="shared" si="0"/>
        <v>1.2779414417122588</v>
      </c>
      <c r="Q57" s="78">
        <f t="shared" si="1"/>
        <v>1.2820512820512822</v>
      </c>
      <c r="R57" s="78">
        <f t="shared" si="2"/>
        <v>1.3543050249779605</v>
      </c>
    </row>
    <row r="58" spans="1:18">
      <c r="A58" s="78" t="s">
        <v>418</v>
      </c>
      <c r="B58" s="78">
        <v>3542.1</v>
      </c>
      <c r="C58" s="78">
        <v>4451</v>
      </c>
      <c r="D58" s="78">
        <v>1839.3</v>
      </c>
      <c r="E58" s="78">
        <v>2575.9</v>
      </c>
      <c r="F58" s="78">
        <v>5020.8</v>
      </c>
      <c r="G58" s="78">
        <v>3418.3</v>
      </c>
      <c r="I58" s="78">
        <v>5330.8</v>
      </c>
      <c r="J58" s="78">
        <v>6041.5</v>
      </c>
      <c r="K58" s="78">
        <v>2545.1</v>
      </c>
      <c r="L58" s="78">
        <v>3269.2</v>
      </c>
      <c r="M58" s="78">
        <v>4997.5</v>
      </c>
      <c r="N58" s="78">
        <v>4917.6000000000004</v>
      </c>
      <c r="P58" s="78">
        <f t="shared" si="0"/>
        <v>1.4386098352982477</v>
      </c>
      <c r="Q58" s="78">
        <f t="shared" si="1"/>
        <v>1.3573354302403955</v>
      </c>
      <c r="R58" s="78">
        <f t="shared" si="2"/>
        <v>1.5049829197368794</v>
      </c>
    </row>
    <row r="59" spans="1:18">
      <c r="A59" s="78" t="s">
        <v>419</v>
      </c>
      <c r="B59" s="78">
        <v>3723.2</v>
      </c>
      <c r="C59" s="78">
        <v>4743.1000000000004</v>
      </c>
      <c r="D59" s="78">
        <v>1964.3</v>
      </c>
      <c r="E59" s="78">
        <v>2856.9</v>
      </c>
      <c r="F59" s="78">
        <v>5576.7</v>
      </c>
      <c r="G59" s="78">
        <v>3639.7</v>
      </c>
      <c r="I59" s="78">
        <v>4583.1000000000004</v>
      </c>
      <c r="J59" s="78">
        <v>5314.4</v>
      </c>
      <c r="K59" s="78">
        <v>1943.5</v>
      </c>
      <c r="L59" s="78">
        <v>2583.3000000000002</v>
      </c>
      <c r="M59" s="78">
        <v>5433</v>
      </c>
      <c r="N59" s="78">
        <v>4242.2</v>
      </c>
      <c r="P59" s="78">
        <f t="shared" si="0"/>
        <v>1.1655356210676704</v>
      </c>
      <c r="Q59" s="78">
        <f t="shared" si="1"/>
        <v>1.1204486517256644</v>
      </c>
      <c r="R59" s="78">
        <f t="shared" si="2"/>
        <v>1.2309572410829395</v>
      </c>
    </row>
    <row r="60" spans="1:18">
      <c r="A60" s="78" t="s">
        <v>420</v>
      </c>
      <c r="B60" s="78">
        <v>3861.2</v>
      </c>
      <c r="C60" s="78">
        <v>4788.1000000000004</v>
      </c>
      <c r="D60" s="78">
        <v>2156.9</v>
      </c>
      <c r="E60" s="78">
        <v>2957</v>
      </c>
      <c r="F60" s="78">
        <v>5549.7</v>
      </c>
      <c r="G60" s="78">
        <v>3758.2</v>
      </c>
      <c r="H60" s="78">
        <v>4538.8</v>
      </c>
      <c r="I60" s="78">
        <v>4523.3999999999996</v>
      </c>
      <c r="J60" s="78">
        <v>5250.7</v>
      </c>
      <c r="K60" s="78">
        <v>1923.6</v>
      </c>
      <c r="L60" s="78">
        <v>2566</v>
      </c>
      <c r="M60" s="78">
        <v>9313.2000000000007</v>
      </c>
      <c r="N60" s="78">
        <v>4469.8</v>
      </c>
      <c r="O60" s="78">
        <v>5489.15</v>
      </c>
      <c r="P60" s="78">
        <f t="shared" si="0"/>
        <v>1.1893459634931618</v>
      </c>
      <c r="Q60" s="78">
        <f t="shared" si="1"/>
        <v>1.0966145235061924</v>
      </c>
      <c r="R60" s="78">
        <f t="shared" si="2"/>
        <v>1.1715010877447425</v>
      </c>
    </row>
    <row r="61" spans="1:18">
      <c r="A61" s="78" t="s">
        <v>421</v>
      </c>
      <c r="B61" s="78">
        <v>4338.6000000000004</v>
      </c>
      <c r="C61" s="78">
        <v>5261</v>
      </c>
      <c r="D61" s="78">
        <v>2386</v>
      </c>
      <c r="E61" s="78">
        <v>3205</v>
      </c>
      <c r="F61" s="78">
        <v>7366.3</v>
      </c>
      <c r="G61" s="78">
        <v>4237.5</v>
      </c>
      <c r="I61" s="78">
        <v>5177.7</v>
      </c>
      <c r="J61" s="78">
        <v>6279</v>
      </c>
      <c r="K61" s="78">
        <v>1554.9</v>
      </c>
      <c r="L61" s="78">
        <v>4360</v>
      </c>
      <c r="M61" s="78">
        <v>6943.5</v>
      </c>
      <c r="N61" s="78">
        <v>5024</v>
      </c>
      <c r="P61" s="78">
        <f t="shared" si="0"/>
        <v>1.1856047197640118</v>
      </c>
      <c r="Q61" s="78">
        <f t="shared" si="1"/>
        <v>1.1934993347272382</v>
      </c>
      <c r="R61" s="78">
        <f t="shared" si="2"/>
        <v>1.1934034020190845</v>
      </c>
    </row>
    <row r="62" spans="1:18">
      <c r="A62" s="78" t="s">
        <v>422</v>
      </c>
      <c r="B62" s="78">
        <v>4363.3999999999996</v>
      </c>
      <c r="C62" s="78">
        <v>5342.5</v>
      </c>
      <c r="D62" s="78">
        <v>2430.3000000000002</v>
      </c>
      <c r="E62" s="78">
        <v>3315.3</v>
      </c>
      <c r="F62" s="78">
        <v>6712.8</v>
      </c>
      <c r="G62" s="78">
        <v>4246.1000000000004</v>
      </c>
      <c r="I62" s="78">
        <v>5507.1</v>
      </c>
      <c r="J62" s="78">
        <v>6517</v>
      </c>
      <c r="K62" s="78">
        <v>2192</v>
      </c>
      <c r="L62" s="78">
        <v>2692.2</v>
      </c>
      <c r="M62" s="78">
        <v>6706.4</v>
      </c>
      <c r="N62" s="78">
        <v>5116.5</v>
      </c>
      <c r="P62" s="78">
        <f t="shared" si="0"/>
        <v>1.2049881067332375</v>
      </c>
      <c r="Q62" s="78">
        <f t="shared" si="1"/>
        <v>1.2198408984557791</v>
      </c>
      <c r="R62" s="78">
        <f t="shared" si="2"/>
        <v>1.2621121144061971</v>
      </c>
    </row>
    <row r="63" spans="1:18">
      <c r="A63" s="78" t="s">
        <v>423</v>
      </c>
      <c r="B63" s="78">
        <v>4788.3999999999996</v>
      </c>
      <c r="C63" s="78">
        <v>5988.6</v>
      </c>
      <c r="D63" s="78">
        <v>2573.6999999999998</v>
      </c>
      <c r="E63" s="78">
        <v>3524.1</v>
      </c>
      <c r="F63" s="78">
        <v>7640</v>
      </c>
      <c r="G63" s="78">
        <v>4656.3999999999996</v>
      </c>
      <c r="I63" s="78">
        <v>5752.6</v>
      </c>
      <c r="J63" s="78">
        <v>6591.3</v>
      </c>
      <c r="K63" s="78">
        <v>2590</v>
      </c>
      <c r="L63" s="78">
        <v>3162.1</v>
      </c>
      <c r="M63" s="78">
        <v>8804.7999999999993</v>
      </c>
      <c r="N63" s="78">
        <v>5419.9</v>
      </c>
      <c r="P63" s="78">
        <f t="shared" si="0"/>
        <v>1.1639678721759299</v>
      </c>
      <c r="Q63" s="78">
        <f t="shared" si="1"/>
        <v>1.100641218314798</v>
      </c>
      <c r="R63" s="78">
        <f t="shared" si="2"/>
        <v>1.2013616239244844</v>
      </c>
    </row>
    <row r="64" spans="1:18">
      <c r="A64" s="78" t="s">
        <v>424</v>
      </c>
      <c r="B64" s="78">
        <v>5065.7</v>
      </c>
      <c r="C64" s="78">
        <v>6196.1</v>
      </c>
      <c r="D64" s="78">
        <v>2801.6</v>
      </c>
      <c r="E64" s="78">
        <v>3775.2</v>
      </c>
      <c r="F64" s="78">
        <v>7941.1</v>
      </c>
      <c r="G64" s="78">
        <v>4921.1000000000004</v>
      </c>
      <c r="H64" s="78">
        <v>5697.05</v>
      </c>
      <c r="I64" s="78">
        <v>6096.4</v>
      </c>
      <c r="J64" s="78">
        <v>6627.8</v>
      </c>
      <c r="K64" s="78">
        <v>2856.1</v>
      </c>
      <c r="L64" s="78">
        <v>4336.8999999999996</v>
      </c>
      <c r="M64" s="78">
        <v>6324.6</v>
      </c>
      <c r="N64" s="78">
        <v>5834.7</v>
      </c>
      <c r="O64" s="78">
        <v>6503.77</v>
      </c>
      <c r="P64" s="78">
        <f t="shared" si="0"/>
        <v>1.1856495498973805</v>
      </c>
      <c r="Q64" s="78">
        <f t="shared" si="1"/>
        <v>1.0696728587337196</v>
      </c>
      <c r="R64" s="78">
        <f t="shared" si="2"/>
        <v>1.2034664508360147</v>
      </c>
    </row>
    <row r="65" spans="1:18">
      <c r="A65" s="78" t="s">
        <v>425</v>
      </c>
      <c r="B65" s="78">
        <v>5470.4</v>
      </c>
      <c r="C65" s="78">
        <v>6626.6</v>
      </c>
      <c r="D65" s="78">
        <v>3056.5</v>
      </c>
      <c r="E65" s="78">
        <v>3845.9</v>
      </c>
      <c r="F65" s="78">
        <v>7665.6</v>
      </c>
      <c r="G65" s="78">
        <v>5253.9</v>
      </c>
      <c r="I65" s="78">
        <v>6260.3</v>
      </c>
      <c r="J65" s="78">
        <v>7099</v>
      </c>
      <c r="K65" s="78">
        <v>3583.3</v>
      </c>
      <c r="L65" s="78">
        <v>4627.1000000000004</v>
      </c>
      <c r="M65" s="78">
        <v>19331.2</v>
      </c>
      <c r="N65" s="78">
        <v>6251.1</v>
      </c>
      <c r="P65" s="78">
        <f t="shared" si="0"/>
        <v>1.1898018614743335</v>
      </c>
      <c r="Q65" s="78">
        <f t="shared" si="1"/>
        <v>1.0712884435457097</v>
      </c>
      <c r="R65" s="78">
        <f t="shared" si="2"/>
        <v>1.1443952910207664</v>
      </c>
    </row>
    <row r="66" spans="1:18">
      <c r="A66" s="78" t="s">
        <v>426</v>
      </c>
      <c r="B66" s="78">
        <v>5738.3</v>
      </c>
      <c r="C66" s="78">
        <v>7039.6</v>
      </c>
      <c r="D66" s="78">
        <v>3128.5</v>
      </c>
      <c r="E66" s="78">
        <v>4319.6000000000004</v>
      </c>
      <c r="F66" s="78">
        <v>8775.5</v>
      </c>
      <c r="G66" s="78">
        <v>5556.4</v>
      </c>
      <c r="I66" s="78">
        <v>6852.3</v>
      </c>
      <c r="J66" s="78">
        <v>7808.5</v>
      </c>
      <c r="K66" s="78">
        <v>2976.9</v>
      </c>
      <c r="L66" s="78">
        <v>6026</v>
      </c>
      <c r="M66" s="78">
        <v>8957.2000000000007</v>
      </c>
      <c r="N66" s="78">
        <v>6775.9</v>
      </c>
      <c r="P66" s="78">
        <f t="shared" si="0"/>
        <v>1.2194766395507883</v>
      </c>
      <c r="Q66" s="78">
        <f t="shared" si="1"/>
        <v>1.1092249559634069</v>
      </c>
      <c r="R66" s="78">
        <f t="shared" si="2"/>
        <v>1.1941341512294581</v>
      </c>
    </row>
    <row r="67" spans="1:18">
      <c r="A67" s="78" t="s">
        <v>427</v>
      </c>
      <c r="B67" s="78">
        <v>6140.9</v>
      </c>
      <c r="C67" s="78">
        <v>7557.2</v>
      </c>
      <c r="D67" s="78">
        <v>3359.6</v>
      </c>
      <c r="E67" s="78">
        <v>4507.1000000000004</v>
      </c>
      <c r="F67" s="78">
        <v>11185.8</v>
      </c>
      <c r="G67" s="78">
        <v>5984.4</v>
      </c>
      <c r="I67" s="78">
        <v>7176.2</v>
      </c>
      <c r="J67" s="78">
        <v>8176.5</v>
      </c>
      <c r="K67" s="78">
        <v>3513.3</v>
      </c>
      <c r="L67" s="78">
        <v>5831.7</v>
      </c>
      <c r="M67" s="78">
        <v>23301.9</v>
      </c>
      <c r="N67" s="78">
        <v>7251.6</v>
      </c>
      <c r="P67" s="78">
        <f t="shared" si="0"/>
        <v>1.2117505514337279</v>
      </c>
      <c r="Q67" s="78">
        <f t="shared" si="1"/>
        <v>1.0819483406552692</v>
      </c>
      <c r="R67" s="78">
        <f t="shared" si="2"/>
        <v>1.1685909231545866</v>
      </c>
    </row>
    <row r="68" spans="1:18">
      <c r="A68" s="78" t="s">
        <v>428</v>
      </c>
      <c r="B68" s="78">
        <v>6732.7</v>
      </c>
      <c r="C68" s="78">
        <v>8267.9</v>
      </c>
      <c r="D68" s="78">
        <v>3619.6</v>
      </c>
      <c r="E68" s="78">
        <v>4722.2</v>
      </c>
      <c r="F68" s="78">
        <v>9664.2999999999993</v>
      </c>
      <c r="G68" s="78">
        <v>6459.9</v>
      </c>
      <c r="H68" s="78">
        <v>7372.82</v>
      </c>
      <c r="I68" s="78">
        <v>8327.5</v>
      </c>
      <c r="J68" s="78">
        <v>9726.7000000000007</v>
      </c>
      <c r="K68" s="78">
        <v>3434.8</v>
      </c>
      <c r="L68" s="78">
        <v>6124.6</v>
      </c>
      <c r="M68" s="78">
        <v>10685.8</v>
      </c>
      <c r="N68" s="78">
        <v>8083.1</v>
      </c>
      <c r="O68" s="78">
        <v>8202.67</v>
      </c>
      <c r="P68" s="78">
        <f t="shared" si="0"/>
        <v>1.2512732395238317</v>
      </c>
      <c r="Q68" s="78">
        <f t="shared" si="1"/>
        <v>1.176441418014248</v>
      </c>
      <c r="R68" s="78">
        <f t="shared" si="2"/>
        <v>1.236873765354167</v>
      </c>
    </row>
    <row r="69" spans="1:18">
      <c r="A69" s="78" t="s">
        <v>429</v>
      </c>
      <c r="B69" s="78">
        <v>7104</v>
      </c>
      <c r="C69" s="78">
        <v>8567.5</v>
      </c>
      <c r="D69" s="78">
        <v>3888</v>
      </c>
      <c r="E69" s="78">
        <v>5224.6000000000004</v>
      </c>
      <c r="F69" s="78">
        <v>10666.2</v>
      </c>
      <c r="G69" s="78">
        <v>6862.4</v>
      </c>
      <c r="I69" s="78">
        <v>9512.5</v>
      </c>
      <c r="J69" s="78">
        <v>11013.2</v>
      </c>
      <c r="K69" s="78">
        <v>3731.7</v>
      </c>
      <c r="L69" s="78">
        <v>6627.5</v>
      </c>
      <c r="M69" s="78">
        <v>11088.1</v>
      </c>
      <c r="N69" s="78">
        <v>9277.4</v>
      </c>
      <c r="P69" s="78">
        <f t="shared" si="0"/>
        <v>1.3519176964327349</v>
      </c>
      <c r="Q69" s="78">
        <f t="shared" si="1"/>
        <v>1.2854625036475051</v>
      </c>
      <c r="R69" s="78">
        <f t="shared" si="2"/>
        <v>1.3390343468468469</v>
      </c>
    </row>
    <row r="70" spans="1:18">
      <c r="A70" s="78" t="s">
        <v>430</v>
      </c>
      <c r="B70" s="78">
        <v>7473.4</v>
      </c>
      <c r="C70" s="78">
        <v>9177.5</v>
      </c>
      <c r="D70" s="78">
        <v>4028.8</v>
      </c>
      <c r="E70" s="78">
        <v>5526.5</v>
      </c>
      <c r="F70" s="78">
        <v>11147.2</v>
      </c>
      <c r="G70" s="78">
        <v>7227.7</v>
      </c>
      <c r="H70" s="78">
        <v>9177.5</v>
      </c>
      <c r="I70" s="78">
        <v>9204.4</v>
      </c>
      <c r="J70" s="78">
        <v>10910.1</v>
      </c>
      <c r="K70" s="78">
        <v>4248.8</v>
      </c>
      <c r="L70" s="78">
        <v>7640.5</v>
      </c>
      <c r="M70" s="78">
        <v>10855.9</v>
      </c>
      <c r="N70" s="78">
        <v>9058.2000000000007</v>
      </c>
      <c r="O70" s="78">
        <v>10910.1</v>
      </c>
      <c r="P70" s="78">
        <f t="shared" si="0"/>
        <v>1.2532617568521107</v>
      </c>
      <c r="Q70" s="78">
        <f t="shared" si="1"/>
        <v>1.1887877962408064</v>
      </c>
      <c r="R70" s="78">
        <f t="shared" si="2"/>
        <v>1.2316214841972863</v>
      </c>
    </row>
    <row r="71" spans="1:18">
      <c r="A71" s="78" t="s">
        <v>431</v>
      </c>
      <c r="B71" s="78">
        <v>10428.1</v>
      </c>
      <c r="C71" s="78">
        <v>12678.4</v>
      </c>
      <c r="D71" s="78">
        <v>5639</v>
      </c>
      <c r="E71" s="78">
        <v>7105.4</v>
      </c>
      <c r="F71" s="78">
        <v>17342.7</v>
      </c>
      <c r="G71" s="78">
        <v>10008.6</v>
      </c>
      <c r="I71" s="78">
        <v>11788.9</v>
      </c>
      <c r="J71" s="78">
        <v>12696.4</v>
      </c>
      <c r="K71" s="78">
        <v>6146</v>
      </c>
      <c r="L71" s="78">
        <v>8701</v>
      </c>
      <c r="M71" s="78">
        <v>13789.7</v>
      </c>
      <c r="N71" s="78">
        <v>11398.6</v>
      </c>
      <c r="P71" s="78">
        <f t="shared" si="0"/>
        <v>1.1388805627160641</v>
      </c>
      <c r="Q71" s="78">
        <f t="shared" si="1"/>
        <v>1.0014197375063099</v>
      </c>
      <c r="R71" s="78">
        <f t="shared" si="2"/>
        <v>1.1304935702572856</v>
      </c>
    </row>
    <row r="72" spans="1:18">
      <c r="A72" s="78" t="s">
        <v>432</v>
      </c>
      <c r="B72" s="78">
        <v>11088</v>
      </c>
      <c r="C72" s="78">
        <v>13593</v>
      </c>
      <c r="D72" s="78">
        <v>5958.7</v>
      </c>
      <c r="E72" s="78">
        <v>7887.7</v>
      </c>
      <c r="F72" s="78">
        <v>17672.099999999999</v>
      </c>
      <c r="G72" s="78">
        <v>10678.9</v>
      </c>
      <c r="I72" s="78">
        <v>12611.7</v>
      </c>
      <c r="J72" s="78">
        <v>13942.7</v>
      </c>
      <c r="K72" s="78">
        <v>8072.5</v>
      </c>
      <c r="L72" s="78">
        <v>7776.4</v>
      </c>
      <c r="M72" s="78">
        <v>5000</v>
      </c>
      <c r="N72" s="78">
        <v>11721.9</v>
      </c>
      <c r="P72" s="78">
        <f t="shared" si="0"/>
        <v>1.0976692355954265</v>
      </c>
      <c r="Q72" s="78">
        <f t="shared" si="1"/>
        <v>1.0257264768630914</v>
      </c>
      <c r="R72" s="78">
        <f t="shared" si="2"/>
        <v>1.1374188311688311</v>
      </c>
    </row>
    <row r="73" spans="1:18">
      <c r="A73" s="78" t="s">
        <v>433</v>
      </c>
      <c r="B73" s="78">
        <v>11825.4</v>
      </c>
      <c r="C73" s="78">
        <v>14438.9</v>
      </c>
      <c r="D73" s="78">
        <v>6366.7</v>
      </c>
      <c r="E73" s="78">
        <v>8248.6</v>
      </c>
      <c r="F73" s="78">
        <v>20428.2</v>
      </c>
      <c r="G73" s="78">
        <v>11395</v>
      </c>
      <c r="H73" s="78">
        <v>13570.1</v>
      </c>
      <c r="I73" s="78">
        <v>13784.9</v>
      </c>
      <c r="J73" s="78">
        <v>15218.1</v>
      </c>
      <c r="K73" s="78">
        <v>6252</v>
      </c>
      <c r="L73" s="78">
        <v>9508.4</v>
      </c>
      <c r="M73" s="78">
        <v>19066.7</v>
      </c>
      <c r="N73" s="78">
        <v>13125.2</v>
      </c>
      <c r="O73" s="78">
        <v>13952.4</v>
      </c>
      <c r="P73" s="78">
        <f t="shared" ref="P73:P78" si="3">N73/G73</f>
        <v>1.1518385256691532</v>
      </c>
      <c r="Q73" s="78">
        <f t="shared" ref="Q73:Q78" si="4">J73/C73</f>
        <v>1.0539653297688882</v>
      </c>
      <c r="R73" s="78">
        <f t="shared" ref="R73:R78" si="5">I73/B73</f>
        <v>1.1657026400798283</v>
      </c>
    </row>
    <row r="74" spans="1:18">
      <c r="A74" s="78" t="s">
        <v>434</v>
      </c>
      <c r="B74" s="78">
        <v>12696.1</v>
      </c>
      <c r="C74" s="78">
        <v>15472.8</v>
      </c>
      <c r="D74" s="78">
        <v>6846.1</v>
      </c>
      <c r="E74" s="78">
        <v>8852.9</v>
      </c>
      <c r="F74" s="78">
        <v>19832.400000000001</v>
      </c>
      <c r="G74" s="78">
        <v>12207.4</v>
      </c>
      <c r="I74" s="78">
        <v>14174.1</v>
      </c>
      <c r="J74" s="78">
        <v>16149.2</v>
      </c>
      <c r="K74" s="78">
        <v>7397.7</v>
      </c>
      <c r="L74" s="78">
        <v>9522.4</v>
      </c>
      <c r="M74" s="78">
        <v>12307.7</v>
      </c>
      <c r="N74" s="78">
        <v>13732.6</v>
      </c>
      <c r="P74" s="78">
        <f t="shared" si="3"/>
        <v>1.1249406097940593</v>
      </c>
      <c r="Q74" s="78">
        <f t="shared" si="4"/>
        <v>1.0437154231942507</v>
      </c>
      <c r="R74" s="78">
        <f t="shared" si="5"/>
        <v>1.1164137018454485</v>
      </c>
    </row>
    <row r="75" spans="1:18">
      <c r="A75" s="78" t="s">
        <v>435</v>
      </c>
      <c r="B75" s="78">
        <v>13399.6</v>
      </c>
      <c r="C75" s="78">
        <v>16233.2</v>
      </c>
      <c r="D75" s="78">
        <v>7525.1</v>
      </c>
      <c r="E75" s="78">
        <v>9319.2000000000007</v>
      </c>
      <c r="F75" s="78">
        <v>20732.099999999999</v>
      </c>
      <c r="G75" s="78">
        <v>12888.6</v>
      </c>
      <c r="I75" s="78">
        <v>16183.1</v>
      </c>
      <c r="J75" s="78">
        <v>18569.7</v>
      </c>
      <c r="K75" s="78">
        <v>7906.3</v>
      </c>
      <c r="L75" s="78">
        <v>10878.8</v>
      </c>
      <c r="M75" s="78">
        <v>14132.4</v>
      </c>
      <c r="N75" s="78">
        <v>15217.6</v>
      </c>
      <c r="P75" s="78">
        <f t="shared" si="3"/>
        <v>1.1807023260866192</v>
      </c>
      <c r="Q75" s="78">
        <f t="shared" si="4"/>
        <v>1.1439334203977034</v>
      </c>
      <c r="R75" s="78">
        <f t="shared" si="5"/>
        <v>1.2077300814949701</v>
      </c>
    </row>
    <row r="76" spans="1:18">
      <c r="A76" s="78" t="s">
        <v>436</v>
      </c>
      <c r="B76" s="78">
        <v>14052.5</v>
      </c>
      <c r="C76" s="78">
        <v>17148</v>
      </c>
      <c r="D76" s="78">
        <v>7866.1</v>
      </c>
      <c r="E76" s="78">
        <v>10419.5</v>
      </c>
      <c r="F76" s="78">
        <v>21476.1</v>
      </c>
      <c r="G76" s="78">
        <v>13569.7</v>
      </c>
      <c r="I76" s="78">
        <v>18418.599999999999</v>
      </c>
      <c r="J76" s="78">
        <v>20288.5</v>
      </c>
      <c r="K76" s="78">
        <v>9536.5</v>
      </c>
      <c r="L76" s="78">
        <v>11870</v>
      </c>
      <c r="M76" s="78">
        <v>30295.200000000001</v>
      </c>
      <c r="N76" s="78">
        <v>17428.8</v>
      </c>
      <c r="P76" s="78">
        <f t="shared" si="3"/>
        <v>1.284390959269549</v>
      </c>
      <c r="Q76" s="78">
        <f t="shared" si="4"/>
        <v>1.1831408910660135</v>
      </c>
      <c r="R76" s="78">
        <f t="shared" si="5"/>
        <v>1.3106991638498486</v>
      </c>
    </row>
    <row r="77" spans="1:18">
      <c r="A77" s="78" t="s">
        <v>437</v>
      </c>
      <c r="B77" s="78">
        <v>14926.1</v>
      </c>
      <c r="C77" s="78">
        <v>18295.099999999999</v>
      </c>
      <c r="D77" s="78">
        <v>8135.5</v>
      </c>
      <c r="E77" s="78">
        <v>11597.4</v>
      </c>
      <c r="F77" s="78">
        <v>23719.8</v>
      </c>
      <c r="G77" s="78">
        <v>14537.1</v>
      </c>
      <c r="H77" s="78">
        <v>16787.27</v>
      </c>
      <c r="I77" s="78">
        <v>18881.5</v>
      </c>
      <c r="J77" s="78">
        <v>21649.4</v>
      </c>
      <c r="K77" s="78">
        <v>8292.6</v>
      </c>
      <c r="L77" s="78">
        <v>14878.8</v>
      </c>
      <c r="M77" s="78">
        <v>30417.200000000001</v>
      </c>
      <c r="N77" s="78">
        <v>18224.8</v>
      </c>
      <c r="O77" s="78">
        <v>19164.2</v>
      </c>
      <c r="P77" s="78">
        <f t="shared" si="3"/>
        <v>1.2536750796238589</v>
      </c>
      <c r="Q77" s="78">
        <f t="shared" si="4"/>
        <v>1.1833441741231261</v>
      </c>
      <c r="R77" s="78">
        <f t="shared" si="5"/>
        <v>1.2649988945538353</v>
      </c>
    </row>
    <row r="78" spans="1:18">
      <c r="A78" s="78" t="s">
        <v>438</v>
      </c>
      <c r="B78" s="78">
        <v>16323.3</v>
      </c>
      <c r="C78" s="78">
        <v>19957.599999999999</v>
      </c>
      <c r="D78" s="78">
        <v>8602.2000000000007</v>
      </c>
      <c r="E78" s="78">
        <v>11579.4</v>
      </c>
      <c r="F78" s="78">
        <v>27090.799999999999</v>
      </c>
      <c r="G78" s="78">
        <v>15729.8</v>
      </c>
      <c r="I78" s="78">
        <v>18366.400000000001</v>
      </c>
      <c r="J78" s="78">
        <v>21138.5</v>
      </c>
      <c r="K78" s="78">
        <v>8217.4</v>
      </c>
      <c r="L78" s="78">
        <v>11974.6</v>
      </c>
      <c r="M78" s="78">
        <v>34558.6</v>
      </c>
      <c r="N78" s="78">
        <v>17575.2</v>
      </c>
      <c r="P78" s="78">
        <f t="shared" si="3"/>
        <v>1.1173187198820076</v>
      </c>
      <c r="Q78" s="78">
        <f t="shared" si="4"/>
        <v>1.0591704413356315</v>
      </c>
      <c r="R78" s="78">
        <f t="shared" si="5"/>
        <v>1.1251646419535266</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G28" sqref="G28"/>
    </sheetView>
  </sheetViews>
  <sheetFormatPr baseColWidth="10" defaultRowHeight="12" x14ac:dyDescent="0"/>
  <cols>
    <col min="1" max="7" width="10.83203125" style="78"/>
  </cols>
  <sheetData>
    <row r="1" spans="1:7">
      <c r="A1" s="81" t="s">
        <v>482</v>
      </c>
      <c r="B1" s="81"/>
      <c r="C1" s="81"/>
      <c r="D1" s="81"/>
      <c r="E1" s="81"/>
      <c r="F1" s="81"/>
      <c r="G1" s="81"/>
    </row>
    <row r="2" spans="1:7" s="79" customFormat="1">
      <c r="A2" s="81"/>
      <c r="B2" s="81"/>
      <c r="C2" s="81"/>
      <c r="D2" s="81"/>
      <c r="E2" s="81"/>
      <c r="F2" s="81"/>
      <c r="G2" s="81"/>
    </row>
    <row r="3" spans="1:7">
      <c r="A3" s="96"/>
      <c r="B3" s="171" t="s">
        <v>476</v>
      </c>
      <c r="C3" s="171"/>
      <c r="D3" s="171"/>
      <c r="E3" s="171" t="s">
        <v>477</v>
      </c>
      <c r="F3" s="171"/>
      <c r="G3" s="171"/>
    </row>
    <row r="4" spans="1:7">
      <c r="A4" s="96"/>
      <c r="B4" s="97" t="s">
        <v>274</v>
      </c>
      <c r="C4" s="97" t="s">
        <v>478</v>
      </c>
      <c r="D4" s="97" t="s">
        <v>479</v>
      </c>
      <c r="E4" s="97" t="s">
        <v>274</v>
      </c>
      <c r="F4" s="97" t="s">
        <v>480</v>
      </c>
      <c r="G4" s="97" t="s">
        <v>481</v>
      </c>
    </row>
    <row r="5" spans="1:7">
      <c r="A5" s="81">
        <v>1991</v>
      </c>
      <c r="B5" s="81">
        <v>388833</v>
      </c>
      <c r="C5" s="81">
        <v>335553</v>
      </c>
      <c r="D5" s="81">
        <v>53280</v>
      </c>
      <c r="E5" s="98">
        <f>B5</f>
        <v>388833</v>
      </c>
      <c r="F5" s="98">
        <f>C5</f>
        <v>335553</v>
      </c>
      <c r="G5" s="98">
        <f>D5</f>
        <v>53280</v>
      </c>
    </row>
    <row r="6" spans="1:7">
      <c r="A6" s="81">
        <f>A5+1</f>
        <v>1992</v>
      </c>
      <c r="B6" s="81"/>
      <c r="C6" s="81"/>
      <c r="D6" s="81"/>
      <c r="E6" s="98">
        <f t="shared" ref="E6:E15" si="0">E5*(B$15/B$5)^(1/($A$15-$A$5))</f>
        <v>396623.86102059623</v>
      </c>
      <c r="F6" s="98">
        <f t="shared" ref="F6:F15" si="1">F5*(C$15/C$5)^(1/($A$15-$A$5))</f>
        <v>343169.10694233968</v>
      </c>
      <c r="G6" s="98">
        <f t="shared" ref="G6:G15" si="2">G5*(D$15/D$5)^(1/($A$15-$A$5))</f>
        <v>53368.535026542457</v>
      </c>
    </row>
    <row r="7" spans="1:7">
      <c r="A7" s="81">
        <f t="shared" ref="A7:A33" si="3">A6+1</f>
        <v>1993</v>
      </c>
      <c r="B7" s="81"/>
      <c r="C7" s="81"/>
      <c r="D7" s="81"/>
      <c r="E7" s="98">
        <f t="shared" si="0"/>
        <v>404570.82380066824</v>
      </c>
      <c r="F7" s="98">
        <f t="shared" si="1"/>
        <v>350958.07803715946</v>
      </c>
      <c r="G7" s="98">
        <f t="shared" si="2"/>
        <v>53457.217171157827</v>
      </c>
    </row>
    <row r="8" spans="1:7">
      <c r="A8" s="81">
        <f t="shared" si="3"/>
        <v>1994</v>
      </c>
      <c r="B8" s="81"/>
      <c r="C8" s="81"/>
      <c r="D8" s="81"/>
      <c r="E8" s="98">
        <f t="shared" si="0"/>
        <v>412677.01607657882</v>
      </c>
      <c r="F8" s="98">
        <f t="shared" si="1"/>
        <v>358923.83681329619</v>
      </c>
      <c r="G8" s="98">
        <f t="shared" si="2"/>
        <v>53546.04667831125</v>
      </c>
    </row>
    <row r="9" spans="1:7">
      <c r="A9" s="81">
        <f t="shared" si="3"/>
        <v>1995</v>
      </c>
      <c r="B9" s="81"/>
      <c r="C9" s="81"/>
      <c r="D9" s="81"/>
      <c r="E9" s="98">
        <f t="shared" si="0"/>
        <v>420945.62825364963</v>
      </c>
      <c r="F9" s="98">
        <f t="shared" si="1"/>
        <v>367070.39585262811</v>
      </c>
      <c r="G9" s="98">
        <f t="shared" si="2"/>
        <v>53635.02379287409</v>
      </c>
    </row>
    <row r="10" spans="1:7">
      <c r="A10" s="81">
        <f t="shared" si="3"/>
        <v>1996</v>
      </c>
      <c r="B10" s="81"/>
      <c r="C10" s="81"/>
      <c r="D10" s="81"/>
      <c r="E10" s="98">
        <f t="shared" si="0"/>
        <v>429379.91466182936</v>
      </c>
      <c r="F10" s="98">
        <f t="shared" si="1"/>
        <v>375401.85881132784</v>
      </c>
      <c r="G10" s="98">
        <f t="shared" si="2"/>
        <v>53724.148760124604</v>
      </c>
    </row>
    <row r="11" spans="1:7">
      <c r="A11" s="81">
        <f t="shared" si="3"/>
        <v>1997</v>
      </c>
      <c r="B11" s="81"/>
      <c r="C11" s="81"/>
      <c r="D11" s="81"/>
      <c r="E11" s="98">
        <f t="shared" si="0"/>
        <v>437983.19483652076</v>
      </c>
      <c r="F11" s="98">
        <f t="shared" si="1"/>
        <v>383922.42248699215</v>
      </c>
      <c r="G11" s="98">
        <f t="shared" si="2"/>
        <v>53813.421825748643</v>
      </c>
    </row>
    <row r="12" spans="1:7">
      <c r="A12" s="81">
        <f t="shared" si="3"/>
        <v>1998</v>
      </c>
      <c r="B12" s="81"/>
      <c r="C12" s="81"/>
      <c r="D12" s="81"/>
      <c r="E12" s="98">
        <f t="shared" si="0"/>
        <v>446758.85482507123</v>
      </c>
      <c r="F12" s="98">
        <f t="shared" si="1"/>
        <v>392636.37893268937</v>
      </c>
      <c r="G12" s="98">
        <f t="shared" si="2"/>
        <v>53902.843235840293</v>
      </c>
    </row>
    <row r="13" spans="1:7">
      <c r="A13" s="81">
        <f t="shared" si="3"/>
        <v>1999</v>
      </c>
      <c r="B13" s="81"/>
      <c r="C13" s="81"/>
      <c r="D13" s="81"/>
      <c r="E13" s="98">
        <f t="shared" si="0"/>
        <v>455710.34851944091</v>
      </c>
      <c r="F13" s="98">
        <f t="shared" si="1"/>
        <v>401548.11761899042</v>
      </c>
      <c r="G13" s="98">
        <f t="shared" si="2"/>
        <v>53992.41323690259</v>
      </c>
    </row>
    <row r="14" spans="1:7">
      <c r="A14" s="81">
        <f t="shared" si="3"/>
        <v>2000</v>
      </c>
      <c r="B14" s="81"/>
      <c r="C14" s="81"/>
      <c r="D14" s="81"/>
      <c r="E14" s="98">
        <f t="shared" si="0"/>
        <v>464841.19901557273</v>
      </c>
      <c r="F14" s="98">
        <f t="shared" si="1"/>
        <v>410662.12764507101</v>
      </c>
      <c r="G14" s="98">
        <f t="shared" si="2"/>
        <v>54082.132075848174</v>
      </c>
    </row>
    <row r="15" spans="1:7">
      <c r="A15" s="81">
        <f t="shared" si="3"/>
        <v>2001</v>
      </c>
      <c r="B15" s="81">
        <v>474155</v>
      </c>
      <c r="C15" s="81">
        <v>419983</v>
      </c>
      <c r="D15" s="81">
        <v>54172</v>
      </c>
      <c r="E15" s="98">
        <f t="shared" si="0"/>
        <v>474154.99999999953</v>
      </c>
      <c r="F15" s="98">
        <f t="shared" si="1"/>
        <v>419983.00000000035</v>
      </c>
      <c r="G15" s="98">
        <f t="shared" si="2"/>
        <v>54171.999999999978</v>
      </c>
    </row>
    <row r="16" spans="1:7">
      <c r="A16" s="81">
        <f t="shared" si="3"/>
        <v>2002</v>
      </c>
      <c r="B16" s="81"/>
      <c r="C16" s="81"/>
      <c r="D16" s="81"/>
      <c r="E16" s="98">
        <f t="shared" ref="E16:E33" si="4">E15*(B$24/B$15)^(1/($A$24-$A$15))</f>
        <v>482160.40439269651</v>
      </c>
      <c r="F16" s="98">
        <f t="shared" ref="F16:F33" si="5">F15*(C$24/C$15)^(1/($A$24-$A$15))</f>
        <v>428675.21723954607</v>
      </c>
      <c r="G16" s="98">
        <f t="shared" ref="G16:G33" si="6">G15*(D$24/D$15)^(1/($A$24-$A$15))</f>
        <v>53229.183696932887</v>
      </c>
    </row>
    <row r="17" spans="1:7">
      <c r="A17" s="81">
        <f t="shared" si="3"/>
        <v>2003</v>
      </c>
      <c r="B17" s="81"/>
      <c r="C17" s="81"/>
      <c r="D17" s="81"/>
      <c r="E17" s="98">
        <f t="shared" si="4"/>
        <v>490300.96817312663</v>
      </c>
      <c r="F17" s="98">
        <f t="shared" si="5"/>
        <v>437547.33376201382</v>
      </c>
      <c r="G17" s="98">
        <f t="shared" si="6"/>
        <v>52302.776287414665</v>
      </c>
    </row>
    <row r="18" spans="1:7">
      <c r="A18" s="81">
        <f t="shared" si="3"/>
        <v>2004</v>
      </c>
      <c r="B18" s="81"/>
      <c r="C18" s="81"/>
      <c r="D18" s="81"/>
      <c r="E18" s="98">
        <f t="shared" si="4"/>
        <v>498578.97330722143</v>
      </c>
      <c r="F18" s="98">
        <f t="shared" si="5"/>
        <v>446603.07286965253</v>
      </c>
      <c r="G18" s="98">
        <f t="shared" si="6"/>
        <v>51392.492188997669</v>
      </c>
    </row>
    <row r="19" spans="1:7">
      <c r="A19" s="81">
        <f t="shared" si="3"/>
        <v>2005</v>
      </c>
      <c r="B19" s="81"/>
      <c r="C19" s="81"/>
      <c r="D19" s="81"/>
      <c r="E19" s="98">
        <f t="shared" si="4"/>
        <v>506996.74028852495</v>
      </c>
      <c r="F19" s="98">
        <f t="shared" si="5"/>
        <v>455846.23492438253</v>
      </c>
      <c r="G19" s="98">
        <f t="shared" si="6"/>
        <v>50498.050789547116</v>
      </c>
    </row>
    <row r="20" spans="1:7">
      <c r="A20" s="81">
        <f t="shared" si="3"/>
        <v>2006</v>
      </c>
      <c r="B20" s="81"/>
      <c r="C20" s="81"/>
      <c r="D20" s="81"/>
      <c r="E20" s="98">
        <f t="shared" si="4"/>
        <v>515556.6287886753</v>
      </c>
      <c r="F20" s="98">
        <f t="shared" si="5"/>
        <v>465280.69894266827</v>
      </c>
      <c r="G20" s="98">
        <f t="shared" si="6"/>
        <v>49619.176360737125</v>
      </c>
    </row>
    <row r="21" spans="1:7">
      <c r="A21" s="81">
        <f t="shared" si="3"/>
        <v>2007</v>
      </c>
      <c r="B21" s="81"/>
      <c r="C21" s="81"/>
      <c r="D21" s="81"/>
      <c r="E21" s="98">
        <f t="shared" si="4"/>
        <v>524261.03831886878</v>
      </c>
      <c r="F21" s="98">
        <f t="shared" si="5"/>
        <v>474910.42422339943</v>
      </c>
      <c r="G21" s="98">
        <f t="shared" si="6"/>
        <v>48755.597973052267</v>
      </c>
    </row>
    <row r="22" spans="1:7">
      <c r="A22" s="81">
        <f t="shared" si="3"/>
        <v>2008</v>
      </c>
      <c r="B22" s="81"/>
      <c r="C22" s="81"/>
      <c r="D22" s="81"/>
      <c r="E22" s="98">
        <f t="shared" si="4"/>
        <v>533112.40890249179</v>
      </c>
      <c r="F22" s="98">
        <f t="shared" si="5"/>
        <v>484739.45200946357</v>
      </c>
      <c r="G22" s="98">
        <f t="shared" si="6"/>
        <v>47907.049412268498</v>
      </c>
    </row>
    <row r="23" spans="1:7">
      <c r="A23" s="81">
        <f t="shared" si="3"/>
        <v>2009</v>
      </c>
      <c r="B23" s="81"/>
      <c r="C23" s="81"/>
      <c r="D23" s="81"/>
      <c r="E23" s="98">
        <f t="shared" si="4"/>
        <v>542113.22175910883</v>
      </c>
      <c r="F23" s="98">
        <f t="shared" si="5"/>
        <v>494771.90718370775</v>
      </c>
      <c r="G23" s="98">
        <f t="shared" si="6"/>
        <v>47073.269097387609</v>
      </c>
    </row>
    <row r="24" spans="1:7">
      <c r="A24" s="81">
        <f t="shared" si="3"/>
        <v>2010</v>
      </c>
      <c r="B24" s="81">
        <v>551266</v>
      </c>
      <c r="C24" s="81">
        <v>505012</v>
      </c>
      <c r="D24" s="81">
        <v>46254</v>
      </c>
      <c r="E24" s="98">
        <f t="shared" si="4"/>
        <v>551265.99999999942</v>
      </c>
      <c r="F24" s="98">
        <f t="shared" si="5"/>
        <v>505012.00000000058</v>
      </c>
      <c r="G24" s="98">
        <f t="shared" si="6"/>
        <v>46254.000000000007</v>
      </c>
    </row>
    <row r="25" spans="1:7">
      <c r="A25" s="81">
        <f t="shared" si="3"/>
        <v>2011</v>
      </c>
      <c r="B25" s="81"/>
      <c r="C25" s="81"/>
      <c r="D25" s="81"/>
      <c r="E25" s="98">
        <f t="shared" si="4"/>
        <v>560573.30933543714</v>
      </c>
      <c r="F25" s="98">
        <f t="shared" si="5"/>
        <v>515464.02785012178</v>
      </c>
      <c r="G25" s="98">
        <f t="shared" si="6"/>
        <v>45448.989565050862</v>
      </c>
    </row>
    <row r="26" spans="1:7">
      <c r="A26" s="81">
        <f t="shared" si="3"/>
        <v>2012</v>
      </c>
      <c r="B26" s="81"/>
      <c r="C26" s="81"/>
      <c r="D26" s="81"/>
      <c r="E26" s="98">
        <f t="shared" si="4"/>
        <v>570037.75879391085</v>
      </c>
      <c r="F26" s="98">
        <f t="shared" si="5"/>
        <v>526132.37706721982</v>
      </c>
      <c r="G26" s="98">
        <f t="shared" si="6"/>
        <v>44657.989632985293</v>
      </c>
    </row>
    <row r="27" spans="1:7">
      <c r="A27" s="81">
        <f t="shared" si="3"/>
        <v>2013</v>
      </c>
      <c r="B27" s="81"/>
      <c r="C27" s="81"/>
      <c r="D27" s="81"/>
      <c r="E27" s="98">
        <f t="shared" si="4"/>
        <v>579662.00145348825</v>
      </c>
      <c r="F27" s="98">
        <f t="shared" si="5"/>
        <v>537021.52476659534</v>
      </c>
      <c r="G27" s="98">
        <f t="shared" si="6"/>
        <v>43880.756363248533</v>
      </c>
    </row>
    <row r="28" spans="1:7">
      <c r="A28" s="81">
        <f t="shared" si="3"/>
        <v>2014</v>
      </c>
      <c r="B28" s="81"/>
      <c r="C28" s="81"/>
      <c r="D28" s="81"/>
      <c r="E28" s="98">
        <f t="shared" si="4"/>
        <v>589448.73518552794</v>
      </c>
      <c r="F28" s="98">
        <f t="shared" si="5"/>
        <v>548136.0407245825</v>
      </c>
      <c r="G28" s="98">
        <f t="shared" si="6"/>
        <v>43117.050159117513</v>
      </c>
    </row>
    <row r="29" spans="1:7">
      <c r="A29" s="81">
        <f t="shared" si="3"/>
        <v>2015</v>
      </c>
      <c r="B29" s="81"/>
      <c r="C29" s="81"/>
      <c r="D29" s="81"/>
      <c r="E29" s="98">
        <f t="shared" si="4"/>
        <v>599400.7034109477</v>
      </c>
      <c r="F29" s="98">
        <f t="shared" si="5"/>
        <v>559480.58929631638</v>
      </c>
      <c r="G29" s="98">
        <f t="shared" si="6"/>
        <v>42366.635593840663</v>
      </c>
    </row>
    <row r="30" spans="1:7">
      <c r="A30" s="81">
        <f t="shared" si="3"/>
        <v>2016</v>
      </c>
      <c r="B30" s="81"/>
      <c r="C30" s="81"/>
      <c r="D30" s="81"/>
      <c r="E30" s="98">
        <f t="shared" si="4"/>
        <v>609520.69586926128</v>
      </c>
      <c r="F30" s="98">
        <f t="shared" si="5"/>
        <v>571059.93137319235</v>
      </c>
      <c r="G30" s="98">
        <f t="shared" si="6"/>
        <v>41629.281338063221</v>
      </c>
    </row>
    <row r="31" spans="1:7">
      <c r="A31" s="81">
        <f t="shared" si="3"/>
        <v>2017</v>
      </c>
      <c r="B31" s="81"/>
      <c r="C31" s="81"/>
      <c r="D31" s="81"/>
      <c r="E31" s="98">
        <f t="shared" si="4"/>
        <v>619811.54940059909</v>
      </c>
      <c r="F31" s="98">
        <f t="shared" si="5"/>
        <v>582878.92638083745</v>
      </c>
      <c r="G31" s="98">
        <f t="shared" si="6"/>
        <v>40904.760088515621</v>
      </c>
    </row>
    <row r="32" spans="1:7">
      <c r="A32" s="81">
        <f t="shared" si="3"/>
        <v>2018</v>
      </c>
      <c r="B32" s="81"/>
      <c r="C32" s="81"/>
      <c r="D32" s="81"/>
      <c r="E32" s="98">
        <f t="shared" si="4"/>
        <v>630276.14874093269</v>
      </c>
      <c r="F32" s="98">
        <f t="shared" si="5"/>
        <v>594942.53431843349</v>
      </c>
      <c r="G32" s="98">
        <f t="shared" si="6"/>
        <v>40192.848497942992</v>
      </c>
    </row>
    <row r="33" spans="1:7">
      <c r="A33" s="81">
        <f t="shared" si="3"/>
        <v>2019</v>
      </c>
      <c r="B33" s="81"/>
      <c r="C33" s="81"/>
      <c r="D33" s="81"/>
      <c r="E33" s="98">
        <f t="shared" si="4"/>
        <v>640917.42733072466</v>
      </c>
      <c r="F33" s="98">
        <f t="shared" si="5"/>
        <v>607255.81784024672</v>
      </c>
      <c r="G33" s="98">
        <f t="shared" si="6"/>
        <v>39493.327106254183</v>
      </c>
    </row>
  </sheetData>
  <mergeCells count="2">
    <mergeCell ref="B3:D3"/>
    <mergeCell ref="E3:G3"/>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selection activeCell="B5" sqref="B5:B7"/>
    </sheetView>
  </sheetViews>
  <sheetFormatPr baseColWidth="10" defaultRowHeight="12" x14ac:dyDescent="0"/>
  <cols>
    <col min="1" max="1" width="10.83203125" style="78"/>
    <col min="2" max="2" width="15.5" style="78" customWidth="1"/>
    <col min="3" max="15" width="10.83203125" style="78"/>
    <col min="16" max="16" width="11.5" style="78" bestFit="1" customWidth="1"/>
    <col min="17" max="17" width="12.33203125" style="78" bestFit="1" customWidth="1"/>
    <col min="18" max="35" width="10.83203125" style="78"/>
  </cols>
  <sheetData>
    <row r="1" spans="1:35">
      <c r="A1" s="78" t="s">
        <v>529</v>
      </c>
    </row>
    <row r="2" spans="1:35">
      <c r="A2" s="78" t="s">
        <v>514</v>
      </c>
      <c r="C2" s="83"/>
      <c r="D2" s="83"/>
      <c r="E2" s="83"/>
      <c r="F2" s="83"/>
      <c r="G2" s="83"/>
      <c r="H2" s="83"/>
    </row>
    <row r="3" spans="1:35" s="79" customFormat="1">
      <c r="A3" s="78"/>
      <c r="B3" s="78"/>
      <c r="C3" s="83"/>
      <c r="D3" s="83"/>
      <c r="E3" s="83"/>
      <c r="F3" s="83"/>
      <c r="G3" s="83"/>
      <c r="H3" s="83"/>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row>
    <row r="4" spans="1:35" s="33" customFormat="1">
      <c r="A4" s="32"/>
      <c r="B4" s="32" t="s">
        <v>533</v>
      </c>
      <c r="C4" s="32"/>
      <c r="D4" s="32"/>
      <c r="E4" s="84" t="s">
        <v>524</v>
      </c>
      <c r="F4" s="84" t="s">
        <v>524</v>
      </c>
      <c r="G4" s="84" t="s">
        <v>524</v>
      </c>
      <c r="H4" s="32" t="s">
        <v>531</v>
      </c>
      <c r="I4" s="32" t="s">
        <v>495</v>
      </c>
      <c r="J4" s="32" t="s">
        <v>495</v>
      </c>
      <c r="K4" s="32" t="s">
        <v>495</v>
      </c>
      <c r="L4" s="32" t="s">
        <v>500</v>
      </c>
      <c r="M4" s="32" t="s">
        <v>501</v>
      </c>
      <c r="N4" s="32" t="s">
        <v>501</v>
      </c>
      <c r="O4" s="32" t="s">
        <v>501</v>
      </c>
      <c r="P4" s="32" t="s">
        <v>508</v>
      </c>
      <c r="Q4" s="32" t="s">
        <v>509</v>
      </c>
      <c r="R4" s="32" t="s">
        <v>511</v>
      </c>
      <c r="S4" s="32" t="s">
        <v>510</v>
      </c>
      <c r="T4" s="32" t="s">
        <v>512</v>
      </c>
      <c r="U4" s="32"/>
      <c r="V4" s="32"/>
      <c r="W4" s="32"/>
      <c r="X4" s="32"/>
      <c r="Y4" s="32"/>
      <c r="Z4" s="32"/>
      <c r="AA4" s="32"/>
      <c r="AB4" s="32"/>
      <c r="AC4" s="32"/>
      <c r="AD4" s="32"/>
      <c r="AE4" s="32"/>
      <c r="AF4" s="32"/>
      <c r="AG4" s="32"/>
      <c r="AH4" s="32"/>
      <c r="AI4" s="32"/>
    </row>
    <row r="5" spans="1:35" s="33" customFormat="1">
      <c r="A5" s="32"/>
      <c r="B5" s="32" t="s">
        <v>532</v>
      </c>
      <c r="C5" s="83" t="s">
        <v>517</v>
      </c>
      <c r="D5" s="83" t="s">
        <v>517</v>
      </c>
      <c r="E5" s="83" t="s">
        <v>517</v>
      </c>
      <c r="F5" s="83" t="s">
        <v>517</v>
      </c>
      <c r="G5" s="83" t="s">
        <v>517</v>
      </c>
      <c r="H5" s="83" t="s">
        <v>517</v>
      </c>
      <c r="I5" s="32" t="s">
        <v>494</v>
      </c>
      <c r="J5" s="32" t="s">
        <v>494</v>
      </c>
      <c r="K5" s="32" t="s">
        <v>494</v>
      </c>
      <c r="L5" s="85" t="s">
        <v>496</v>
      </c>
      <c r="M5" s="85" t="s">
        <v>497</v>
      </c>
      <c r="N5" s="85" t="s">
        <v>498</v>
      </c>
      <c r="O5" s="85" t="s">
        <v>499</v>
      </c>
      <c r="P5" s="32" t="s">
        <v>504</v>
      </c>
      <c r="Q5" s="32" t="s">
        <v>504</v>
      </c>
      <c r="R5" s="32" t="s">
        <v>504</v>
      </c>
      <c r="S5" s="32" t="s">
        <v>504</v>
      </c>
      <c r="T5" s="32"/>
      <c r="U5" s="32"/>
      <c r="V5" s="32"/>
      <c r="W5" s="32"/>
      <c r="X5" s="32"/>
      <c r="Y5" s="32"/>
      <c r="Z5" s="32"/>
      <c r="AA5" s="32"/>
      <c r="AB5" s="32"/>
      <c r="AC5" s="32"/>
      <c r="AD5" s="32"/>
      <c r="AE5" s="32"/>
      <c r="AF5" s="32"/>
      <c r="AG5" s="32"/>
      <c r="AH5" s="32"/>
      <c r="AI5" s="32"/>
    </row>
    <row r="6" spans="1:35" s="33" customFormat="1">
      <c r="A6" s="32"/>
      <c r="B6" s="32" t="s">
        <v>534</v>
      </c>
      <c r="C6" s="37" t="s">
        <v>518</v>
      </c>
      <c r="D6" s="37" t="s">
        <v>519</v>
      </c>
      <c r="E6" s="37" t="s">
        <v>520</v>
      </c>
      <c r="F6" s="37" t="s">
        <v>521</v>
      </c>
      <c r="G6" s="37" t="s">
        <v>522</v>
      </c>
      <c r="H6" s="37" t="s">
        <v>525</v>
      </c>
      <c r="I6" s="32" t="s">
        <v>274</v>
      </c>
      <c r="J6" s="32" t="s">
        <v>480</v>
      </c>
      <c r="K6" s="32" t="s">
        <v>481</v>
      </c>
      <c r="L6" s="85"/>
      <c r="M6" s="85"/>
      <c r="N6" s="85"/>
      <c r="O6" s="85"/>
      <c r="P6" s="19" t="s">
        <v>274</v>
      </c>
      <c r="Q6" s="19" t="s">
        <v>455</v>
      </c>
      <c r="R6" s="19" t="s">
        <v>505</v>
      </c>
      <c r="S6" s="19" t="s">
        <v>506</v>
      </c>
      <c r="T6" s="19" t="s">
        <v>507</v>
      </c>
      <c r="U6" s="32"/>
      <c r="V6" s="32"/>
      <c r="W6" s="32"/>
      <c r="X6" s="32"/>
      <c r="Y6" s="32"/>
      <c r="Z6" s="32"/>
      <c r="AA6" s="32"/>
      <c r="AB6" s="32"/>
      <c r="AC6" s="32"/>
      <c r="AD6" s="32"/>
      <c r="AE6" s="32"/>
      <c r="AF6" s="32"/>
      <c r="AG6" s="32"/>
      <c r="AH6" s="32"/>
      <c r="AI6" s="32"/>
    </row>
    <row r="7" spans="1:35" s="33" customFormat="1">
      <c r="A7" s="32"/>
      <c r="B7" s="32" t="s">
        <v>523</v>
      </c>
      <c r="C7" s="77" t="s">
        <v>523</v>
      </c>
      <c r="D7" s="77" t="s">
        <v>34</v>
      </c>
      <c r="E7" s="77" t="s">
        <v>523</v>
      </c>
      <c r="F7" s="77" t="s">
        <v>523</v>
      </c>
      <c r="G7" s="77" t="s">
        <v>523</v>
      </c>
      <c r="H7" s="77" t="s">
        <v>523</v>
      </c>
      <c r="I7" s="32" t="s">
        <v>449</v>
      </c>
      <c r="J7" s="32" t="s">
        <v>449</v>
      </c>
      <c r="K7" s="32" t="s">
        <v>449</v>
      </c>
      <c r="L7" s="85" t="s">
        <v>34</v>
      </c>
      <c r="M7" s="85" t="s">
        <v>34</v>
      </c>
      <c r="N7" s="85" t="s">
        <v>34</v>
      </c>
      <c r="O7" s="85" t="s">
        <v>34</v>
      </c>
      <c r="P7" s="32"/>
      <c r="Q7" s="32"/>
      <c r="R7" s="32"/>
      <c r="S7" s="32"/>
      <c r="T7" s="32"/>
      <c r="U7" s="32"/>
      <c r="V7" s="32"/>
      <c r="W7" s="32"/>
      <c r="X7" s="32"/>
      <c r="Y7" s="32"/>
      <c r="Z7" s="32"/>
      <c r="AA7" s="32"/>
      <c r="AB7" s="32"/>
      <c r="AC7" s="32"/>
      <c r="AD7" s="32"/>
      <c r="AE7" s="32"/>
      <c r="AF7" s="32"/>
      <c r="AG7" s="32"/>
      <c r="AH7" s="32"/>
      <c r="AI7" s="32"/>
    </row>
    <row r="8" spans="1:35" s="33" customFormat="1">
      <c r="A8" s="32">
        <v>1991</v>
      </c>
      <c r="B8" s="32"/>
      <c r="C8" s="77"/>
      <c r="D8" s="77"/>
      <c r="E8" s="77"/>
      <c r="F8" s="77"/>
      <c r="G8" s="77"/>
      <c r="H8" s="77"/>
      <c r="I8" s="86">
        <v>388833</v>
      </c>
      <c r="J8" s="86">
        <v>335553</v>
      </c>
      <c r="K8" s="86">
        <v>53280</v>
      </c>
      <c r="L8" s="32"/>
      <c r="M8" s="32"/>
      <c r="N8" s="32"/>
      <c r="O8" s="32"/>
      <c r="P8" s="32"/>
      <c r="Q8" s="32"/>
      <c r="R8" s="32"/>
      <c r="S8" s="32"/>
      <c r="T8" s="32"/>
      <c r="U8" s="32"/>
      <c r="V8" s="32"/>
      <c r="W8" s="32"/>
      <c r="X8" s="32"/>
      <c r="Y8" s="32"/>
      <c r="Z8" s="32"/>
      <c r="AA8" s="32"/>
      <c r="AB8" s="32"/>
      <c r="AC8" s="32"/>
      <c r="AD8" s="32"/>
      <c r="AE8" s="32"/>
      <c r="AF8" s="32"/>
      <c r="AG8" s="32"/>
      <c r="AH8" s="32"/>
      <c r="AI8" s="32"/>
    </row>
    <row r="9" spans="1:35" s="33" customFormat="1">
      <c r="A9" s="32">
        <v>1992</v>
      </c>
      <c r="B9" s="32"/>
      <c r="C9" s="77"/>
      <c r="D9" s="77"/>
      <c r="E9" s="77"/>
      <c r="F9" s="77"/>
      <c r="G9" s="77"/>
      <c r="H9" s="77"/>
      <c r="I9" s="86">
        <v>396623.86102059623</v>
      </c>
      <c r="J9" s="86">
        <v>343169.10694233968</v>
      </c>
      <c r="K9" s="86">
        <v>53368.535026542457</v>
      </c>
      <c r="L9" s="32"/>
      <c r="M9" s="32"/>
      <c r="N9" s="32"/>
      <c r="O9" s="32"/>
      <c r="P9" s="32"/>
      <c r="Q9" s="32"/>
      <c r="R9" s="32"/>
      <c r="S9" s="32"/>
      <c r="T9" s="32"/>
      <c r="U9" s="32"/>
      <c r="V9" s="32"/>
      <c r="W9" s="32"/>
      <c r="X9" s="32"/>
      <c r="Y9" s="32"/>
      <c r="Z9" s="32"/>
      <c r="AA9" s="32"/>
      <c r="AB9" s="32"/>
      <c r="AC9" s="32"/>
      <c r="AD9" s="32"/>
      <c r="AE9" s="32"/>
      <c r="AF9" s="32"/>
      <c r="AG9" s="32"/>
      <c r="AH9" s="32"/>
      <c r="AI9" s="32"/>
    </row>
    <row r="10" spans="1:35" s="33" customFormat="1">
      <c r="A10" s="32">
        <v>1993</v>
      </c>
      <c r="B10" s="32"/>
      <c r="C10" s="77"/>
      <c r="D10" s="77"/>
      <c r="E10" s="77"/>
      <c r="F10" s="77"/>
      <c r="G10" s="77"/>
      <c r="H10" s="77"/>
      <c r="I10" s="86">
        <v>404570.82380066824</v>
      </c>
      <c r="J10" s="86">
        <v>350958.07803715946</v>
      </c>
      <c r="K10" s="86">
        <v>53457.217171157827</v>
      </c>
      <c r="L10" s="32"/>
      <c r="M10" s="32"/>
      <c r="N10" s="32"/>
      <c r="O10" s="32"/>
      <c r="P10" s="32"/>
      <c r="Q10" s="32"/>
      <c r="R10" s="32"/>
      <c r="S10" s="32"/>
      <c r="T10" s="32"/>
      <c r="U10" s="32"/>
      <c r="V10" s="32"/>
      <c r="W10" s="32"/>
      <c r="X10" s="32"/>
      <c r="Y10" s="32"/>
      <c r="Z10" s="32"/>
      <c r="AA10" s="32"/>
      <c r="AB10" s="32"/>
      <c r="AC10" s="32"/>
      <c r="AD10" s="32"/>
      <c r="AE10" s="32"/>
      <c r="AF10" s="32"/>
      <c r="AG10" s="32"/>
      <c r="AH10" s="32"/>
      <c r="AI10" s="32"/>
    </row>
    <row r="11" spans="1:35">
      <c r="A11" s="78">
        <v>1994</v>
      </c>
      <c r="C11" s="77"/>
      <c r="D11" s="77"/>
      <c r="E11" s="77"/>
      <c r="F11" s="77"/>
      <c r="G11" s="77"/>
      <c r="H11" s="77"/>
      <c r="I11" s="87">
        <v>412677.01607657882</v>
      </c>
      <c r="J11" s="87">
        <v>358923.83681329619</v>
      </c>
      <c r="K11" s="87">
        <v>53546.04667831125</v>
      </c>
    </row>
    <row r="12" spans="1:35">
      <c r="A12" s="78">
        <v>1995</v>
      </c>
      <c r="B12" s="87">
        <f t="shared" ref="B12:B34" si="0">H12*P12*13</f>
        <v>1354930430.9932344</v>
      </c>
      <c r="C12" s="88">
        <v>1011.854834</v>
      </c>
      <c r="D12" s="88"/>
      <c r="E12" s="37">
        <v>807.5</v>
      </c>
      <c r="F12" s="37">
        <v>318</v>
      </c>
      <c r="G12" s="37">
        <v>622.4</v>
      </c>
      <c r="H12" s="89">
        <f t="shared" ref="H12:H34" si="1">+((C12*R12)+(F12*S12)+(G12*T12))/P12</f>
        <v>740.65374614242285</v>
      </c>
      <c r="I12" s="87">
        <v>420945.62825364963</v>
      </c>
      <c r="J12" s="87">
        <v>367070.39585262811</v>
      </c>
      <c r="K12" s="87">
        <v>53635.02379287409</v>
      </c>
      <c r="L12" s="90">
        <v>0.33429695233590007</v>
      </c>
      <c r="M12" s="90">
        <v>0.74637719137339165</v>
      </c>
      <c r="N12" s="90">
        <v>0.21739472236052515</v>
      </c>
      <c r="O12" s="90">
        <v>0.21894080343806505</v>
      </c>
      <c r="P12" s="87">
        <f t="shared" ref="P12:P34" si="2">L12*I12</f>
        <v>140720.84062431581</v>
      </c>
      <c r="Q12" s="87">
        <f>M12*P12</f>
        <v>105030.82579287951</v>
      </c>
      <c r="R12" s="87">
        <f>Q12-S12</f>
        <v>74438.857715016667</v>
      </c>
      <c r="S12" s="87">
        <f>+N12*P12</f>
        <v>30591.968077862843</v>
      </c>
      <c r="T12" s="87">
        <f>O12*P12</f>
        <v>30809.533906767607</v>
      </c>
    </row>
    <row r="13" spans="1:35">
      <c r="A13" s="78">
        <v>1996</v>
      </c>
      <c r="B13" s="87">
        <f t="shared" si="0"/>
        <v>1427470131.8878663</v>
      </c>
      <c r="C13" s="88">
        <v>1009.664677</v>
      </c>
      <c r="D13" s="91">
        <f>E13/E12-1</f>
        <v>-2.6006191950464386E-2</v>
      </c>
      <c r="E13" s="37">
        <v>786.5</v>
      </c>
      <c r="F13" s="37">
        <v>284.7</v>
      </c>
      <c r="G13" s="37">
        <v>527.4</v>
      </c>
      <c r="H13" s="89">
        <f t="shared" si="1"/>
        <v>696.92203458319057</v>
      </c>
      <c r="I13" s="87">
        <v>429379.91466182936</v>
      </c>
      <c r="J13" s="87">
        <v>375401.85881132784</v>
      </c>
      <c r="K13" s="87">
        <v>53724.148760124604</v>
      </c>
      <c r="L13" s="90">
        <v>0.36694228110987492</v>
      </c>
      <c r="M13" s="90">
        <v>0.74185434874987077</v>
      </c>
      <c r="N13" s="90">
        <v>0.23297079394976514</v>
      </c>
      <c r="O13" s="90">
        <v>0.22145145915402373</v>
      </c>
      <c r="P13" s="87">
        <f t="shared" si="2"/>
        <v>157557.64534877508</v>
      </c>
      <c r="Q13" s="87">
        <f t="shared" ref="Q13:Q34" si="3">M13*P13</f>
        <v>116884.82438077865</v>
      </c>
      <c r="R13" s="87">
        <f t="shared" ref="R13:R34" si="4">Q13-S13</f>
        <v>80178.494651018991</v>
      </c>
      <c r="S13" s="87">
        <f t="shared" ref="S13:S34" si="5">+N13*P13</f>
        <v>36706.329729759651</v>
      </c>
      <c r="T13" s="87">
        <f t="shared" ref="T13:T34" si="6">O13*P13</f>
        <v>34891.37046335842</v>
      </c>
    </row>
    <row r="14" spans="1:35">
      <c r="A14" s="78">
        <v>1997</v>
      </c>
      <c r="B14" s="87">
        <f t="shared" si="0"/>
        <v>1471365499.9368961</v>
      </c>
      <c r="C14" s="88">
        <v>982.89851499999997</v>
      </c>
      <c r="D14" s="91">
        <f t="shared" ref="D14:D34" si="7">E14/E13-1</f>
        <v>-3.5727908455181256E-2</v>
      </c>
      <c r="E14" s="37">
        <v>758.4</v>
      </c>
      <c r="F14" s="37">
        <v>292</v>
      </c>
      <c r="G14" s="37">
        <v>652.5</v>
      </c>
      <c r="H14" s="89">
        <f t="shared" si="1"/>
        <v>719.18531178583089</v>
      </c>
      <c r="I14" s="87">
        <v>437983.19483652076</v>
      </c>
      <c r="J14" s="87">
        <v>383922.42248699215</v>
      </c>
      <c r="K14" s="87">
        <v>53813.421825748643</v>
      </c>
      <c r="L14" s="90">
        <v>0.35931798875450022</v>
      </c>
      <c r="M14" s="90">
        <v>0.76340527091987798</v>
      </c>
      <c r="N14" s="90">
        <v>0.2455447105046889</v>
      </c>
      <c r="O14" s="90">
        <v>0.21223276706406835</v>
      </c>
      <c r="P14" s="87">
        <f t="shared" si="2"/>
        <v>157375.24067692904</v>
      </c>
      <c r="Q14" s="87">
        <f t="shared" si="3"/>
        <v>120141.08824505201</v>
      </c>
      <c r="R14" s="87">
        <f t="shared" si="4"/>
        <v>81498.430332429736</v>
      </c>
      <c r="S14" s="87">
        <f t="shared" si="5"/>
        <v>38642.657912622279</v>
      </c>
      <c r="T14" s="87">
        <f t="shared" si="6"/>
        <v>33400.182796238376</v>
      </c>
    </row>
    <row r="15" spans="1:35">
      <c r="A15" s="78">
        <v>1998</v>
      </c>
      <c r="B15" s="87">
        <f t="shared" si="0"/>
        <v>1476086143.6262708</v>
      </c>
      <c r="C15" s="92">
        <v>968.18648700000006</v>
      </c>
      <c r="D15" s="93">
        <f t="shared" si="7"/>
        <v>-3.3491561181434593E-2</v>
      </c>
      <c r="E15" s="81">
        <v>733</v>
      </c>
      <c r="F15" s="81">
        <v>321.8</v>
      </c>
      <c r="G15" s="81">
        <v>684.1</v>
      </c>
      <c r="H15" s="94">
        <f t="shared" si="1"/>
        <v>702.45055837680593</v>
      </c>
      <c r="I15" s="87">
        <v>446758.85482507123</v>
      </c>
      <c r="J15" s="87">
        <v>392636.37893268937</v>
      </c>
      <c r="K15" s="87">
        <v>53902.843235840293</v>
      </c>
      <c r="L15" s="90">
        <v>0.36180904522613067</v>
      </c>
      <c r="M15" s="90">
        <v>0.75978242174062605</v>
      </c>
      <c r="N15" s="90">
        <v>0.26730736154110768</v>
      </c>
      <c r="O15" s="90">
        <v>0.20409786721706227</v>
      </c>
      <c r="P15" s="87">
        <f t="shared" si="2"/>
        <v>161641.39471057855</v>
      </c>
      <c r="Q15" s="87">
        <f t="shared" si="3"/>
        <v>122812.29032673579</v>
      </c>
      <c r="R15" s="87">
        <f t="shared" si="4"/>
        <v>79604.355590826279</v>
      </c>
      <c r="S15" s="87">
        <f t="shared" si="5"/>
        <v>43207.934735909512</v>
      </c>
      <c r="T15" s="87">
        <f t="shared" si="6"/>
        <v>32990.663914420409</v>
      </c>
    </row>
    <row r="16" spans="1:35">
      <c r="A16" s="78">
        <v>1999</v>
      </c>
      <c r="B16" s="87">
        <f t="shared" si="0"/>
        <v>1480678269.338979</v>
      </c>
      <c r="C16" s="92">
        <v>938.616986</v>
      </c>
      <c r="D16" s="93">
        <f t="shared" si="7"/>
        <v>7.4488403819918281E-2</v>
      </c>
      <c r="E16" s="81">
        <v>787.6</v>
      </c>
      <c r="F16" s="81">
        <v>312.89999999999998</v>
      </c>
      <c r="G16" s="81">
        <v>590.5</v>
      </c>
      <c r="H16" s="94">
        <f t="shared" si="1"/>
        <v>674.21963885976504</v>
      </c>
      <c r="I16" s="87">
        <v>455710.34851944091</v>
      </c>
      <c r="J16" s="87">
        <v>401548.11761899042</v>
      </c>
      <c r="K16" s="87">
        <v>53992.41323690259</v>
      </c>
      <c r="L16" s="90">
        <v>0.37070381957730314</v>
      </c>
      <c r="M16" s="90">
        <v>0.75998785670916813</v>
      </c>
      <c r="N16" s="90">
        <v>0.25627403359643797</v>
      </c>
      <c r="O16" s="90">
        <v>0.20531268973891925</v>
      </c>
      <c r="P16" s="87">
        <f t="shared" si="2"/>
        <v>168933.56681706075</v>
      </c>
      <c r="Q16" s="87">
        <f t="shared" si="3"/>
        <v>128387.45937153304</v>
      </c>
      <c r="R16" s="87">
        <f t="shared" si="4"/>
        <v>85094.172793491511</v>
      </c>
      <c r="S16" s="87">
        <f t="shared" si="5"/>
        <v>43293.286578041523</v>
      </c>
      <c r="T16" s="87">
        <f t="shared" si="6"/>
        <v>34684.204990400176</v>
      </c>
    </row>
    <row r="17" spans="1:20">
      <c r="A17" s="78">
        <v>2000</v>
      </c>
      <c r="B17" s="87">
        <f t="shared" si="0"/>
        <v>1540441725.849772</v>
      </c>
      <c r="C17" s="92">
        <v>1013.657589</v>
      </c>
      <c r="D17" s="93">
        <f t="shared" si="7"/>
        <v>4.7993905535804959E-2</v>
      </c>
      <c r="E17" s="81">
        <v>825.4</v>
      </c>
      <c r="F17" s="81">
        <v>284.5</v>
      </c>
      <c r="G17" s="81">
        <v>538.9</v>
      </c>
      <c r="H17" s="94">
        <f t="shared" si="1"/>
        <v>709.64164271817481</v>
      </c>
      <c r="I17" s="87">
        <v>464841.19901557273</v>
      </c>
      <c r="J17" s="87">
        <v>410662.12764507101</v>
      </c>
      <c r="K17" s="87">
        <v>54082.132075848174</v>
      </c>
      <c r="L17" s="90">
        <v>0.35921810395747195</v>
      </c>
      <c r="M17" s="90">
        <v>0.73996197523251628</v>
      </c>
      <c r="N17" s="90">
        <v>0.22788140383330763</v>
      </c>
      <c r="O17" s="90">
        <v>0.23331791788705616</v>
      </c>
      <c r="P17" s="87">
        <f t="shared" si="2"/>
        <v>166979.37415169191</v>
      </c>
      <c r="Q17" s="87">
        <f t="shared" si="3"/>
        <v>123558.38752037531</v>
      </c>
      <c r="R17" s="87">
        <f t="shared" si="4"/>
        <v>85506.893327480648</v>
      </c>
      <c r="S17" s="87">
        <f t="shared" si="5"/>
        <v>38051.494192894672</v>
      </c>
      <c r="T17" s="87">
        <f t="shared" si="6"/>
        <v>38959.27990715648</v>
      </c>
    </row>
    <row r="18" spans="1:20">
      <c r="A18" s="78">
        <v>2001</v>
      </c>
      <c r="B18" s="87">
        <f t="shared" si="0"/>
        <v>1546650218.623167</v>
      </c>
      <c r="C18" s="92">
        <v>1050.8861690000001</v>
      </c>
      <c r="D18" s="93">
        <f t="shared" si="7"/>
        <v>-6.396898473467405E-2</v>
      </c>
      <c r="E18" s="81">
        <v>772.6</v>
      </c>
      <c r="F18" s="81">
        <v>277.5</v>
      </c>
      <c r="G18" s="81">
        <v>420.8</v>
      </c>
      <c r="H18" s="94">
        <f t="shared" si="1"/>
        <v>714.71593952316573</v>
      </c>
      <c r="I18" s="87">
        <v>474154.99999999953</v>
      </c>
      <c r="J18" s="87">
        <v>419983.00000000035</v>
      </c>
      <c r="K18" s="87">
        <v>54171.999999999978</v>
      </c>
      <c r="L18" s="90">
        <v>0.35107099699500594</v>
      </c>
      <c r="M18" s="90">
        <v>0.77083269873181237</v>
      </c>
      <c r="N18" s="90">
        <v>0.23348259161107557</v>
      </c>
      <c r="O18" s="90">
        <v>0.20254449825865342</v>
      </c>
      <c r="P18" s="87">
        <f t="shared" si="2"/>
        <v>166462.06858016687</v>
      </c>
      <c r="Q18" s="87">
        <f t="shared" si="3"/>
        <v>128314.40556013006</v>
      </c>
      <c r="R18" s="87">
        <f t="shared" si="4"/>
        <v>89448.410383092109</v>
      </c>
      <c r="S18" s="87">
        <f t="shared" si="5"/>
        <v>38865.995177037956</v>
      </c>
      <c r="T18" s="87">
        <f t="shared" si="6"/>
        <v>33715.976159667458</v>
      </c>
    </row>
    <row r="19" spans="1:20">
      <c r="A19" s="78">
        <v>2002</v>
      </c>
      <c r="B19" s="87">
        <f t="shared" si="0"/>
        <v>1683401163.2163012</v>
      </c>
      <c r="C19" s="92">
        <v>1165.421351</v>
      </c>
      <c r="D19" s="93">
        <f t="shared" si="7"/>
        <v>5.6562257312969155E-2</v>
      </c>
      <c r="E19" s="81">
        <v>816.3</v>
      </c>
      <c r="F19" s="81">
        <v>310.10000000000002</v>
      </c>
      <c r="G19" s="81">
        <v>440.1</v>
      </c>
      <c r="H19" s="94">
        <f t="shared" si="1"/>
        <v>799.27169324541956</v>
      </c>
      <c r="I19" s="87">
        <v>482160.40439269651</v>
      </c>
      <c r="J19" s="87">
        <v>428675.21723954607</v>
      </c>
      <c r="K19" s="87">
        <v>53229.183696932887</v>
      </c>
      <c r="L19" s="90">
        <v>0.33601471404775124</v>
      </c>
      <c r="M19" s="90">
        <v>0.77899531117675003</v>
      </c>
      <c r="N19" s="90">
        <v>0.2282031685704253</v>
      </c>
      <c r="O19" s="90">
        <v>0.1967756594303183</v>
      </c>
      <c r="P19" s="87">
        <f t="shared" si="2"/>
        <v>162012.99040716002</v>
      </c>
      <c r="Q19" s="87">
        <f t="shared" si="3"/>
        <v>126207.35987690144</v>
      </c>
      <c r="R19" s="87">
        <f t="shared" si="4"/>
        <v>89235.48211641761</v>
      </c>
      <c r="S19" s="87">
        <f t="shared" si="5"/>
        <v>36971.877760483832</v>
      </c>
      <c r="T19" s="87">
        <f t="shared" si="6"/>
        <v>31880.213023646746</v>
      </c>
    </row>
    <row r="20" spans="1:20">
      <c r="A20" s="78">
        <v>2003</v>
      </c>
      <c r="B20" s="87">
        <f t="shared" si="0"/>
        <v>2351793296.5618033</v>
      </c>
      <c r="C20" s="92">
        <v>1411.5662789999999</v>
      </c>
      <c r="D20" s="93">
        <f t="shared" si="7"/>
        <v>0.11147862305524936</v>
      </c>
      <c r="E20" s="81">
        <v>907.3</v>
      </c>
      <c r="F20" s="81">
        <v>304.5</v>
      </c>
      <c r="G20" s="81">
        <v>794.4</v>
      </c>
      <c r="H20" s="94">
        <f t="shared" si="1"/>
        <v>993.09016531597013</v>
      </c>
      <c r="I20" s="87">
        <v>490300.96817312663</v>
      </c>
      <c r="J20" s="87">
        <v>437547.33376201382</v>
      </c>
      <c r="K20" s="87">
        <v>52302.776287414665</v>
      </c>
      <c r="L20" s="90">
        <v>0.37153896244844803</v>
      </c>
      <c r="M20" s="90">
        <v>0.79969386801271269</v>
      </c>
      <c r="N20" s="90">
        <v>0.25942933258553003</v>
      </c>
      <c r="O20" s="90">
        <v>0.19067816414283043</v>
      </c>
      <c r="P20" s="87">
        <f t="shared" si="2"/>
        <v>182165.913002513</v>
      </c>
      <c r="Q20" s="87">
        <f t="shared" si="3"/>
        <v>145676.96358904694</v>
      </c>
      <c r="R20" s="87">
        <f t="shared" si="4"/>
        <v>98417.782358971264</v>
      </c>
      <c r="S20" s="87">
        <f t="shared" si="5"/>
        <v>47259.181230075672</v>
      </c>
      <c r="T20" s="87">
        <f t="shared" si="6"/>
        <v>34735.06186072174</v>
      </c>
    </row>
    <row r="21" spans="1:20">
      <c r="A21" s="78">
        <v>2004</v>
      </c>
      <c r="B21" s="87">
        <f t="shared" si="0"/>
        <v>3105292272.374866</v>
      </c>
      <c r="C21" s="92">
        <v>1651.430752</v>
      </c>
      <c r="D21" s="93">
        <f t="shared" si="7"/>
        <v>4.3205114074727158E-2</v>
      </c>
      <c r="E21" s="81">
        <v>946.5</v>
      </c>
      <c r="F21" s="81">
        <v>339.2</v>
      </c>
      <c r="G21" s="81">
        <v>1181.5</v>
      </c>
      <c r="H21" s="94">
        <f t="shared" si="1"/>
        <v>1224.2957286319083</v>
      </c>
      <c r="I21" s="87">
        <v>498578.97330722143</v>
      </c>
      <c r="J21" s="87">
        <v>446603.07286965253</v>
      </c>
      <c r="K21" s="87">
        <v>51392.492188997669</v>
      </c>
      <c r="L21" s="90">
        <v>0.39132612008012191</v>
      </c>
      <c r="M21" s="90">
        <v>0.77519659634040972</v>
      </c>
      <c r="N21" s="90">
        <v>0.22536120134308932</v>
      </c>
      <c r="O21" s="90">
        <v>0.20299460795572619</v>
      </c>
      <c r="P21" s="87">
        <f t="shared" si="2"/>
        <v>195106.97517784563</v>
      </c>
      <c r="Q21" s="87">
        <f t="shared" si="3"/>
        <v>151246.26308013874</v>
      </c>
      <c r="R21" s="87">
        <f t="shared" si="4"/>
        <v>107276.72076364314</v>
      </c>
      <c r="S21" s="87">
        <f t="shared" si="5"/>
        <v>43969.542316495601</v>
      </c>
      <c r="T21" s="87">
        <f t="shared" si="6"/>
        <v>39605.663935654375</v>
      </c>
    </row>
    <row r="22" spans="1:20">
      <c r="A22" s="78">
        <v>2005</v>
      </c>
      <c r="B22" s="87">
        <f t="shared" si="0"/>
        <v>3472841305.2642937</v>
      </c>
      <c r="C22" s="92">
        <v>1914.3388299999999</v>
      </c>
      <c r="D22" s="93">
        <f t="shared" si="7"/>
        <v>0.13185419968304268</v>
      </c>
      <c r="E22" s="81">
        <v>1071.3</v>
      </c>
      <c r="F22" s="81">
        <v>426.3</v>
      </c>
      <c r="G22" s="81">
        <v>999.3</v>
      </c>
      <c r="H22" s="94">
        <f t="shared" si="1"/>
        <v>1369.5381173602691</v>
      </c>
      <c r="I22" s="87">
        <v>506996.74028852495</v>
      </c>
      <c r="J22" s="87">
        <v>455846.23492438253</v>
      </c>
      <c r="K22" s="87">
        <v>50498.050789547116</v>
      </c>
      <c r="L22" s="90">
        <v>0.38473552986750736</v>
      </c>
      <c r="M22" s="90">
        <v>0.82175068017738173</v>
      </c>
      <c r="N22" s="90">
        <v>0.23857623342402365</v>
      </c>
      <c r="O22" s="90">
        <v>0.15154566293193941</v>
      </c>
      <c r="P22" s="87">
        <f t="shared" si="2"/>
        <v>195059.65951600467</v>
      </c>
      <c r="Q22" s="87">
        <f t="shared" si="3"/>
        <v>160290.40788244532</v>
      </c>
      <c r="R22" s="87">
        <f t="shared" si="4"/>
        <v>113753.80902214441</v>
      </c>
      <c r="S22" s="87">
        <f t="shared" si="5"/>
        <v>46536.598860300903</v>
      </c>
      <c r="T22" s="87">
        <f t="shared" si="6"/>
        <v>29560.44541263131</v>
      </c>
    </row>
    <row r="23" spans="1:20">
      <c r="A23" s="78">
        <v>2006</v>
      </c>
      <c r="B23" s="87">
        <f t="shared" si="0"/>
        <v>4991539740.5309868</v>
      </c>
      <c r="C23" s="92">
        <v>2401.119721</v>
      </c>
      <c r="D23" s="93">
        <f t="shared" si="7"/>
        <v>0.50975450387379828</v>
      </c>
      <c r="E23" s="81">
        <v>1617.4</v>
      </c>
      <c r="F23" s="81">
        <v>627.6</v>
      </c>
      <c r="G23" s="81">
        <v>872.1</v>
      </c>
      <c r="H23" s="94">
        <f t="shared" si="1"/>
        <v>1745.8820724903965</v>
      </c>
      <c r="I23" s="87">
        <v>515556.6287886753</v>
      </c>
      <c r="J23" s="87">
        <v>465280.69894266827</v>
      </c>
      <c r="K23" s="87">
        <v>49619.176360737125</v>
      </c>
      <c r="L23" s="90">
        <v>0.4265794207482706</v>
      </c>
      <c r="M23" s="90">
        <v>0.83905964038414371</v>
      </c>
      <c r="N23" s="90">
        <v>0.23070319427935321</v>
      </c>
      <c r="O23" s="90">
        <v>0.16094035961585632</v>
      </c>
      <c r="P23" s="87">
        <f t="shared" si="2"/>
        <v>219925.84807160427</v>
      </c>
      <c r="Q23" s="87">
        <f t="shared" si="3"/>
        <v>184530.9029941381</v>
      </c>
      <c r="R23" s="87">
        <f t="shared" si="4"/>
        <v>133793.30733942328</v>
      </c>
      <c r="S23" s="87">
        <f t="shared" si="5"/>
        <v>50737.595654714838</v>
      </c>
      <c r="T23" s="87">
        <f t="shared" si="6"/>
        <v>35394.945077466175</v>
      </c>
    </row>
    <row r="24" spans="1:20">
      <c r="A24" s="78">
        <v>2007</v>
      </c>
      <c r="B24" s="87">
        <f t="shared" si="0"/>
        <v>6293660867.7577391</v>
      </c>
      <c r="C24" s="92">
        <v>3040.3708019999999</v>
      </c>
      <c r="D24" s="93">
        <f t="shared" si="7"/>
        <v>0.20001236552491641</v>
      </c>
      <c r="E24" s="81">
        <v>1940.9</v>
      </c>
      <c r="F24" s="81">
        <v>816.1</v>
      </c>
      <c r="G24" s="81">
        <v>1079.2</v>
      </c>
      <c r="H24" s="94">
        <f t="shared" si="1"/>
        <v>2168.3178561051141</v>
      </c>
      <c r="I24" s="87">
        <v>524261.03831886878</v>
      </c>
      <c r="J24" s="87">
        <v>474910.42422339943</v>
      </c>
      <c r="K24" s="87">
        <v>48755.597973052267</v>
      </c>
      <c r="L24" s="90">
        <v>0.42588216730113021</v>
      </c>
      <c r="M24" s="90">
        <v>0.79268055465500797</v>
      </c>
      <c r="N24" s="90">
        <v>0.20703229929880787</v>
      </c>
      <c r="O24" s="90">
        <v>0.20271584583036154</v>
      </c>
      <c r="P24" s="87">
        <f t="shared" si="2"/>
        <v>223273.42723078071</v>
      </c>
      <c r="Q24" s="87">
        <f t="shared" si="3"/>
        <v>176984.5041370198</v>
      </c>
      <c r="R24" s="87">
        <f t="shared" si="4"/>
        <v>130759.69312510622</v>
      </c>
      <c r="S24" s="87">
        <f t="shared" si="5"/>
        <v>46224.811011913589</v>
      </c>
      <c r="T24" s="87">
        <f t="shared" si="6"/>
        <v>45261.061652531389</v>
      </c>
    </row>
    <row r="25" spans="1:20">
      <c r="A25" s="78">
        <v>2008</v>
      </c>
      <c r="B25" s="87">
        <f t="shared" si="0"/>
        <v>8716071835.7444344</v>
      </c>
      <c r="C25" s="92">
        <v>4119.541217</v>
      </c>
      <c r="D25" s="93">
        <f t="shared" si="7"/>
        <v>0.20325622134061527</v>
      </c>
      <c r="E25" s="81">
        <v>2335.4</v>
      </c>
      <c r="F25" s="81">
        <v>911.2</v>
      </c>
      <c r="G25" s="81">
        <v>1178.2</v>
      </c>
      <c r="H25" s="94">
        <f t="shared" si="1"/>
        <v>2860.622044090795</v>
      </c>
      <c r="I25" s="87">
        <v>533112.40890249179</v>
      </c>
      <c r="J25" s="87">
        <v>484739.45200946357</v>
      </c>
      <c r="K25" s="87">
        <v>47907.049412268498</v>
      </c>
      <c r="L25" s="90">
        <v>0.43964098902633991</v>
      </c>
      <c r="M25" s="90">
        <v>0.78020988711286066</v>
      </c>
      <c r="N25" s="90">
        <v>0.18903962082630915</v>
      </c>
      <c r="O25" s="90">
        <v>0.21475035084157848</v>
      </c>
      <c r="P25" s="87">
        <f t="shared" si="2"/>
        <v>234378.06671210603</v>
      </c>
      <c r="Q25" s="87">
        <f t="shared" si="3"/>
        <v>182864.08497118278</v>
      </c>
      <c r="R25" s="87">
        <f t="shared" si="4"/>
        <v>138557.34410992285</v>
      </c>
      <c r="S25" s="87">
        <f t="shared" si="5"/>
        <v>44306.740861259917</v>
      </c>
      <c r="T25" s="87">
        <f t="shared" si="6"/>
        <v>50332.772055995658</v>
      </c>
    </row>
    <row r="26" spans="1:20">
      <c r="A26" s="78">
        <v>2009</v>
      </c>
      <c r="B26" s="87">
        <f t="shared" si="0"/>
        <v>9958440814.2631245</v>
      </c>
      <c r="C26" s="92">
        <v>4897.9594960000004</v>
      </c>
      <c r="D26" s="93">
        <f t="shared" si="7"/>
        <v>0.22445833690160133</v>
      </c>
      <c r="E26" s="81">
        <v>2859.6</v>
      </c>
      <c r="F26" s="81">
        <v>1004.6</v>
      </c>
      <c r="G26" s="81">
        <v>1796.5</v>
      </c>
      <c r="H26" s="94">
        <f t="shared" si="1"/>
        <v>3511.9816403522732</v>
      </c>
      <c r="I26" s="87">
        <v>542113.22175910883</v>
      </c>
      <c r="J26" s="87">
        <v>494771.90718370775</v>
      </c>
      <c r="K26" s="87">
        <v>47073.269097387609</v>
      </c>
      <c r="L26" s="90">
        <v>0.40235162331353325</v>
      </c>
      <c r="M26" s="90">
        <v>0.77213068181818179</v>
      </c>
      <c r="N26" s="90">
        <v>0.17127840909090908</v>
      </c>
      <c r="O26" s="90">
        <v>0.2209659090909091</v>
      </c>
      <c r="P26" s="87">
        <f t="shared" si="2"/>
        <v>218120.13479450686</v>
      </c>
      <c r="Q26" s="87">
        <f t="shared" si="3"/>
        <v>168417.24839715631</v>
      </c>
      <c r="R26" s="87">
        <f t="shared" si="4"/>
        <v>131057.97871885853</v>
      </c>
      <c r="S26" s="87">
        <f t="shared" si="5"/>
        <v>37359.26967829778</v>
      </c>
      <c r="T26" s="87">
        <f t="shared" si="6"/>
        <v>48197.113875899842</v>
      </c>
    </row>
    <row r="27" spans="1:20">
      <c r="A27" s="78">
        <v>2010</v>
      </c>
      <c r="B27" s="87">
        <f t="shared" si="0"/>
        <v>12393712490.698797</v>
      </c>
      <c r="C27" s="92">
        <v>6285.2392060000002</v>
      </c>
      <c r="D27" s="93">
        <f t="shared" si="7"/>
        <v>0.25244789481046315</v>
      </c>
      <c r="E27" s="81">
        <v>3581.5</v>
      </c>
      <c r="F27" s="81">
        <v>1193.7</v>
      </c>
      <c r="G27" s="81">
        <v>1506.9</v>
      </c>
      <c r="H27" s="94">
        <f t="shared" si="1"/>
        <v>4275.3119867771829</v>
      </c>
      <c r="I27" s="87">
        <v>551265.99999999942</v>
      </c>
      <c r="J27" s="87">
        <v>505012.00000000058</v>
      </c>
      <c r="K27" s="87">
        <v>46254.000000000007</v>
      </c>
      <c r="L27" s="90">
        <v>0.40450979728840825</v>
      </c>
      <c r="M27" s="90">
        <v>0.75312450635122707</v>
      </c>
      <c r="N27" s="90">
        <v>0.16306903184441121</v>
      </c>
      <c r="O27" s="90">
        <v>0.24687549364877295</v>
      </c>
      <c r="P27" s="87">
        <f t="shared" si="2"/>
        <v>222992.49791199144</v>
      </c>
      <c r="Q27" s="87">
        <f t="shared" si="3"/>
        <v>167941.11490999558</v>
      </c>
      <c r="R27" s="87">
        <f t="shared" si="4"/>
        <v>131577.94416692026</v>
      </c>
      <c r="S27" s="87">
        <f t="shared" si="5"/>
        <v>36363.17074307533</v>
      </c>
      <c r="T27" s="87">
        <f t="shared" si="6"/>
        <v>55051.383001995855</v>
      </c>
    </row>
    <row r="28" spans="1:20">
      <c r="A28" s="78">
        <v>2011</v>
      </c>
      <c r="B28" s="87">
        <f t="shared" si="0"/>
        <v>16825566400.099596</v>
      </c>
      <c r="C28" s="92">
        <v>8494.0869729999995</v>
      </c>
      <c r="D28" s="93">
        <f t="shared" si="7"/>
        <v>0.26301828842663699</v>
      </c>
      <c r="E28" s="81">
        <v>4523.5</v>
      </c>
      <c r="F28" s="81">
        <v>2106.1999999999998</v>
      </c>
      <c r="G28" s="81">
        <v>2218.1999999999998</v>
      </c>
      <c r="H28" s="94">
        <f t="shared" si="1"/>
        <v>5922.1987355396113</v>
      </c>
      <c r="I28" s="87">
        <v>560573.30933543714</v>
      </c>
      <c r="J28" s="87">
        <v>515464.02785012178</v>
      </c>
      <c r="K28" s="87">
        <v>45448.989565050862</v>
      </c>
      <c r="L28" s="90">
        <v>0.3898620368935049</v>
      </c>
      <c r="M28" s="90">
        <v>0.80496071191896246</v>
      </c>
      <c r="N28" s="90">
        <v>0.2103095711445612</v>
      </c>
      <c r="O28" s="90">
        <v>0.19305121651046103</v>
      </c>
      <c r="P28" s="87">
        <f t="shared" si="2"/>
        <v>218546.25220564633</v>
      </c>
      <c r="Q28" s="87">
        <f t="shared" si="3"/>
        <v>175921.1467626782</v>
      </c>
      <c r="R28" s="87">
        <f t="shared" si="4"/>
        <v>129958.77818605761</v>
      </c>
      <c r="S28" s="87">
        <f t="shared" si="5"/>
        <v>45962.368576620589</v>
      </c>
      <c r="T28" s="87">
        <f t="shared" si="6"/>
        <v>42190.619852102056</v>
      </c>
    </row>
    <row r="29" spans="1:20">
      <c r="A29" s="78">
        <v>2012</v>
      </c>
      <c r="B29" s="87">
        <f t="shared" si="0"/>
        <v>23023714465.276432</v>
      </c>
      <c r="C29" s="92">
        <v>10740.567951999999</v>
      </c>
      <c r="D29" s="93">
        <f t="shared" si="7"/>
        <v>0.16076047308500052</v>
      </c>
      <c r="E29" s="81">
        <v>5250.7</v>
      </c>
      <c r="F29" s="81">
        <v>1923.6</v>
      </c>
      <c r="G29" s="81">
        <v>2566</v>
      </c>
      <c r="H29" s="94">
        <f t="shared" si="1"/>
        <v>7263.9082051530922</v>
      </c>
      <c r="I29" s="87">
        <v>570037.75879391085</v>
      </c>
      <c r="J29" s="87">
        <v>526132.37706721982</v>
      </c>
      <c r="K29" s="87">
        <v>44657.989632985293</v>
      </c>
      <c r="L29" s="90">
        <v>0.42771853150031452</v>
      </c>
      <c r="M29" s="90">
        <v>0.79998299825732133</v>
      </c>
      <c r="N29" s="90">
        <v>0.2079653164449356</v>
      </c>
      <c r="O29" s="90">
        <v>0.19690568283249033</v>
      </c>
      <c r="P29" s="87">
        <f t="shared" si="2"/>
        <v>243815.71309106206</v>
      </c>
      <c r="Q29" s="87">
        <f t="shared" si="3"/>
        <v>195048.42518083466</v>
      </c>
      <c r="R29" s="87">
        <f t="shared" si="4"/>
        <v>144343.21325360431</v>
      </c>
      <c r="S29" s="87">
        <f t="shared" si="5"/>
        <v>50705.211927230346</v>
      </c>
      <c r="T29" s="87">
        <f t="shared" si="6"/>
        <v>48008.699471486128</v>
      </c>
    </row>
    <row r="30" spans="1:20">
      <c r="A30" s="78">
        <v>2013</v>
      </c>
      <c r="B30" s="87">
        <f t="shared" si="0"/>
        <v>32320912387.544518</v>
      </c>
      <c r="C30" s="92">
        <v>13990.87</v>
      </c>
      <c r="D30" s="93">
        <f t="shared" si="7"/>
        <v>0.26226979259908201</v>
      </c>
      <c r="E30" s="81">
        <v>6627.8</v>
      </c>
      <c r="F30" s="81">
        <v>2856.1</v>
      </c>
      <c r="G30" s="81">
        <v>4336.8999999999996</v>
      </c>
      <c r="H30" s="94">
        <f t="shared" si="1"/>
        <v>10632.510734312873</v>
      </c>
      <c r="I30" s="87">
        <v>579662.00145348825</v>
      </c>
      <c r="J30" s="87">
        <v>537021.52476659534</v>
      </c>
      <c r="K30" s="87">
        <v>43880.756363248533</v>
      </c>
      <c r="L30" s="90">
        <v>0.40339415186040956</v>
      </c>
      <c r="M30" s="90">
        <v>0.80067669108365036</v>
      </c>
      <c r="N30" s="90">
        <v>0.12879457960137056</v>
      </c>
      <c r="O30" s="90">
        <v>0.19932330891634964</v>
      </c>
      <c r="P30" s="87">
        <f t="shared" si="2"/>
        <v>233832.26144203739</v>
      </c>
      <c r="Q30" s="87">
        <f t="shared" si="3"/>
        <v>187224.04136001752</v>
      </c>
      <c r="R30" s="87">
        <f t="shared" si="4"/>
        <v>157107.71355035255</v>
      </c>
      <c r="S30" s="87">
        <f t="shared" si="5"/>
        <v>30116.327809664974</v>
      </c>
      <c r="T30" s="87">
        <f t="shared" si="6"/>
        <v>46608.220082019849</v>
      </c>
    </row>
    <row r="31" spans="1:20">
      <c r="A31" s="78">
        <v>2014</v>
      </c>
      <c r="B31" s="87">
        <f t="shared" si="0"/>
        <v>45831121694.548111</v>
      </c>
      <c r="C31" s="92">
        <v>19602.307856325318</v>
      </c>
      <c r="D31" s="93">
        <f t="shared" si="7"/>
        <v>0.46756087992999196</v>
      </c>
      <c r="E31" s="81">
        <v>9726.7000000000007</v>
      </c>
      <c r="F31" s="81">
        <v>3434.8</v>
      </c>
      <c r="G31" s="81">
        <v>6124.6</v>
      </c>
      <c r="H31" s="94">
        <f t="shared" si="1"/>
        <v>13863.270714732875</v>
      </c>
      <c r="I31" s="87">
        <v>589448.73518552794</v>
      </c>
      <c r="J31" s="87">
        <v>548136.0407245825</v>
      </c>
      <c r="K31" s="87">
        <v>43117.050159117513</v>
      </c>
      <c r="L31" s="90">
        <v>0.43142508175406802</v>
      </c>
      <c r="M31" s="90">
        <v>0.78946727549467277</v>
      </c>
      <c r="N31" s="90">
        <v>0.17946727549467276</v>
      </c>
      <c r="O31" s="90">
        <v>0.21053272450532726</v>
      </c>
      <c r="P31" s="87">
        <f t="shared" si="2"/>
        <v>254302.96876724839</v>
      </c>
      <c r="Q31" s="87">
        <f t="shared" si="3"/>
        <v>200763.87190288646</v>
      </c>
      <c r="R31" s="87">
        <f t="shared" si="4"/>
        <v>155124.81094802154</v>
      </c>
      <c r="S31" s="87">
        <f t="shared" si="5"/>
        <v>45639.06095486493</v>
      </c>
      <c r="T31" s="87">
        <f t="shared" si="6"/>
        <v>53539.096864361949</v>
      </c>
    </row>
    <row r="32" spans="1:20">
      <c r="A32" s="78">
        <v>2015</v>
      </c>
      <c r="B32" s="87">
        <f t="shared" si="0"/>
        <v>59302586318.881668</v>
      </c>
      <c r="C32" s="92">
        <v>25708.633683849166</v>
      </c>
      <c r="D32" s="93">
        <f t="shared" si="7"/>
        <v>0.12166510738482739</v>
      </c>
      <c r="E32" s="81">
        <v>10910.1</v>
      </c>
      <c r="F32" s="81">
        <v>4248.8</v>
      </c>
      <c r="G32" s="81">
        <v>7640.5</v>
      </c>
      <c r="H32" s="94">
        <f t="shared" si="1"/>
        <v>18034.747498839599</v>
      </c>
      <c r="I32" s="87">
        <v>599400.7034109477</v>
      </c>
      <c r="J32" s="87">
        <v>559480.58929631638</v>
      </c>
      <c r="K32" s="87">
        <v>42366.635593840663</v>
      </c>
      <c r="L32" s="95">
        <v>0.42199078514828625</v>
      </c>
      <c r="M32" s="95">
        <v>0.80550461543203222</v>
      </c>
      <c r="N32" s="95">
        <v>0.1923148048265553</v>
      </c>
      <c r="O32" s="95">
        <v>0.19021898260159345</v>
      </c>
      <c r="P32" s="87">
        <f t="shared" si="2"/>
        <v>252941.57345082087</v>
      </c>
      <c r="Q32" s="87">
        <f t="shared" si="3"/>
        <v>203745.6048492766</v>
      </c>
      <c r="R32" s="87">
        <f t="shared" si="4"/>
        <v>155101.19551856018</v>
      </c>
      <c r="S32" s="87">
        <f t="shared" si="5"/>
        <v>48644.409330716415</v>
      </c>
      <c r="T32" s="87">
        <f t="shared" si="6"/>
        <v>48114.288759461364</v>
      </c>
    </row>
    <row r="33" spans="1:20">
      <c r="A33" s="78">
        <v>2016</v>
      </c>
      <c r="B33" s="87">
        <f t="shared" si="0"/>
        <v>69409780995.957413</v>
      </c>
      <c r="C33" s="92">
        <v>31709.2633602483</v>
      </c>
      <c r="D33" s="93">
        <f t="shared" si="7"/>
        <v>0.39486347512855069</v>
      </c>
      <c r="E33" s="81">
        <v>15218.1</v>
      </c>
      <c r="F33" s="81">
        <v>6252</v>
      </c>
      <c r="G33" s="81">
        <v>9508.4</v>
      </c>
      <c r="H33" s="94">
        <f t="shared" si="1"/>
        <v>22430.059108153597</v>
      </c>
      <c r="I33" s="87">
        <v>609520.69586926128</v>
      </c>
      <c r="J33" s="87">
        <v>571059.93137319235</v>
      </c>
      <c r="K33" s="87">
        <v>41629.281338063221</v>
      </c>
      <c r="L33" s="90">
        <v>0.39053363824338944</v>
      </c>
      <c r="M33" s="90">
        <v>0.74209751222847531</v>
      </c>
      <c r="N33" s="90">
        <v>0.1395887024667333</v>
      </c>
      <c r="O33" s="90">
        <v>0.25790248777152475</v>
      </c>
      <c r="P33" s="87">
        <f t="shared" si="2"/>
        <v>238038.33494246507</v>
      </c>
      <c r="Q33" s="87">
        <f t="shared" si="3"/>
        <v>176647.65617581186</v>
      </c>
      <c r="R33" s="87">
        <f t="shared" si="4"/>
        <v>143420.19386385148</v>
      </c>
      <c r="S33" s="87">
        <f t="shared" si="5"/>
        <v>33227.462311960364</v>
      </c>
      <c r="T33" s="87">
        <f t="shared" si="6"/>
        <v>61390.678766653211</v>
      </c>
    </row>
    <row r="34" spans="1:20">
      <c r="A34" s="78">
        <v>2017</v>
      </c>
      <c r="B34" s="87">
        <f t="shared" si="0"/>
        <v>97705741178.082596</v>
      </c>
      <c r="C34" s="92">
        <v>39474.89134421973</v>
      </c>
      <c r="D34" s="93">
        <f t="shared" si="7"/>
        <v>0.42260860422786029</v>
      </c>
      <c r="E34" s="81">
        <v>21649.4</v>
      </c>
      <c r="F34" s="81">
        <v>8292.6</v>
      </c>
      <c r="G34" s="81">
        <v>14878.8</v>
      </c>
      <c r="H34" s="94">
        <f t="shared" si="1"/>
        <v>28752.478030523249</v>
      </c>
      <c r="I34" s="87">
        <v>619811.54940059909</v>
      </c>
      <c r="J34" s="87">
        <v>582878.92638083745</v>
      </c>
      <c r="K34" s="87">
        <v>40904.760088515621</v>
      </c>
      <c r="L34" s="90">
        <v>0.42173707971160973</v>
      </c>
      <c r="M34" s="90">
        <v>0.76401981147148101</v>
      </c>
      <c r="N34" s="90">
        <v>0.15772487617830325</v>
      </c>
      <c r="O34" s="90">
        <v>0.23598018852851893</v>
      </c>
      <c r="P34" s="87">
        <f t="shared" si="2"/>
        <v>261397.51281573679</v>
      </c>
      <c r="Q34" s="87">
        <f t="shared" si="3"/>
        <v>199712.87846059326</v>
      </c>
      <c r="R34" s="87">
        <f t="shared" si="4"/>
        <v>158483.98811841474</v>
      </c>
      <c r="S34" s="87">
        <f t="shared" si="5"/>
        <v>41228.890342178522</v>
      </c>
      <c r="T34" s="87">
        <f t="shared" si="6"/>
        <v>61684.634355143513</v>
      </c>
    </row>
    <row r="35" spans="1:20">
      <c r="A35" s="78">
        <v>2018</v>
      </c>
      <c r="C35" s="78">
        <v>51942.1318772698</v>
      </c>
      <c r="I35" s="87">
        <v>630276.14874093269</v>
      </c>
      <c r="J35" s="87">
        <v>594942.53431843349</v>
      </c>
      <c r="K35" s="87">
        <v>40192.848497942992</v>
      </c>
    </row>
    <row r="36" spans="1:20">
      <c r="A36" s="78">
        <v>2019</v>
      </c>
      <c r="C36" s="78">
        <v>77691.879238240857</v>
      </c>
      <c r="I36" s="87">
        <v>640917.42733072466</v>
      </c>
      <c r="J36" s="87">
        <v>607255.81784024672</v>
      </c>
      <c r="K36" s="87">
        <v>39493.327106254183</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S7" sqref="S7:S32"/>
    </sheetView>
  </sheetViews>
  <sheetFormatPr baseColWidth="10" defaultRowHeight="12" x14ac:dyDescent="0"/>
  <cols>
    <col min="1" max="17" width="10.83203125" style="78"/>
  </cols>
  <sheetData>
    <row r="1" spans="1:19">
      <c r="A1" s="81" t="s">
        <v>536</v>
      </c>
    </row>
    <row r="2" spans="1:19">
      <c r="A2" s="81" t="s">
        <v>537</v>
      </c>
    </row>
    <row r="3" spans="1:19">
      <c r="A3" s="81" t="s">
        <v>538</v>
      </c>
    </row>
    <row r="4" spans="1:19">
      <c r="A4" s="82" t="s">
        <v>523</v>
      </c>
    </row>
    <row r="5" spans="1:19">
      <c r="B5" s="78" t="s">
        <v>274</v>
      </c>
      <c r="C5" s="78" t="s">
        <v>539</v>
      </c>
      <c r="D5" s="78" t="s">
        <v>540</v>
      </c>
      <c r="E5" s="78" t="s">
        <v>541</v>
      </c>
      <c r="F5" s="78" t="s">
        <v>542</v>
      </c>
      <c r="G5" s="78" t="s">
        <v>543</v>
      </c>
      <c r="H5" s="78" t="s">
        <v>544</v>
      </c>
      <c r="I5" s="78" t="s">
        <v>545</v>
      </c>
      <c r="J5" s="78" t="s">
        <v>546</v>
      </c>
      <c r="K5" s="78" t="s">
        <v>547</v>
      </c>
      <c r="L5" s="78" t="s">
        <v>548</v>
      </c>
      <c r="M5" s="78" t="s">
        <v>549</v>
      </c>
      <c r="N5" s="78" t="s">
        <v>550</v>
      </c>
      <c r="O5" s="78" t="s">
        <v>551</v>
      </c>
      <c r="P5" s="78" t="s">
        <v>552</v>
      </c>
      <c r="Q5" s="78" t="s">
        <v>553</v>
      </c>
      <c r="S5" s="78" t="s">
        <v>578</v>
      </c>
    </row>
    <row r="6" spans="1:19" s="79" customFormat="1">
      <c r="A6" s="78"/>
      <c r="B6" s="78" t="s">
        <v>257</v>
      </c>
      <c r="C6" s="78" t="s">
        <v>257</v>
      </c>
      <c r="D6" s="78" t="s">
        <v>257</v>
      </c>
      <c r="E6" s="78" t="s">
        <v>257</v>
      </c>
      <c r="F6" s="78" t="s">
        <v>257</v>
      </c>
      <c r="G6" s="78" t="s">
        <v>257</v>
      </c>
      <c r="H6" s="78" t="s">
        <v>257</v>
      </c>
      <c r="I6" s="78" t="s">
        <v>257</v>
      </c>
      <c r="J6" s="78" t="s">
        <v>257</v>
      </c>
      <c r="K6" s="78" t="s">
        <v>257</v>
      </c>
      <c r="L6" s="78" t="s">
        <v>257</v>
      </c>
      <c r="M6" s="78" t="s">
        <v>257</v>
      </c>
      <c r="N6" s="78" t="s">
        <v>257</v>
      </c>
      <c r="O6" s="78" t="s">
        <v>257</v>
      </c>
      <c r="P6" s="78" t="s">
        <v>257</v>
      </c>
      <c r="Q6" s="78" t="s">
        <v>257</v>
      </c>
      <c r="S6" s="78" t="s">
        <v>34</v>
      </c>
    </row>
    <row r="7" spans="1:19">
      <c r="A7" s="78">
        <v>1993</v>
      </c>
      <c r="B7" s="78">
        <v>3739179732.7620192</v>
      </c>
      <c r="C7" s="78">
        <v>48937122.122075766</v>
      </c>
      <c r="D7" s="78">
        <v>1346220605.5417886</v>
      </c>
      <c r="E7" s="78">
        <v>135797378.98726287</v>
      </c>
      <c r="F7" s="78">
        <v>153426413.55109805</v>
      </c>
      <c r="G7" s="78">
        <v>167672412.95598066</v>
      </c>
      <c r="H7" s="78">
        <v>339135242.52341717</v>
      </c>
      <c r="I7" s="78">
        <v>35402120.909891479</v>
      </c>
      <c r="J7" s="78">
        <v>155283413.43848419</v>
      </c>
      <c r="K7" s="78">
        <v>35370084.512715876</v>
      </c>
      <c r="L7" s="78">
        <v>468365701.2121911</v>
      </c>
      <c r="M7" s="78">
        <v>301290892.05573308</v>
      </c>
      <c r="N7" s="78">
        <v>291654244.22823983</v>
      </c>
      <c r="O7" s="78">
        <v>117161098.32606852</v>
      </c>
      <c r="P7" s="78">
        <v>69784173.756998077</v>
      </c>
      <c r="Q7" s="78">
        <v>73678828.640073866</v>
      </c>
      <c r="S7" s="99">
        <f>D7/B7</f>
        <v>0.36003099657030291</v>
      </c>
    </row>
    <row r="8" spans="1:19">
      <c r="A8" s="78">
        <v>1994</v>
      </c>
      <c r="B8" s="78">
        <v>4398100347.057971</v>
      </c>
      <c r="C8" s="78">
        <v>52162117.504932046</v>
      </c>
      <c r="D8" s="78">
        <v>1641594317.1750119</v>
      </c>
      <c r="E8" s="78">
        <v>171423466.90120316</v>
      </c>
      <c r="F8" s="78">
        <v>279295268.31849802</v>
      </c>
      <c r="G8" s="78">
        <v>203954210.41615149</v>
      </c>
      <c r="H8" s="78">
        <v>372155230.18992054</v>
      </c>
      <c r="I8" s="78">
        <v>41887982.848020084</v>
      </c>
      <c r="J8" s="78">
        <v>174533420.66861415</v>
      </c>
      <c r="K8" s="78">
        <v>46836057.813773051</v>
      </c>
      <c r="L8" s="78">
        <v>505240938.28298277</v>
      </c>
      <c r="M8" s="78">
        <v>321608574.2428385</v>
      </c>
      <c r="N8" s="78">
        <v>311367741.25893778</v>
      </c>
      <c r="O8" s="78">
        <v>126196724.50035778</v>
      </c>
      <c r="P8" s="78">
        <v>71587606.733538389</v>
      </c>
      <c r="Q8" s="78">
        <v>78256690.203191936</v>
      </c>
      <c r="S8" s="99">
        <f t="shared" ref="S8:S32" si="0">D8/B8</f>
        <v>0.37325076456546208</v>
      </c>
    </row>
    <row r="9" spans="1:19">
      <c r="A9" s="78">
        <v>1995</v>
      </c>
      <c r="B9" s="78">
        <v>4741542174.7193489</v>
      </c>
      <c r="C9" s="78">
        <v>53677161.762085959</v>
      </c>
      <c r="D9" s="78">
        <v>1891954148.0569923</v>
      </c>
      <c r="E9" s="78">
        <v>176546365.98683941</v>
      </c>
      <c r="F9" s="78">
        <v>292568722.86562157</v>
      </c>
      <c r="G9" s="78">
        <v>183331424.54468995</v>
      </c>
      <c r="H9" s="78">
        <v>347508689.96146691</v>
      </c>
      <c r="I9" s="78">
        <v>39073420.120392621</v>
      </c>
      <c r="J9" s="78">
        <v>227286056.45547283</v>
      </c>
      <c r="K9" s="78">
        <v>55657090.202978805</v>
      </c>
      <c r="L9" s="78">
        <v>534654421.23040342</v>
      </c>
      <c r="M9" s="78">
        <v>327429852.15155935</v>
      </c>
      <c r="N9" s="78">
        <v>326322340.36674464</v>
      </c>
      <c r="O9" s="78">
        <v>137757925.72881708</v>
      </c>
      <c r="P9" s="78">
        <v>77945224.788952932</v>
      </c>
      <c r="Q9" s="78">
        <v>69829330.496330887</v>
      </c>
      <c r="S9" s="99">
        <f t="shared" si="0"/>
        <v>0.39901662335608706</v>
      </c>
    </row>
    <row r="10" spans="1:19">
      <c r="A10" s="78">
        <v>1996</v>
      </c>
      <c r="B10" s="78">
        <v>5236891279.1584415</v>
      </c>
      <c r="C10" s="78">
        <v>62033615.185784206</v>
      </c>
      <c r="D10" s="78">
        <v>2332506747.460772</v>
      </c>
      <c r="E10" s="78">
        <v>210873512.14842331</v>
      </c>
      <c r="F10" s="78">
        <v>278279272.93970209</v>
      </c>
      <c r="G10" s="78">
        <v>200159504.55569923</v>
      </c>
      <c r="H10" s="78">
        <v>332606781.64684761</v>
      </c>
      <c r="I10" s="78">
        <v>44744666.69926969</v>
      </c>
      <c r="J10" s="78">
        <v>260338784.1441963</v>
      </c>
      <c r="K10" s="78">
        <v>55168468.925956771</v>
      </c>
      <c r="L10" s="78">
        <v>550475275.17859399</v>
      </c>
      <c r="M10" s="78">
        <v>321929382.41148818</v>
      </c>
      <c r="N10" s="78">
        <v>296977774.22578156</v>
      </c>
      <c r="O10" s="78">
        <v>129628993.2033513</v>
      </c>
      <c r="P10" s="78">
        <v>80634723.316476226</v>
      </c>
      <c r="Q10" s="78">
        <v>80533777.116099477</v>
      </c>
      <c r="S10" s="99">
        <f t="shared" si="0"/>
        <v>0.44539911621682576</v>
      </c>
    </row>
    <row r="11" spans="1:19">
      <c r="A11" s="78">
        <v>1997</v>
      </c>
      <c r="B11" s="78">
        <v>5327451670.9678402</v>
      </c>
      <c r="C11" s="78">
        <v>61063561.280861303</v>
      </c>
      <c r="D11" s="78">
        <v>2383386003.5250306</v>
      </c>
      <c r="E11" s="78">
        <v>266370110.61694705</v>
      </c>
      <c r="F11" s="78">
        <v>260655251.4341912</v>
      </c>
      <c r="G11" s="78">
        <v>158163051.11331317</v>
      </c>
      <c r="H11" s="78">
        <v>338766315.54313242</v>
      </c>
      <c r="I11" s="78">
        <v>44525922.451592475</v>
      </c>
      <c r="J11" s="78">
        <v>273564574.83083469</v>
      </c>
      <c r="K11" s="78">
        <v>54669418.705157556</v>
      </c>
      <c r="L11" s="78">
        <v>594382811.41810334</v>
      </c>
      <c r="M11" s="78">
        <v>334614170.70221168</v>
      </c>
      <c r="N11" s="78">
        <v>238915862.58294195</v>
      </c>
      <c r="O11" s="78">
        <v>132339289.17167926</v>
      </c>
      <c r="P11" s="78">
        <v>86120695.513959795</v>
      </c>
      <c r="Q11" s="78">
        <v>99914632.077882349</v>
      </c>
      <c r="S11" s="99">
        <f t="shared" si="0"/>
        <v>0.44737824962606182</v>
      </c>
    </row>
    <row r="12" spans="1:19">
      <c r="A12" s="78">
        <v>1998</v>
      </c>
      <c r="B12" s="78">
        <v>5004192954.8297644</v>
      </c>
      <c r="C12" s="78">
        <v>63701018.808842659</v>
      </c>
      <c r="D12" s="78">
        <v>1875748508.1059473</v>
      </c>
      <c r="E12" s="78">
        <v>310319585.42741132</v>
      </c>
      <c r="F12" s="78">
        <v>232400590.37693158</v>
      </c>
      <c r="G12" s="78">
        <v>236492298.14257571</v>
      </c>
      <c r="H12" s="78">
        <v>334730634.13856852</v>
      </c>
      <c r="I12" s="78">
        <v>54669681.291283295</v>
      </c>
      <c r="J12" s="78">
        <v>284928749.28120971</v>
      </c>
      <c r="K12" s="78">
        <v>62951437.110660955</v>
      </c>
      <c r="L12" s="78">
        <v>608554675.63509202</v>
      </c>
      <c r="M12" s="78">
        <v>363103567.82560992</v>
      </c>
      <c r="N12" s="78">
        <v>252122115.8472653</v>
      </c>
      <c r="O12" s="78">
        <v>141373189.12945819</v>
      </c>
      <c r="P12" s="78">
        <v>84579700.886847273</v>
      </c>
      <c r="Q12" s="78">
        <v>98517202.822059676</v>
      </c>
      <c r="S12" s="99">
        <f t="shared" si="0"/>
        <v>0.37483536806780815</v>
      </c>
    </row>
    <row r="13" spans="1:19">
      <c r="A13" s="78">
        <v>1999</v>
      </c>
      <c r="B13" s="78">
        <v>5306685917.2002144</v>
      </c>
      <c r="C13" s="78">
        <v>54424716.548254445</v>
      </c>
      <c r="D13" s="78">
        <v>2328036809.424469</v>
      </c>
      <c r="E13" s="78">
        <v>242658724.77513036</v>
      </c>
      <c r="F13" s="78">
        <v>225269004.11185598</v>
      </c>
      <c r="G13" s="78">
        <v>191465452.32437095</v>
      </c>
      <c r="H13" s="78">
        <v>292881173.16290951</v>
      </c>
      <c r="I13" s="78">
        <v>56196031.086071834</v>
      </c>
      <c r="J13" s="78">
        <v>243376328.59020674</v>
      </c>
      <c r="K13" s="78">
        <v>63108448.989369623</v>
      </c>
      <c r="L13" s="78">
        <v>595529931.48182702</v>
      </c>
      <c r="M13" s="78">
        <v>390003392.09223038</v>
      </c>
      <c r="N13" s="78">
        <v>272018247.691737</v>
      </c>
      <c r="O13" s="78">
        <v>160475788.72843963</v>
      </c>
      <c r="P13" s="78">
        <v>90264827.014526665</v>
      </c>
      <c r="Q13" s="78">
        <v>100977041.1788155</v>
      </c>
      <c r="S13" s="99">
        <f t="shared" si="0"/>
        <v>0.43869881235645686</v>
      </c>
    </row>
    <row r="14" spans="1:19">
      <c r="A14" s="78">
        <v>2000</v>
      </c>
      <c r="B14" s="78">
        <v>6296351421.9830666</v>
      </c>
      <c r="C14" s="78">
        <v>56031121.980854586</v>
      </c>
      <c r="D14" s="78">
        <v>3313712178.4786711</v>
      </c>
      <c r="E14" s="78">
        <v>232458595.60453975</v>
      </c>
      <c r="F14" s="78">
        <v>283548524.29524201</v>
      </c>
      <c r="G14" s="78">
        <v>137664282.26502529</v>
      </c>
      <c r="H14" s="78">
        <v>279821083.54755914</v>
      </c>
      <c r="I14" s="78">
        <v>56999906.365229979</v>
      </c>
      <c r="J14" s="78">
        <v>252328560.72165614</v>
      </c>
      <c r="K14" s="78">
        <v>70350286.182346627</v>
      </c>
      <c r="L14" s="78">
        <v>576488452.03267145</v>
      </c>
      <c r="M14" s="78">
        <v>409997405.82865191</v>
      </c>
      <c r="N14" s="78">
        <v>277383325.78206468</v>
      </c>
      <c r="O14" s="78">
        <v>164869933.34987274</v>
      </c>
      <c r="P14" s="78">
        <v>90372909.10879679</v>
      </c>
      <c r="Q14" s="78">
        <v>94324856.439886317</v>
      </c>
      <c r="S14" s="99">
        <f t="shared" si="0"/>
        <v>0.52629085582948631</v>
      </c>
    </row>
    <row r="15" spans="1:19">
      <c r="A15" s="78">
        <v>2001</v>
      </c>
      <c r="B15" s="78">
        <v>5824055200.1630373</v>
      </c>
      <c r="C15" s="78">
        <v>51468908.519247219</v>
      </c>
      <c r="D15" s="78">
        <v>2940867801.9189119</v>
      </c>
      <c r="E15" s="78">
        <v>226861661.18477079</v>
      </c>
      <c r="F15" s="78">
        <v>296791967.26781929</v>
      </c>
      <c r="G15" s="78">
        <v>136896382.73379368</v>
      </c>
      <c r="H15" s="78">
        <v>242749882.2516714</v>
      </c>
      <c r="I15" s="78">
        <v>45785001.690214708</v>
      </c>
      <c r="J15" s="78">
        <v>250965345.11601943</v>
      </c>
      <c r="K15" s="78">
        <v>62008242.903891779</v>
      </c>
      <c r="L15" s="78">
        <v>502155692.75836748</v>
      </c>
      <c r="M15" s="78">
        <v>426985232.54776061</v>
      </c>
      <c r="N15" s="78">
        <v>290232325.79549199</v>
      </c>
      <c r="O15" s="78">
        <v>164803818.40296119</v>
      </c>
      <c r="P15" s="78">
        <v>86122493.088020295</v>
      </c>
      <c r="Q15" s="78">
        <v>99360443.984096482</v>
      </c>
      <c r="S15" s="99">
        <f t="shared" si="0"/>
        <v>0.5049519107986109</v>
      </c>
    </row>
    <row r="16" spans="1:19">
      <c r="A16" s="78">
        <v>2002</v>
      </c>
      <c r="B16" s="78">
        <v>9849630274.9235497</v>
      </c>
      <c r="C16" s="78">
        <v>109547721.43561974</v>
      </c>
      <c r="D16" s="78">
        <v>6468373118.4908133</v>
      </c>
      <c r="E16" s="78">
        <v>269342756.3873958</v>
      </c>
      <c r="F16" s="78">
        <v>427481963.42924339</v>
      </c>
      <c r="G16" s="78">
        <v>131159881.6550566</v>
      </c>
      <c r="H16" s="78">
        <v>270229377.27532816</v>
      </c>
      <c r="I16" s="78">
        <v>61726295.355323866</v>
      </c>
      <c r="J16" s="78">
        <v>389961278.49757582</v>
      </c>
      <c r="K16" s="78">
        <v>75692766.875968814</v>
      </c>
      <c r="L16" s="78">
        <v>536659290.67095965</v>
      </c>
      <c r="M16" s="78">
        <v>429187860.05845803</v>
      </c>
      <c r="N16" s="78">
        <v>315593490.40532476</v>
      </c>
      <c r="O16" s="78">
        <v>173646936.76023212</v>
      </c>
      <c r="P16" s="78">
        <v>92297733.038476855</v>
      </c>
      <c r="Q16" s="78">
        <v>98729804.587772459</v>
      </c>
      <c r="S16" s="99">
        <f t="shared" si="0"/>
        <v>0.65671227629313422</v>
      </c>
    </row>
    <row r="17" spans="1:19">
      <c r="A17" s="78">
        <v>2003</v>
      </c>
      <c r="B17" s="78">
        <v>11204177394.327984</v>
      </c>
      <c r="C17" s="78">
        <v>141007635.4576478</v>
      </c>
      <c r="D17" s="78">
        <v>6962725702.7555485</v>
      </c>
      <c r="E17" s="78">
        <v>454592193.02581739</v>
      </c>
      <c r="F17" s="78">
        <v>480486597.77092928</v>
      </c>
      <c r="G17" s="78">
        <v>247153869.16123813</v>
      </c>
      <c r="H17" s="78">
        <v>391022451.57025731</v>
      </c>
      <c r="I17" s="78">
        <v>86025091.424524516</v>
      </c>
      <c r="J17" s="78">
        <v>452381677.88052464</v>
      </c>
      <c r="K17" s="78">
        <v>86083428.74066399</v>
      </c>
      <c r="L17" s="78">
        <v>630293414.08320642</v>
      </c>
      <c r="M17" s="78">
        <v>488323327.10676396</v>
      </c>
      <c r="N17" s="78">
        <v>382272943.96401572</v>
      </c>
      <c r="O17" s="78">
        <v>209323440.63049418</v>
      </c>
      <c r="P17" s="78">
        <v>114637994.71035424</v>
      </c>
      <c r="Q17" s="78">
        <v>77847626.045999572</v>
      </c>
      <c r="S17" s="99">
        <f t="shared" si="0"/>
        <v>0.62144015198120361</v>
      </c>
    </row>
    <row r="18" spans="1:19">
      <c r="A18" s="78">
        <v>2004</v>
      </c>
      <c r="B18" s="78">
        <v>13442824244.412977</v>
      </c>
      <c r="C18" s="78">
        <v>138553902.47576112</v>
      </c>
      <c r="D18" s="78">
        <v>8343574321.0263596</v>
      </c>
      <c r="E18" s="78">
        <v>569606404.74146855</v>
      </c>
      <c r="F18" s="78">
        <v>572208139.8410728</v>
      </c>
      <c r="G18" s="78">
        <v>249094179.86956793</v>
      </c>
      <c r="H18" s="78">
        <v>530223813.51625991</v>
      </c>
      <c r="I18" s="78">
        <v>104301872.04637215</v>
      </c>
      <c r="J18" s="78">
        <v>516435356.79918724</v>
      </c>
      <c r="K18" s="78">
        <v>100610571.35519946</v>
      </c>
      <c r="L18" s="78">
        <v>883368061.34755313</v>
      </c>
      <c r="M18" s="78">
        <v>557947928.77967954</v>
      </c>
      <c r="N18" s="78">
        <v>402861101.40216738</v>
      </c>
      <c r="O18" s="78">
        <v>234829224.84700221</v>
      </c>
      <c r="P18" s="78">
        <v>147852200.45057133</v>
      </c>
      <c r="Q18" s="78">
        <v>91357165.914753973</v>
      </c>
      <c r="S18" s="99">
        <f t="shared" si="0"/>
        <v>0.6206712346547314</v>
      </c>
    </row>
    <row r="19" spans="1:19">
      <c r="A19" s="78">
        <v>2005</v>
      </c>
      <c r="B19" s="78">
        <v>15897832702.616995</v>
      </c>
      <c r="C19" s="78">
        <v>130932621.19320866</v>
      </c>
      <c r="D19" s="78">
        <v>9292828009.5754147</v>
      </c>
      <c r="E19" s="78">
        <v>697654761.8953588</v>
      </c>
      <c r="F19" s="78">
        <v>681698522.36168861</v>
      </c>
      <c r="G19" s="78">
        <v>375089552.95593786</v>
      </c>
      <c r="H19" s="78">
        <v>720453683.13337612</v>
      </c>
      <c r="I19" s="78">
        <v>134483099.90581334</v>
      </c>
      <c r="J19" s="78">
        <v>626024114.89879262</v>
      </c>
      <c r="K19" s="78">
        <v>136709381.61299133</v>
      </c>
      <c r="L19" s="78">
        <v>1278575245.143553</v>
      </c>
      <c r="M19" s="78">
        <v>739436251.72976398</v>
      </c>
      <c r="N19" s="78">
        <v>544998185.56622458</v>
      </c>
      <c r="O19" s="78">
        <v>271274482.74562478</v>
      </c>
      <c r="P19" s="78">
        <v>178985479.06505373</v>
      </c>
      <c r="Q19" s="78">
        <v>88689310.834191918</v>
      </c>
      <c r="S19" s="99">
        <f t="shared" si="0"/>
        <v>0.58453426850099455</v>
      </c>
    </row>
    <row r="20" spans="1:19">
      <c r="A20" s="78">
        <v>2006</v>
      </c>
      <c r="B20" s="78">
        <v>18879020660.338135</v>
      </c>
      <c r="C20" s="78">
        <v>159071032.69663021</v>
      </c>
      <c r="D20" s="78">
        <v>10314327653.533463</v>
      </c>
      <c r="E20" s="78">
        <v>924815164.06455648</v>
      </c>
      <c r="F20" s="78">
        <v>954568895.27107596</v>
      </c>
      <c r="G20" s="78">
        <v>653037846.81389225</v>
      </c>
      <c r="H20" s="78">
        <v>955143225.06817281</v>
      </c>
      <c r="I20" s="78">
        <v>193468999.04703116</v>
      </c>
      <c r="J20" s="78">
        <v>715011699.2287569</v>
      </c>
      <c r="K20" s="78">
        <v>184002004.49960977</v>
      </c>
      <c r="L20" s="78">
        <v>1595263502.9727283</v>
      </c>
      <c r="M20" s="78">
        <v>863729818.37243354</v>
      </c>
      <c r="N20" s="78">
        <v>693146822.47473025</v>
      </c>
      <c r="O20" s="78">
        <v>334268519.85007113</v>
      </c>
      <c r="P20" s="78">
        <v>240261381.12705022</v>
      </c>
      <c r="Q20" s="78">
        <v>98904095.317932725</v>
      </c>
      <c r="S20" s="99">
        <f t="shared" si="0"/>
        <v>0.54633806695292464</v>
      </c>
    </row>
    <row r="21" spans="1:19">
      <c r="A21" s="78">
        <v>2007</v>
      </c>
      <c r="B21" s="78">
        <v>21217127031.793823</v>
      </c>
      <c r="C21" s="78">
        <v>199301905.14769587</v>
      </c>
      <c r="D21" s="78">
        <v>10732382525.731503</v>
      </c>
      <c r="E21" s="78">
        <v>1083508677.1244223</v>
      </c>
      <c r="F21" s="78">
        <v>888008437.71210968</v>
      </c>
      <c r="G21" s="78">
        <v>777998433.51234066</v>
      </c>
      <c r="H21" s="78">
        <v>1199699756.9496737</v>
      </c>
      <c r="I21" s="78">
        <v>230530728.3020035</v>
      </c>
      <c r="J21" s="78">
        <v>852993063.82682848</v>
      </c>
      <c r="K21" s="78">
        <v>281780984.17134219</v>
      </c>
      <c r="L21" s="78">
        <v>2008664324.79968</v>
      </c>
      <c r="M21" s="78">
        <v>1134271801.3018255</v>
      </c>
      <c r="N21" s="78">
        <v>969343937.57568288</v>
      </c>
      <c r="O21" s="78">
        <v>445889388.04041034</v>
      </c>
      <c r="P21" s="78">
        <v>298676751.97177613</v>
      </c>
      <c r="Q21" s="78">
        <v>114076315.62653099</v>
      </c>
      <c r="S21" s="99">
        <f t="shared" si="0"/>
        <v>0.5058358047085757</v>
      </c>
    </row>
    <row r="22" spans="1:19">
      <c r="A22" s="78">
        <v>2008</v>
      </c>
      <c r="B22" s="78">
        <v>25418649886.63966</v>
      </c>
      <c r="C22" s="78">
        <v>238161995.31005603</v>
      </c>
      <c r="D22" s="78">
        <v>12089614149.823612</v>
      </c>
      <c r="E22" s="78">
        <v>1473635177.8783219</v>
      </c>
      <c r="F22" s="78">
        <v>1134545490.068121</v>
      </c>
      <c r="G22" s="78">
        <v>890767232.69352388</v>
      </c>
      <c r="H22" s="78">
        <v>1284789417.5710316</v>
      </c>
      <c r="I22" s="78">
        <v>240183019.58085525</v>
      </c>
      <c r="J22" s="78">
        <v>1007178318.59523</v>
      </c>
      <c r="K22" s="78">
        <v>315267872.84781581</v>
      </c>
      <c r="L22" s="78">
        <v>2440669071.0284753</v>
      </c>
      <c r="M22" s="78">
        <v>1680352125.545418</v>
      </c>
      <c r="N22" s="78">
        <v>1458471810.9129136</v>
      </c>
      <c r="O22" s="78">
        <v>667453723.94093037</v>
      </c>
      <c r="P22" s="78">
        <v>364261797.04679704</v>
      </c>
      <c r="Q22" s="78">
        <v>133298683.79655336</v>
      </c>
      <c r="S22" s="99">
        <f t="shared" si="0"/>
        <v>0.47561983833681326</v>
      </c>
    </row>
    <row r="23" spans="1:19">
      <c r="A23" s="78">
        <v>2009</v>
      </c>
      <c r="B23" s="78">
        <v>27938598803.108952</v>
      </c>
      <c r="C23" s="78">
        <v>235933463.02387267</v>
      </c>
      <c r="D23" s="78">
        <v>12546528843.465019</v>
      </c>
      <c r="E23" s="78">
        <v>1260593984.014215</v>
      </c>
      <c r="F23" s="78">
        <v>1342873164.8910465</v>
      </c>
      <c r="G23" s="78">
        <v>917340480.07253003</v>
      </c>
      <c r="H23" s="78">
        <v>1610307005.7307966</v>
      </c>
      <c r="I23" s="78">
        <v>342670082.90464604</v>
      </c>
      <c r="J23" s="78">
        <v>1133205769.4149866</v>
      </c>
      <c r="K23" s="78">
        <v>363329391.33767033</v>
      </c>
      <c r="L23" s="78">
        <v>2892679261.5037761</v>
      </c>
      <c r="M23" s="78">
        <v>2080972570.1543481</v>
      </c>
      <c r="N23" s="78">
        <v>1837105390.2134035</v>
      </c>
      <c r="O23" s="78">
        <v>800043792.52906299</v>
      </c>
      <c r="P23" s="78">
        <v>431730727.14400077</v>
      </c>
      <c r="Q23" s="78">
        <v>143284876.70957795</v>
      </c>
      <c r="S23" s="99">
        <f t="shared" si="0"/>
        <v>0.44907509255864564</v>
      </c>
    </row>
    <row r="24" spans="1:19">
      <c r="A24" s="78">
        <v>2010</v>
      </c>
      <c r="B24" s="78">
        <v>32221727943.042397</v>
      </c>
      <c r="C24" s="78">
        <v>291080136.08068109</v>
      </c>
      <c r="D24" s="78">
        <v>14120081991.567154</v>
      </c>
      <c r="E24" s="78">
        <v>1487733713.9683635</v>
      </c>
      <c r="F24" s="78">
        <v>1386409324.1914821</v>
      </c>
      <c r="G24" s="78">
        <v>1030124924.7223344</v>
      </c>
      <c r="H24" s="78">
        <v>2062426888.3610389</v>
      </c>
      <c r="I24" s="78">
        <v>421459288.31457317</v>
      </c>
      <c r="J24" s="78">
        <v>1410943976.0361736</v>
      </c>
      <c r="K24" s="78">
        <v>460120646.94007456</v>
      </c>
      <c r="L24" s="78">
        <v>3507883813.1031342</v>
      </c>
      <c r="M24" s="78">
        <v>2437992977.2356114</v>
      </c>
      <c r="N24" s="78">
        <v>1978132316.6065788</v>
      </c>
      <c r="O24" s="78">
        <v>959233047.32273757</v>
      </c>
      <c r="P24" s="78">
        <v>529346742.24524558</v>
      </c>
      <c r="Q24" s="78">
        <v>138758156.34721494</v>
      </c>
      <c r="S24" s="99">
        <f t="shared" si="0"/>
        <v>0.4382161632215037</v>
      </c>
    </row>
    <row r="25" spans="1:19">
      <c r="A25" s="78">
        <v>2011</v>
      </c>
      <c r="B25" s="78">
        <v>39840935670.657692</v>
      </c>
      <c r="C25" s="78">
        <v>362916839.22970498</v>
      </c>
      <c r="D25" s="78">
        <v>16224992028.017441</v>
      </c>
      <c r="E25" s="78">
        <v>2160673361.8422456</v>
      </c>
      <c r="F25" s="78">
        <v>1679423892.6340425</v>
      </c>
      <c r="G25" s="78">
        <v>987252779.06205964</v>
      </c>
      <c r="H25" s="78">
        <v>2756385630.790597</v>
      </c>
      <c r="I25" s="78">
        <v>558341945.38016391</v>
      </c>
      <c r="J25" s="78">
        <v>1751751050.6108799</v>
      </c>
      <c r="K25" s="78">
        <v>635335432.05142224</v>
      </c>
      <c r="L25" s="78">
        <v>4472794032.9620352</v>
      </c>
      <c r="M25" s="78">
        <v>3905636160.7805724</v>
      </c>
      <c r="N25" s="78">
        <v>2229870034.9637961</v>
      </c>
      <c r="O25" s="78">
        <v>1216095398.0747263</v>
      </c>
      <c r="P25" s="78">
        <v>721573096.77739</v>
      </c>
      <c r="Q25" s="78">
        <v>177893987.48060337</v>
      </c>
      <c r="S25" s="99">
        <f t="shared" si="0"/>
        <v>0.40724425154419569</v>
      </c>
    </row>
    <row r="26" spans="1:19">
      <c r="A26" s="78">
        <v>2012</v>
      </c>
      <c r="B26" s="78">
        <v>46516138449.168633</v>
      </c>
      <c r="C26" s="78">
        <v>379904445.80182296</v>
      </c>
      <c r="D26" s="78">
        <v>17827111636.053764</v>
      </c>
      <c r="E26" s="78">
        <v>2322461251.3590412</v>
      </c>
      <c r="F26" s="78">
        <v>1818995807.1564362</v>
      </c>
      <c r="G26" s="78">
        <v>1121376164.2817581</v>
      </c>
      <c r="H26" s="78">
        <v>3548896069.1358366</v>
      </c>
      <c r="I26" s="78">
        <v>697337883.19945562</v>
      </c>
      <c r="J26" s="78">
        <v>2100224975.0024347</v>
      </c>
      <c r="K26" s="78">
        <v>796142992.77433681</v>
      </c>
      <c r="L26" s="78">
        <v>5554495976.7477169</v>
      </c>
      <c r="M26" s="78">
        <v>4709356266.4000111</v>
      </c>
      <c r="N26" s="78">
        <v>2821438462.9885139</v>
      </c>
      <c r="O26" s="78">
        <v>1656603511.7695203</v>
      </c>
      <c r="P26" s="78">
        <v>932749159.47486925</v>
      </c>
      <c r="Q26" s="78">
        <v>229043847.02311745</v>
      </c>
      <c r="S26" s="99">
        <f t="shared" si="0"/>
        <v>0.38324573428498732</v>
      </c>
    </row>
    <row r="27" spans="1:19">
      <c r="A27" s="78">
        <v>2013</v>
      </c>
      <c r="B27" s="78">
        <v>57643128792.283752</v>
      </c>
      <c r="C27" s="78">
        <v>442040717.28984511</v>
      </c>
      <c r="D27" s="78">
        <v>21260528110.949673</v>
      </c>
      <c r="E27" s="78">
        <v>2814967964.005291</v>
      </c>
      <c r="F27" s="78">
        <v>2029440540.0860133</v>
      </c>
      <c r="G27" s="78">
        <v>1535864931.5111036</v>
      </c>
      <c r="H27" s="78">
        <v>4567206367.7046356</v>
      </c>
      <c r="I27" s="78">
        <v>1093890337.417738</v>
      </c>
      <c r="J27" s="78">
        <v>3089685411.3343716</v>
      </c>
      <c r="K27" s="78">
        <v>1112115555.5588748</v>
      </c>
      <c r="L27" s="78">
        <v>6946737580.7588139</v>
      </c>
      <c r="M27" s="78">
        <v>5560245171.7691183</v>
      </c>
      <c r="N27" s="78">
        <v>3563893920.7052469</v>
      </c>
      <c r="O27" s="78">
        <v>2003409313.7121303</v>
      </c>
      <c r="P27" s="78">
        <v>1296558431.4926732</v>
      </c>
      <c r="Q27" s="78">
        <v>326544437.98821795</v>
      </c>
      <c r="S27" s="99">
        <f t="shared" si="0"/>
        <v>0.36883022411156241</v>
      </c>
    </row>
    <row r="28" spans="1:19">
      <c r="A28" s="78">
        <v>2014</v>
      </c>
      <c r="B28" s="78">
        <v>87130945017.710709</v>
      </c>
      <c r="C28" s="78">
        <v>666393080.08039999</v>
      </c>
      <c r="D28" s="78">
        <v>33832457416.779202</v>
      </c>
      <c r="E28" s="78">
        <v>4162140676.2902002</v>
      </c>
      <c r="F28" s="78">
        <v>2840896152.0560999</v>
      </c>
      <c r="G28" s="78">
        <v>2785636958.9285998</v>
      </c>
      <c r="H28" s="78">
        <v>6434705320.1209002</v>
      </c>
      <c r="I28" s="78">
        <v>1506179140.9247</v>
      </c>
      <c r="J28" s="78">
        <v>4702412686.1218004</v>
      </c>
      <c r="K28" s="78">
        <v>1526913239.7284999</v>
      </c>
      <c r="L28" s="78">
        <v>10057561079.997801</v>
      </c>
      <c r="M28" s="78">
        <v>7898144388.9587002</v>
      </c>
      <c r="N28" s="78">
        <v>5605526806.9933996</v>
      </c>
      <c r="O28" s="78">
        <v>2924979438.3421001</v>
      </c>
      <c r="P28" s="78">
        <v>1750562756.0845001</v>
      </c>
      <c r="Q28" s="78">
        <v>436435876.30379999</v>
      </c>
      <c r="S28" s="99">
        <f t="shared" si="0"/>
        <v>0.3882943931103035</v>
      </c>
    </row>
    <row r="29" spans="1:19">
      <c r="A29" s="78">
        <v>2015</v>
      </c>
      <c r="B29" s="78">
        <v>110371527748.452</v>
      </c>
      <c r="C29" s="78">
        <v>789997061.34609997</v>
      </c>
      <c r="D29" s="78">
        <v>37253325314.113098</v>
      </c>
      <c r="E29" s="78">
        <v>4837392658.9854002</v>
      </c>
      <c r="F29" s="78">
        <v>3778401940.6750998</v>
      </c>
      <c r="G29" s="78">
        <v>3834487185.8597999</v>
      </c>
      <c r="H29" s="78">
        <v>8752622260.7504997</v>
      </c>
      <c r="I29" s="78">
        <v>2101022602.9741001</v>
      </c>
      <c r="J29" s="78">
        <v>5888617034.6173</v>
      </c>
      <c r="K29" s="78">
        <v>2348345844.1570001</v>
      </c>
      <c r="L29" s="78">
        <v>13627653108.6185</v>
      </c>
      <c r="M29" s="78">
        <v>11280081154.075001</v>
      </c>
      <c r="N29" s="78">
        <v>8462155340.71</v>
      </c>
      <c r="O29" s="78">
        <v>4254704028.4787998</v>
      </c>
      <c r="P29" s="78">
        <v>2413824602.5353999</v>
      </c>
      <c r="Q29" s="78">
        <v>748897610.55589998</v>
      </c>
      <c r="S29" s="99">
        <f t="shared" si="0"/>
        <v>0.33752658927597012</v>
      </c>
    </row>
    <row r="30" spans="1:19">
      <c r="A30" s="78">
        <v>2016</v>
      </c>
      <c r="B30" s="78">
        <v>154831136714.09119</v>
      </c>
      <c r="C30" s="78">
        <v>1104065872.099</v>
      </c>
      <c r="D30" s="78">
        <v>59511453235.947502</v>
      </c>
      <c r="E30" s="78">
        <v>5627397146.4345999</v>
      </c>
      <c r="F30" s="78">
        <v>5982409883.6766996</v>
      </c>
      <c r="G30" s="78">
        <v>4299766655.4538002</v>
      </c>
      <c r="H30" s="78">
        <v>11247913467.0937</v>
      </c>
      <c r="I30" s="78">
        <v>2722690913.6476002</v>
      </c>
      <c r="J30" s="78">
        <v>7496091433.4830999</v>
      </c>
      <c r="K30" s="78">
        <v>3143069754.5423002</v>
      </c>
      <c r="L30" s="78">
        <v>17253745089.5037</v>
      </c>
      <c r="M30" s="78">
        <v>15285072630.6595</v>
      </c>
      <c r="N30" s="78">
        <v>11264990089.1208</v>
      </c>
      <c r="O30" s="78">
        <v>5606135327.2620001</v>
      </c>
      <c r="P30" s="78">
        <v>3208434325.6683002</v>
      </c>
      <c r="Q30" s="78">
        <v>1077900889.4986</v>
      </c>
      <c r="S30" s="99">
        <f t="shared" si="0"/>
        <v>0.38436360088113569</v>
      </c>
    </row>
    <row r="31" spans="1:19">
      <c r="A31" s="78">
        <v>2017</v>
      </c>
      <c r="B31" s="78">
        <v>195573789705.3338</v>
      </c>
      <c r="C31" s="78">
        <v>1220150797.6926</v>
      </c>
      <c r="D31" s="78">
        <v>71207646496.107895</v>
      </c>
      <c r="E31" s="78">
        <v>7624921096.5683002</v>
      </c>
      <c r="F31" s="78">
        <v>8501244679.0571003</v>
      </c>
      <c r="G31" s="78">
        <v>6322350618.9408998</v>
      </c>
      <c r="H31" s="78">
        <v>14164001032.5851</v>
      </c>
      <c r="I31" s="78">
        <v>3601298350.9685998</v>
      </c>
      <c r="J31" s="78">
        <v>9797641156.8528996</v>
      </c>
      <c r="K31" s="78">
        <v>4239016222.3543</v>
      </c>
      <c r="L31" s="78">
        <v>21205917976.430801</v>
      </c>
      <c r="M31" s="78">
        <v>20460460329.924</v>
      </c>
      <c r="N31" s="78">
        <v>14076155611.064501</v>
      </c>
      <c r="O31" s="78">
        <v>7432890768.5716</v>
      </c>
      <c r="P31" s="78">
        <v>4372194133.1679001</v>
      </c>
      <c r="Q31" s="78">
        <v>1347900435.0473001</v>
      </c>
      <c r="S31" s="99">
        <f t="shared" si="0"/>
        <v>0.36409606115111182</v>
      </c>
    </row>
    <row r="32" spans="1:19">
      <c r="A32" s="78">
        <v>2018</v>
      </c>
      <c r="B32" s="78">
        <v>341148197969.28229</v>
      </c>
      <c r="C32" s="78">
        <v>1886235291.6624999</v>
      </c>
      <c r="D32" s="78">
        <v>162545940696.267</v>
      </c>
      <c r="E32" s="78">
        <v>12581088480.040001</v>
      </c>
      <c r="F32" s="78">
        <v>15582671189.0683</v>
      </c>
      <c r="G32" s="78">
        <v>9878426345.5415001</v>
      </c>
      <c r="H32" s="78">
        <v>20386997232.7869</v>
      </c>
      <c r="I32" s="78">
        <v>5050270925.4780998</v>
      </c>
      <c r="J32" s="78">
        <v>14280623965.7862</v>
      </c>
      <c r="K32" s="78">
        <v>5946977300.3445997</v>
      </c>
      <c r="L32" s="78">
        <v>28598663455.949501</v>
      </c>
      <c r="M32" s="78">
        <v>26913012277.312099</v>
      </c>
      <c r="N32" s="78">
        <v>18974577826.3125</v>
      </c>
      <c r="O32" s="78">
        <v>11240153950.8076</v>
      </c>
      <c r="P32" s="78">
        <v>5811503719.3442001</v>
      </c>
      <c r="Q32" s="78">
        <v>1471055312.5813</v>
      </c>
      <c r="S32" s="99">
        <f t="shared" si="0"/>
        <v>0.47646724111057148</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H37" sqref="H37"/>
    </sheetView>
  </sheetViews>
  <sheetFormatPr baseColWidth="10" defaultRowHeight="12" x14ac:dyDescent="0"/>
  <cols>
    <col min="1" max="17" width="10.83203125" style="78"/>
  </cols>
  <sheetData>
    <row r="1" spans="1:17">
      <c r="A1" s="32" t="s">
        <v>679</v>
      </c>
    </row>
    <row r="2" spans="1:17">
      <c r="A2" s="32" t="s">
        <v>537</v>
      </c>
    </row>
    <row r="3" spans="1:17">
      <c r="A3" s="32" t="s">
        <v>538</v>
      </c>
    </row>
    <row r="4" spans="1:17">
      <c r="A4" s="78" t="s">
        <v>561</v>
      </c>
    </row>
    <row r="5" spans="1:17">
      <c r="B5" s="78" t="s">
        <v>274</v>
      </c>
      <c r="C5" s="78" t="s">
        <v>539</v>
      </c>
      <c r="D5" s="78" t="s">
        <v>540</v>
      </c>
      <c r="E5" s="78" t="s">
        <v>541</v>
      </c>
      <c r="F5" s="78" t="s">
        <v>542</v>
      </c>
      <c r="G5" s="78" t="s">
        <v>543</v>
      </c>
      <c r="H5" s="78" t="s">
        <v>544</v>
      </c>
      <c r="I5" s="78" t="s">
        <v>545</v>
      </c>
      <c r="J5" s="78" t="s">
        <v>546</v>
      </c>
      <c r="K5" s="78" t="s">
        <v>547</v>
      </c>
      <c r="L5" s="78" t="s">
        <v>548</v>
      </c>
      <c r="M5" s="78" t="s">
        <v>549</v>
      </c>
      <c r="N5" s="78" t="s">
        <v>550</v>
      </c>
      <c r="O5" s="78" t="s">
        <v>551</v>
      </c>
      <c r="P5" s="78" t="s">
        <v>552</v>
      </c>
      <c r="Q5" s="78" t="s">
        <v>553</v>
      </c>
    </row>
    <row r="6" spans="1:17">
      <c r="A6" s="78">
        <v>1993</v>
      </c>
      <c r="B6" s="78">
        <v>34.926398883421236</v>
      </c>
      <c r="C6" s="78">
        <v>37.516007744576115</v>
      </c>
      <c r="D6" s="78">
        <v>19.323975862738248</v>
      </c>
      <c r="E6" s="78">
        <v>41.876437181476405</v>
      </c>
      <c r="F6" s="78">
        <v>48.097195974085174</v>
      </c>
      <c r="G6" s="78">
        <v>63.845148342309407</v>
      </c>
      <c r="H6" s="78">
        <v>59.575362536453049</v>
      </c>
      <c r="I6" s="78">
        <v>84.224591565980106</v>
      </c>
      <c r="J6" s="78">
        <v>50.4878255664728</v>
      </c>
      <c r="K6" s="78">
        <v>57.655655649613081</v>
      </c>
      <c r="L6" s="78">
        <v>81.030196839513707</v>
      </c>
      <c r="M6" s="78">
        <v>62.725245451276578</v>
      </c>
      <c r="N6" s="78">
        <v>82.080801220331168</v>
      </c>
      <c r="O6" s="78">
        <v>70.996354582565758</v>
      </c>
      <c r="P6" s="78">
        <v>101.1140133538748</v>
      </c>
      <c r="Q6" s="78">
        <v>98.175699750276365</v>
      </c>
    </row>
    <row r="7" spans="1:17">
      <c r="A7" s="78">
        <v>1994</v>
      </c>
      <c r="B7" s="78">
        <v>34.029183942583984</v>
      </c>
      <c r="C7" s="78">
        <v>33.415569277743302</v>
      </c>
      <c r="D7" s="78">
        <v>18.694020963383551</v>
      </c>
      <c r="E7" s="78">
        <v>41.096478827993735</v>
      </c>
      <c r="F7" s="78">
        <v>68.071293071159147</v>
      </c>
      <c r="G7" s="78">
        <v>65.754734042793245</v>
      </c>
      <c r="H7" s="78">
        <v>59.891131006020295</v>
      </c>
      <c r="I7" s="78">
        <v>78.112798000089285</v>
      </c>
      <c r="J7" s="78">
        <v>53.46643689733687</v>
      </c>
      <c r="K7" s="78">
        <v>60.353225433995092</v>
      </c>
      <c r="L7" s="78">
        <v>80.749441286451969</v>
      </c>
      <c r="M7" s="78">
        <v>68.673287572522838</v>
      </c>
      <c r="N7" s="78">
        <v>85.867747590209859</v>
      </c>
      <c r="O7" s="78">
        <v>76.370587843610252</v>
      </c>
      <c r="P7" s="78">
        <v>100.27897619601858</v>
      </c>
      <c r="Q7" s="78">
        <v>101.48727835815173</v>
      </c>
    </row>
    <row r="8" spans="1:17">
      <c r="A8" s="78">
        <v>1995</v>
      </c>
      <c r="B8" s="78">
        <v>35.653250585124525</v>
      </c>
      <c r="C8" s="78">
        <v>42.344201622723908</v>
      </c>
      <c r="D8" s="78">
        <v>20.861134853804</v>
      </c>
      <c r="E8" s="78">
        <v>45.779421511892224</v>
      </c>
      <c r="F8" s="78">
        <v>64.363848401298824</v>
      </c>
      <c r="G8" s="78">
        <v>69.163326742272531</v>
      </c>
      <c r="H8" s="78">
        <v>61.062848429102587</v>
      </c>
      <c r="I8" s="78">
        <v>78.888328089976639</v>
      </c>
      <c r="J8" s="78">
        <v>51.971036593423101</v>
      </c>
      <c r="K8" s="78">
        <v>63.712597755718662</v>
      </c>
      <c r="L8" s="78">
        <v>81.769335944732319</v>
      </c>
      <c r="M8" s="78">
        <v>68.644285548389874</v>
      </c>
      <c r="N8" s="78">
        <v>83.662471118795551</v>
      </c>
      <c r="O8" s="78">
        <v>75.863714831336466</v>
      </c>
      <c r="P8" s="78">
        <v>99.854308476262446</v>
      </c>
      <c r="Q8" s="78">
        <v>94.526806052777928</v>
      </c>
    </row>
    <row r="9" spans="1:17">
      <c r="A9" s="78">
        <v>1996</v>
      </c>
      <c r="B9" s="78">
        <v>37.797223799648947</v>
      </c>
      <c r="C9" s="78">
        <v>45.607087529155052</v>
      </c>
      <c r="D9" s="78">
        <v>24.406949956585972</v>
      </c>
      <c r="E9" s="78">
        <v>46.25380031964216</v>
      </c>
      <c r="F9" s="78">
        <v>71.274294255526144</v>
      </c>
      <c r="G9" s="78">
        <v>65.533153517796435</v>
      </c>
      <c r="H9" s="78">
        <v>61.690919041200729</v>
      </c>
      <c r="I9" s="78">
        <v>82.471142651775537</v>
      </c>
      <c r="J9" s="78">
        <v>55.482334541276188</v>
      </c>
      <c r="K9" s="78">
        <v>63.85695133788164</v>
      </c>
      <c r="L9" s="78">
        <v>83.024868481090778</v>
      </c>
      <c r="M9" s="78">
        <v>66.284129471670767</v>
      </c>
      <c r="N9" s="78">
        <v>80.111493581165334</v>
      </c>
      <c r="O9" s="78">
        <v>73.009629411515846</v>
      </c>
      <c r="P9" s="78">
        <v>100.82289072548562</v>
      </c>
      <c r="Q9" s="78">
        <v>95.035750751749177</v>
      </c>
    </row>
    <row r="10" spans="1:17">
      <c r="A10" s="78">
        <v>1997</v>
      </c>
      <c r="B10" s="78">
        <v>36.38435482277805</v>
      </c>
      <c r="C10" s="78">
        <v>44.827095066177492</v>
      </c>
      <c r="D10" s="78">
        <v>23.46944564196609</v>
      </c>
      <c r="E10" s="78">
        <v>45.827258398553447</v>
      </c>
      <c r="F10" s="78">
        <v>62.400985040234993</v>
      </c>
      <c r="G10" s="78">
        <v>64.119784828480149</v>
      </c>
      <c r="H10" s="78">
        <v>61.076421489853708</v>
      </c>
      <c r="I10" s="78">
        <v>78.972643550994576</v>
      </c>
      <c r="J10" s="78">
        <v>55.078689185281817</v>
      </c>
      <c r="K10" s="78">
        <v>62.406897754944815</v>
      </c>
      <c r="L10" s="78">
        <v>82.038917309227315</v>
      </c>
      <c r="M10" s="78">
        <v>67.748151688607578</v>
      </c>
      <c r="N10" s="78">
        <v>76.155595734518315</v>
      </c>
      <c r="O10" s="78">
        <v>73.273891911328064</v>
      </c>
      <c r="P10" s="78">
        <v>94.565000488944634</v>
      </c>
      <c r="Q10" s="78">
        <v>94.360059975519334</v>
      </c>
    </row>
    <row r="11" spans="1:17">
      <c r="A11" s="78">
        <v>1998</v>
      </c>
      <c r="B11" s="78">
        <v>33.02477793752211</v>
      </c>
      <c r="C11" s="78">
        <v>44.421630870694358</v>
      </c>
      <c r="D11" s="78">
        <v>18.095532726505535</v>
      </c>
      <c r="E11" s="78">
        <v>44.944673804913933</v>
      </c>
      <c r="F11" s="78">
        <v>63.524630662139757</v>
      </c>
      <c r="G11" s="78">
        <v>63.338231634051979</v>
      </c>
      <c r="H11" s="78">
        <v>60.02713373011246</v>
      </c>
      <c r="I11" s="78">
        <v>75.558908802494599</v>
      </c>
      <c r="J11" s="78">
        <v>54.624609161008252</v>
      </c>
      <c r="K11" s="78">
        <v>61.244168040924748</v>
      </c>
      <c r="L11" s="78">
        <v>82.917265792251968</v>
      </c>
      <c r="M11" s="78">
        <v>71.96402588230022</v>
      </c>
      <c r="N11" s="78">
        <v>79.182421004941318</v>
      </c>
      <c r="O11" s="78">
        <v>76.057529156600424</v>
      </c>
      <c r="P11" s="78">
        <v>82.907293640063457</v>
      </c>
      <c r="Q11" s="78">
        <v>85.829454755526115</v>
      </c>
    </row>
    <row r="12" spans="1:17">
      <c r="A12" s="78">
        <v>1999</v>
      </c>
      <c r="B12" s="78">
        <v>35.696951103994046</v>
      </c>
      <c r="C12" s="78">
        <v>39.020112312875987</v>
      </c>
      <c r="D12" s="78">
        <v>22.566988402955648</v>
      </c>
      <c r="E12" s="78">
        <v>44.928187962709217</v>
      </c>
      <c r="F12" s="78">
        <v>64.423699561509466</v>
      </c>
      <c r="G12" s="78">
        <v>62.430632578572173</v>
      </c>
      <c r="H12" s="78">
        <v>56.786029340187582</v>
      </c>
      <c r="I12" s="78">
        <v>77.735982092333558</v>
      </c>
      <c r="J12" s="78">
        <v>54.081791622142248</v>
      </c>
      <c r="K12" s="78">
        <v>60.197598264708162</v>
      </c>
      <c r="L12" s="78">
        <v>76.917961796044594</v>
      </c>
      <c r="M12" s="78">
        <v>74.269721647758473</v>
      </c>
      <c r="N12" s="78">
        <v>80.000185158101672</v>
      </c>
      <c r="O12" s="78">
        <v>77.959923469075378</v>
      </c>
      <c r="P12" s="78">
        <v>83.488377582849438</v>
      </c>
      <c r="Q12" s="78">
        <v>85.836092185380608</v>
      </c>
    </row>
    <row r="13" spans="1:17">
      <c r="A13" s="78">
        <v>2000</v>
      </c>
      <c r="B13" s="78">
        <v>43.353402621539246</v>
      </c>
      <c r="C13" s="78">
        <v>40.020277040361464</v>
      </c>
      <c r="D13" s="78">
        <v>33.317016449360793</v>
      </c>
      <c r="E13" s="78">
        <v>47.630753826922358</v>
      </c>
      <c r="F13" s="78">
        <v>61.167126045877339</v>
      </c>
      <c r="G13" s="78">
        <v>61.169455656334726</v>
      </c>
      <c r="H13" s="78">
        <v>56.191004069230729</v>
      </c>
      <c r="I13" s="78">
        <v>77.249324751335962</v>
      </c>
      <c r="J13" s="78">
        <v>54.178058367266857</v>
      </c>
      <c r="K13" s="78">
        <v>60.253954983783316</v>
      </c>
      <c r="L13" s="78">
        <v>70.212618952990454</v>
      </c>
      <c r="M13" s="78">
        <v>78.33685131211665</v>
      </c>
      <c r="N13" s="78">
        <v>81.572936163971065</v>
      </c>
      <c r="O13" s="78">
        <v>81.200777185518959</v>
      </c>
      <c r="P13" s="78">
        <v>82.574133370642798</v>
      </c>
      <c r="Q13" s="78">
        <v>86.21070978146129</v>
      </c>
    </row>
    <row r="14" spans="1:17">
      <c r="A14" s="78">
        <v>2001</v>
      </c>
      <c r="B14" s="78">
        <v>41.165052157965661</v>
      </c>
      <c r="C14" s="78">
        <v>33.90568444660002</v>
      </c>
      <c r="D14" s="78">
        <v>30.926744174747967</v>
      </c>
      <c r="E14" s="78">
        <v>47.69636543265031</v>
      </c>
      <c r="F14" s="78">
        <v>49.737625296086172</v>
      </c>
      <c r="G14" s="78">
        <v>61.434091298127214</v>
      </c>
      <c r="H14" s="78">
        <v>54.241113204192558</v>
      </c>
      <c r="I14" s="78">
        <v>62.531258493111928</v>
      </c>
      <c r="J14" s="78">
        <v>54.106825421021817</v>
      </c>
      <c r="K14" s="78">
        <v>60.525815089394762</v>
      </c>
      <c r="L14" s="78">
        <v>61.722675551011697</v>
      </c>
      <c r="M14" s="78">
        <v>83.914116077292931</v>
      </c>
      <c r="N14" s="78">
        <v>80.817408573824835</v>
      </c>
      <c r="O14" s="78">
        <v>82.180433918156979</v>
      </c>
      <c r="P14" s="78">
        <v>80.846730890891081</v>
      </c>
      <c r="Q14" s="78">
        <v>85.435058553558392</v>
      </c>
    </row>
    <row r="15" spans="1:17">
      <c r="A15" s="78">
        <v>2002</v>
      </c>
      <c r="B15" s="78">
        <v>75.811487051794828</v>
      </c>
      <c r="C15" s="78">
        <v>75.589206744273284</v>
      </c>
      <c r="D15" s="78">
        <v>73.708484737741429</v>
      </c>
      <c r="E15" s="78">
        <v>76.800390882963626</v>
      </c>
      <c r="F15" s="78">
        <v>79.103891924833277</v>
      </c>
      <c r="G15" s="78">
        <v>75.254500211443528</v>
      </c>
      <c r="H15" s="78">
        <v>80.53399770399723</v>
      </c>
      <c r="I15" s="78">
        <v>71.726114073377673</v>
      </c>
      <c r="J15" s="78">
        <v>87.067134297585866</v>
      </c>
      <c r="K15" s="78">
        <v>79.833886616735299</v>
      </c>
      <c r="L15" s="78">
        <v>74.286650269631707</v>
      </c>
      <c r="M15" s="78">
        <v>80.491603391486478</v>
      </c>
      <c r="N15" s="78">
        <v>84.216600134932179</v>
      </c>
      <c r="O15" s="78">
        <v>90.907268543172336</v>
      </c>
      <c r="P15" s="78">
        <v>84.021551519830226</v>
      </c>
      <c r="Q15" s="78">
        <v>89.112738476198217</v>
      </c>
    </row>
    <row r="16" spans="1:17">
      <c r="A16" s="78">
        <v>2003</v>
      </c>
      <c r="B16" s="78">
        <v>82.26566153386608</v>
      </c>
      <c r="C16" s="78">
        <v>92.884410441273317</v>
      </c>
      <c r="D16" s="78">
        <v>79.029761590936573</v>
      </c>
      <c r="E16" s="78">
        <v>92.972773064377918</v>
      </c>
      <c r="F16" s="78">
        <v>79.32592711766118</v>
      </c>
      <c r="G16" s="78">
        <v>84.815747137971698</v>
      </c>
      <c r="H16" s="78">
        <v>93.991329012333011</v>
      </c>
      <c r="I16" s="78">
        <v>92.086305113184551</v>
      </c>
      <c r="J16" s="78">
        <v>90.246618803628849</v>
      </c>
      <c r="K16" s="78">
        <v>91.858058210734754</v>
      </c>
      <c r="L16" s="78">
        <v>78.564786322360064</v>
      </c>
      <c r="M16" s="78">
        <v>89.257765322156786</v>
      </c>
      <c r="N16" s="78">
        <v>93.825801011142403</v>
      </c>
      <c r="O16" s="78">
        <v>103.34039079623855</v>
      </c>
      <c r="P16" s="78">
        <v>91.320476100734325</v>
      </c>
      <c r="Q16" s="78">
        <v>94.845381152212468</v>
      </c>
    </row>
    <row r="17" spans="1:17">
      <c r="A17" s="78">
        <v>2004</v>
      </c>
      <c r="B17" s="78">
        <v>99.999999999999758</v>
      </c>
      <c r="C17" s="78">
        <v>100</v>
      </c>
      <c r="D17" s="78">
        <v>100</v>
      </c>
      <c r="E17" s="78">
        <v>100</v>
      </c>
      <c r="F17" s="78">
        <v>100</v>
      </c>
      <c r="G17" s="78">
        <v>99.999999999987125</v>
      </c>
      <c r="H17" s="78">
        <v>100</v>
      </c>
      <c r="I17" s="78">
        <v>100</v>
      </c>
      <c r="J17" s="78">
        <v>100</v>
      </c>
      <c r="K17" s="78">
        <v>100</v>
      </c>
      <c r="L17" s="78">
        <v>100</v>
      </c>
      <c r="M17" s="78">
        <v>100</v>
      </c>
      <c r="N17" s="78">
        <v>100</v>
      </c>
      <c r="O17" s="78">
        <v>100</v>
      </c>
      <c r="P17" s="78">
        <v>100</v>
      </c>
      <c r="Q17" s="78">
        <v>100</v>
      </c>
    </row>
    <row r="18" spans="1:17">
      <c r="A18" s="78">
        <v>2005</v>
      </c>
      <c r="B18" s="78">
        <v>119.7065635554285</v>
      </c>
      <c r="C18" s="78">
        <v>90.510387318605339</v>
      </c>
      <c r="D18" s="78">
        <v>122.57247130258861</v>
      </c>
      <c r="E18" s="78">
        <v>111.98233556975114</v>
      </c>
      <c r="F18" s="78">
        <v>106.69159302512459</v>
      </c>
      <c r="G18" s="78">
        <v>117.41641818053139</v>
      </c>
      <c r="H18" s="78">
        <v>108.77862751058656</v>
      </c>
      <c r="I18" s="78">
        <v>116.31667676415741</v>
      </c>
      <c r="J18" s="78">
        <v>114.1571727165116</v>
      </c>
      <c r="K18" s="78">
        <v>110.01147718842108</v>
      </c>
      <c r="L18" s="78">
        <v>132.70685153993043</v>
      </c>
      <c r="M18" s="78">
        <v>125.95282420954889</v>
      </c>
      <c r="N18" s="78">
        <v>115.87133000216339</v>
      </c>
      <c r="O18" s="78">
        <v>105.39079053290178</v>
      </c>
      <c r="P18" s="78">
        <v>113.0503260871134</v>
      </c>
      <c r="Q18" s="78">
        <v>103.21855590001175</v>
      </c>
    </row>
    <row r="19" spans="1:17">
      <c r="A19" s="78">
        <v>2006</v>
      </c>
      <c r="B19" s="78">
        <v>141.54360304739185</v>
      </c>
      <c r="C19" s="78">
        <v>107.99020491532086</v>
      </c>
      <c r="D19" s="78">
        <v>147.24594126531358</v>
      </c>
      <c r="E19" s="78">
        <v>130.76528814573257</v>
      </c>
      <c r="F19" s="78">
        <v>138.68749841505422</v>
      </c>
      <c r="G19" s="78">
        <v>140.59629954415362</v>
      </c>
      <c r="H19" s="78">
        <v>119.60828837715573</v>
      </c>
      <c r="I19" s="78">
        <v>138.74990133916418</v>
      </c>
      <c r="J19" s="78">
        <v>133.51486656146929</v>
      </c>
      <c r="K19" s="78">
        <v>124.44624931842773</v>
      </c>
      <c r="L19" s="78">
        <v>152.31713260366166</v>
      </c>
      <c r="M19" s="78">
        <v>141.56474813682652</v>
      </c>
      <c r="N19" s="78">
        <v>143.5499540113606</v>
      </c>
      <c r="O19" s="78">
        <v>114.05010888860541</v>
      </c>
      <c r="P19" s="78">
        <v>134.3755651852388</v>
      </c>
      <c r="Q19" s="78">
        <v>107.23337401950927</v>
      </c>
    </row>
    <row r="20" spans="1:17">
      <c r="A20" s="78">
        <v>2007</v>
      </c>
      <c r="B20" s="78">
        <v>157.00077616117753</v>
      </c>
      <c r="C20" s="78">
        <v>132.67719722900665</v>
      </c>
      <c r="D20" s="78">
        <v>155.58353587991073</v>
      </c>
      <c r="E20" s="78">
        <v>142.24805517761442</v>
      </c>
      <c r="F20" s="78">
        <v>158.02952812397965</v>
      </c>
      <c r="G20" s="78">
        <v>165.0876556863486</v>
      </c>
      <c r="H20" s="78">
        <v>136.91290820941586</v>
      </c>
      <c r="I20" s="78">
        <v>163.40345838899688</v>
      </c>
      <c r="J20" s="78">
        <v>153.21805278199051</v>
      </c>
      <c r="K20" s="78">
        <v>141.92770052666737</v>
      </c>
      <c r="L20" s="78">
        <v>185.5671219683633</v>
      </c>
      <c r="M20" s="78">
        <v>170.169135458482</v>
      </c>
      <c r="N20" s="78">
        <v>181.92872815644304</v>
      </c>
      <c r="O20" s="78">
        <v>135.46545259653388</v>
      </c>
      <c r="P20" s="78">
        <v>157.805683089778</v>
      </c>
      <c r="Q20" s="78">
        <v>116.47210735714373</v>
      </c>
    </row>
    <row r="21" spans="1:17">
      <c r="A21" s="78">
        <v>2008</v>
      </c>
      <c r="B21" s="78">
        <v>191.18390794845951</v>
      </c>
      <c r="C21" s="78">
        <v>145.71095862072957</v>
      </c>
      <c r="D21" s="78">
        <v>183.76095209083684</v>
      </c>
      <c r="E21" s="78">
        <v>170.84912682692587</v>
      </c>
      <c r="F21" s="78">
        <v>194.19854576234923</v>
      </c>
      <c r="G21" s="78">
        <v>194.07894206782029</v>
      </c>
      <c r="H21" s="78">
        <v>165.85252796061297</v>
      </c>
      <c r="I21" s="78">
        <v>171.24133480029073</v>
      </c>
      <c r="J21" s="78">
        <v>184.43438063077301</v>
      </c>
      <c r="K21" s="78">
        <v>170.08480969084044</v>
      </c>
      <c r="L21" s="78">
        <v>230.309240191557</v>
      </c>
      <c r="M21" s="78">
        <v>235.29794061286182</v>
      </c>
      <c r="N21" s="78">
        <v>257.04986943618945</v>
      </c>
      <c r="O21" s="78">
        <v>185.72912766856123</v>
      </c>
      <c r="P21" s="78">
        <v>189.02039329706392</v>
      </c>
      <c r="Q21" s="78">
        <v>123.97832897008519</v>
      </c>
    </row>
    <row r="22" spans="1:17">
      <c r="A22" s="78">
        <v>2009</v>
      </c>
      <c r="B22" s="78">
        <v>215.91568330930926</v>
      </c>
      <c r="C22" s="78">
        <v>151.37409027294049</v>
      </c>
      <c r="D22" s="78">
        <v>210.08451684650868</v>
      </c>
      <c r="E22" s="78">
        <v>154.31625110511135</v>
      </c>
      <c r="F22" s="78">
        <v>222.77923912155964</v>
      </c>
      <c r="G22" s="78">
        <v>207.76279897291431</v>
      </c>
      <c r="H22" s="78">
        <v>185.60706362990277</v>
      </c>
      <c r="I22" s="78">
        <v>221.71141221321</v>
      </c>
      <c r="J22" s="78">
        <v>189.35814227050724</v>
      </c>
      <c r="K22" s="78">
        <v>187.11937612797226</v>
      </c>
      <c r="L22" s="78">
        <v>248.75361056032443</v>
      </c>
      <c r="M22" s="78">
        <v>281.80186364534359</v>
      </c>
      <c r="N22" s="78">
        <v>317.70233800936614</v>
      </c>
      <c r="O22" s="78">
        <v>236.69375272174625</v>
      </c>
      <c r="P22" s="78">
        <v>208.76276065784961</v>
      </c>
      <c r="Q22" s="78">
        <v>128.80164825734386</v>
      </c>
    </row>
    <row r="23" spans="1:17">
      <c r="A23" s="78">
        <v>2010</v>
      </c>
      <c r="B23" s="78">
        <v>254.01779910514603</v>
      </c>
      <c r="C23" s="78">
        <v>197.06384566294858</v>
      </c>
      <c r="D23" s="78">
        <v>250.73937675205576</v>
      </c>
      <c r="E23" s="78">
        <v>183.41443835783747</v>
      </c>
      <c r="F23" s="78">
        <v>270.5703425691749</v>
      </c>
      <c r="G23" s="78">
        <v>245.24239989905595</v>
      </c>
      <c r="H23" s="78">
        <v>219.58287193876447</v>
      </c>
      <c r="I23" s="78">
        <v>257.32527155364488</v>
      </c>
      <c r="J23" s="78">
        <v>213.70666607763877</v>
      </c>
      <c r="K23" s="78">
        <v>223.18083585228754</v>
      </c>
      <c r="L23" s="78">
        <v>288.03670741836487</v>
      </c>
      <c r="M23" s="78">
        <v>331.94400908135634</v>
      </c>
      <c r="N23" s="78">
        <v>338.41008358221245</v>
      </c>
      <c r="O23" s="78">
        <v>286.46092434087092</v>
      </c>
      <c r="P23" s="78">
        <v>238.71489932078674</v>
      </c>
      <c r="Q23" s="78">
        <v>139.7603579749404</v>
      </c>
    </row>
    <row r="24" spans="1:17">
      <c r="A24" s="78">
        <v>2011</v>
      </c>
      <c r="B24" s="78">
        <v>308.39907037245138</v>
      </c>
      <c r="C24" s="78">
        <v>227.5062019640504</v>
      </c>
      <c r="D24" s="78">
        <v>308.35573833528366</v>
      </c>
      <c r="E24" s="78">
        <v>214.92489156156461</v>
      </c>
      <c r="F24" s="78">
        <v>332.05547469624872</v>
      </c>
      <c r="G24" s="78">
        <v>297.49966711588348</v>
      </c>
      <c r="H24" s="78">
        <v>251.24183038211183</v>
      </c>
      <c r="I24" s="78">
        <v>269.48302914211297</v>
      </c>
      <c r="J24" s="78">
        <v>266.19581988474158</v>
      </c>
      <c r="K24" s="78">
        <v>248.39421837064833</v>
      </c>
      <c r="L24" s="78">
        <v>330.61715746567802</v>
      </c>
      <c r="M24" s="78">
        <v>513.43622274042218</v>
      </c>
      <c r="N24" s="78">
        <v>378.06799852148993</v>
      </c>
      <c r="O24" s="78">
        <v>342.24476748455379</v>
      </c>
      <c r="P24" s="78">
        <v>280.01260095778019</v>
      </c>
      <c r="Q24" s="78">
        <v>148.38721093494445</v>
      </c>
    </row>
    <row r="25" spans="1:17">
      <c r="A25" s="78">
        <v>2012</v>
      </c>
      <c r="B25" s="78">
        <v>365.16963673768038</v>
      </c>
      <c r="C25" s="78">
        <v>257.53278407192653</v>
      </c>
      <c r="D25" s="78">
        <v>372.51008976490635</v>
      </c>
      <c r="E25" s="78">
        <v>222.88927203706419</v>
      </c>
      <c r="F25" s="78">
        <v>343.93947510249245</v>
      </c>
      <c r="G25" s="78">
        <v>371.45962324574293</v>
      </c>
      <c r="H25" s="78">
        <v>301.17276453602051</v>
      </c>
      <c r="I25" s="78">
        <v>327.11377653739356</v>
      </c>
      <c r="J25" s="78">
        <v>304.91929465818555</v>
      </c>
      <c r="K25" s="78">
        <v>318.47251787872091</v>
      </c>
      <c r="L25" s="78">
        <v>381.04946439830599</v>
      </c>
      <c r="M25" s="78">
        <v>605.33391290660677</v>
      </c>
      <c r="N25" s="78">
        <v>451.54445869205421</v>
      </c>
      <c r="O25" s="78">
        <v>457.20974710033209</v>
      </c>
      <c r="P25" s="78">
        <v>365.70745983312185</v>
      </c>
      <c r="Q25" s="78">
        <v>184.54485410580116</v>
      </c>
    </row>
    <row r="26" spans="1:17">
      <c r="A26" s="78">
        <v>2013</v>
      </c>
      <c r="B26" s="78">
        <v>439.37835180815637</v>
      </c>
      <c r="C26" s="78">
        <v>310.98175953414449</v>
      </c>
      <c r="D26" s="78">
        <v>462.46161589704752</v>
      </c>
      <c r="E26" s="78">
        <v>259.68472172523394</v>
      </c>
      <c r="F26" s="78">
        <v>385.73162702363317</v>
      </c>
      <c r="G26" s="78">
        <v>446.87633215892959</v>
      </c>
      <c r="H26" s="78">
        <v>363.22943388392514</v>
      </c>
      <c r="I26" s="78">
        <v>426.69048284524661</v>
      </c>
      <c r="J26" s="78">
        <v>349.48125888665794</v>
      </c>
      <c r="K26" s="78">
        <v>389.5757609357297</v>
      </c>
      <c r="L26" s="78">
        <v>451.56359141165836</v>
      </c>
      <c r="M26" s="78">
        <v>709.56407672715875</v>
      </c>
      <c r="N26" s="78">
        <v>569.9044076514341</v>
      </c>
      <c r="O26" s="78">
        <v>532.69869290135205</v>
      </c>
      <c r="P26" s="78">
        <v>444.45630162993336</v>
      </c>
      <c r="Q26" s="78">
        <v>255.92098088463521</v>
      </c>
    </row>
    <row r="27" spans="1:17">
      <c r="A27" s="78">
        <v>2014</v>
      </c>
      <c r="B27" s="78">
        <v>632.14778967325924</v>
      </c>
      <c r="C27" s="78">
        <v>402.13900833506318</v>
      </c>
      <c r="D27" s="78">
        <v>713.86437655578823</v>
      </c>
      <c r="E27" s="78">
        <v>368.09850775292648</v>
      </c>
      <c r="F27" s="78">
        <v>503.81143149032033</v>
      </c>
      <c r="G27" s="78">
        <v>622.7355276540635</v>
      </c>
      <c r="H27" s="78">
        <v>491.83087418756134</v>
      </c>
      <c r="I27" s="78">
        <v>565.82257241556692</v>
      </c>
      <c r="J27" s="78">
        <v>519.80861505395649</v>
      </c>
      <c r="K27" s="78">
        <v>527.63606318285645</v>
      </c>
      <c r="L27" s="78">
        <v>592.70548974963083</v>
      </c>
      <c r="M27" s="78">
        <v>992.58383631815866</v>
      </c>
      <c r="N27" s="78">
        <v>867.61172877498961</v>
      </c>
      <c r="O27" s="78">
        <v>754.97704781164907</v>
      </c>
      <c r="P27" s="78">
        <v>574.54580839156552</v>
      </c>
      <c r="Q27" s="78">
        <v>318.55670661032576</v>
      </c>
    </row>
    <row r="28" spans="1:17">
      <c r="A28" s="78">
        <v>2015</v>
      </c>
      <c r="B28" s="78">
        <v>757.85552754178184</v>
      </c>
      <c r="C28" s="78">
        <v>499.93883551890895</v>
      </c>
      <c r="D28" s="78">
        <v>769.81061742239683</v>
      </c>
      <c r="E28" s="78">
        <v>436.665293896972</v>
      </c>
      <c r="F28" s="78">
        <v>634.81774933565885</v>
      </c>
      <c r="G28" s="78">
        <v>791.38346619485344</v>
      </c>
      <c r="H28" s="78">
        <v>591.58055954738597</v>
      </c>
      <c r="I28" s="78">
        <v>697.64745778297709</v>
      </c>
      <c r="J28" s="78">
        <v>595.38457866125248</v>
      </c>
      <c r="K28" s="78">
        <v>676.29341201632894</v>
      </c>
      <c r="L28" s="78">
        <v>736.55060733541768</v>
      </c>
      <c r="M28" s="78">
        <v>1370.7818952452769</v>
      </c>
      <c r="N28" s="78">
        <v>1257.405085800091</v>
      </c>
      <c r="O28" s="78">
        <v>1053.9930181802256</v>
      </c>
      <c r="P28" s="78">
        <v>693.93309748558875</v>
      </c>
      <c r="Q28" s="78">
        <v>455.9216034812776</v>
      </c>
    </row>
    <row r="29" spans="1:17">
      <c r="A29" s="78">
        <v>2016</v>
      </c>
      <c r="B29" s="78">
        <v>1090.4726842818995</v>
      </c>
      <c r="C29" s="78">
        <v>771.29021679527727</v>
      </c>
      <c r="D29" s="78">
        <v>1232.3214515329241</v>
      </c>
      <c r="E29" s="78">
        <v>543.63718834279939</v>
      </c>
      <c r="F29" s="78">
        <v>1059.5045272520888</v>
      </c>
      <c r="G29" s="78">
        <v>1009.7319265064073</v>
      </c>
      <c r="H29" s="78">
        <v>771.48549637356098</v>
      </c>
      <c r="I29" s="78">
        <v>907.8256272803103</v>
      </c>
      <c r="J29" s="78">
        <v>860.39399167335409</v>
      </c>
      <c r="K29" s="78">
        <v>913.92132003013865</v>
      </c>
      <c r="L29" s="78">
        <v>950.63741100248626</v>
      </c>
      <c r="M29" s="78">
        <v>1789.8753629766848</v>
      </c>
      <c r="N29" s="78">
        <v>1596.2284653476058</v>
      </c>
      <c r="O29" s="78">
        <v>1379.9708591114804</v>
      </c>
      <c r="P29" s="78">
        <v>1119.0270328209342</v>
      </c>
      <c r="Q29" s="78">
        <v>674.06680564888404</v>
      </c>
    </row>
    <row r="30" spans="1:17">
      <c r="A30" s="78">
        <v>2017</v>
      </c>
      <c r="B30" s="78">
        <v>1346.0996097615055</v>
      </c>
      <c r="C30" s="78">
        <v>915.06711618346446</v>
      </c>
      <c r="D30" s="78">
        <v>1480.7789138175135</v>
      </c>
      <c r="E30" s="78">
        <v>739.80382986537791</v>
      </c>
      <c r="F30" s="78">
        <v>1461.2825448432907</v>
      </c>
      <c r="G30" s="78">
        <v>1255.1199349774481</v>
      </c>
      <c r="H30" s="78">
        <v>941.98888509416679</v>
      </c>
      <c r="I30" s="78">
        <v>1091.1907685432238</v>
      </c>
      <c r="J30" s="78">
        <v>1076.1294172662958</v>
      </c>
      <c r="K30" s="78">
        <v>1124.9242411743667</v>
      </c>
      <c r="L30" s="78">
        <v>1128.1739034670002</v>
      </c>
      <c r="M30" s="78">
        <v>2334.8111711946517</v>
      </c>
      <c r="N30" s="78">
        <v>2039.9996304518193</v>
      </c>
      <c r="O30" s="78">
        <v>1721.7953213031624</v>
      </c>
      <c r="P30" s="78">
        <v>1394.8193108698179</v>
      </c>
      <c r="Q30" s="78">
        <v>850.20637628837608</v>
      </c>
    </row>
    <row r="31" spans="1:17">
      <c r="A31" s="78">
        <v>2018</v>
      </c>
      <c r="B31" s="78">
        <v>2201.2475486114404</v>
      </c>
      <c r="C31" s="78">
        <v>1413.7366458713764</v>
      </c>
      <c r="D31" s="78">
        <v>2985.2555123299958</v>
      </c>
      <c r="E31" s="78">
        <v>1269.1892537125191</v>
      </c>
      <c r="F31" s="78">
        <v>2273.3999351396706</v>
      </c>
      <c r="G31" s="78">
        <v>1966.4030006682192</v>
      </c>
      <c r="H31" s="78">
        <v>1142.9423274859303</v>
      </c>
      <c r="I31" s="78">
        <v>1509.6509373455933</v>
      </c>
      <c r="J31" s="78">
        <v>1875.3355153942562</v>
      </c>
      <c r="K31" s="78">
        <v>1400.1203719783207</v>
      </c>
      <c r="L31" s="78">
        <v>1512.6960117065751</v>
      </c>
      <c r="M31" s="78">
        <v>3078.4321467404679</v>
      </c>
      <c r="N31" s="78">
        <v>2608.1420774178364</v>
      </c>
      <c r="O31" s="78">
        <v>2309.129437612829</v>
      </c>
      <c r="P31" s="78">
        <v>1824.6891545687979</v>
      </c>
      <c r="Q31" s="78">
        <v>1062.9014510389941</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activeCell="M12" sqref="M12"/>
    </sheetView>
  </sheetViews>
  <sheetFormatPr baseColWidth="10" defaultRowHeight="12" x14ac:dyDescent="0"/>
  <cols>
    <col min="1" max="1" width="10.83203125" style="78"/>
    <col min="2" max="2" width="13.83203125" style="78" bestFit="1" customWidth="1"/>
    <col min="3" max="4" width="13" style="78" bestFit="1" customWidth="1"/>
    <col min="5" max="7" width="13.83203125" bestFit="1" customWidth="1"/>
    <col min="8" max="8" width="12.1640625" bestFit="1" customWidth="1"/>
    <col min="14" max="16" width="10.83203125" style="78"/>
  </cols>
  <sheetData>
    <row r="1" spans="1:16">
      <c r="A1" s="78" t="s">
        <v>563</v>
      </c>
    </row>
    <row r="2" spans="1:16">
      <c r="A2" s="78" t="s">
        <v>514</v>
      </c>
    </row>
    <row r="3" spans="1:16">
      <c r="B3" s="78" t="s">
        <v>564</v>
      </c>
      <c r="C3" s="78" t="s">
        <v>565</v>
      </c>
      <c r="D3" s="78" t="s">
        <v>566</v>
      </c>
      <c r="E3" s="78" t="s">
        <v>564</v>
      </c>
      <c r="F3" s="78" t="s">
        <v>565</v>
      </c>
      <c r="G3" s="78" t="s">
        <v>566</v>
      </c>
      <c r="H3" s="78" t="s">
        <v>564</v>
      </c>
      <c r="I3" s="78" t="s">
        <v>565</v>
      </c>
      <c r="J3" s="78" t="s">
        <v>566</v>
      </c>
      <c r="K3" s="78" t="s">
        <v>564</v>
      </c>
      <c r="L3" s="78" t="s">
        <v>565</v>
      </c>
      <c r="M3" s="78" t="s">
        <v>566</v>
      </c>
      <c r="N3" s="78" t="s">
        <v>569</v>
      </c>
      <c r="O3" s="78" t="s">
        <v>569</v>
      </c>
      <c r="P3" s="78" t="s">
        <v>559</v>
      </c>
    </row>
    <row r="4" spans="1:16">
      <c r="B4" s="78" t="s">
        <v>475</v>
      </c>
      <c r="C4" s="78" t="s">
        <v>475</v>
      </c>
      <c r="D4" s="78" t="s">
        <v>475</v>
      </c>
      <c r="E4" s="78" t="s">
        <v>258</v>
      </c>
      <c r="F4" s="78" t="s">
        <v>258</v>
      </c>
      <c r="G4" s="78" t="s">
        <v>258</v>
      </c>
      <c r="H4" s="78" t="s">
        <v>567</v>
      </c>
      <c r="I4" s="78" t="s">
        <v>567</v>
      </c>
      <c r="J4" s="78" t="s">
        <v>567</v>
      </c>
      <c r="K4" s="78" t="s">
        <v>568</v>
      </c>
      <c r="L4" s="78" t="s">
        <v>568</v>
      </c>
      <c r="M4" s="78" t="s">
        <v>568</v>
      </c>
      <c r="N4" s="78">
        <v>2018</v>
      </c>
      <c r="O4" s="78">
        <v>2010</v>
      </c>
      <c r="P4" s="78" t="s">
        <v>570</v>
      </c>
    </row>
    <row r="7" spans="1:16">
      <c r="A7" s="78">
        <v>1993</v>
      </c>
      <c r="B7" s="87">
        <v>3739179732.7620192</v>
      </c>
      <c r="C7" s="87"/>
      <c r="D7" s="87"/>
      <c r="E7" s="87">
        <f>B7/$N7</f>
        <v>124901961479.87518</v>
      </c>
      <c r="F7" s="87"/>
      <c r="G7" s="87"/>
      <c r="H7" s="87">
        <f>B7/$O7</f>
        <v>15546604889.869202</v>
      </c>
      <c r="I7" s="87"/>
      <c r="J7" s="87"/>
      <c r="K7" s="87">
        <f>B7/$P7*100</f>
        <v>10705883951.113329</v>
      </c>
      <c r="L7" s="87"/>
      <c r="M7" s="87"/>
      <c r="N7" s="78">
        <v>2.9936917630909218E-2</v>
      </c>
      <c r="O7" s="78">
        <v>0.24051423183711451</v>
      </c>
      <c r="P7" s="102">
        <v>34.926398883421236</v>
      </c>
    </row>
    <row r="8" spans="1:16">
      <c r="A8" s="78">
        <v>1994</v>
      </c>
      <c r="B8" s="87">
        <v>4398100347.057971</v>
      </c>
      <c r="C8" s="87"/>
      <c r="D8" s="87"/>
      <c r="E8" s="87">
        <f t="shared" ref="E8:E30" si="0">B8/$N8</f>
        <v>145630645878.56064</v>
      </c>
      <c r="F8" s="87"/>
      <c r="G8" s="87"/>
      <c r="H8" s="87">
        <f t="shared" ref="H8:H31" si="1">B8/$O8</f>
        <v>18126713820.224815</v>
      </c>
      <c r="I8" s="87"/>
      <c r="J8" s="87"/>
      <c r="K8" s="87">
        <f t="shared" ref="K8:K31" si="2">B8/$P8*100</f>
        <v>12924495499.153612</v>
      </c>
      <c r="L8" s="87"/>
      <c r="M8" s="87"/>
      <c r="N8" s="78">
        <v>3.0200376579566125E-2</v>
      </c>
      <c r="O8" s="78">
        <v>0.24263087014430637</v>
      </c>
      <c r="P8" s="102">
        <v>34.029183942583984</v>
      </c>
    </row>
    <row r="9" spans="1:16">
      <c r="A9" s="78">
        <v>1995</v>
      </c>
      <c r="B9" s="87">
        <v>4741542174.7193489</v>
      </c>
      <c r="C9" s="87">
        <v>1354930430.9932344</v>
      </c>
      <c r="D9" s="87">
        <f>B9-C9</f>
        <v>3386611743.7261143</v>
      </c>
      <c r="E9" s="87">
        <f t="shared" si="0"/>
        <v>150123425397.9942</v>
      </c>
      <c r="F9" s="87">
        <f t="shared" ref="F9:G22" si="3">C9/$N9</f>
        <v>42898869182.519623</v>
      </c>
      <c r="G9" s="87">
        <f t="shared" si="3"/>
        <v>107224556215.47456</v>
      </c>
      <c r="H9" s="87">
        <f t="shared" si="1"/>
        <v>18685932164.103138</v>
      </c>
      <c r="I9" s="87">
        <f t="shared" ref="I9:J22" si="4">C9/$O9</f>
        <v>5339642080.0827703</v>
      </c>
      <c r="J9" s="87">
        <f t="shared" si="4"/>
        <v>13346290084.020369</v>
      </c>
      <c r="K9" s="87">
        <f t="shared" si="2"/>
        <v>13299045940.842335</v>
      </c>
      <c r="L9" s="87">
        <f t="shared" ref="L9:M22" si="5">C9/$P9*100</f>
        <v>3800299856.974463</v>
      </c>
      <c r="M9" s="87">
        <f t="shared" si="5"/>
        <v>9498746083.8678703</v>
      </c>
      <c r="N9" s="78">
        <v>3.1584292472337239E-2</v>
      </c>
      <c r="O9" s="78">
        <v>0.25374929829982751</v>
      </c>
      <c r="P9" s="102">
        <v>35.653250585124525</v>
      </c>
    </row>
    <row r="10" spans="1:16">
      <c r="A10" s="78">
        <v>1996</v>
      </c>
      <c r="B10" s="87">
        <v>5236891279.1584415</v>
      </c>
      <c r="C10" s="87">
        <v>1427470131.8878663</v>
      </c>
      <c r="D10" s="87">
        <f t="shared" ref="D10:D31" si="6">B10-C10</f>
        <v>3809421147.2705755</v>
      </c>
      <c r="E10" s="87">
        <f t="shared" si="0"/>
        <v>165076736709.14212</v>
      </c>
      <c r="F10" s="87">
        <f t="shared" si="3"/>
        <v>44996563526.078186</v>
      </c>
      <c r="G10" s="87">
        <f t="shared" si="3"/>
        <v>120080173183.06393</v>
      </c>
      <c r="H10" s="87">
        <f t="shared" si="1"/>
        <v>20547177736.191982</v>
      </c>
      <c r="I10" s="87">
        <f t="shared" si="4"/>
        <v>5600743064.8280993</v>
      </c>
      <c r="J10" s="87">
        <f t="shared" si="4"/>
        <v>14946434671.363882</v>
      </c>
      <c r="K10" s="87">
        <f t="shared" si="2"/>
        <v>13855227322.825441</v>
      </c>
      <c r="L10" s="87">
        <f t="shared" si="5"/>
        <v>3776653384.5301208</v>
      </c>
      <c r="M10" s="87">
        <f t="shared" si="5"/>
        <v>10078573938.295321</v>
      </c>
      <c r="N10" s="78">
        <v>3.1723981122704234E-2</v>
      </c>
      <c r="O10" s="78">
        <v>0.25487156174904424</v>
      </c>
      <c r="P10" s="102">
        <v>37.797223799648947</v>
      </c>
    </row>
    <row r="11" spans="1:16">
      <c r="A11" s="78">
        <v>1997</v>
      </c>
      <c r="B11" s="87">
        <v>5327451670.9678402</v>
      </c>
      <c r="C11" s="87">
        <v>1471365499.9368961</v>
      </c>
      <c r="D11" s="87">
        <f t="shared" si="6"/>
        <v>3856086171.0309439</v>
      </c>
      <c r="E11" s="87">
        <f t="shared" si="0"/>
        <v>171871040160.05386</v>
      </c>
      <c r="F11" s="87">
        <f t="shared" si="3"/>
        <v>47468308404.913277</v>
      </c>
      <c r="G11" s="87">
        <f t="shared" si="3"/>
        <v>124402731755.14059</v>
      </c>
      <c r="H11" s="87">
        <f t="shared" si="1"/>
        <v>21392867827.858147</v>
      </c>
      <c r="I11" s="87">
        <f t="shared" si="4"/>
        <v>5908402292.6297245</v>
      </c>
      <c r="J11" s="87">
        <f t="shared" si="4"/>
        <v>15484465535.228422</v>
      </c>
      <c r="K11" s="87">
        <f t="shared" si="2"/>
        <v>14642149618.749439</v>
      </c>
      <c r="L11" s="87">
        <f t="shared" si="5"/>
        <v>4043951052.8733158</v>
      </c>
      <c r="M11" s="87">
        <f t="shared" si="5"/>
        <v>10598198565.876125</v>
      </c>
      <c r="N11" s="78">
        <v>3.0996796586595873E-2</v>
      </c>
      <c r="O11" s="78">
        <v>0.24902933603087773</v>
      </c>
      <c r="P11" s="102">
        <v>36.38435482277805</v>
      </c>
    </row>
    <row r="12" spans="1:16">
      <c r="A12" s="78">
        <v>1998</v>
      </c>
      <c r="B12" s="87">
        <v>5004192954.8297644</v>
      </c>
      <c r="C12" s="87">
        <v>1476086143.6262708</v>
      </c>
      <c r="D12" s="87">
        <f t="shared" si="6"/>
        <v>3528106811.2034936</v>
      </c>
      <c r="E12" s="87">
        <f t="shared" si="0"/>
        <v>167363573834.12024</v>
      </c>
      <c r="F12" s="87">
        <f t="shared" si="3"/>
        <v>49367211559.235573</v>
      </c>
      <c r="G12" s="87">
        <f t="shared" si="3"/>
        <v>117996362274.88466</v>
      </c>
      <c r="H12" s="87">
        <f t="shared" si="1"/>
        <v>20831821410.384777</v>
      </c>
      <c r="I12" s="87">
        <f t="shared" si="4"/>
        <v>6144759646.1459999</v>
      </c>
      <c r="J12" s="87">
        <f t="shared" si="4"/>
        <v>14687061764.238777</v>
      </c>
      <c r="K12" s="87">
        <f t="shared" si="2"/>
        <v>15152843614.261209</v>
      </c>
      <c r="L12" s="87">
        <f t="shared" si="5"/>
        <v>4469632305.8365536</v>
      </c>
      <c r="M12" s="87">
        <f t="shared" si="5"/>
        <v>10683211308.424658</v>
      </c>
      <c r="N12" s="78">
        <v>2.9900132031057076E-2</v>
      </c>
      <c r="O12" s="78">
        <v>0.24021869505539956</v>
      </c>
      <c r="P12" s="102">
        <v>33.02477793752211</v>
      </c>
    </row>
    <row r="13" spans="1:16">
      <c r="A13" s="78">
        <v>1999</v>
      </c>
      <c r="B13" s="87">
        <v>5306685917.2002144</v>
      </c>
      <c r="C13" s="87">
        <v>1480678269.338979</v>
      </c>
      <c r="D13" s="87">
        <f t="shared" si="6"/>
        <v>3826007647.8612356</v>
      </c>
      <c r="E13" s="87">
        <f t="shared" si="0"/>
        <v>183533018777.45956</v>
      </c>
      <c r="F13" s="87">
        <f t="shared" si="3"/>
        <v>51209616858.829124</v>
      </c>
      <c r="G13" s="87">
        <f t="shared" si="3"/>
        <v>132323401918.63046</v>
      </c>
      <c r="H13" s="87">
        <f t="shared" si="1"/>
        <v>22844439697.913383</v>
      </c>
      <c r="I13" s="87">
        <f t="shared" si="4"/>
        <v>6374084685.5641928</v>
      </c>
      <c r="J13" s="87">
        <f t="shared" si="4"/>
        <v>16470355012.349192</v>
      </c>
      <c r="K13" s="87">
        <f t="shared" si="2"/>
        <v>14865936033.978159</v>
      </c>
      <c r="L13" s="87">
        <f t="shared" si="5"/>
        <v>4147912422.619504</v>
      </c>
      <c r="M13" s="87">
        <f t="shared" si="5"/>
        <v>10718023611.358654</v>
      </c>
      <c r="N13" s="78">
        <v>2.8914066539900175E-2</v>
      </c>
      <c r="O13" s="78">
        <v>0.23229661078905464</v>
      </c>
      <c r="P13" s="102">
        <v>35.696951103994046</v>
      </c>
    </row>
    <row r="14" spans="1:16">
      <c r="A14" s="78">
        <v>2000</v>
      </c>
      <c r="B14" s="87">
        <v>6296351421.9830666</v>
      </c>
      <c r="C14" s="87">
        <v>1540441725.849772</v>
      </c>
      <c r="D14" s="87">
        <f t="shared" si="6"/>
        <v>4755909696.1332951</v>
      </c>
      <c r="E14" s="87">
        <f t="shared" si="0"/>
        <v>224882898069.15097</v>
      </c>
      <c r="F14" s="87">
        <f t="shared" si="3"/>
        <v>55019006468.770912</v>
      </c>
      <c r="G14" s="87">
        <f t="shared" si="3"/>
        <v>169863891600.38007</v>
      </c>
      <c r="H14" s="87">
        <f t="shared" si="1"/>
        <v>27991278290.15831</v>
      </c>
      <c r="I14" s="87">
        <f t="shared" si="4"/>
        <v>6848241171.4643784</v>
      </c>
      <c r="J14" s="87">
        <f t="shared" si="4"/>
        <v>21143037118.693932</v>
      </c>
      <c r="K14" s="87">
        <f t="shared" si="2"/>
        <v>14523315452.187494</v>
      </c>
      <c r="L14" s="87">
        <f t="shared" si="5"/>
        <v>3553219892.0977778</v>
      </c>
      <c r="M14" s="87">
        <f t="shared" si="5"/>
        <v>10970095560.089714</v>
      </c>
      <c r="N14" s="78">
        <v>2.7998355926767509E-2</v>
      </c>
      <c r="O14" s="78">
        <v>0.22493976004650185</v>
      </c>
      <c r="P14" s="102">
        <v>43.353402621539246</v>
      </c>
    </row>
    <row r="15" spans="1:16">
      <c r="A15" s="78">
        <v>2001</v>
      </c>
      <c r="B15" s="87">
        <v>5824055200.1630373</v>
      </c>
      <c r="C15" s="87">
        <v>1546650218.623167</v>
      </c>
      <c r="D15" s="87">
        <f t="shared" si="6"/>
        <v>4277404981.5398703</v>
      </c>
      <c r="E15" s="87">
        <f t="shared" si="0"/>
        <v>218154049910.50052</v>
      </c>
      <c r="F15" s="87">
        <f t="shared" si="3"/>
        <v>57933518380.485062</v>
      </c>
      <c r="G15" s="87">
        <f t="shared" si="3"/>
        <v>160220531530.01547</v>
      </c>
      <c r="H15" s="87">
        <f t="shared" si="1"/>
        <v>27153735448.981091</v>
      </c>
      <c r="I15" s="87">
        <f t="shared" si="4"/>
        <v>7211011816.5477867</v>
      </c>
      <c r="J15" s="87">
        <f t="shared" si="4"/>
        <v>19942723632.433304</v>
      </c>
      <c r="K15" s="87">
        <f t="shared" si="2"/>
        <v>14148057380.843258</v>
      </c>
      <c r="L15" s="87">
        <f t="shared" si="5"/>
        <v>3757192418.1902966</v>
      </c>
      <c r="M15" s="87">
        <f t="shared" si="5"/>
        <v>10390864962.65296</v>
      </c>
      <c r="N15" s="78">
        <v>2.6696984092444781E-2</v>
      </c>
      <c r="O15" s="78">
        <v>0.21448449371195363</v>
      </c>
      <c r="P15" s="102">
        <v>41.165052157965661</v>
      </c>
    </row>
    <row r="16" spans="1:16">
      <c r="A16" s="78">
        <v>2002</v>
      </c>
      <c r="B16" s="87">
        <v>9849630274.9235497</v>
      </c>
      <c r="C16" s="87">
        <v>1683401163.2163012</v>
      </c>
      <c r="D16" s="87">
        <f t="shared" si="6"/>
        <v>8166229111.7072487</v>
      </c>
      <c r="E16" s="87">
        <f t="shared" si="0"/>
        <v>257628022426.25262</v>
      </c>
      <c r="F16" s="87">
        <f t="shared" si="3"/>
        <v>44031227622.179474</v>
      </c>
      <c r="G16" s="87">
        <f t="shared" si="3"/>
        <v>213596794804.07318</v>
      </c>
      <c r="H16" s="87">
        <f t="shared" si="1"/>
        <v>32067079057.55872</v>
      </c>
      <c r="I16" s="87">
        <f t="shared" si="4"/>
        <v>5480587258.5773211</v>
      </c>
      <c r="J16" s="87">
        <f t="shared" si="4"/>
        <v>26586491798.9814</v>
      </c>
      <c r="K16" s="87">
        <f t="shared" si="2"/>
        <v>12992266288.345232</v>
      </c>
      <c r="L16" s="87">
        <f t="shared" si="5"/>
        <v>2220509356.406889</v>
      </c>
      <c r="M16" s="87">
        <f t="shared" si="5"/>
        <v>10771756931.938343</v>
      </c>
      <c r="N16" s="78">
        <v>3.8231983392812238E-2</v>
      </c>
      <c r="O16" s="78">
        <v>0.30715707711463153</v>
      </c>
      <c r="P16" s="102">
        <v>75.811487051794828</v>
      </c>
    </row>
    <row r="17" spans="1:16">
      <c r="A17" s="78">
        <v>2003</v>
      </c>
      <c r="B17" s="87">
        <v>11204177394.327984</v>
      </c>
      <c r="C17" s="87">
        <v>2351793296.5618033</v>
      </c>
      <c r="D17" s="87">
        <f t="shared" si="6"/>
        <v>8852384097.76618</v>
      </c>
      <c r="E17" s="87">
        <f t="shared" si="0"/>
        <v>247352334109.05353</v>
      </c>
      <c r="F17" s="87">
        <f t="shared" si="3"/>
        <v>51920059882.404129</v>
      </c>
      <c r="G17" s="87">
        <f t="shared" si="3"/>
        <v>195432274226.64938</v>
      </c>
      <c r="H17" s="87">
        <f t="shared" si="1"/>
        <v>30788059382.077644</v>
      </c>
      <c r="I17" s="87">
        <f t="shared" si="4"/>
        <v>6462513857.1594219</v>
      </c>
      <c r="J17" s="87">
        <f t="shared" si="4"/>
        <v>24325545524.918224</v>
      </c>
      <c r="K17" s="87">
        <f t="shared" si="2"/>
        <v>13619506833.620476</v>
      </c>
      <c r="L17" s="87">
        <f t="shared" si="5"/>
        <v>2858778806.0193825</v>
      </c>
      <c r="M17" s="87">
        <f t="shared" si="5"/>
        <v>10760728027.601095</v>
      </c>
      <c r="N17" s="78">
        <v>4.5296428815538275E-2</v>
      </c>
      <c r="O17" s="78">
        <v>0.36391307601706663</v>
      </c>
      <c r="P17" s="102">
        <v>82.26566153386608</v>
      </c>
    </row>
    <row r="18" spans="1:16">
      <c r="A18" s="78">
        <v>2004</v>
      </c>
      <c r="B18" s="87">
        <v>13442824244.412977</v>
      </c>
      <c r="C18" s="87">
        <v>3105292272.374866</v>
      </c>
      <c r="D18" s="87">
        <f t="shared" si="6"/>
        <v>10337531972.038111</v>
      </c>
      <c r="E18" s="87">
        <f t="shared" si="0"/>
        <v>283015368153.33765</v>
      </c>
      <c r="F18" s="87">
        <f t="shared" si="3"/>
        <v>65376547346.823143</v>
      </c>
      <c r="G18" s="87">
        <f t="shared" si="3"/>
        <v>217638820806.51447</v>
      </c>
      <c r="H18" s="87">
        <f t="shared" si="1"/>
        <v>35227053717.244858</v>
      </c>
      <c r="I18" s="87">
        <f t="shared" si="4"/>
        <v>8137449073.0367813</v>
      </c>
      <c r="J18" s="87">
        <f t="shared" si="4"/>
        <v>27089604644.208076</v>
      </c>
      <c r="K18" s="87">
        <f t="shared" si="2"/>
        <v>13442824244.41301</v>
      </c>
      <c r="L18" s="87">
        <f t="shared" si="5"/>
        <v>3105292272.3748736</v>
      </c>
      <c r="M18" s="87">
        <f t="shared" si="5"/>
        <v>10337531972.038136</v>
      </c>
      <c r="N18" s="78">
        <v>4.7498566357462468E-2</v>
      </c>
      <c r="O18" s="78">
        <v>0.38160512520614948</v>
      </c>
      <c r="P18" s="102">
        <v>99.999999999999758</v>
      </c>
    </row>
    <row r="19" spans="1:16">
      <c r="A19" s="78">
        <v>2005</v>
      </c>
      <c r="B19" s="87">
        <v>15897832702.616995</v>
      </c>
      <c r="C19" s="87">
        <v>3472841305.2642937</v>
      </c>
      <c r="D19" s="87">
        <f t="shared" si="6"/>
        <v>12424991397.352701</v>
      </c>
      <c r="E19" s="87">
        <f t="shared" si="0"/>
        <v>310066389978.17358</v>
      </c>
      <c r="F19" s="87">
        <f t="shared" si="3"/>
        <v>67733217894.105171</v>
      </c>
      <c r="G19" s="87">
        <f t="shared" si="3"/>
        <v>242333172084.06839</v>
      </c>
      <c r="H19" s="87">
        <f t="shared" si="1"/>
        <v>38594106909.966042</v>
      </c>
      <c r="I19" s="87">
        <f t="shared" si="4"/>
        <v>8430784945.5890207</v>
      </c>
      <c r="J19" s="87">
        <f t="shared" si="4"/>
        <v>30163321964.377026</v>
      </c>
      <c r="K19" s="87">
        <f t="shared" si="2"/>
        <v>13280669188.415653</v>
      </c>
      <c r="L19" s="87">
        <f t="shared" si="5"/>
        <v>2901128561.47294</v>
      </c>
      <c r="M19" s="87">
        <f t="shared" si="5"/>
        <v>10379540626.942713</v>
      </c>
      <c r="N19" s="78">
        <v>5.1272350749580073E-2</v>
      </c>
      <c r="O19" s="78">
        <v>0.41192383955675221</v>
      </c>
      <c r="P19" s="102">
        <v>119.7065635554285</v>
      </c>
    </row>
    <row r="20" spans="1:16">
      <c r="A20" s="78">
        <v>2006</v>
      </c>
      <c r="B20" s="87">
        <v>18879020660.338135</v>
      </c>
      <c r="C20" s="87">
        <v>4991539740.5309868</v>
      </c>
      <c r="D20" s="87">
        <f t="shared" si="6"/>
        <v>13887480919.807148</v>
      </c>
      <c r="E20" s="87">
        <f t="shared" si="0"/>
        <v>337840625348.65979</v>
      </c>
      <c r="F20" s="87">
        <f t="shared" si="3"/>
        <v>89323749241.740173</v>
      </c>
      <c r="G20" s="87">
        <f t="shared" si="3"/>
        <v>248516876106.91962</v>
      </c>
      <c r="H20" s="87">
        <f t="shared" si="1"/>
        <v>42051178827.069221</v>
      </c>
      <c r="I20" s="87">
        <f t="shared" si="4"/>
        <v>11118168364.128046</v>
      </c>
      <c r="J20" s="87">
        <f t="shared" si="4"/>
        <v>30933010462.941177</v>
      </c>
      <c r="K20" s="87">
        <f t="shared" si="2"/>
        <v>13337953997.127678</v>
      </c>
      <c r="L20" s="87">
        <f t="shared" si="5"/>
        <v>3526503235.0912476</v>
      </c>
      <c r="M20" s="87">
        <f t="shared" si="5"/>
        <v>9811450762.0364304</v>
      </c>
      <c r="N20" s="78">
        <v>5.588144007504877E-2</v>
      </c>
      <c r="O20" s="78">
        <v>0.44895342263711557</v>
      </c>
      <c r="P20" s="102">
        <v>141.54360304739185</v>
      </c>
    </row>
    <row r="21" spans="1:16">
      <c r="A21" s="78">
        <v>2007</v>
      </c>
      <c r="B21" s="87">
        <v>21217127031.793823</v>
      </c>
      <c r="C21" s="87">
        <v>6293660867.7577391</v>
      </c>
      <c r="D21" s="87">
        <f t="shared" si="6"/>
        <v>14923466164.036083</v>
      </c>
      <c r="E21" s="87">
        <f t="shared" si="0"/>
        <v>315543651737.15588</v>
      </c>
      <c r="F21" s="87">
        <f t="shared" si="3"/>
        <v>93600077429.50354</v>
      </c>
      <c r="G21" s="87">
        <f t="shared" si="3"/>
        <v>221943574307.65234</v>
      </c>
      <c r="H21" s="87">
        <f t="shared" si="1"/>
        <v>39275864213.345222</v>
      </c>
      <c r="I21" s="87">
        <f t="shared" si="4"/>
        <v>11650444910.68396</v>
      </c>
      <c r="J21" s="87">
        <f t="shared" si="4"/>
        <v>27625419302.661263</v>
      </c>
      <c r="K21" s="87">
        <f t="shared" si="2"/>
        <v>13514026841.505707</v>
      </c>
      <c r="L21" s="87">
        <f t="shared" si="5"/>
        <v>4008681371.9294267</v>
      </c>
      <c r="M21" s="87">
        <f t="shared" si="5"/>
        <v>9505345469.5762806</v>
      </c>
      <c r="N21" s="78">
        <v>6.7239910912444648E-2</v>
      </c>
      <c r="O21" s="78">
        <v>0.54020777026173317</v>
      </c>
      <c r="P21" s="102">
        <v>157.00077616117753</v>
      </c>
    </row>
    <row r="22" spans="1:16">
      <c r="A22" s="78">
        <v>2008</v>
      </c>
      <c r="B22" s="87">
        <v>25418649886.63966</v>
      </c>
      <c r="C22" s="87">
        <v>8716071835.7444344</v>
      </c>
      <c r="D22" s="87">
        <f t="shared" si="6"/>
        <v>16702578050.895226</v>
      </c>
      <c r="E22" s="87">
        <f t="shared" si="0"/>
        <v>293118620697.44281</v>
      </c>
      <c r="F22" s="87">
        <f t="shared" si="3"/>
        <v>100510568648.89163</v>
      </c>
      <c r="G22" s="87">
        <f t="shared" si="3"/>
        <v>192608052048.55118</v>
      </c>
      <c r="H22" s="87">
        <f t="shared" si="1"/>
        <v>36484610232.328705</v>
      </c>
      <c r="I22" s="87">
        <f t="shared" si="4"/>
        <v>12510596947.608114</v>
      </c>
      <c r="J22" s="87">
        <f t="shared" si="4"/>
        <v>23974013284.720592</v>
      </c>
      <c r="K22" s="87">
        <f t="shared" si="2"/>
        <v>13295391939.311214</v>
      </c>
      <c r="L22" s="87">
        <f t="shared" si="5"/>
        <v>4558998677.9086895</v>
      </c>
      <c r="M22" s="87">
        <f t="shared" si="5"/>
        <v>8736393261.4025269</v>
      </c>
      <c r="N22" s="78">
        <v>8.6717963622231983E-2</v>
      </c>
      <c r="O22" s="78">
        <v>0.69669511952511987</v>
      </c>
      <c r="P22" s="102">
        <v>191.18390794845951</v>
      </c>
    </row>
    <row r="23" spans="1:16">
      <c r="A23" s="78">
        <v>2009</v>
      </c>
      <c r="B23" s="87">
        <v>27938598803.108952</v>
      </c>
      <c r="C23" s="87">
        <v>9958440814.2631245</v>
      </c>
      <c r="D23" s="87">
        <f t="shared" si="6"/>
        <v>17980157988.845825</v>
      </c>
      <c r="E23" s="87">
        <f t="shared" si="0"/>
        <v>279480698014.53955</v>
      </c>
      <c r="F23" s="87">
        <f t="shared" ref="F23:F31" si="7">C23/$N23</f>
        <v>99618166591.698547</v>
      </c>
      <c r="G23" s="87">
        <f t="shared" ref="G23:G31" si="8">D23/$N23</f>
        <v>179862531422.84094</v>
      </c>
      <c r="H23" s="87">
        <f t="shared" si="1"/>
        <v>34787091690.925781</v>
      </c>
      <c r="I23" s="87">
        <f t="shared" ref="I23:I31" si="9">C23/$O23</f>
        <v>12399519250.975441</v>
      </c>
      <c r="J23" s="87">
        <f t="shared" ref="J23:J31" si="10">D23/$O23</f>
        <v>22387572439.950333</v>
      </c>
      <c r="K23" s="87">
        <f t="shared" si="2"/>
        <v>12939587516.246149</v>
      </c>
      <c r="L23" s="87">
        <f t="shared" ref="L23:L31" si="11">C23/$P23*100</f>
        <v>4612189657.3845425</v>
      </c>
      <c r="M23" s="87">
        <f t="shared" ref="M23:M31" si="12">D23/$P23*100</f>
        <v>8327397858.8616056</v>
      </c>
      <c r="N23" s="78">
        <v>9.9966112155822268E-2</v>
      </c>
      <c r="O23" s="78">
        <v>0.8031312031294856</v>
      </c>
      <c r="P23" s="102">
        <v>215.91568330930926</v>
      </c>
    </row>
    <row r="24" spans="1:16">
      <c r="A24" s="78">
        <v>2010</v>
      </c>
      <c r="B24" s="87">
        <v>32221727943.042397</v>
      </c>
      <c r="C24" s="87">
        <v>12393712490.698797</v>
      </c>
      <c r="D24" s="87">
        <f t="shared" si="6"/>
        <v>19828015452.343597</v>
      </c>
      <c r="E24" s="87">
        <f t="shared" si="0"/>
        <v>258870476921.9075</v>
      </c>
      <c r="F24" s="87">
        <f t="shared" si="7"/>
        <v>99571514878.766113</v>
      </c>
      <c r="G24" s="87">
        <f t="shared" si="8"/>
        <v>159298962043.14136</v>
      </c>
      <c r="H24" s="87">
        <f t="shared" si="1"/>
        <v>32221727943.042397</v>
      </c>
      <c r="I24" s="87">
        <f t="shared" si="9"/>
        <v>12393712490.698797</v>
      </c>
      <c r="J24" s="87">
        <f t="shared" si="10"/>
        <v>19828015452.343597</v>
      </c>
      <c r="K24" s="87">
        <f t="shared" si="2"/>
        <v>12684830770.344877</v>
      </c>
      <c r="L24" s="87">
        <f t="shared" si="11"/>
        <v>4879072464.3546124</v>
      </c>
      <c r="M24" s="87">
        <f t="shared" si="12"/>
        <v>7805758305.9902639</v>
      </c>
      <c r="N24" s="78">
        <v>0.12447046231835315</v>
      </c>
      <c r="O24" s="78">
        <v>1</v>
      </c>
      <c r="P24" s="102">
        <v>254.01779910514603</v>
      </c>
    </row>
    <row r="25" spans="1:16">
      <c r="A25" s="78">
        <v>2011</v>
      </c>
      <c r="B25" s="87">
        <v>39840935670.657692</v>
      </c>
      <c r="C25" s="87">
        <v>16825566400.099596</v>
      </c>
      <c r="D25" s="87">
        <f t="shared" si="6"/>
        <v>23015369270.558098</v>
      </c>
      <c r="E25" s="87">
        <f t="shared" si="0"/>
        <v>251112960585.56528</v>
      </c>
      <c r="F25" s="87">
        <f t="shared" si="7"/>
        <v>106049662768.58211</v>
      </c>
      <c r="G25" s="87">
        <f t="shared" si="8"/>
        <v>145063297816.98322</v>
      </c>
      <c r="H25" s="87">
        <f t="shared" si="1"/>
        <v>31256146298.215706</v>
      </c>
      <c r="I25" s="87">
        <f t="shared" si="9"/>
        <v>13200050553.510859</v>
      </c>
      <c r="J25" s="87">
        <f t="shared" si="10"/>
        <v>18056095744.704849</v>
      </c>
      <c r="K25" s="87">
        <f t="shared" si="2"/>
        <v>12918630274.25539</v>
      </c>
      <c r="L25" s="87">
        <f t="shared" si="11"/>
        <v>5455777275.7808504</v>
      </c>
      <c r="M25" s="87">
        <f t="shared" si="12"/>
        <v>7462852998.4745417</v>
      </c>
      <c r="N25" s="78">
        <v>0.15865742484081033</v>
      </c>
      <c r="O25" s="78">
        <v>1.2746592395151433</v>
      </c>
      <c r="P25" s="102">
        <v>308.39907037245138</v>
      </c>
    </row>
    <row r="26" spans="1:16">
      <c r="A26" s="78">
        <v>2012</v>
      </c>
      <c r="B26" s="87">
        <v>46516138449.168633</v>
      </c>
      <c r="C26" s="87">
        <v>23023714465.276432</v>
      </c>
      <c r="D26" s="87">
        <f t="shared" si="6"/>
        <v>23492423983.8922</v>
      </c>
      <c r="E26" s="87">
        <f t="shared" si="0"/>
        <v>229942652243.60751</v>
      </c>
      <c r="F26" s="87">
        <f t="shared" si="7"/>
        <v>113812843136.80588</v>
      </c>
      <c r="G26" s="87">
        <f t="shared" si="8"/>
        <v>116129809106.80164</v>
      </c>
      <c r="H26" s="87">
        <f t="shared" si="1"/>
        <v>28621068231.470135</v>
      </c>
      <c r="I26" s="87">
        <f t="shared" si="9"/>
        <v>14166337203.004435</v>
      </c>
      <c r="J26" s="87">
        <f t="shared" si="10"/>
        <v>14454731028.465698</v>
      </c>
      <c r="K26" s="87">
        <f t="shared" si="2"/>
        <v>12738227324.903111</v>
      </c>
      <c r="L26" s="87">
        <f t="shared" si="11"/>
        <v>6304936705.8454313</v>
      </c>
      <c r="M26" s="87">
        <f t="shared" si="12"/>
        <v>6433290619.0576811</v>
      </c>
      <c r="N26" s="78">
        <v>0.20229451993920713</v>
      </c>
      <c r="O26" s="78">
        <v>1.6252411710483285</v>
      </c>
      <c r="P26" s="102">
        <v>365.16963673768038</v>
      </c>
    </row>
    <row r="27" spans="1:16">
      <c r="A27" s="78">
        <v>2013</v>
      </c>
      <c r="B27" s="87">
        <v>57643128792.283752</v>
      </c>
      <c r="C27" s="87">
        <v>32320912387.544518</v>
      </c>
      <c r="D27" s="87">
        <f t="shared" si="6"/>
        <v>25322216404.739235</v>
      </c>
      <c r="E27" s="87">
        <f t="shared" si="0"/>
        <v>229855299275.85052</v>
      </c>
      <c r="F27" s="87">
        <f t="shared" si="7"/>
        <v>128881501496.53346</v>
      </c>
      <c r="G27" s="87">
        <f t="shared" si="8"/>
        <v>100973797779.31706</v>
      </c>
      <c r="H27" s="87">
        <f t="shared" si="1"/>
        <v>28610195367.188538</v>
      </c>
      <c r="I27" s="87">
        <f t="shared" si="9"/>
        <v>16041940075.557043</v>
      </c>
      <c r="J27" s="87">
        <f t="shared" si="10"/>
        <v>12568255291.631495</v>
      </c>
      <c r="K27" s="87">
        <f t="shared" si="2"/>
        <v>13119246443.314119</v>
      </c>
      <c r="L27" s="87">
        <f t="shared" si="11"/>
        <v>7356054811.1975803</v>
      </c>
      <c r="M27" s="87">
        <f t="shared" si="12"/>
        <v>5763191632.116539</v>
      </c>
      <c r="N27" s="78">
        <v>0.25078007326298768</v>
      </c>
      <c r="O27" s="78">
        <v>2.014775783684144</v>
      </c>
      <c r="P27" s="102">
        <v>439.37835180815637</v>
      </c>
    </row>
    <row r="28" spans="1:16">
      <c r="A28" s="78">
        <v>2014</v>
      </c>
      <c r="B28" s="87">
        <v>87123853403.779678</v>
      </c>
      <c r="C28" s="87">
        <v>45831121694.548111</v>
      </c>
      <c r="D28" s="87">
        <f t="shared" si="6"/>
        <v>41292731709.231567</v>
      </c>
      <c r="E28" s="87">
        <f t="shared" si="0"/>
        <v>248457694113.0239</v>
      </c>
      <c r="F28" s="87">
        <f t="shared" si="7"/>
        <v>130700082353.64397</v>
      </c>
      <c r="G28" s="87">
        <f t="shared" si="8"/>
        <v>117757611759.37993</v>
      </c>
      <c r="H28" s="87">
        <f t="shared" si="1"/>
        <v>30925644052.800056</v>
      </c>
      <c r="I28" s="87">
        <f t="shared" si="9"/>
        <v>16268299675.604897</v>
      </c>
      <c r="J28" s="87">
        <f t="shared" si="10"/>
        <v>14657344377.19516</v>
      </c>
      <c r="K28" s="87">
        <f t="shared" si="2"/>
        <v>13782196952.521456</v>
      </c>
      <c r="L28" s="87">
        <f t="shared" si="11"/>
        <v>7250064374.6989965</v>
      </c>
      <c r="M28" s="87">
        <f t="shared" si="12"/>
        <v>6532132577.8224592</v>
      </c>
      <c r="N28" s="78">
        <v>0.3506587055587293</v>
      </c>
      <c r="O28" s="78">
        <v>2.8172041705916016</v>
      </c>
      <c r="P28" s="102">
        <v>632.14778967325924</v>
      </c>
    </row>
    <row r="29" spans="1:16">
      <c r="A29" s="78">
        <v>2015</v>
      </c>
      <c r="B29" s="87">
        <v>110177161965.29912</v>
      </c>
      <c r="C29" s="87">
        <v>59302586318.881668</v>
      </c>
      <c r="D29" s="87">
        <f t="shared" si="6"/>
        <v>50874575646.41745</v>
      </c>
      <c r="E29" s="87">
        <f t="shared" si="0"/>
        <v>249765091025.73676</v>
      </c>
      <c r="F29" s="87">
        <f t="shared" si="7"/>
        <v>134435445656.71532</v>
      </c>
      <c r="G29" s="87">
        <f t="shared" si="8"/>
        <v>115329645369.02144</v>
      </c>
      <c r="H29" s="87">
        <f t="shared" si="1"/>
        <v>31088376350.959015</v>
      </c>
      <c r="I29" s="87">
        <f t="shared" si="9"/>
        <v>16733242072.865198</v>
      </c>
      <c r="J29" s="87">
        <f t="shared" si="10"/>
        <v>14355134278.093817</v>
      </c>
      <c r="K29" s="87">
        <f t="shared" si="2"/>
        <v>14538016542.899052</v>
      </c>
      <c r="L29" s="87">
        <f t="shared" si="11"/>
        <v>7825051631.0461578</v>
      </c>
      <c r="M29" s="87">
        <f t="shared" si="12"/>
        <v>6712964911.8528929</v>
      </c>
      <c r="N29" s="78">
        <v>0.44112314300138139</v>
      </c>
      <c r="O29" s="78">
        <v>3.5439985903895677</v>
      </c>
      <c r="P29" s="102">
        <v>757.85552754178184</v>
      </c>
    </row>
    <row r="30" spans="1:16">
      <c r="A30" s="78">
        <v>2016</v>
      </c>
      <c r="B30" s="87">
        <v>154678478939.93173</v>
      </c>
      <c r="C30" s="87">
        <v>69409780995.957413</v>
      </c>
      <c r="D30" s="87">
        <f t="shared" si="6"/>
        <v>85268697943.974319</v>
      </c>
      <c r="E30" s="87">
        <f t="shared" si="0"/>
        <v>255080932709.64093</v>
      </c>
      <c r="F30" s="87">
        <f t="shared" si="7"/>
        <v>114463962905.24928</v>
      </c>
      <c r="G30" s="87">
        <f t="shared" si="8"/>
        <v>140616969804.39166</v>
      </c>
      <c r="H30" s="87">
        <f t="shared" si="1"/>
        <v>31750041622.96574</v>
      </c>
      <c r="I30" s="87">
        <f t="shared" si="9"/>
        <v>14247382381.607204</v>
      </c>
      <c r="J30" s="87">
        <f t="shared" si="10"/>
        <v>17502659241.358536</v>
      </c>
      <c r="K30" s="87">
        <f t="shared" si="2"/>
        <v>14184534942.458549</v>
      </c>
      <c r="L30" s="87">
        <f t="shared" si="11"/>
        <v>6365109552.6216955</v>
      </c>
      <c r="M30" s="87">
        <f t="shared" si="12"/>
        <v>7819425389.836854</v>
      </c>
      <c r="N30" s="78">
        <v>0.60638981242867929</v>
      </c>
      <c r="O30" s="78">
        <v>4.8717567295423079</v>
      </c>
      <c r="P30" s="102">
        <v>1090.4726842818995</v>
      </c>
    </row>
    <row r="31" spans="1:16">
      <c r="A31" s="78">
        <v>2017</v>
      </c>
      <c r="B31" s="87">
        <v>194101069653.59711</v>
      </c>
      <c r="C31" s="87">
        <v>97705741178.082596</v>
      </c>
      <c r="D31" s="87">
        <f t="shared" si="6"/>
        <v>96395328475.514511</v>
      </c>
      <c r="E31" s="87">
        <f>B31/$N31</f>
        <v>259369163390.27658</v>
      </c>
      <c r="F31" s="87">
        <f t="shared" si="7"/>
        <v>130560106613.59351</v>
      </c>
      <c r="G31" s="87">
        <f t="shared" si="8"/>
        <v>128809056776.68306</v>
      </c>
      <c r="H31" s="87">
        <f t="shared" si="1"/>
        <v>32283799678.312202</v>
      </c>
      <c r="I31" s="87">
        <f t="shared" si="9"/>
        <v>16250876830.527462</v>
      </c>
      <c r="J31" s="87">
        <f t="shared" si="10"/>
        <v>16032922847.784742</v>
      </c>
      <c r="K31" s="87">
        <f t="shared" si="2"/>
        <v>14419517563.636089</v>
      </c>
      <c r="L31" s="87">
        <f t="shared" si="11"/>
        <v>7258433214.715333</v>
      </c>
      <c r="M31" s="87">
        <f t="shared" si="12"/>
        <v>7161084348.9207535</v>
      </c>
      <c r="N31" s="78">
        <v>0.74835831336484049</v>
      </c>
      <c r="O31" s="78">
        <v>6.0123365770972566</v>
      </c>
      <c r="P31" s="102">
        <v>1346.0996097615055</v>
      </c>
    </row>
    <row r="32" spans="1:16">
      <c r="P32" s="102">
        <v>2201.2475486114404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58"/>
  <sheetViews>
    <sheetView workbookViewId="0">
      <selection activeCell="E23" sqref="E23"/>
    </sheetView>
  </sheetViews>
  <sheetFormatPr baseColWidth="10" defaultColWidth="14.5" defaultRowHeight="15.75" customHeight="1" x14ac:dyDescent="0"/>
  <cols>
    <col min="1" max="8" width="14.5" style="117"/>
  </cols>
  <sheetData>
    <row r="1" spans="1:7" ht="15.75" customHeight="1">
      <c r="A1" s="167" t="s">
        <v>8</v>
      </c>
      <c r="B1" s="167"/>
      <c r="C1" s="167"/>
      <c r="D1" s="116"/>
      <c r="E1" s="116"/>
      <c r="F1" s="116"/>
      <c r="G1" s="116"/>
    </row>
    <row r="2" spans="1:7" ht="15.75" customHeight="1">
      <c r="A2" s="10"/>
      <c r="B2" s="10"/>
      <c r="C2" s="10"/>
      <c r="D2" s="10"/>
      <c r="E2" s="10"/>
      <c r="F2" s="116"/>
      <c r="G2" s="116"/>
    </row>
    <row r="3" spans="1:7" ht="15.75" customHeight="1">
      <c r="A3" s="10" t="s">
        <v>24</v>
      </c>
      <c r="B3" s="42" t="s">
        <v>25</v>
      </c>
      <c r="C3" s="42" t="s">
        <v>26</v>
      </c>
      <c r="D3" s="42" t="s">
        <v>27</v>
      </c>
      <c r="E3" s="42" t="s">
        <v>28</v>
      </c>
      <c r="F3" s="42" t="s">
        <v>29</v>
      </c>
      <c r="G3" s="42" t="s">
        <v>30</v>
      </c>
    </row>
    <row r="4" spans="1:7" ht="15.75" customHeight="1">
      <c r="A4" s="116" t="s">
        <v>31</v>
      </c>
      <c r="B4" s="10" t="s">
        <v>32</v>
      </c>
      <c r="C4" s="10" t="s">
        <v>33</v>
      </c>
      <c r="D4" s="10" t="s">
        <v>32</v>
      </c>
      <c r="E4" s="10" t="s">
        <v>33</v>
      </c>
      <c r="F4" s="10" t="s">
        <v>34</v>
      </c>
      <c r="G4" s="10" t="s">
        <v>34</v>
      </c>
    </row>
    <row r="5" spans="1:7" ht="15.75" customHeight="1">
      <c r="A5" s="11" t="s">
        <v>35</v>
      </c>
      <c r="B5" s="12" t="s">
        <v>11</v>
      </c>
      <c r="C5" s="12" t="s">
        <v>11</v>
      </c>
      <c r="D5" s="11" t="s">
        <v>16</v>
      </c>
      <c r="E5" s="11" t="s">
        <v>16</v>
      </c>
      <c r="F5" s="11" t="s">
        <v>9</v>
      </c>
      <c r="G5" s="11" t="s">
        <v>9</v>
      </c>
    </row>
    <row r="6" spans="1:7" ht="15.75" customHeight="1">
      <c r="A6" s="11">
        <v>1980</v>
      </c>
      <c r="B6" s="12">
        <v>99316</v>
      </c>
      <c r="C6" s="12">
        <v>405315</v>
      </c>
      <c r="D6" s="11"/>
      <c r="E6" s="11"/>
      <c r="F6" s="116"/>
      <c r="G6" s="116"/>
    </row>
    <row r="7" spans="1:7" ht="15.75" customHeight="1">
      <c r="A7" s="11">
        <v>1981</v>
      </c>
      <c r="B7" s="12">
        <v>108861</v>
      </c>
      <c r="C7" s="12">
        <v>416617</v>
      </c>
      <c r="D7" s="11"/>
      <c r="E7" s="11"/>
      <c r="F7" s="116"/>
      <c r="G7" s="116"/>
    </row>
    <row r="8" spans="1:7" ht="15.75" customHeight="1">
      <c r="A8" s="11">
        <v>1982</v>
      </c>
      <c r="B8" s="11">
        <v>107800</v>
      </c>
      <c r="C8" s="12">
        <v>407004</v>
      </c>
      <c r="D8" s="11"/>
      <c r="E8" s="11"/>
      <c r="F8" s="116"/>
      <c r="G8" s="116"/>
    </row>
    <row r="9" spans="1:7" ht="15.75" customHeight="1">
      <c r="A9" s="11">
        <v>1983</v>
      </c>
      <c r="B9" s="12">
        <v>111623</v>
      </c>
      <c r="C9" s="12">
        <v>403379</v>
      </c>
      <c r="D9" s="11"/>
      <c r="E9" s="11"/>
      <c r="F9" s="116"/>
      <c r="G9" s="116"/>
    </row>
    <row r="10" spans="1:7" ht="15.75" customHeight="1">
      <c r="A10" s="11">
        <v>1984</v>
      </c>
      <c r="B10" s="12">
        <v>109738</v>
      </c>
      <c r="C10" s="12">
        <v>397801</v>
      </c>
      <c r="D10" s="11"/>
      <c r="E10" s="11"/>
      <c r="F10" s="116"/>
      <c r="G10" s="116"/>
    </row>
    <row r="11" spans="1:7" ht="15.75" customHeight="1">
      <c r="A11" s="11">
        <v>1985</v>
      </c>
      <c r="B11" s="12">
        <v>111169</v>
      </c>
      <c r="C11" s="12">
        <v>405098</v>
      </c>
      <c r="D11" s="11"/>
      <c r="E11" s="11"/>
      <c r="F11" s="116"/>
      <c r="G11" s="116"/>
    </row>
    <row r="12" spans="1:7" ht="15.75" customHeight="1">
      <c r="A12" s="11">
        <v>1986</v>
      </c>
      <c r="B12" s="12">
        <v>111271</v>
      </c>
      <c r="C12" s="12">
        <v>402174</v>
      </c>
      <c r="D12" s="11"/>
      <c r="E12" s="11"/>
      <c r="F12" s="116"/>
      <c r="G12" s="116"/>
    </row>
    <row r="13" spans="1:7" ht="15.75" customHeight="1">
      <c r="A13" s="11">
        <v>1987</v>
      </c>
      <c r="B13" s="12">
        <v>105067</v>
      </c>
      <c r="C13" s="12">
        <v>392642</v>
      </c>
      <c r="D13" s="11"/>
      <c r="E13" s="11"/>
      <c r="F13" s="116"/>
      <c r="G13" s="116"/>
    </row>
    <row r="14" spans="1:7" ht="15.75" customHeight="1">
      <c r="A14" s="11">
        <v>1988</v>
      </c>
      <c r="B14" s="12">
        <v>105022</v>
      </c>
      <c r="C14" s="12">
        <v>399318</v>
      </c>
      <c r="D14" s="11"/>
      <c r="E14" s="11"/>
      <c r="F14" s="116"/>
      <c r="G14" s="116"/>
    </row>
    <row r="15" spans="1:7" ht="15.75" customHeight="1">
      <c r="A15" s="11">
        <v>1989</v>
      </c>
      <c r="B15" s="12">
        <v>100107</v>
      </c>
      <c r="C15" s="12">
        <v>371894</v>
      </c>
      <c r="D15" s="11"/>
      <c r="E15" s="11"/>
      <c r="F15" s="116"/>
      <c r="G15" s="116"/>
    </row>
    <row r="16" spans="1:7" ht="15.75" customHeight="1">
      <c r="A16" s="11">
        <v>1990</v>
      </c>
      <c r="B16" s="12">
        <v>74994</v>
      </c>
      <c r="C16" s="12">
        <v>301531</v>
      </c>
      <c r="D16" s="11"/>
      <c r="E16" s="11"/>
      <c r="F16" s="116"/>
      <c r="G16" s="116"/>
    </row>
    <row r="17" spans="1:7" ht="15.75" customHeight="1">
      <c r="A17" s="11">
        <v>1991</v>
      </c>
      <c r="B17" s="12">
        <v>82913</v>
      </c>
      <c r="C17" s="12">
        <v>313076</v>
      </c>
      <c r="D17" s="11"/>
      <c r="E17" s="11"/>
      <c r="F17" s="116"/>
      <c r="G17" s="116"/>
    </row>
    <row r="18" spans="1:7" ht="15.75" customHeight="1">
      <c r="A18" s="11">
        <v>1992</v>
      </c>
      <c r="B18" s="12">
        <v>98253</v>
      </c>
      <c r="C18" s="12">
        <v>308253</v>
      </c>
      <c r="D18" s="11"/>
      <c r="E18" s="11"/>
      <c r="F18" s="116"/>
      <c r="G18" s="116"/>
    </row>
    <row r="19" spans="1:7" ht="15.75" customHeight="1">
      <c r="A19" s="11">
        <v>1993</v>
      </c>
      <c r="B19" s="12">
        <v>110936</v>
      </c>
      <c r="C19" s="12">
        <v>302486</v>
      </c>
      <c r="D19" s="11"/>
      <c r="E19" s="11"/>
      <c r="F19" s="116"/>
      <c r="G19" s="116"/>
    </row>
    <row r="20" spans="1:7" ht="15.75" customHeight="1">
      <c r="A20" s="11">
        <v>1994</v>
      </c>
      <c r="B20" s="12">
        <v>112239</v>
      </c>
      <c r="C20" s="12">
        <v>282011</v>
      </c>
      <c r="D20" s="11"/>
      <c r="E20" s="11"/>
      <c r="F20" s="116"/>
      <c r="G20" s="116"/>
    </row>
    <row r="21" spans="1:7" ht="15.75" customHeight="1">
      <c r="A21" s="11">
        <v>1995</v>
      </c>
      <c r="B21" s="12">
        <v>118848</v>
      </c>
      <c r="C21" s="12">
        <v>322525</v>
      </c>
      <c r="D21" s="11"/>
      <c r="E21" s="11"/>
      <c r="F21" s="116"/>
      <c r="G21" s="116"/>
    </row>
    <row r="22" spans="1:7" ht="15.75" customHeight="1">
      <c r="A22" s="11">
        <v>1996</v>
      </c>
      <c r="B22" s="12">
        <v>118124</v>
      </c>
      <c r="C22" s="12">
        <v>311719</v>
      </c>
      <c r="D22" s="11"/>
      <c r="E22" s="11"/>
      <c r="F22" s="116"/>
      <c r="G22" s="116"/>
    </row>
    <row r="23" spans="1:7" ht="15.75" customHeight="1">
      <c r="A23" s="11">
        <v>1997</v>
      </c>
      <c r="B23" s="12">
        <v>116172</v>
      </c>
      <c r="C23" s="12">
        <v>303729</v>
      </c>
      <c r="D23" s="11"/>
      <c r="E23" s="11"/>
      <c r="F23" s="116"/>
      <c r="G23" s="116"/>
    </row>
    <row r="24" spans="1:7" ht="15.75" customHeight="1">
      <c r="A24" s="11">
        <v>1998</v>
      </c>
      <c r="B24" s="12">
        <v>123123</v>
      </c>
      <c r="C24" s="12">
        <v>335383</v>
      </c>
      <c r="D24" s="11"/>
      <c r="E24" s="11"/>
      <c r="F24" s="116"/>
      <c r="G24" s="116"/>
    </row>
    <row r="25" spans="1:7" ht="15.75" customHeight="1">
      <c r="A25" s="11">
        <v>1999</v>
      </c>
      <c r="B25" s="12">
        <v>139649</v>
      </c>
      <c r="C25" s="12">
        <v>351217</v>
      </c>
      <c r="D25" s="11"/>
      <c r="E25" s="11"/>
      <c r="F25" s="116"/>
      <c r="G25" s="116"/>
    </row>
    <row r="26" spans="1:7" ht="15.75" customHeight="1">
      <c r="A26" s="11">
        <v>2000</v>
      </c>
      <c r="B26" s="12">
        <v>129091</v>
      </c>
      <c r="C26" s="12">
        <v>366114</v>
      </c>
      <c r="D26" s="11"/>
      <c r="E26" s="11"/>
      <c r="F26" s="116"/>
      <c r="G26" s="116"/>
    </row>
    <row r="27" spans="1:7" ht="15.75" customHeight="1">
      <c r="A27" s="11">
        <v>2001</v>
      </c>
      <c r="B27" s="12">
        <v>117117</v>
      </c>
      <c r="C27" s="12">
        <v>349808</v>
      </c>
      <c r="D27" s="11"/>
      <c r="E27" s="11"/>
      <c r="F27" s="116"/>
      <c r="G27" s="116"/>
    </row>
    <row r="28" spans="1:7" ht="15.75" customHeight="1">
      <c r="A28" s="11">
        <v>2002</v>
      </c>
      <c r="B28" s="12">
        <v>119742</v>
      </c>
      <c r="C28" s="12">
        <v>320391</v>
      </c>
      <c r="D28" s="11"/>
      <c r="E28" s="11"/>
      <c r="F28" s="116"/>
      <c r="G28" s="116"/>
    </row>
    <row r="29" spans="1:7" ht="15.75" customHeight="1">
      <c r="A29" s="11">
        <v>2003</v>
      </c>
      <c r="B29" s="12">
        <v>108971</v>
      </c>
      <c r="C29" s="12">
        <v>287302</v>
      </c>
      <c r="D29" s="11"/>
      <c r="E29" s="11"/>
      <c r="F29" s="116"/>
      <c r="G29" s="116"/>
    </row>
    <row r="30" spans="1:7" ht="15.75" customHeight="1">
      <c r="A30" s="11">
        <v>2004</v>
      </c>
      <c r="B30" s="13">
        <v>98253</v>
      </c>
      <c r="C30" s="13">
        <v>265411</v>
      </c>
      <c r="D30" s="13">
        <v>393971.77</v>
      </c>
      <c r="E30" s="13">
        <v>553426.94000000006</v>
      </c>
      <c r="F30" s="14">
        <f t="shared" ref="F30:F43" si="0">B30/D30</f>
        <v>0.24939096524606319</v>
      </c>
      <c r="G30" s="14">
        <f t="shared" ref="G30:G43" si="1">C30/E30</f>
        <v>0.47957730427795936</v>
      </c>
    </row>
    <row r="31" spans="1:7" ht="15.75" customHeight="1">
      <c r="A31" s="11">
        <v>2005</v>
      </c>
      <c r="B31" s="13">
        <v>71513</v>
      </c>
      <c r="C31" s="13">
        <v>188578</v>
      </c>
      <c r="D31" s="13">
        <v>349096.44</v>
      </c>
      <c r="E31" s="13">
        <v>438950.79</v>
      </c>
      <c r="F31" s="14">
        <f t="shared" si="0"/>
        <v>0.20485170229750838</v>
      </c>
      <c r="G31" s="14">
        <f t="shared" si="1"/>
        <v>0.42961079988032375</v>
      </c>
    </row>
    <row r="32" spans="1:7" ht="15.75" customHeight="1">
      <c r="A32" s="11">
        <v>2006</v>
      </c>
      <c r="B32" s="13">
        <v>63565</v>
      </c>
      <c r="C32" s="13">
        <v>184629</v>
      </c>
      <c r="D32" s="13">
        <v>411262.28081697854</v>
      </c>
      <c r="E32" s="13">
        <v>446155.97022279538</v>
      </c>
      <c r="F32" s="14">
        <f t="shared" si="0"/>
        <v>0.15456073402532125</v>
      </c>
      <c r="G32" s="14">
        <f t="shared" si="1"/>
        <v>0.41382165054925174</v>
      </c>
    </row>
    <row r="33" spans="1:7" ht="15.75" customHeight="1">
      <c r="A33" s="11">
        <v>2007</v>
      </c>
      <c r="B33" s="13">
        <v>63083</v>
      </c>
      <c r="C33" s="13">
        <v>175396</v>
      </c>
      <c r="D33" s="13">
        <v>415913.16312702745</v>
      </c>
      <c r="E33" s="13">
        <v>441973.58681390376</v>
      </c>
      <c r="F33" s="14">
        <f t="shared" si="0"/>
        <v>0.15167348762350497</v>
      </c>
      <c r="G33" s="14">
        <f t="shared" si="1"/>
        <v>0.3968472443441553</v>
      </c>
    </row>
    <row r="34" spans="1:7" ht="15.75" customHeight="1">
      <c r="A34" s="11">
        <v>2008</v>
      </c>
      <c r="B34" s="13">
        <v>56564</v>
      </c>
      <c r="C34" s="13">
        <v>159316</v>
      </c>
      <c r="D34" s="13">
        <v>400697.46361950965</v>
      </c>
      <c r="E34" s="13">
        <v>398529.22256377497</v>
      </c>
      <c r="F34" s="14">
        <f t="shared" si="0"/>
        <v>0.14116385836100895</v>
      </c>
      <c r="G34" s="14">
        <f t="shared" si="1"/>
        <v>0.39975989458214778</v>
      </c>
    </row>
    <row r="35" spans="1:7" ht="15.75" customHeight="1">
      <c r="A35" s="11">
        <v>2009</v>
      </c>
      <c r="B35" s="13">
        <v>53262</v>
      </c>
      <c r="C35" s="13">
        <v>141935</v>
      </c>
      <c r="D35" s="13">
        <v>399296.36939838412</v>
      </c>
      <c r="E35" s="13">
        <v>378819.64703485748</v>
      </c>
      <c r="F35" s="14">
        <f t="shared" si="0"/>
        <v>0.13338964258615557</v>
      </c>
      <c r="G35" s="14">
        <f t="shared" si="1"/>
        <v>0.37467697652687931</v>
      </c>
    </row>
    <row r="36" spans="1:7" ht="15.75" customHeight="1">
      <c r="A36" s="11">
        <v>2010</v>
      </c>
      <c r="B36" s="13">
        <v>47881</v>
      </c>
      <c r="C36" s="13">
        <v>143524</v>
      </c>
      <c r="D36" s="13">
        <v>401308.05559090036</v>
      </c>
      <c r="E36" s="13">
        <v>358725.85730910447</v>
      </c>
      <c r="F36" s="14">
        <f t="shared" si="0"/>
        <v>0.11931233209235807</v>
      </c>
      <c r="G36" s="14">
        <f t="shared" si="1"/>
        <v>0.40009382394849002</v>
      </c>
    </row>
    <row r="37" spans="1:7" ht="15.75" customHeight="1">
      <c r="A37" s="11">
        <v>2011</v>
      </c>
      <c r="B37" s="13">
        <v>41865</v>
      </c>
      <c r="C37" s="13">
        <v>128125</v>
      </c>
      <c r="D37" s="13">
        <v>393996.13003482623</v>
      </c>
      <c r="E37" s="13">
        <v>332510.22250514186</v>
      </c>
      <c r="F37" s="14">
        <f t="shared" si="0"/>
        <v>0.10625738886394508</v>
      </c>
      <c r="G37" s="14">
        <f t="shared" si="1"/>
        <v>0.385326499241745</v>
      </c>
    </row>
    <row r="38" spans="1:7" ht="15.75" customHeight="1">
      <c r="A38" s="11">
        <v>2012</v>
      </c>
      <c r="B38" s="13">
        <v>40535</v>
      </c>
      <c r="C38" s="13">
        <v>117391</v>
      </c>
      <c r="D38" s="13">
        <v>374289.39852095814</v>
      </c>
      <c r="E38" s="13">
        <v>315507.71382702293</v>
      </c>
      <c r="F38" s="14">
        <f t="shared" si="0"/>
        <v>0.10829855229717457</v>
      </c>
      <c r="G38" s="14">
        <f t="shared" si="1"/>
        <v>0.37207014236222319</v>
      </c>
    </row>
    <row r="39" spans="1:7" ht="15.75" customHeight="1">
      <c r="A39" s="11">
        <v>2013</v>
      </c>
      <c r="B39" s="13">
        <v>41663</v>
      </c>
      <c r="C39" s="13">
        <v>121330</v>
      </c>
      <c r="D39" s="13">
        <v>370374.28252618667</v>
      </c>
      <c r="E39" s="13">
        <v>328259.69698014646</v>
      </c>
      <c r="F39" s="14">
        <f t="shared" si="0"/>
        <v>0.11248891179979346</v>
      </c>
      <c r="G39" s="14">
        <f t="shared" si="1"/>
        <v>0.36961588984631938</v>
      </c>
    </row>
    <row r="40" spans="1:7" ht="15.75" customHeight="1">
      <c r="A40" s="11">
        <v>2014</v>
      </c>
      <c r="B40" s="13">
        <v>41732</v>
      </c>
      <c r="C40" s="13">
        <v>125205</v>
      </c>
      <c r="D40" s="13">
        <v>380028</v>
      </c>
      <c r="E40" s="13">
        <v>332217</v>
      </c>
      <c r="F40" s="14">
        <f t="shared" si="0"/>
        <v>0.10981296115023104</v>
      </c>
      <c r="G40" s="14">
        <f t="shared" si="1"/>
        <v>0.37687716161424611</v>
      </c>
    </row>
    <row r="41" spans="1:7" ht="15.75" customHeight="1">
      <c r="A41" s="11">
        <v>2015</v>
      </c>
      <c r="B41" s="13">
        <v>44159</v>
      </c>
      <c r="C41" s="13">
        <v>133614</v>
      </c>
      <c r="D41" s="13">
        <v>380730</v>
      </c>
      <c r="E41" s="13">
        <v>350483</v>
      </c>
      <c r="F41" s="14">
        <f t="shared" si="0"/>
        <v>0.11598508129120375</v>
      </c>
      <c r="G41" s="14">
        <f t="shared" si="1"/>
        <v>0.38122819081096659</v>
      </c>
    </row>
    <row r="42" spans="1:7" ht="15.75" customHeight="1">
      <c r="A42" s="11">
        <v>2016</v>
      </c>
      <c r="B42" s="13">
        <v>37910</v>
      </c>
      <c r="C42" s="13">
        <v>131740</v>
      </c>
      <c r="D42" s="13">
        <v>344525</v>
      </c>
      <c r="E42" s="13">
        <v>336526</v>
      </c>
      <c r="F42" s="14">
        <f t="shared" si="0"/>
        <v>0.110035556200566</v>
      </c>
      <c r="G42" s="14">
        <f t="shared" si="1"/>
        <v>0.39147049559320823</v>
      </c>
    </row>
    <row r="43" spans="1:7" ht="15.75" customHeight="1">
      <c r="A43" s="11">
        <v>2017</v>
      </c>
      <c r="B43" s="13">
        <v>33731</v>
      </c>
      <c r="C43" s="13">
        <v>156093</v>
      </c>
      <c r="D43" s="13">
        <v>320640</v>
      </c>
      <c r="E43" s="13">
        <v>355459</v>
      </c>
      <c r="F43" s="14">
        <f t="shared" si="0"/>
        <v>0.10519897704590818</v>
      </c>
      <c r="G43" s="14">
        <f t="shared" si="1"/>
        <v>0.43913081396166648</v>
      </c>
    </row>
    <row r="44" spans="1:7" ht="15.75" customHeight="1">
      <c r="A44" s="116">
        <v>2018</v>
      </c>
      <c r="B44" s="15"/>
      <c r="C44" s="15"/>
      <c r="D44" s="15">
        <v>379796</v>
      </c>
      <c r="E44" s="15">
        <v>371566</v>
      </c>
      <c r="F44" s="119"/>
      <c r="G44" s="119"/>
    </row>
    <row r="45" spans="1:7" ht="15.75" customHeight="1">
      <c r="A45" s="167"/>
      <c r="B45" s="167"/>
      <c r="C45" s="167"/>
      <c r="D45" s="116"/>
      <c r="E45" s="116"/>
      <c r="F45" s="116"/>
      <c r="G45" s="116"/>
    </row>
    <row r="46" spans="1:7" ht="15.75" customHeight="1">
      <c r="A46" s="168"/>
      <c r="B46" s="168"/>
      <c r="C46" s="168"/>
    </row>
    <row r="47" spans="1:7" ht="15.75" customHeight="1">
      <c r="A47" s="168"/>
      <c r="B47" s="168"/>
    </row>
    <row r="58" spans="1:3" ht="15.75" customHeight="1">
      <c r="A58" s="168"/>
      <c r="B58" s="168"/>
      <c r="C58" s="168"/>
    </row>
  </sheetData>
  <mergeCells count="5">
    <mergeCell ref="A1:C1"/>
    <mergeCell ref="A45:C45"/>
    <mergeCell ref="A46:C46"/>
    <mergeCell ref="A47:B47"/>
    <mergeCell ref="A58:C58"/>
  </mergeCells>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8" sqref="B8"/>
    </sheetView>
  </sheetViews>
  <sheetFormatPr baseColWidth="10" defaultRowHeight="12" x14ac:dyDescent="0"/>
  <cols>
    <col min="1" max="5" width="10.83203125" style="78"/>
  </cols>
  <sheetData>
    <row r="1" spans="1:5">
      <c r="A1" s="78" t="s">
        <v>574</v>
      </c>
    </row>
    <row r="2" spans="1:5">
      <c r="A2" s="78" t="s">
        <v>514</v>
      </c>
      <c r="E2" s="78" t="s">
        <v>500</v>
      </c>
    </row>
    <row r="3" spans="1:5">
      <c r="B3" s="78" t="s">
        <v>574</v>
      </c>
      <c r="C3" s="78" t="s">
        <v>574</v>
      </c>
      <c r="D3" s="78" t="s">
        <v>564</v>
      </c>
      <c r="E3" s="78" t="s">
        <v>496</v>
      </c>
    </row>
    <row r="4" spans="1:5">
      <c r="B4" s="78" t="s">
        <v>568</v>
      </c>
      <c r="C4" s="78" t="s">
        <v>576</v>
      </c>
      <c r="D4" s="78" t="s">
        <v>568</v>
      </c>
      <c r="E4" s="78" t="s">
        <v>34</v>
      </c>
    </row>
    <row r="6" spans="1:5">
      <c r="A6" s="78">
        <v>1993</v>
      </c>
      <c r="B6" s="87"/>
      <c r="C6" s="87"/>
      <c r="D6" s="87">
        <v>10705883951.113329</v>
      </c>
    </row>
    <row r="7" spans="1:5">
      <c r="A7" s="78">
        <v>1994</v>
      </c>
      <c r="B7" s="87"/>
      <c r="C7" s="87"/>
      <c r="D7" s="87">
        <v>12924495499.153612</v>
      </c>
    </row>
    <row r="8" spans="1:5">
      <c r="A8" s="78">
        <v>1995</v>
      </c>
      <c r="B8" s="87">
        <f>D8/E8</f>
        <v>39782133363.511833</v>
      </c>
      <c r="C8" s="87">
        <f>B8/B$8*100</f>
        <v>100</v>
      </c>
      <c r="D8" s="87">
        <v>13299045940.842335</v>
      </c>
      <c r="E8" s="99">
        <v>0.33429695233590007</v>
      </c>
    </row>
    <row r="9" spans="1:5">
      <c r="A9" s="78">
        <v>1996</v>
      </c>
      <c r="B9" s="87">
        <f t="shared" ref="B9:B30" si="0">D9/E9</f>
        <v>37758601382.533829</v>
      </c>
      <c r="C9" s="87">
        <f t="shared" ref="C9:C30" si="1">B9/B$8*100</f>
        <v>94.913465392899241</v>
      </c>
      <c r="D9" s="87">
        <v>13855227322.825441</v>
      </c>
      <c r="E9" s="99">
        <v>0.36694228110987492</v>
      </c>
    </row>
    <row r="10" spans="1:5">
      <c r="A10" s="78">
        <v>1997</v>
      </c>
      <c r="B10" s="87">
        <f t="shared" si="0"/>
        <v>40749837405.868134</v>
      </c>
      <c r="C10" s="87">
        <f t="shared" si="1"/>
        <v>102.43250917067176</v>
      </c>
      <c r="D10" s="87">
        <v>14642149618.749439</v>
      </c>
      <c r="E10" s="99">
        <v>0.35931798875450022</v>
      </c>
    </row>
    <row r="11" spans="1:5">
      <c r="A11" s="78">
        <v>1998</v>
      </c>
      <c r="B11" s="87">
        <f t="shared" si="0"/>
        <v>41880776100.527512</v>
      </c>
      <c r="C11" s="87">
        <f t="shared" si="1"/>
        <v>105.27533985630986</v>
      </c>
      <c r="D11" s="87">
        <v>15152843614.261209</v>
      </c>
      <c r="E11" s="99">
        <v>0.36180904522613067</v>
      </c>
    </row>
    <row r="12" spans="1:5">
      <c r="A12" s="78">
        <v>1999</v>
      </c>
      <c r="B12" s="87">
        <f t="shared" si="0"/>
        <v>40101923014.791473</v>
      </c>
      <c r="C12" s="87">
        <f t="shared" si="1"/>
        <v>100.80385244390375</v>
      </c>
      <c r="D12" s="87">
        <v>14865936033.978159</v>
      </c>
      <c r="E12" s="99">
        <v>0.37070381957730314</v>
      </c>
    </row>
    <row r="13" spans="1:5">
      <c r="A13" s="78">
        <v>2000</v>
      </c>
      <c r="B13" s="87">
        <f t="shared" si="0"/>
        <v>40430354963.142166</v>
      </c>
      <c r="C13" s="87">
        <f t="shared" si="1"/>
        <v>101.62942895421712</v>
      </c>
      <c r="D13" s="87">
        <v>14523315452.187494</v>
      </c>
      <c r="E13" s="99">
        <v>0.35921810395747195</v>
      </c>
    </row>
    <row r="14" spans="1:5">
      <c r="A14" s="78">
        <v>2001</v>
      </c>
      <c r="B14" s="87">
        <f t="shared" si="0"/>
        <v>40299704338.847786</v>
      </c>
      <c r="C14" s="87">
        <f t="shared" si="1"/>
        <v>101.30101362490196</v>
      </c>
      <c r="D14" s="87">
        <v>14148057380.843258</v>
      </c>
      <c r="E14" s="99">
        <v>0.35107099699500594</v>
      </c>
    </row>
    <row r="15" spans="1:5">
      <c r="A15" s="78">
        <v>2002</v>
      </c>
      <c r="B15" s="87">
        <f t="shared" si="0"/>
        <v>38665765947.67482</v>
      </c>
      <c r="C15" s="87">
        <f t="shared" si="1"/>
        <v>97.193797010240417</v>
      </c>
      <c r="D15" s="87">
        <v>12992266288.345232</v>
      </c>
      <c r="E15" s="99">
        <v>0.33601471404775124</v>
      </c>
    </row>
    <row r="16" spans="1:5">
      <c r="A16" s="78">
        <v>2003</v>
      </c>
      <c r="B16" s="87">
        <f t="shared" si="0"/>
        <v>36657008309.082031</v>
      </c>
      <c r="C16" s="87">
        <f t="shared" si="1"/>
        <v>92.144400538116528</v>
      </c>
      <c r="D16" s="87">
        <v>13619506833.620476</v>
      </c>
      <c r="E16" s="99">
        <v>0.37153896244844803</v>
      </c>
    </row>
    <row r="17" spans="1:5">
      <c r="A17" s="78">
        <v>2004</v>
      </c>
      <c r="B17" s="87">
        <f t="shared" si="0"/>
        <v>34351972829.364582</v>
      </c>
      <c r="C17" s="87">
        <f t="shared" si="1"/>
        <v>86.350253053226666</v>
      </c>
      <c r="D17" s="87">
        <v>13442824244.41301</v>
      </c>
      <c r="E17" s="99">
        <v>0.39132612008012191</v>
      </c>
    </row>
    <row r="18" spans="1:5">
      <c r="A18" s="78">
        <v>2005</v>
      </c>
      <c r="B18" s="87">
        <f t="shared" si="0"/>
        <v>34518956939.041115</v>
      </c>
      <c r="C18" s="87">
        <f t="shared" si="1"/>
        <v>86.769999546333779</v>
      </c>
      <c r="D18" s="87">
        <v>13280669188.415653</v>
      </c>
      <c r="E18" s="99">
        <v>0.38473552986750736</v>
      </c>
    </row>
    <row r="19" spans="1:5">
      <c r="A19" s="78">
        <v>2006</v>
      </c>
      <c r="B19" s="87">
        <f t="shared" si="0"/>
        <v>31267223284.54414</v>
      </c>
      <c r="C19" s="87">
        <f t="shared" si="1"/>
        <v>78.596145156012255</v>
      </c>
      <c r="D19" s="87">
        <v>13337953997.127678</v>
      </c>
      <c r="E19" s="99">
        <v>0.4265794207482706</v>
      </c>
    </row>
    <row r="20" spans="1:5">
      <c r="A20" s="78">
        <v>2007</v>
      </c>
      <c r="B20" s="87">
        <f t="shared" si="0"/>
        <v>31731844813.192871</v>
      </c>
      <c r="C20" s="87">
        <f t="shared" si="1"/>
        <v>79.764060220805845</v>
      </c>
      <c r="D20" s="87">
        <v>13514026841.505707</v>
      </c>
      <c r="E20" s="99">
        <v>0.42588216730113021</v>
      </c>
    </row>
    <row r="21" spans="1:5">
      <c r="A21" s="78">
        <v>2008</v>
      </c>
      <c r="B21" s="87">
        <f t="shared" si="0"/>
        <v>30241474910.599514</v>
      </c>
      <c r="C21" s="87">
        <f t="shared" si="1"/>
        <v>76.017730457705895</v>
      </c>
      <c r="D21" s="87">
        <v>13295391939.311214</v>
      </c>
      <c r="E21" s="99">
        <v>0.43964098902633991</v>
      </c>
    </row>
    <row r="22" spans="1:5">
      <c r="A22" s="78">
        <v>2009</v>
      </c>
      <c r="B22" s="87">
        <f t="shared" si="0"/>
        <v>32159898870.752041</v>
      </c>
      <c r="C22" s="87">
        <f t="shared" si="1"/>
        <v>80.840055953985356</v>
      </c>
      <c r="D22" s="87">
        <v>12939587516.246149</v>
      </c>
      <c r="E22" s="99">
        <v>0.40235162331353325</v>
      </c>
    </row>
    <row r="23" spans="1:5">
      <c r="A23" s="78">
        <v>2010</v>
      </c>
      <c r="B23" s="87">
        <f t="shared" si="0"/>
        <v>31358525443.330166</v>
      </c>
      <c r="C23" s="87">
        <f t="shared" si="1"/>
        <v>78.825650592414434</v>
      </c>
      <c r="D23" s="87">
        <v>12684830770.344877</v>
      </c>
      <c r="E23" s="99">
        <v>0.40450979728840825</v>
      </c>
    </row>
    <row r="24" spans="1:5">
      <c r="A24" s="78">
        <v>2011</v>
      </c>
      <c r="B24" s="87">
        <f t="shared" si="0"/>
        <v>33136415069.272968</v>
      </c>
      <c r="C24" s="87">
        <f t="shared" si="1"/>
        <v>83.294716164381683</v>
      </c>
      <c r="D24" s="87">
        <v>12918630274.25539</v>
      </c>
      <c r="E24" s="99">
        <v>0.3898620368935049</v>
      </c>
    </row>
    <row r="25" spans="1:5">
      <c r="A25" s="78">
        <v>2012</v>
      </c>
      <c r="B25" s="87">
        <f t="shared" si="0"/>
        <v>29781798979.391994</v>
      </c>
      <c r="C25" s="87">
        <f t="shared" si="1"/>
        <v>74.862247097858898</v>
      </c>
      <c r="D25" s="87">
        <v>12738227324.903111</v>
      </c>
      <c r="E25" s="99">
        <v>0.42771853150031452</v>
      </c>
    </row>
    <row r="26" spans="1:5">
      <c r="A26" s="78">
        <v>2013</v>
      </c>
      <c r="B26" s="87">
        <f t="shared" si="0"/>
        <v>32522153290.546219</v>
      </c>
      <c r="C26" s="87">
        <f t="shared" si="1"/>
        <v>81.750651714358625</v>
      </c>
      <c r="D26" s="87">
        <v>13119246443.314119</v>
      </c>
      <c r="E26" s="99">
        <v>0.40339415186040956</v>
      </c>
    </row>
    <row r="27" spans="1:5">
      <c r="A27" s="78">
        <v>2014</v>
      </c>
      <c r="B27" s="87">
        <f t="shared" si="0"/>
        <v>31945748023.008865</v>
      </c>
      <c r="C27" s="87">
        <f t="shared" si="1"/>
        <v>80.301746844751918</v>
      </c>
      <c r="D27" s="87">
        <v>13782196952.521456</v>
      </c>
      <c r="E27" s="99">
        <v>0.43142508175406802</v>
      </c>
    </row>
    <row r="28" spans="1:5">
      <c r="A28" s="78">
        <v>2015</v>
      </c>
      <c r="B28" s="87">
        <f t="shared" si="0"/>
        <v>34451028445.539253</v>
      </c>
      <c r="C28" s="87">
        <f t="shared" si="1"/>
        <v>86.599248287518265</v>
      </c>
      <c r="D28" s="87">
        <v>14538016542.899052</v>
      </c>
      <c r="E28" s="99">
        <v>0.42199078514828625</v>
      </c>
    </row>
    <row r="29" spans="1:5">
      <c r="A29" s="78">
        <v>2016</v>
      </c>
      <c r="B29" s="87">
        <f t="shared" si="0"/>
        <v>36320904407.262413</v>
      </c>
      <c r="C29" s="87">
        <f t="shared" si="1"/>
        <v>91.299539105602463</v>
      </c>
      <c r="D29" s="87">
        <v>14184534942.458549</v>
      </c>
      <c r="E29" s="99">
        <v>0.39053363824338944</v>
      </c>
    </row>
    <row r="30" spans="1:5">
      <c r="A30" s="78">
        <v>2017</v>
      </c>
      <c r="B30" s="87">
        <f t="shared" si="0"/>
        <v>34190774910.037258</v>
      </c>
      <c r="C30" s="87">
        <f t="shared" si="1"/>
        <v>85.945051256092341</v>
      </c>
      <c r="D30" s="87">
        <v>14419517563.636089</v>
      </c>
      <c r="E30" s="99">
        <v>0.42173707971160973</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9"/>
  <sheetViews>
    <sheetView topLeftCell="AU1" workbookViewId="0">
      <selection activeCell="BM4" sqref="BM4"/>
    </sheetView>
  </sheetViews>
  <sheetFormatPr baseColWidth="10" defaultRowHeight="12" x14ac:dyDescent="0"/>
  <cols>
    <col min="28" max="28" width="10.83203125" style="79"/>
    <col min="37" max="37" width="10.83203125" style="79"/>
    <col min="46" max="46" width="10.83203125" style="79"/>
  </cols>
  <sheetData>
    <row r="1" spans="1:63" s="32" customFormat="1" ht="10">
      <c r="A1" s="32" t="s">
        <v>594</v>
      </c>
    </row>
    <row r="2" spans="1:63" s="32" customFormat="1" ht="10"/>
    <row r="3" spans="1:63" s="32" customFormat="1" ht="10">
      <c r="B3" s="32" t="s">
        <v>587</v>
      </c>
      <c r="C3" s="32" t="s">
        <v>587</v>
      </c>
      <c r="D3" s="32" t="s">
        <v>587</v>
      </c>
      <c r="E3" s="32" t="s">
        <v>587</v>
      </c>
      <c r="F3" s="32" t="s">
        <v>587</v>
      </c>
      <c r="G3" s="32" t="s">
        <v>587</v>
      </c>
      <c r="H3" s="32" t="s">
        <v>587</v>
      </c>
      <c r="I3" s="32" t="s">
        <v>587</v>
      </c>
      <c r="K3" s="32" t="s">
        <v>587</v>
      </c>
      <c r="L3" s="32" t="s">
        <v>587</v>
      </c>
      <c r="M3" s="32" t="s">
        <v>587</v>
      </c>
      <c r="N3" s="32" t="s">
        <v>587</v>
      </c>
      <c r="O3" s="32" t="s">
        <v>587</v>
      </c>
      <c r="P3" s="32" t="s">
        <v>587</v>
      </c>
      <c r="Q3" s="32" t="s">
        <v>587</v>
      </c>
      <c r="R3" s="32" t="s">
        <v>587</v>
      </c>
      <c r="T3" s="32" t="s">
        <v>588</v>
      </c>
      <c r="U3" s="32" t="s">
        <v>588</v>
      </c>
      <c r="V3" s="32" t="s">
        <v>588</v>
      </c>
      <c r="W3" s="32" t="s">
        <v>588</v>
      </c>
      <c r="X3" s="32" t="s">
        <v>588</v>
      </c>
      <c r="Y3" s="32" t="s">
        <v>588</v>
      </c>
      <c r="Z3" s="32" t="s">
        <v>588</v>
      </c>
      <c r="AA3" s="32" t="s">
        <v>588</v>
      </c>
      <c r="AC3" s="104" t="s">
        <v>589</v>
      </c>
      <c r="AD3" s="104" t="s">
        <v>589</v>
      </c>
      <c r="AE3" s="104" t="s">
        <v>589</v>
      </c>
      <c r="AF3" s="104" t="s">
        <v>589</v>
      </c>
      <c r="AG3" s="104" t="s">
        <v>589</v>
      </c>
      <c r="AH3" s="104" t="s">
        <v>589</v>
      </c>
      <c r="AI3" s="104" t="s">
        <v>589</v>
      </c>
      <c r="AJ3" s="104" t="s">
        <v>589</v>
      </c>
      <c r="AK3" s="104"/>
      <c r="AL3" s="32" t="s">
        <v>592</v>
      </c>
      <c r="AM3" s="32" t="s">
        <v>592</v>
      </c>
      <c r="AN3" s="32" t="s">
        <v>592</v>
      </c>
      <c r="AO3" s="32" t="s">
        <v>592</v>
      </c>
      <c r="AP3" s="32" t="s">
        <v>592</v>
      </c>
      <c r="AQ3" s="32" t="s">
        <v>592</v>
      </c>
      <c r="AR3" s="32" t="s">
        <v>592</v>
      </c>
      <c r="AS3" s="32" t="s">
        <v>592</v>
      </c>
      <c r="AU3" s="32" t="s">
        <v>593</v>
      </c>
      <c r="AV3" s="32" t="s">
        <v>593</v>
      </c>
      <c r="AW3" s="32" t="s">
        <v>593</v>
      </c>
      <c r="AX3" s="32" t="s">
        <v>593</v>
      </c>
      <c r="AY3" s="32" t="s">
        <v>593</v>
      </c>
      <c r="AZ3" s="32" t="s">
        <v>593</v>
      </c>
      <c r="BA3" s="32" t="s">
        <v>593</v>
      </c>
      <c r="BB3" s="32" t="s">
        <v>593</v>
      </c>
      <c r="BD3" s="32" t="s">
        <v>593</v>
      </c>
      <c r="BE3" s="32" t="s">
        <v>593</v>
      </c>
      <c r="BF3" s="32" t="s">
        <v>593</v>
      </c>
      <c r="BG3" s="32" t="s">
        <v>593</v>
      </c>
      <c r="BH3" s="32" t="s">
        <v>593</v>
      </c>
      <c r="BI3" s="32" t="s">
        <v>593</v>
      </c>
      <c r="BJ3" s="32" t="s">
        <v>593</v>
      </c>
      <c r="BK3" s="32" t="s">
        <v>593</v>
      </c>
    </row>
    <row r="4" spans="1:63" s="104" customFormat="1" ht="10">
      <c r="B4" s="104" t="s">
        <v>274</v>
      </c>
      <c r="C4" s="104" t="s">
        <v>580</v>
      </c>
      <c r="D4" s="104" t="s">
        <v>581</v>
      </c>
      <c r="E4" s="104" t="s">
        <v>582</v>
      </c>
      <c r="F4" s="104" t="s">
        <v>583</v>
      </c>
      <c r="G4" s="104" t="s">
        <v>584</v>
      </c>
      <c r="H4" s="104" t="s">
        <v>585</v>
      </c>
      <c r="I4" s="104" t="s">
        <v>586</v>
      </c>
      <c r="K4" s="104" t="s">
        <v>274</v>
      </c>
      <c r="L4" s="104" t="s">
        <v>580</v>
      </c>
      <c r="M4" s="104" t="s">
        <v>581</v>
      </c>
      <c r="N4" s="104" t="s">
        <v>582</v>
      </c>
      <c r="O4" s="104" t="s">
        <v>583</v>
      </c>
      <c r="P4" s="104" t="s">
        <v>584</v>
      </c>
      <c r="Q4" s="104" t="s">
        <v>585</v>
      </c>
      <c r="R4" s="104" t="s">
        <v>586</v>
      </c>
      <c r="T4" s="104" t="s">
        <v>274</v>
      </c>
      <c r="U4" s="104" t="s">
        <v>580</v>
      </c>
      <c r="V4" s="104" t="s">
        <v>581</v>
      </c>
      <c r="W4" s="104" t="s">
        <v>582</v>
      </c>
      <c r="X4" s="104" t="s">
        <v>583</v>
      </c>
      <c r="Y4" s="104" t="s">
        <v>584</v>
      </c>
      <c r="Z4" s="104" t="s">
        <v>585</v>
      </c>
      <c r="AA4" s="104" t="s">
        <v>586</v>
      </c>
      <c r="AC4" s="104" t="s">
        <v>274</v>
      </c>
      <c r="AD4" s="104" t="s">
        <v>580</v>
      </c>
      <c r="AE4" s="104" t="s">
        <v>581</v>
      </c>
      <c r="AF4" s="104" t="s">
        <v>582</v>
      </c>
      <c r="AG4" s="104" t="s">
        <v>583</v>
      </c>
      <c r="AH4" s="104" t="s">
        <v>584</v>
      </c>
      <c r="AI4" s="104" t="s">
        <v>585</v>
      </c>
      <c r="AJ4" s="104" t="s">
        <v>586</v>
      </c>
      <c r="AL4" s="104" t="s">
        <v>274</v>
      </c>
      <c r="AM4" s="104" t="s">
        <v>580</v>
      </c>
      <c r="AN4" s="104" t="s">
        <v>581</v>
      </c>
      <c r="AO4" s="104" t="s">
        <v>582</v>
      </c>
      <c r="AP4" s="104" t="s">
        <v>583</v>
      </c>
      <c r="AQ4" s="104" t="s">
        <v>584</v>
      </c>
      <c r="AR4" s="104" t="s">
        <v>585</v>
      </c>
      <c r="AS4" s="104" t="s">
        <v>586</v>
      </c>
      <c r="AT4" s="103"/>
      <c r="AU4" s="103" t="s">
        <v>274</v>
      </c>
      <c r="AV4" s="104" t="s">
        <v>580</v>
      </c>
      <c r="AW4" s="104" t="s">
        <v>581</v>
      </c>
      <c r="AX4" s="104" t="s">
        <v>582</v>
      </c>
      <c r="AY4" s="104" t="s">
        <v>583</v>
      </c>
      <c r="BA4" s="104" t="s">
        <v>585</v>
      </c>
      <c r="BB4" s="104" t="s">
        <v>586</v>
      </c>
      <c r="BD4" s="104" t="s">
        <v>274</v>
      </c>
      <c r="BE4" s="104" t="s">
        <v>580</v>
      </c>
      <c r="BF4" s="104" t="s">
        <v>581</v>
      </c>
      <c r="BG4" s="104" t="s">
        <v>582</v>
      </c>
      <c r="BH4" s="104" t="s">
        <v>583</v>
      </c>
      <c r="BJ4" s="104" t="s">
        <v>585</v>
      </c>
      <c r="BK4" s="104" t="s">
        <v>586</v>
      </c>
    </row>
    <row r="5" spans="1:63" s="104" customFormat="1" ht="10">
      <c r="B5" s="104" t="s">
        <v>579</v>
      </c>
      <c r="C5" s="104" t="s">
        <v>579</v>
      </c>
      <c r="D5" s="104" t="s">
        <v>579</v>
      </c>
      <c r="E5" s="104" t="s">
        <v>579</v>
      </c>
      <c r="F5" s="104" t="s">
        <v>579</v>
      </c>
      <c r="G5" s="104" t="s">
        <v>579</v>
      </c>
      <c r="H5" s="104" t="s">
        <v>579</v>
      </c>
      <c r="I5" s="104" t="s">
        <v>579</v>
      </c>
      <c r="K5" s="104" t="s">
        <v>576</v>
      </c>
      <c r="L5" s="104" t="s">
        <v>576</v>
      </c>
      <c r="M5" s="104" t="s">
        <v>576</v>
      </c>
      <c r="N5" s="104" t="s">
        <v>576</v>
      </c>
      <c r="O5" s="104" t="s">
        <v>576</v>
      </c>
      <c r="P5" s="104" t="s">
        <v>576</v>
      </c>
      <c r="Q5" s="104" t="s">
        <v>576</v>
      </c>
      <c r="R5" s="104" t="s">
        <v>576</v>
      </c>
      <c r="T5" s="104" t="s">
        <v>34</v>
      </c>
      <c r="U5" s="104" t="s">
        <v>34</v>
      </c>
      <c r="V5" s="104" t="s">
        <v>34</v>
      </c>
      <c r="W5" s="104" t="s">
        <v>34</v>
      </c>
      <c r="X5" s="104" t="s">
        <v>34</v>
      </c>
      <c r="Y5" s="104" t="s">
        <v>34</v>
      </c>
      <c r="Z5" s="104" t="s">
        <v>34</v>
      </c>
      <c r="AA5" s="104" t="s">
        <v>34</v>
      </c>
      <c r="AC5" s="104" t="s">
        <v>590</v>
      </c>
      <c r="AD5" s="104" t="s">
        <v>590</v>
      </c>
      <c r="AE5" s="104" t="s">
        <v>590</v>
      </c>
      <c r="AF5" s="104" t="s">
        <v>590</v>
      </c>
      <c r="AG5" s="104" t="s">
        <v>590</v>
      </c>
      <c r="AH5" s="104" t="s">
        <v>590</v>
      </c>
      <c r="AI5" s="104" t="s">
        <v>590</v>
      </c>
      <c r="AJ5" s="104" t="s">
        <v>590</v>
      </c>
      <c r="AL5" s="104" t="s">
        <v>590</v>
      </c>
      <c r="AM5" s="104" t="s">
        <v>591</v>
      </c>
      <c r="AN5" s="104" t="s">
        <v>591</v>
      </c>
      <c r="AO5" s="104" t="s">
        <v>591</v>
      </c>
      <c r="AP5" s="104" t="s">
        <v>591</v>
      </c>
      <c r="AQ5" s="104" t="s">
        <v>591</v>
      </c>
      <c r="AR5" s="104" t="s">
        <v>591</v>
      </c>
      <c r="AS5" s="104" t="s">
        <v>591</v>
      </c>
      <c r="AU5" s="104" t="s">
        <v>590</v>
      </c>
      <c r="AV5" s="104" t="s">
        <v>590</v>
      </c>
      <c r="AW5" s="104" t="s">
        <v>590</v>
      </c>
      <c r="AX5" s="104" t="s">
        <v>590</v>
      </c>
      <c r="AY5" s="104" t="s">
        <v>590</v>
      </c>
      <c r="AZ5" s="104" t="s">
        <v>590</v>
      </c>
      <c r="BA5" s="104" t="s">
        <v>590</v>
      </c>
      <c r="BB5" s="104" t="s">
        <v>590</v>
      </c>
      <c r="BD5" s="104" t="s">
        <v>591</v>
      </c>
      <c r="BE5" s="104" t="s">
        <v>591</v>
      </c>
      <c r="BF5" s="104" t="s">
        <v>591</v>
      </c>
      <c r="BG5" s="104" t="s">
        <v>591</v>
      </c>
      <c r="BH5" s="104" t="s">
        <v>591</v>
      </c>
      <c r="BI5" s="104" t="s">
        <v>591</v>
      </c>
      <c r="BJ5" s="104" t="s">
        <v>591</v>
      </c>
      <c r="BK5" s="104" t="s">
        <v>591</v>
      </c>
    </row>
    <row r="6" spans="1:63" s="104" customFormat="1" ht="10">
      <c r="A6" s="104">
        <v>1996</v>
      </c>
      <c r="B6" s="105">
        <v>44.073249999999987</v>
      </c>
      <c r="C6" s="105">
        <v>3.3920000000000021</v>
      </c>
      <c r="D6" s="105">
        <v>5.167249999999993</v>
      </c>
      <c r="E6" s="105">
        <v>5.0057499999999848</v>
      </c>
      <c r="F6" s="105">
        <v>6.8374999999999897</v>
      </c>
      <c r="G6" s="105">
        <v>17.393500000000017</v>
      </c>
      <c r="H6" s="105">
        <v>1.1492499999999999</v>
      </c>
      <c r="I6" s="105">
        <v>5.1280000000000001</v>
      </c>
      <c r="J6" s="105"/>
      <c r="K6" s="105">
        <f>B6/B$6*100</f>
        <v>100</v>
      </c>
      <c r="L6" s="105">
        <f t="shared" ref="L6:R21" si="0">C6/C$6*100</f>
        <v>100</v>
      </c>
      <c r="M6" s="105">
        <f t="shared" si="0"/>
        <v>100</v>
      </c>
      <c r="N6" s="105">
        <f t="shared" si="0"/>
        <v>100</v>
      </c>
      <c r="O6" s="105">
        <f t="shared" si="0"/>
        <v>100</v>
      </c>
      <c r="P6" s="105">
        <f t="shared" si="0"/>
        <v>100</v>
      </c>
      <c r="Q6" s="105">
        <f t="shared" si="0"/>
        <v>100</v>
      </c>
      <c r="R6" s="105">
        <f t="shared" si="0"/>
        <v>100</v>
      </c>
      <c r="S6" s="105"/>
      <c r="T6" s="106">
        <f>SUM(U6:AA6)</f>
        <v>1</v>
      </c>
      <c r="U6" s="106">
        <f>C6/$B6</f>
        <v>7.6962783547843722E-2</v>
      </c>
      <c r="V6" s="106">
        <f t="shared" ref="V6:AA21" si="1">D6/$B6</f>
        <v>0.11724231818620126</v>
      </c>
      <c r="W6" s="106">
        <f t="shared" si="1"/>
        <v>0.11357796395772915</v>
      </c>
      <c r="X6" s="106">
        <f t="shared" si="1"/>
        <v>0.1551394553385555</v>
      </c>
      <c r="Y6" s="106">
        <f t="shared" si="1"/>
        <v>0.39464981593143283</v>
      </c>
      <c r="Z6" s="106">
        <f t="shared" si="1"/>
        <v>2.6075907721804046E-2</v>
      </c>
      <c r="AA6" s="106">
        <f t="shared" si="1"/>
        <v>0.11635175531643348</v>
      </c>
      <c r="AB6" s="106"/>
      <c r="AC6" s="104">
        <v>13856435722.942776</v>
      </c>
      <c r="AD6" s="104">
        <v>136017488.83027935</v>
      </c>
      <c r="AE6" s="104">
        <v>9556731798.1547642</v>
      </c>
      <c r="AF6" s="104">
        <v>455905267.65618801</v>
      </c>
      <c r="AG6" s="104">
        <v>539150310.6392591</v>
      </c>
      <c r="AI6" s="104">
        <v>390434273.45915264</v>
      </c>
      <c r="AJ6" s="104">
        <v>306640832.1173321</v>
      </c>
      <c r="AL6" s="104">
        <f t="shared" ref="AL6:AL27" si="2">AC6/AC$6*100</f>
        <v>100</v>
      </c>
      <c r="AM6" s="104">
        <f t="shared" ref="AM6:AM27" si="3">AD6/AD$6*100</f>
        <v>100</v>
      </c>
      <c r="AN6" s="104">
        <f t="shared" ref="AN6:AN27" si="4">AE6/AE$6*100</f>
        <v>100</v>
      </c>
      <c r="AO6" s="104">
        <f t="shared" ref="AO6:AO27" si="5">AF6/AF$6*100</f>
        <v>100</v>
      </c>
      <c r="AP6" s="104">
        <f t="shared" ref="AP6:AP27" si="6">AG6/AG$6*100</f>
        <v>100</v>
      </c>
      <c r="AR6" s="104">
        <f t="shared" ref="AR6:AR21" si="7">AI6/AI$6*100</f>
        <v>100</v>
      </c>
      <c r="AS6" s="104">
        <f t="shared" ref="AS6:AS21" si="8">AJ6/AJ$6*100</f>
        <v>100</v>
      </c>
      <c r="AU6" s="104">
        <f t="shared" ref="AU6:AU28" si="9">AC6/(B6*1000)</f>
        <v>314395.5964886361</v>
      </c>
      <c r="AV6" s="104">
        <f t="shared" ref="AV6:AV28" si="10">AD6/(C6*1000)</f>
        <v>40099.495527794592</v>
      </c>
      <c r="AW6" s="104">
        <f t="shared" ref="AW6:AW28" si="11">AE6/(D6*1000)</f>
        <v>1849481.2130542896</v>
      </c>
      <c r="AX6" s="104">
        <f t="shared" ref="AX6:AX28" si="12">AF6/(E6*1000)</f>
        <v>91076.31576810457</v>
      </c>
      <c r="AY6" s="104">
        <f t="shared" ref="AY6:AY28" si="13">AG6/(F6*1000)</f>
        <v>78851.964992944777</v>
      </c>
      <c r="BA6" s="104">
        <f t="shared" ref="BA6:BA28" si="14">AI6/(H6*1000)</f>
        <v>339729.62667753117</v>
      </c>
      <c r="BB6" s="104">
        <f t="shared" ref="BB6:BB28" si="15">AJ6/(I6*1000)</f>
        <v>59797.354157046044</v>
      </c>
      <c r="BD6" s="105">
        <f>AU6/AU$6*100</f>
        <v>100</v>
      </c>
      <c r="BE6" s="105">
        <f>AV6/AV$6*100</f>
        <v>100</v>
      </c>
      <c r="BF6" s="105">
        <f>AW6/AW$6*100</f>
        <v>100</v>
      </c>
      <c r="BG6" s="105">
        <f>AX6/AX$6*100</f>
        <v>100</v>
      </c>
      <c r="BH6" s="105">
        <f>AY6/AY$6*100</f>
        <v>100</v>
      </c>
      <c r="BI6" s="105"/>
      <c r="BJ6" s="105">
        <f>BA6/BA$6*100</f>
        <v>100</v>
      </c>
      <c r="BK6" s="105">
        <f>BB6/BB$6*100</f>
        <v>100</v>
      </c>
    </row>
    <row r="7" spans="1:63" s="104" customFormat="1" ht="10">
      <c r="A7" s="104">
        <v>1997</v>
      </c>
      <c r="B7" s="105">
        <v>47.191500000000012</v>
      </c>
      <c r="C7" s="105">
        <v>3.7722500000000005</v>
      </c>
      <c r="D7" s="105">
        <v>5.6967499999999944</v>
      </c>
      <c r="E7" s="105">
        <v>5.2295000000000087</v>
      </c>
      <c r="F7" s="105">
        <v>7.3815000000000071</v>
      </c>
      <c r="G7" s="105">
        <v>18.716999999999999</v>
      </c>
      <c r="H7" s="105">
        <v>1.1144999999999994</v>
      </c>
      <c r="I7" s="105">
        <v>5.28</v>
      </c>
      <c r="J7" s="105"/>
      <c r="K7" s="105">
        <f t="shared" ref="K7:R28" si="16">B7/B$6*100</f>
        <v>107.07515329593353</v>
      </c>
      <c r="L7" s="105">
        <f t="shared" si="0"/>
        <v>111.21020047169804</v>
      </c>
      <c r="M7" s="105">
        <f t="shared" si="0"/>
        <v>110.24723015143456</v>
      </c>
      <c r="N7" s="105">
        <f t="shared" si="0"/>
        <v>104.46985966138989</v>
      </c>
      <c r="O7" s="105">
        <f t="shared" si="0"/>
        <v>107.95612431444268</v>
      </c>
      <c r="P7" s="105">
        <f t="shared" si="0"/>
        <v>107.60916434300158</v>
      </c>
      <c r="Q7" s="105">
        <f t="shared" si="0"/>
        <v>96.976288884054767</v>
      </c>
      <c r="R7" s="105">
        <f t="shared" si="0"/>
        <v>102.96411856474259</v>
      </c>
      <c r="S7" s="105"/>
      <c r="T7" s="106">
        <f t="shared" ref="T7:T28" si="17">SUM(U7:AA7)</f>
        <v>1</v>
      </c>
      <c r="U7" s="106">
        <f t="shared" ref="U7:AA28" si="18">C7/$B7</f>
        <v>7.9934945911869712E-2</v>
      </c>
      <c r="V7" s="106">
        <f t="shared" si="1"/>
        <v>0.1207155949694329</v>
      </c>
      <c r="W7" s="106">
        <f t="shared" si="1"/>
        <v>0.11081444751703183</v>
      </c>
      <c r="X7" s="106">
        <f t="shared" si="1"/>
        <v>0.15641587997838605</v>
      </c>
      <c r="Y7" s="106">
        <f t="shared" si="1"/>
        <v>0.39661803502749421</v>
      </c>
      <c r="Z7" s="106">
        <f t="shared" si="1"/>
        <v>2.3616541114395581E-2</v>
      </c>
      <c r="AA7" s="106">
        <f t="shared" si="1"/>
        <v>0.11188455548138963</v>
      </c>
      <c r="AB7" s="106"/>
      <c r="AC7" s="104">
        <v>14643156912.183413</v>
      </c>
      <c r="AD7" s="104">
        <v>136220206.0845437</v>
      </c>
      <c r="AE7" s="104">
        <v>10155271836.771721</v>
      </c>
      <c r="AF7" s="104">
        <v>581248191.41560328</v>
      </c>
      <c r="AG7" s="104">
        <v>554659731.65996611</v>
      </c>
      <c r="AI7" s="104">
        <v>417710155.16201478</v>
      </c>
      <c r="AJ7" s="104">
        <v>247675387.43397141</v>
      </c>
      <c r="AL7" s="104">
        <f t="shared" si="2"/>
        <v>105.67765913955797</v>
      </c>
      <c r="AM7" s="104">
        <f t="shared" si="3"/>
        <v>100.14903763920925</v>
      </c>
      <c r="AN7" s="104">
        <f t="shared" si="4"/>
        <v>106.26302015436411</v>
      </c>
      <c r="AO7" s="104">
        <f t="shared" si="5"/>
        <v>127.4931948919573</v>
      </c>
      <c r="AP7" s="104">
        <f t="shared" si="6"/>
        <v>102.8766413956653</v>
      </c>
      <c r="AR7" s="104">
        <f t="shared" si="7"/>
        <v>106.98603671783331</v>
      </c>
      <c r="AS7" s="104">
        <f t="shared" si="8"/>
        <v>80.770517652131105</v>
      </c>
      <c r="AU7" s="104">
        <f t="shared" si="9"/>
        <v>310292.25415982556</v>
      </c>
      <c r="AV7" s="104">
        <f t="shared" si="10"/>
        <v>36111.128924261036</v>
      </c>
      <c r="AW7" s="104">
        <f t="shared" si="11"/>
        <v>1782643.057317195</v>
      </c>
      <c r="AX7" s="104">
        <f t="shared" si="12"/>
        <v>111147.94749318334</v>
      </c>
      <c r="AY7" s="104">
        <f t="shared" si="13"/>
        <v>75141.872473069918</v>
      </c>
      <c r="BA7" s="104">
        <f t="shared" si="14"/>
        <v>374796.01180979365</v>
      </c>
      <c r="BB7" s="104">
        <f t="shared" si="15"/>
        <v>46908.217317040042</v>
      </c>
      <c r="BD7" s="105">
        <f t="shared" ref="BD7:BD28" si="19">AU7/AU$6*100</f>
        <v>98.694847391426848</v>
      </c>
      <c r="BE7" s="105">
        <f t="shared" ref="BE7:BH28" si="20">AV7/AV$6*100</f>
        <v>90.053823493193192</v>
      </c>
      <c r="BF7" s="105">
        <f t="shared" si="20"/>
        <v>96.3861132913745</v>
      </c>
      <c r="BG7" s="105">
        <f t="shared" si="20"/>
        <v>122.03825611060562</v>
      </c>
      <c r="BH7" s="105">
        <f t="shared" si="20"/>
        <v>95.294863583669965</v>
      </c>
      <c r="BI7" s="105"/>
      <c r="BJ7" s="105">
        <f t="shared" ref="BJ7:BK28" si="21">BA7/BA$6*100</f>
        <v>110.32185078328398</v>
      </c>
      <c r="BK7" s="105">
        <f t="shared" si="21"/>
        <v>78.445305780327317</v>
      </c>
    </row>
    <row r="8" spans="1:63" s="104" customFormat="1" ht="10">
      <c r="A8" s="104">
        <v>1998</v>
      </c>
      <c r="B8" s="105">
        <v>57.970499999999973</v>
      </c>
      <c r="C8" s="105">
        <v>4.6369999999999987</v>
      </c>
      <c r="D8" s="105">
        <v>5.5587499999999999</v>
      </c>
      <c r="E8" s="105">
        <v>7.1447499999999957</v>
      </c>
      <c r="F8" s="105">
        <v>9.1995000000000058</v>
      </c>
      <c r="G8" s="105">
        <v>22.393749999999976</v>
      </c>
      <c r="H8" s="105">
        <v>1.1927499999999998</v>
      </c>
      <c r="I8" s="105">
        <v>7.8440000000000003</v>
      </c>
      <c r="J8" s="105"/>
      <c r="K8" s="105">
        <f t="shared" si="16"/>
        <v>131.53216520224851</v>
      </c>
      <c r="L8" s="105">
        <f t="shared" si="0"/>
        <v>136.70400943396214</v>
      </c>
      <c r="M8" s="105">
        <f t="shared" si="0"/>
        <v>107.5765639363299</v>
      </c>
      <c r="N8" s="105">
        <f t="shared" si="0"/>
        <v>142.73085951156204</v>
      </c>
      <c r="O8" s="105">
        <f t="shared" si="0"/>
        <v>134.54478976234032</v>
      </c>
      <c r="P8" s="105">
        <f t="shared" si="0"/>
        <v>128.74780808922847</v>
      </c>
      <c r="Q8" s="105">
        <f t="shared" si="0"/>
        <v>103.78507722427671</v>
      </c>
      <c r="R8" s="105">
        <f t="shared" si="0"/>
        <v>152.96411856474259</v>
      </c>
      <c r="S8" s="105"/>
      <c r="T8" s="106">
        <f t="shared" si="17"/>
        <v>1</v>
      </c>
      <c r="U8" s="106">
        <f t="shared" si="18"/>
        <v>7.9988959902019138E-2</v>
      </c>
      <c r="V8" s="106">
        <f t="shared" si="1"/>
        <v>9.5889288517435639E-2</v>
      </c>
      <c r="W8" s="106">
        <f t="shared" si="1"/>
        <v>0.123248031326278</v>
      </c>
      <c r="X8" s="106">
        <f t="shared" si="1"/>
        <v>0.15869278339845283</v>
      </c>
      <c r="Y8" s="106">
        <f t="shared" si="1"/>
        <v>0.38629561587359063</v>
      </c>
      <c r="Z8" s="106">
        <f t="shared" si="1"/>
        <v>2.0575120104190929E-2</v>
      </c>
      <c r="AA8" s="106">
        <f t="shared" si="1"/>
        <v>0.13531020087803286</v>
      </c>
      <c r="AB8" s="106"/>
      <c r="AC8" s="104">
        <v>15154616830.008657</v>
      </c>
      <c r="AD8" s="104">
        <v>143400900.77797484</v>
      </c>
      <c r="AE8" s="104">
        <v>10365809818.676594</v>
      </c>
      <c r="AF8" s="104">
        <v>690447964.47823632</v>
      </c>
      <c r="AG8" s="104">
        <v>557632212.86484945</v>
      </c>
      <c r="AI8" s="104">
        <v>365843276.78026271</v>
      </c>
      <c r="AJ8" s="104">
        <v>375153229.7474457</v>
      </c>
      <c r="AL8" s="104">
        <f t="shared" si="2"/>
        <v>109.36879535995263</v>
      </c>
      <c r="AM8" s="104">
        <f t="shared" si="3"/>
        <v>105.42828132704936</v>
      </c>
      <c r="AN8" s="104">
        <f t="shared" si="4"/>
        <v>108.46605343343472</v>
      </c>
      <c r="AO8" s="104">
        <f t="shared" si="5"/>
        <v>151.44548954826379</v>
      </c>
      <c r="AP8" s="104">
        <f t="shared" si="6"/>
        <v>103.4279683904247</v>
      </c>
      <c r="AR8" s="104">
        <f t="shared" si="7"/>
        <v>93.701629608225815</v>
      </c>
      <c r="AS8" s="104">
        <f t="shared" si="8"/>
        <v>122.34288146071108</v>
      </c>
      <c r="AU8" s="104">
        <f t="shared" si="9"/>
        <v>261419.46041536066</v>
      </c>
      <c r="AV8" s="104">
        <f t="shared" si="10"/>
        <v>30925.361392705385</v>
      </c>
      <c r="AW8" s="104">
        <f t="shared" si="11"/>
        <v>1864773.5225862998</v>
      </c>
      <c r="AX8" s="104">
        <f t="shared" si="12"/>
        <v>96637.106193811793</v>
      </c>
      <c r="AY8" s="104">
        <f t="shared" si="13"/>
        <v>60615.491370710268</v>
      </c>
      <c r="BA8" s="104">
        <f t="shared" si="14"/>
        <v>306722.51249655231</v>
      </c>
      <c r="BB8" s="104">
        <f t="shared" si="15"/>
        <v>47826.775847456105</v>
      </c>
      <c r="BD8" s="105">
        <f t="shared" si="19"/>
        <v>83.149847941591545</v>
      </c>
      <c r="BE8" s="105">
        <f t="shared" si="20"/>
        <v>77.121572193519881</v>
      </c>
      <c r="BF8" s="105">
        <f t="shared" si="20"/>
        <v>100.82684319386819</v>
      </c>
      <c r="BG8" s="105">
        <f t="shared" si="20"/>
        <v>106.10563830871894</v>
      </c>
      <c r="BH8" s="105">
        <f t="shared" si="20"/>
        <v>76.872518492257996</v>
      </c>
      <c r="BI8" s="105"/>
      <c r="BJ8" s="105">
        <f t="shared" si="21"/>
        <v>90.284299163490687</v>
      </c>
      <c r="BK8" s="105">
        <f t="shared" si="21"/>
        <v>79.981424799914123</v>
      </c>
    </row>
    <row r="9" spans="1:63" s="104" customFormat="1" ht="10">
      <c r="A9" s="104">
        <v>1999</v>
      </c>
      <c r="B9" s="105">
        <v>57.717249999999879</v>
      </c>
      <c r="C9" s="105">
        <v>4.5372500000000002</v>
      </c>
      <c r="D9" s="105">
        <v>5.4852500000000024</v>
      </c>
      <c r="E9" s="105">
        <v>7.0877499999999785</v>
      </c>
      <c r="F9" s="105">
        <v>9.3572500000000112</v>
      </c>
      <c r="G9" s="105">
        <v>22.219499999999883</v>
      </c>
      <c r="H9" s="105">
        <v>1.2340000000000002</v>
      </c>
      <c r="I9" s="105">
        <v>7.7962500000000059</v>
      </c>
      <c r="J9" s="105"/>
      <c r="K9" s="105">
        <f t="shared" si="16"/>
        <v>130.95755361812414</v>
      </c>
      <c r="L9" s="105">
        <f t="shared" si="0"/>
        <v>133.76326650943389</v>
      </c>
      <c r="M9" s="105">
        <f t="shared" si="0"/>
        <v>106.15414388698071</v>
      </c>
      <c r="N9" s="105">
        <f t="shared" si="0"/>
        <v>141.59216900564351</v>
      </c>
      <c r="O9" s="105">
        <f t="shared" si="0"/>
        <v>136.85191956124351</v>
      </c>
      <c r="P9" s="105">
        <f t="shared" si="0"/>
        <v>127.74599706786938</v>
      </c>
      <c r="Q9" s="105">
        <f t="shared" si="0"/>
        <v>107.37437459212533</v>
      </c>
      <c r="R9" s="105">
        <f t="shared" si="0"/>
        <v>152.03295631825284</v>
      </c>
      <c r="S9" s="105"/>
      <c r="T9" s="106">
        <f t="shared" si="17"/>
        <v>0.99999999999999989</v>
      </c>
      <c r="U9" s="106">
        <f t="shared" si="18"/>
        <v>7.8611680216919722E-2</v>
      </c>
      <c r="V9" s="106">
        <f t="shared" si="1"/>
        <v>9.5036579185599004E-2</v>
      </c>
      <c r="W9" s="106">
        <f t="shared" si="1"/>
        <v>0.12280124226292821</v>
      </c>
      <c r="X9" s="106">
        <f t="shared" si="1"/>
        <v>0.16212224248383336</v>
      </c>
      <c r="Y9" s="106">
        <f t="shared" si="1"/>
        <v>0.38497156396051319</v>
      </c>
      <c r="Z9" s="106">
        <f t="shared" si="1"/>
        <v>2.1380090007753361E-2</v>
      </c>
      <c r="AA9" s="106">
        <f t="shared" si="1"/>
        <v>0.13507660188245321</v>
      </c>
      <c r="AB9" s="106"/>
      <c r="AC9" s="104">
        <v>14866959723.640808</v>
      </c>
      <c r="AD9" s="104">
        <v>139478626.07841647</v>
      </c>
      <c r="AE9" s="104">
        <v>10316116478.880987</v>
      </c>
      <c r="AF9" s="104">
        <v>540103520.25890565</v>
      </c>
      <c r="AG9" s="104">
        <v>515762726.44165474</v>
      </c>
      <c r="AI9" s="104">
        <v>349667910.48188275</v>
      </c>
      <c r="AJ9" s="104">
        <v>307708796.66265059</v>
      </c>
      <c r="AL9" s="104">
        <f t="shared" si="2"/>
        <v>107.29281339662882</v>
      </c>
      <c r="AM9" s="104">
        <f t="shared" si="3"/>
        <v>102.54462663434103</v>
      </c>
      <c r="AN9" s="104">
        <f t="shared" si="4"/>
        <v>107.94607086151404</v>
      </c>
      <c r="AO9" s="104">
        <f t="shared" si="5"/>
        <v>118.46836581546457</v>
      </c>
      <c r="AP9" s="104">
        <f t="shared" si="6"/>
        <v>95.662140272186022</v>
      </c>
      <c r="AR9" s="104">
        <f t="shared" si="7"/>
        <v>89.558713015614671</v>
      </c>
      <c r="AS9" s="104">
        <f t="shared" si="8"/>
        <v>100.34827864832752</v>
      </c>
      <c r="AU9" s="104">
        <f t="shared" si="9"/>
        <v>257582.60699601661</v>
      </c>
      <c r="AV9" s="104">
        <f t="shared" si="10"/>
        <v>30740.784853912937</v>
      </c>
      <c r="AW9" s="104">
        <f t="shared" si="11"/>
        <v>1880701.2403957855</v>
      </c>
      <c r="AX9" s="104">
        <f t="shared" si="12"/>
        <v>76202.394308335832</v>
      </c>
      <c r="AY9" s="104">
        <f t="shared" si="13"/>
        <v>55119.049554265854</v>
      </c>
      <c r="BA9" s="104">
        <f t="shared" si="14"/>
        <v>283361.35371303296</v>
      </c>
      <c r="BB9" s="104">
        <f t="shared" si="15"/>
        <v>39468.821120750406</v>
      </c>
      <c r="BD9" s="105">
        <f t="shared" si="19"/>
        <v>81.929457623725654</v>
      </c>
      <c r="BE9" s="105">
        <f t="shared" si="20"/>
        <v>76.661275782397936</v>
      </c>
      <c r="BF9" s="105">
        <f t="shared" si="20"/>
        <v>101.68804241541542</v>
      </c>
      <c r="BG9" s="105">
        <f t="shared" si="20"/>
        <v>83.668727336709352</v>
      </c>
      <c r="BH9" s="105">
        <f t="shared" si="20"/>
        <v>69.901935302687249</v>
      </c>
      <c r="BI9" s="105"/>
      <c r="BJ9" s="105">
        <f t="shared" si="21"/>
        <v>83.407901890757813</v>
      </c>
      <c r="BK9" s="105">
        <f t="shared" si="21"/>
        <v>66.004293462706187</v>
      </c>
    </row>
    <row r="10" spans="1:63" s="104" customFormat="1" ht="10">
      <c r="A10" s="104">
        <v>2000</v>
      </c>
      <c r="B10" s="105">
        <v>51.938749999999949</v>
      </c>
      <c r="C10" s="105">
        <v>3.4642499999999976</v>
      </c>
      <c r="D10" s="105">
        <v>5.7930000000000055</v>
      </c>
      <c r="E10" s="105">
        <v>4.7844999999999862</v>
      </c>
      <c r="F10" s="105">
        <v>8.9857500000000048</v>
      </c>
      <c r="G10" s="105">
        <v>21.327749999999963</v>
      </c>
      <c r="H10" s="105">
        <v>1.1677499999999998</v>
      </c>
      <c r="I10" s="105">
        <v>6.4157499999999956</v>
      </c>
      <c r="J10" s="105"/>
      <c r="K10" s="105">
        <f t="shared" si="16"/>
        <v>117.84642612015217</v>
      </c>
      <c r="L10" s="105">
        <f t="shared" si="0"/>
        <v>102.13001179245269</v>
      </c>
      <c r="M10" s="105">
        <f t="shared" si="0"/>
        <v>112.10992307320167</v>
      </c>
      <c r="N10" s="105">
        <f t="shared" si="0"/>
        <v>95.580082904659662</v>
      </c>
      <c r="O10" s="105">
        <f t="shared" si="0"/>
        <v>131.41864716636223</v>
      </c>
      <c r="P10" s="105">
        <f t="shared" si="0"/>
        <v>122.61908184091726</v>
      </c>
      <c r="Q10" s="105">
        <f t="shared" si="0"/>
        <v>101.60974548618664</v>
      </c>
      <c r="R10" s="105">
        <f t="shared" si="0"/>
        <v>125.11212948517931</v>
      </c>
      <c r="S10" s="105"/>
      <c r="T10" s="106">
        <f t="shared" si="17"/>
        <v>1</v>
      </c>
      <c r="U10" s="106">
        <f t="shared" si="18"/>
        <v>6.6698755745950772E-2</v>
      </c>
      <c r="V10" s="106">
        <f t="shared" si="1"/>
        <v>0.11153522177564942</v>
      </c>
      <c r="W10" s="106">
        <f t="shared" si="1"/>
        <v>9.2118119900844564E-2</v>
      </c>
      <c r="X10" s="106">
        <f t="shared" si="1"/>
        <v>0.17300666650622154</v>
      </c>
      <c r="Y10" s="106">
        <f t="shared" si="1"/>
        <v>0.41063271642078381</v>
      </c>
      <c r="Z10" s="106">
        <f t="shared" si="1"/>
        <v>2.2483213400399528E-2</v>
      </c>
      <c r="AA10" s="106">
        <f t="shared" si="1"/>
        <v>0.12352530625015046</v>
      </c>
      <c r="AB10" s="106"/>
      <c r="AC10" s="104">
        <v>14524312524.914402</v>
      </c>
      <c r="AD10" s="104">
        <v>140006831.84763008</v>
      </c>
      <c r="AE10" s="104">
        <v>9946005169.8063946</v>
      </c>
      <c r="AF10" s="104">
        <v>488043074.96209949</v>
      </c>
      <c r="AG10" s="104">
        <v>497981995.84190124</v>
      </c>
      <c r="AI10" s="104">
        <v>463563588.19698572</v>
      </c>
      <c r="AJ10" s="104">
        <v>226051032.72690839</v>
      </c>
      <c r="AL10" s="104">
        <f t="shared" si="2"/>
        <v>104.81997546357316</v>
      </c>
      <c r="AM10" s="104">
        <f t="shared" si="3"/>
        <v>102.9329632914548</v>
      </c>
      <c r="AN10" s="104">
        <f t="shared" si="4"/>
        <v>104.07328969645033</v>
      </c>
      <c r="AO10" s="104">
        <f t="shared" si="5"/>
        <v>107.04922921183433</v>
      </c>
      <c r="AP10" s="104">
        <f t="shared" si="6"/>
        <v>92.36422311459944</v>
      </c>
      <c r="AR10" s="104">
        <f t="shared" si="7"/>
        <v>118.73024980361615</v>
      </c>
      <c r="AS10" s="104">
        <f t="shared" si="8"/>
        <v>73.718503555460259</v>
      </c>
      <c r="AU10" s="104">
        <f t="shared" si="9"/>
        <v>279643.08969535108</v>
      </c>
      <c r="AV10" s="104">
        <f t="shared" si="10"/>
        <v>40414.759860757789</v>
      </c>
      <c r="AW10" s="104">
        <f t="shared" si="11"/>
        <v>1716900.5989653694</v>
      </c>
      <c r="AX10" s="104">
        <f t="shared" si="12"/>
        <v>102005.03186583778</v>
      </c>
      <c r="AY10" s="104">
        <f t="shared" si="13"/>
        <v>55419.079747589341</v>
      </c>
      <c r="BA10" s="104">
        <f t="shared" si="14"/>
        <v>396971.60196701845</v>
      </c>
      <c r="BB10" s="104">
        <f t="shared" si="15"/>
        <v>35233.765768134443</v>
      </c>
      <c r="BD10" s="105">
        <f t="shared" si="19"/>
        <v>88.946248871987251</v>
      </c>
      <c r="BE10" s="105">
        <f t="shared" si="20"/>
        <v>100.78620523478826</v>
      </c>
      <c r="BF10" s="105">
        <f t="shared" si="20"/>
        <v>92.831470081819717</v>
      </c>
      <c r="BG10" s="105">
        <f t="shared" si="20"/>
        <v>111.99951491841142</v>
      </c>
      <c r="BH10" s="105">
        <f t="shared" si="20"/>
        <v>70.282433357935886</v>
      </c>
      <c r="BI10" s="105"/>
      <c r="BJ10" s="105">
        <f t="shared" si="21"/>
        <v>116.84927389150576</v>
      </c>
      <c r="BK10" s="105">
        <f t="shared" si="21"/>
        <v>58.921947743038686</v>
      </c>
    </row>
    <row r="11" spans="1:63" s="104" customFormat="1" ht="10">
      <c r="A11" s="104">
        <v>2001</v>
      </c>
      <c r="B11" s="105">
        <v>53.829000000000043</v>
      </c>
      <c r="C11" s="105">
        <v>3.4664999999999999</v>
      </c>
      <c r="D11" s="105">
        <v>6.916249999999998</v>
      </c>
      <c r="E11" s="105">
        <v>4.5727500000000063</v>
      </c>
      <c r="F11" s="105">
        <v>9.6162500000000168</v>
      </c>
      <c r="G11" s="105">
        <v>21.933000000000021</v>
      </c>
      <c r="H11" s="105">
        <v>1.2262499999999994</v>
      </c>
      <c r="I11" s="105">
        <v>6.097999999999999</v>
      </c>
      <c r="J11" s="105"/>
      <c r="K11" s="105">
        <f t="shared" si="16"/>
        <v>122.13530883245521</v>
      </c>
      <c r="L11" s="105">
        <f t="shared" si="0"/>
        <v>102.19634433962257</v>
      </c>
      <c r="M11" s="105">
        <f t="shared" si="0"/>
        <v>133.84779137839291</v>
      </c>
      <c r="N11" s="105">
        <f t="shared" si="0"/>
        <v>91.349947560306049</v>
      </c>
      <c r="O11" s="105">
        <f t="shared" si="0"/>
        <v>140.63985374771525</v>
      </c>
      <c r="P11" s="105">
        <f t="shared" si="0"/>
        <v>126.09883002270963</v>
      </c>
      <c r="Q11" s="105">
        <f t="shared" si="0"/>
        <v>106.70002175331734</v>
      </c>
      <c r="R11" s="105">
        <f t="shared" si="0"/>
        <v>118.91575663026519</v>
      </c>
      <c r="S11" s="105"/>
      <c r="T11" s="106">
        <f t="shared" si="17"/>
        <v>0.99999999999999978</v>
      </c>
      <c r="U11" s="106">
        <f t="shared" si="18"/>
        <v>6.4398372624421732E-2</v>
      </c>
      <c r="V11" s="106">
        <f t="shared" si="1"/>
        <v>0.12848557469022259</v>
      </c>
      <c r="W11" s="106">
        <f t="shared" si="1"/>
        <v>8.4949562503483303E-2</v>
      </c>
      <c r="X11" s="106">
        <f t="shared" si="1"/>
        <v>0.17864441100522041</v>
      </c>
      <c r="Y11" s="106">
        <f t="shared" si="1"/>
        <v>0.40745694699882967</v>
      </c>
      <c r="Z11" s="106">
        <f t="shared" si="1"/>
        <v>2.2780471493061331E-2</v>
      </c>
      <c r="AA11" s="106">
        <f t="shared" si="1"/>
        <v>0.1132846606847609</v>
      </c>
      <c r="AB11" s="106"/>
      <c r="AC11" s="104">
        <v>14149248354.776871</v>
      </c>
      <c r="AD11" s="104">
        <v>151800234.56039801</v>
      </c>
      <c r="AE11" s="104">
        <v>9509141296.2899704</v>
      </c>
      <c r="AF11" s="104">
        <v>475637208.678114</v>
      </c>
      <c r="AG11" s="104">
        <v>447538532.87971985</v>
      </c>
      <c r="AI11" s="104">
        <v>596715193.98247933</v>
      </c>
      <c r="AJ11" s="104">
        <v>224025526.93361422</v>
      </c>
      <c r="AL11" s="104">
        <f t="shared" si="2"/>
        <v>102.11318868494639</v>
      </c>
      <c r="AM11" s="104">
        <f t="shared" si="3"/>
        <v>111.6034679553687</v>
      </c>
      <c r="AN11" s="104">
        <f t="shared" si="4"/>
        <v>99.502021162988143</v>
      </c>
      <c r="AO11" s="104">
        <f t="shared" si="5"/>
        <v>104.32807919140046</v>
      </c>
      <c r="AP11" s="104">
        <f t="shared" si="6"/>
        <v>83.008119266236321</v>
      </c>
      <c r="AR11" s="104">
        <f t="shared" si="7"/>
        <v>152.83371223938101</v>
      </c>
      <c r="AS11" s="104">
        <f t="shared" si="8"/>
        <v>73.057956889411841</v>
      </c>
      <c r="AU11" s="104">
        <f t="shared" si="9"/>
        <v>262855.49341018521</v>
      </c>
      <c r="AV11" s="104">
        <f t="shared" si="10"/>
        <v>43790.634519082072</v>
      </c>
      <c r="AW11" s="104">
        <f t="shared" si="11"/>
        <v>1374898.4343090509</v>
      </c>
      <c r="AX11" s="104">
        <f t="shared" si="12"/>
        <v>104015.57239694131</v>
      </c>
      <c r="AY11" s="104">
        <f t="shared" si="13"/>
        <v>46539.818835795566</v>
      </c>
      <c r="BA11" s="104">
        <f t="shared" si="14"/>
        <v>486617.8951946827</v>
      </c>
      <c r="BB11" s="104">
        <f t="shared" si="15"/>
        <v>36737.541314138121</v>
      </c>
      <c r="BD11" s="105">
        <f t="shared" si="19"/>
        <v>83.6066078360885</v>
      </c>
      <c r="BE11" s="105">
        <f t="shared" si="20"/>
        <v>109.20495119129117</v>
      </c>
      <c r="BF11" s="105">
        <f t="shared" si="20"/>
        <v>74.33968101998191</v>
      </c>
      <c r="BG11" s="105">
        <f t="shared" si="20"/>
        <v>114.20704880265716</v>
      </c>
      <c r="BH11" s="105">
        <f t="shared" si="20"/>
        <v>59.02176165167181</v>
      </c>
      <c r="BI11" s="105"/>
      <c r="BJ11" s="105">
        <f t="shared" si="21"/>
        <v>143.2368145085494</v>
      </c>
      <c r="BK11" s="105">
        <f t="shared" si="21"/>
        <v>61.4367338355041</v>
      </c>
    </row>
    <row r="12" spans="1:63" s="104" customFormat="1" ht="10">
      <c r="A12" s="104">
        <v>2002</v>
      </c>
      <c r="B12" s="105">
        <v>47.488999999999947</v>
      </c>
      <c r="C12" s="105">
        <v>3.4774999999999996</v>
      </c>
      <c r="D12" s="105">
        <v>6.7514999999999956</v>
      </c>
      <c r="E12" s="105">
        <v>3.8745000000000083</v>
      </c>
      <c r="F12" s="105">
        <v>8.5004999999999935</v>
      </c>
      <c r="G12" s="105">
        <v>19.917999999999946</v>
      </c>
      <c r="H12" s="105">
        <v>1.163750000000001</v>
      </c>
      <c r="I12" s="105">
        <v>3.8032499999999967</v>
      </c>
      <c r="J12" s="105"/>
      <c r="K12" s="105">
        <f t="shared" si="16"/>
        <v>107.75016591696769</v>
      </c>
      <c r="L12" s="105">
        <f t="shared" si="0"/>
        <v>102.52063679245276</v>
      </c>
      <c r="M12" s="105">
        <f t="shared" si="0"/>
        <v>130.65944167593989</v>
      </c>
      <c r="N12" s="105">
        <f t="shared" si="0"/>
        <v>77.400988862808177</v>
      </c>
      <c r="O12" s="105">
        <f t="shared" si="0"/>
        <v>124.3217550274224</v>
      </c>
      <c r="P12" s="105">
        <f t="shared" si="0"/>
        <v>114.51404260212105</v>
      </c>
      <c r="Q12" s="105">
        <f t="shared" si="0"/>
        <v>101.26169240809233</v>
      </c>
      <c r="R12" s="105">
        <f t="shared" si="0"/>
        <v>74.16634165366608</v>
      </c>
      <c r="S12" s="105"/>
      <c r="T12" s="106">
        <f t="shared" si="17"/>
        <v>0.99999999999999967</v>
      </c>
      <c r="U12" s="106">
        <f t="shared" si="18"/>
        <v>7.3227484259512796E-2</v>
      </c>
      <c r="V12" s="106">
        <f t="shared" si="1"/>
        <v>0.14216976562993541</v>
      </c>
      <c r="W12" s="106">
        <f t="shared" si="1"/>
        <v>8.158731495714823E-2</v>
      </c>
      <c r="X12" s="106">
        <f t="shared" si="1"/>
        <v>0.17899934721725036</v>
      </c>
      <c r="Y12" s="106">
        <f t="shared" si="1"/>
        <v>0.41942344542946719</v>
      </c>
      <c r="Z12" s="106">
        <f t="shared" si="1"/>
        <v>2.4505674998420733E-2</v>
      </c>
      <c r="AA12" s="106">
        <f t="shared" si="1"/>
        <v>8.0086967508265092E-2</v>
      </c>
      <c r="AB12" s="106"/>
      <c r="AC12" s="104">
        <v>12993143977.07172</v>
      </c>
      <c r="AD12" s="104">
        <v>144925084.08803904</v>
      </c>
      <c r="AE12" s="104">
        <v>8775615373.8685799</v>
      </c>
      <c r="AF12" s="104">
        <v>350704929.09059298</v>
      </c>
      <c r="AG12" s="104">
        <v>335546955.29775691</v>
      </c>
      <c r="AI12" s="104">
        <v>540405728.50125837</v>
      </c>
      <c r="AJ12" s="104">
        <v>175166111.72648811</v>
      </c>
      <c r="AL12" s="104">
        <f t="shared" si="2"/>
        <v>93.769741633906179</v>
      </c>
      <c r="AM12" s="104">
        <f t="shared" si="3"/>
        <v>106.54886024904818</v>
      </c>
      <c r="AN12" s="104">
        <f t="shared" si="4"/>
        <v>91.826531906681694</v>
      </c>
      <c r="AO12" s="104">
        <f t="shared" si="5"/>
        <v>76.924956558095786</v>
      </c>
      <c r="AP12" s="104">
        <f t="shared" si="6"/>
        <v>62.23625372670304</v>
      </c>
      <c r="AR12" s="104">
        <f t="shared" si="7"/>
        <v>138.41144726188998</v>
      </c>
      <c r="AS12" s="104">
        <f t="shared" si="8"/>
        <v>57.124196577794017</v>
      </c>
      <c r="AU12" s="104">
        <f t="shared" si="9"/>
        <v>273603.233950425</v>
      </c>
      <c r="AV12" s="104">
        <f t="shared" si="10"/>
        <v>41675.07809864531</v>
      </c>
      <c r="AW12" s="104">
        <f t="shared" si="11"/>
        <v>1299802.3215387077</v>
      </c>
      <c r="AX12" s="104">
        <f t="shared" si="12"/>
        <v>90516.177336583365</v>
      </c>
      <c r="AY12" s="104">
        <f t="shared" si="13"/>
        <v>39473.79040030083</v>
      </c>
      <c r="BA12" s="104">
        <f t="shared" si="14"/>
        <v>464365.82470569963</v>
      </c>
      <c r="BB12" s="104">
        <f t="shared" si="15"/>
        <v>46056.9543749394</v>
      </c>
      <c r="BD12" s="105">
        <f t="shared" si="19"/>
        <v>87.025148254681255</v>
      </c>
      <c r="BE12" s="105">
        <f t="shared" si="20"/>
        <v>103.92918302365828</v>
      </c>
      <c r="BF12" s="105">
        <f t="shared" si="20"/>
        <v>70.279293045219674</v>
      </c>
      <c r="BG12" s="105">
        <f t="shared" si="20"/>
        <v>99.384979040053167</v>
      </c>
      <c r="BH12" s="105">
        <f t="shared" si="20"/>
        <v>50.060629946042198</v>
      </c>
      <c r="BI12" s="105"/>
      <c r="BJ12" s="105">
        <f t="shared" si="21"/>
        <v>136.68687928311658</v>
      </c>
      <c r="BK12" s="105">
        <f t="shared" si="21"/>
        <v>77.021726168652592</v>
      </c>
    </row>
    <row r="13" spans="1:63" s="104" customFormat="1" ht="10">
      <c r="A13" s="104">
        <v>2003</v>
      </c>
      <c r="B13" s="105">
        <v>54.295000000000044</v>
      </c>
      <c r="C13" s="105">
        <v>3.8515000000000024</v>
      </c>
      <c r="D13" s="105">
        <v>7.6755000000000102</v>
      </c>
      <c r="E13" s="105">
        <v>4.5552499999999956</v>
      </c>
      <c r="F13" s="105">
        <v>9.1397500000000242</v>
      </c>
      <c r="G13" s="105">
        <v>22.529000000000011</v>
      </c>
      <c r="H13" s="105">
        <v>1.1232500000000005</v>
      </c>
      <c r="I13" s="105">
        <v>5.42075</v>
      </c>
      <c r="J13" s="105"/>
      <c r="K13" s="105">
        <f t="shared" si="16"/>
        <v>123.19263952624337</v>
      </c>
      <c r="L13" s="105">
        <f t="shared" si="0"/>
        <v>113.54658018867924</v>
      </c>
      <c r="M13" s="105">
        <f t="shared" si="0"/>
        <v>148.54129372490243</v>
      </c>
      <c r="N13" s="105">
        <f t="shared" si="0"/>
        <v>91.000349597962526</v>
      </c>
      <c r="O13" s="105">
        <f t="shared" si="0"/>
        <v>133.67093235831865</v>
      </c>
      <c r="P13" s="105">
        <f t="shared" si="0"/>
        <v>129.52539741857584</v>
      </c>
      <c r="Q13" s="105">
        <f t="shared" si="0"/>
        <v>97.737654992386396</v>
      </c>
      <c r="R13" s="105">
        <f t="shared" si="0"/>
        <v>105.70885335413416</v>
      </c>
      <c r="S13" s="105"/>
      <c r="T13" s="106">
        <f t="shared" si="17"/>
        <v>0.99999999999999989</v>
      </c>
      <c r="U13" s="106">
        <f t="shared" si="18"/>
        <v>7.0936550326917744E-2</v>
      </c>
      <c r="V13" s="106">
        <f t="shared" si="1"/>
        <v>0.14136660834330977</v>
      </c>
      <c r="W13" s="106">
        <f t="shared" si="1"/>
        <v>8.3898149000828662E-2</v>
      </c>
      <c r="X13" s="106">
        <f t="shared" si="1"/>
        <v>0.16833502164103539</v>
      </c>
      <c r="Y13" s="106">
        <f t="shared" si="1"/>
        <v>0.41493691868496163</v>
      </c>
      <c r="Z13" s="106">
        <f t="shared" si="1"/>
        <v>2.0687908647205076E-2</v>
      </c>
      <c r="AA13" s="106">
        <f t="shared" si="1"/>
        <v>9.9838843355741697E-2</v>
      </c>
      <c r="AB13" s="106"/>
      <c r="AC13" s="104">
        <v>13621125712.529638</v>
      </c>
      <c r="AD13" s="104">
        <v>151809797.56210074</v>
      </c>
      <c r="AE13" s="104">
        <v>8810257759.3427277</v>
      </c>
      <c r="AF13" s="104">
        <v>488951956.62394661</v>
      </c>
      <c r="AG13" s="104">
        <v>416019707.00823855</v>
      </c>
      <c r="AI13" s="104">
        <v>605711921.97759187</v>
      </c>
      <c r="AJ13" s="104">
        <v>293019800.90916032</v>
      </c>
      <c r="AL13" s="104">
        <f t="shared" si="2"/>
        <v>98.301799863124089</v>
      </c>
      <c r="AM13" s="104">
        <f t="shared" si="3"/>
        <v>111.61049867015763</v>
      </c>
      <c r="AN13" s="104">
        <f t="shared" si="4"/>
        <v>92.189023877847362</v>
      </c>
      <c r="AO13" s="104">
        <f t="shared" si="5"/>
        <v>107.24858678155923</v>
      </c>
      <c r="AP13" s="104">
        <f t="shared" si="6"/>
        <v>77.162100957518291</v>
      </c>
      <c r="AR13" s="104">
        <f t="shared" si="7"/>
        <v>155.13799969739634</v>
      </c>
      <c r="AS13" s="104">
        <f t="shared" si="8"/>
        <v>95.557985179560205</v>
      </c>
      <c r="AU13" s="104">
        <f t="shared" si="9"/>
        <v>250872.5612400705</v>
      </c>
      <c r="AV13" s="104">
        <f t="shared" si="10"/>
        <v>39415.759460496076</v>
      </c>
      <c r="AW13" s="104">
        <f t="shared" si="11"/>
        <v>1147841.5424848825</v>
      </c>
      <c r="AX13" s="104">
        <f t="shared" si="12"/>
        <v>107338.1168155309</v>
      </c>
      <c r="AY13" s="104">
        <f t="shared" si="13"/>
        <v>45517.624334170789</v>
      </c>
      <c r="BA13" s="104">
        <f t="shared" si="14"/>
        <v>539249.42975970765</v>
      </c>
      <c r="BB13" s="104">
        <f t="shared" si="15"/>
        <v>54055.213929651858</v>
      </c>
      <c r="BD13" s="105">
        <f t="shared" si="19"/>
        <v>79.795189259000438</v>
      </c>
      <c r="BE13" s="105">
        <f t="shared" si="20"/>
        <v>98.294901074691595</v>
      </c>
      <c r="BF13" s="105">
        <f t="shared" si="20"/>
        <v>62.062892793017454</v>
      </c>
      <c r="BG13" s="105">
        <f t="shared" si="20"/>
        <v>117.85513710153974</v>
      </c>
      <c r="BH13" s="105">
        <f t="shared" si="20"/>
        <v>57.72541538849849</v>
      </c>
      <c r="BI13" s="105"/>
      <c r="BJ13" s="105">
        <f t="shared" si="21"/>
        <v>158.72899724213903</v>
      </c>
      <c r="BK13" s="105">
        <f t="shared" si="21"/>
        <v>90.397333948399165</v>
      </c>
    </row>
    <row r="14" spans="1:63" s="104" customFormat="1" ht="10">
      <c r="A14" s="104">
        <v>2004</v>
      </c>
      <c r="B14" s="105">
        <v>62.889500000000041</v>
      </c>
      <c r="C14" s="105">
        <v>4.2115000000000054</v>
      </c>
      <c r="D14" s="105">
        <v>8.8950000000000085</v>
      </c>
      <c r="E14" s="105">
        <v>5.3880000000000088</v>
      </c>
      <c r="F14" s="105">
        <v>10.60674999999998</v>
      </c>
      <c r="G14" s="105">
        <v>25.700000000000035</v>
      </c>
      <c r="H14" s="105">
        <v>1.1512499999999992</v>
      </c>
      <c r="I14" s="105">
        <v>6.9370000000000047</v>
      </c>
      <c r="J14" s="105"/>
      <c r="K14" s="105">
        <f t="shared" si="16"/>
        <v>142.69313018667799</v>
      </c>
      <c r="L14" s="105">
        <f t="shared" si="0"/>
        <v>124.15978773584915</v>
      </c>
      <c r="M14" s="105">
        <f t="shared" si="0"/>
        <v>172.14185495186067</v>
      </c>
      <c r="N14" s="105">
        <f t="shared" si="0"/>
        <v>107.63621834889928</v>
      </c>
      <c r="O14" s="105">
        <f t="shared" si="0"/>
        <v>155.12614259597802</v>
      </c>
      <c r="P14" s="105">
        <f t="shared" si="0"/>
        <v>147.75634576134769</v>
      </c>
      <c r="Q14" s="105">
        <f t="shared" si="0"/>
        <v>100.17402653904715</v>
      </c>
      <c r="R14" s="105">
        <f t="shared" si="0"/>
        <v>135.27691107644316</v>
      </c>
      <c r="S14" s="105"/>
      <c r="T14" s="106">
        <f t="shared" si="17"/>
        <v>1</v>
      </c>
      <c r="U14" s="106">
        <f t="shared" si="18"/>
        <v>6.6966663751500691E-2</v>
      </c>
      <c r="V14" s="106">
        <f t="shared" si="1"/>
        <v>0.14143855492570306</v>
      </c>
      <c r="W14" s="106">
        <f t="shared" si="1"/>
        <v>8.5674079138807036E-2</v>
      </c>
      <c r="X14" s="106">
        <f t="shared" si="1"/>
        <v>0.16865693001216378</v>
      </c>
      <c r="Y14" s="106">
        <f t="shared" si="1"/>
        <v>0.40865327280388647</v>
      </c>
      <c r="Z14" s="106">
        <f t="shared" si="1"/>
        <v>1.8305917522002852E-2</v>
      </c>
      <c r="AA14" s="106">
        <f t="shared" si="1"/>
        <v>0.11030458184593613</v>
      </c>
      <c r="AB14" s="106"/>
      <c r="AC14" s="104">
        <v>13442824244.412977</v>
      </c>
      <c r="AD14" s="104">
        <v>138553902.47576112</v>
      </c>
      <c r="AE14" s="104">
        <v>8343574321.0263596</v>
      </c>
      <c r="AF14" s="104">
        <v>569606404.74146855</v>
      </c>
      <c r="AG14" s="104">
        <v>530223813.51625991</v>
      </c>
      <c r="AI14" s="104">
        <v>572208139.8410728</v>
      </c>
      <c r="AJ14" s="104">
        <v>249094179.86956793</v>
      </c>
      <c r="AL14" s="104">
        <f t="shared" si="2"/>
        <v>97.015022572904797</v>
      </c>
      <c r="AM14" s="104">
        <f t="shared" si="3"/>
        <v>101.86477023454437</v>
      </c>
      <c r="AN14" s="104">
        <f t="shared" si="4"/>
        <v>87.305728540350543</v>
      </c>
      <c r="AO14" s="104">
        <f t="shared" si="5"/>
        <v>124.93964100696155</v>
      </c>
      <c r="AP14" s="104">
        <f t="shared" si="6"/>
        <v>98.344339797854289</v>
      </c>
      <c r="AR14" s="104">
        <f t="shared" si="7"/>
        <v>146.55684163468743</v>
      </c>
      <c r="AS14" s="104">
        <f t="shared" si="8"/>
        <v>81.23320633771803</v>
      </c>
      <c r="AU14" s="104">
        <f t="shared" si="9"/>
        <v>213753.07872399953</v>
      </c>
      <c r="AV14" s="104">
        <f t="shared" si="10"/>
        <v>32898.943957203119</v>
      </c>
      <c r="AW14" s="104">
        <f t="shared" si="11"/>
        <v>938007.23114405293</v>
      </c>
      <c r="AX14" s="104">
        <f t="shared" si="12"/>
        <v>105717.59553479354</v>
      </c>
      <c r="AY14" s="104">
        <f t="shared" si="13"/>
        <v>49989.281685366477</v>
      </c>
      <c r="BA14" s="104">
        <f t="shared" si="14"/>
        <v>497032.04329300596</v>
      </c>
      <c r="BB14" s="104">
        <f t="shared" si="15"/>
        <v>35908.055336538528</v>
      </c>
      <c r="BD14" s="105">
        <f t="shared" si="19"/>
        <v>67.988572712635204</v>
      </c>
      <c r="BE14" s="105">
        <f t="shared" si="20"/>
        <v>82.043286390970977</v>
      </c>
      <c r="BF14" s="105">
        <f t="shared" si="20"/>
        <v>50.717315997765624</v>
      </c>
      <c r="BG14" s="105">
        <f t="shared" si="20"/>
        <v>116.07583666863303</v>
      </c>
      <c r="BH14" s="105">
        <f t="shared" si="20"/>
        <v>63.396367725064593</v>
      </c>
      <c r="BI14" s="105"/>
      <c r="BJ14" s="105">
        <f t="shared" si="21"/>
        <v>146.30223691523528</v>
      </c>
      <c r="BK14" s="105">
        <f t="shared" si="21"/>
        <v>60.049572163733281</v>
      </c>
    </row>
    <row r="15" spans="1:63" s="104" customFormat="1" ht="10">
      <c r="A15" s="104">
        <v>2005</v>
      </c>
      <c r="B15" s="105">
        <v>72.620999999999981</v>
      </c>
      <c r="C15" s="105">
        <v>4.6757500000000016</v>
      </c>
      <c r="D15" s="105">
        <v>10.031250000000002</v>
      </c>
      <c r="E15" s="105">
        <v>6.2040000000000202</v>
      </c>
      <c r="F15" s="105">
        <v>12.309999999999993</v>
      </c>
      <c r="G15" s="105">
        <v>29.669749999999965</v>
      </c>
      <c r="H15" s="105">
        <v>1.1777499999999994</v>
      </c>
      <c r="I15" s="105">
        <v>8.5525000000000002</v>
      </c>
      <c r="J15" s="105"/>
      <c r="K15" s="105">
        <f t="shared" si="16"/>
        <v>164.77341698195619</v>
      </c>
      <c r="L15" s="105">
        <f t="shared" si="0"/>
        <v>137.84640330188677</v>
      </c>
      <c r="M15" s="105">
        <f t="shared" si="0"/>
        <v>194.13130775557627</v>
      </c>
      <c r="N15" s="105">
        <f t="shared" si="0"/>
        <v>123.93747190730737</v>
      </c>
      <c r="O15" s="105">
        <f t="shared" si="0"/>
        <v>180.03656307129816</v>
      </c>
      <c r="P15" s="105">
        <f t="shared" si="0"/>
        <v>170.57952683473673</v>
      </c>
      <c r="Q15" s="105">
        <f t="shared" si="0"/>
        <v>102.47987818142263</v>
      </c>
      <c r="R15" s="105">
        <f t="shared" si="0"/>
        <v>166.78042121684868</v>
      </c>
      <c r="S15" s="105"/>
      <c r="T15" s="106">
        <f t="shared" si="17"/>
        <v>1</v>
      </c>
      <c r="U15" s="106">
        <f t="shared" si="18"/>
        <v>6.4385646025254442E-2</v>
      </c>
      <c r="V15" s="106">
        <f t="shared" si="1"/>
        <v>0.1381315322014294</v>
      </c>
      <c r="W15" s="106">
        <f t="shared" si="1"/>
        <v>8.5429834345437564E-2</v>
      </c>
      <c r="X15" s="106">
        <f t="shared" si="1"/>
        <v>0.16951019677503748</v>
      </c>
      <c r="Y15" s="106">
        <f t="shared" si="1"/>
        <v>0.40855606505005404</v>
      </c>
      <c r="Z15" s="106">
        <f t="shared" si="1"/>
        <v>1.6217760702827003E-2</v>
      </c>
      <c r="AA15" s="106">
        <f t="shared" si="1"/>
        <v>0.1177689648999601</v>
      </c>
      <c r="AB15" s="106"/>
      <c r="AC15" s="104">
        <v>13281031959.654266</v>
      </c>
      <c r="AD15" s="104">
        <v>144660325.81687352</v>
      </c>
      <c r="AE15" s="104">
        <v>7581496816.3892765</v>
      </c>
      <c r="AF15" s="104">
        <v>623004296.47746193</v>
      </c>
      <c r="AG15" s="104">
        <v>662311797.47442579</v>
      </c>
      <c r="AI15" s="104">
        <v>638943053.55545378</v>
      </c>
      <c r="AJ15" s="104">
        <v>319815160.23861402</v>
      </c>
      <c r="AL15" s="104">
        <f t="shared" si="2"/>
        <v>95.847389799270061</v>
      </c>
      <c r="AM15" s="104">
        <f t="shared" si="3"/>
        <v>106.35421008057176</v>
      </c>
      <c r="AN15" s="104">
        <f t="shared" si="4"/>
        <v>79.331480431972878</v>
      </c>
      <c r="AO15" s="104">
        <f t="shared" si="5"/>
        <v>136.65213821290794</v>
      </c>
      <c r="AP15" s="104">
        <f t="shared" si="6"/>
        <v>122.84362716755865</v>
      </c>
      <c r="AR15" s="104">
        <f t="shared" si="7"/>
        <v>163.64932512060835</v>
      </c>
      <c r="AS15" s="104">
        <f t="shared" si="8"/>
        <v>104.29633849814266</v>
      </c>
      <c r="AU15" s="104">
        <f t="shared" si="9"/>
        <v>182881.42492742138</v>
      </c>
      <c r="AV15" s="104">
        <f t="shared" si="10"/>
        <v>30938.421818290855</v>
      </c>
      <c r="AW15" s="104">
        <f t="shared" si="11"/>
        <v>755787.84462447604</v>
      </c>
      <c r="AX15" s="104">
        <f t="shared" si="12"/>
        <v>100419.77699507735</v>
      </c>
      <c r="AY15" s="104">
        <f t="shared" si="13"/>
        <v>53802.745530010252</v>
      </c>
      <c r="BA15" s="104">
        <f t="shared" si="14"/>
        <v>542511.6141417569</v>
      </c>
      <c r="BB15" s="104">
        <f t="shared" si="15"/>
        <v>37394.347879405323</v>
      </c>
      <c r="BD15" s="105">
        <f t="shared" si="19"/>
        <v>58.169206875017942</v>
      </c>
      <c r="BE15" s="105">
        <f t="shared" si="20"/>
        <v>77.154142243126671</v>
      </c>
      <c r="BF15" s="105">
        <f t="shared" si="20"/>
        <v>40.86485654949395</v>
      </c>
      <c r="BG15" s="105">
        <f t="shared" si="20"/>
        <v>110.25893630871366</v>
      </c>
      <c r="BH15" s="105">
        <f t="shared" si="20"/>
        <v>68.232599574182089</v>
      </c>
      <c r="BI15" s="105"/>
      <c r="BJ15" s="105">
        <f t="shared" si="21"/>
        <v>159.68922682645658</v>
      </c>
      <c r="BK15" s="105">
        <f t="shared" si="21"/>
        <v>62.535121171409003</v>
      </c>
    </row>
    <row r="16" spans="1:63" s="104" customFormat="1" ht="10">
      <c r="A16" s="104">
        <v>2006</v>
      </c>
      <c r="B16" s="105">
        <v>81.922500000000085</v>
      </c>
      <c r="C16" s="105">
        <v>4.7097500000000023</v>
      </c>
      <c r="D16" s="105">
        <v>11.27725</v>
      </c>
      <c r="E16" s="105">
        <v>7.1135000000000117</v>
      </c>
      <c r="F16" s="105">
        <v>13.810500000000005</v>
      </c>
      <c r="G16" s="105">
        <v>33.326500000000074</v>
      </c>
      <c r="H16" s="105">
        <v>1.214</v>
      </c>
      <c r="I16" s="105">
        <v>10.470999999999993</v>
      </c>
      <c r="J16" s="105"/>
      <c r="K16" s="105">
        <f t="shared" si="16"/>
        <v>185.87805528296667</v>
      </c>
      <c r="L16" s="105">
        <f t="shared" si="0"/>
        <v>138.84876179245279</v>
      </c>
      <c r="M16" s="105">
        <f t="shared" si="0"/>
        <v>218.24471430644957</v>
      </c>
      <c r="N16" s="105">
        <f t="shared" si="0"/>
        <v>142.10657743594933</v>
      </c>
      <c r="O16" s="105">
        <f t="shared" si="0"/>
        <v>201.98171846435136</v>
      </c>
      <c r="P16" s="105">
        <f t="shared" si="0"/>
        <v>191.60318509788164</v>
      </c>
      <c r="Q16" s="105">
        <f t="shared" si="0"/>
        <v>105.63410920165326</v>
      </c>
      <c r="R16" s="105">
        <f t="shared" si="0"/>
        <v>204.19266770670811</v>
      </c>
      <c r="S16" s="105"/>
      <c r="T16" s="106">
        <f t="shared" si="17"/>
        <v>0.99999999999999989</v>
      </c>
      <c r="U16" s="106">
        <f t="shared" si="18"/>
        <v>5.7490310964631176E-2</v>
      </c>
      <c r="V16" s="106">
        <f t="shared" si="1"/>
        <v>0.1376575421892641</v>
      </c>
      <c r="W16" s="106">
        <f t="shared" si="1"/>
        <v>8.6832066892489901E-2</v>
      </c>
      <c r="X16" s="106">
        <f t="shared" si="1"/>
        <v>0.16858006042296061</v>
      </c>
      <c r="Y16" s="106">
        <f t="shared" si="1"/>
        <v>0.4068052122432792</v>
      </c>
      <c r="Z16" s="106">
        <f t="shared" si="1"/>
        <v>1.4818883701058912E-2</v>
      </c>
      <c r="AA16" s="106">
        <f t="shared" si="1"/>
        <v>0.1278159235863161</v>
      </c>
      <c r="AB16" s="106"/>
      <c r="AC16" s="104">
        <v>13338932271.103079</v>
      </c>
      <c r="AD16" s="104">
        <v>147301352.76746973</v>
      </c>
      <c r="AE16" s="104">
        <v>7004829854.6638365</v>
      </c>
      <c r="AF16" s="104">
        <v>707232918.74972796</v>
      </c>
      <c r="AG16" s="104">
        <v>798559395.86423993</v>
      </c>
      <c r="AI16" s="104">
        <v>688287629.51243746</v>
      </c>
      <c r="AJ16" s="104">
        <v>465455538.97540104</v>
      </c>
      <c r="AL16" s="104">
        <f t="shared" si="2"/>
        <v>96.265248421837356</v>
      </c>
      <c r="AM16" s="104">
        <f t="shared" si="3"/>
        <v>108.29589197259055</v>
      </c>
      <c r="AN16" s="104">
        <f t="shared" si="4"/>
        <v>73.297336397117945</v>
      </c>
      <c r="AO16" s="104">
        <f t="shared" si="5"/>
        <v>155.12716542750582</v>
      </c>
      <c r="AP16" s="104">
        <f t="shared" si="6"/>
        <v>148.11442748079008</v>
      </c>
      <c r="AR16" s="104">
        <f t="shared" si="7"/>
        <v>176.28770738141827</v>
      </c>
      <c r="AS16" s="104">
        <f t="shared" si="8"/>
        <v>151.79176750906433</v>
      </c>
      <c r="AU16" s="104">
        <f t="shared" si="9"/>
        <v>162823.79408713192</v>
      </c>
      <c r="AV16" s="104">
        <f t="shared" si="10"/>
        <v>31275.832638137832</v>
      </c>
      <c r="AW16" s="104">
        <f t="shared" si="11"/>
        <v>621146.9866025704</v>
      </c>
      <c r="AX16" s="104">
        <f t="shared" si="12"/>
        <v>99421.22987976759</v>
      </c>
      <c r="AY16" s="104">
        <f t="shared" si="13"/>
        <v>57822.627411334826</v>
      </c>
      <c r="BA16" s="104">
        <f t="shared" si="14"/>
        <v>566958.50865933893</v>
      </c>
      <c r="BB16" s="104">
        <f t="shared" si="15"/>
        <v>44451.870783631108</v>
      </c>
      <c r="BD16" s="105">
        <f t="shared" si="19"/>
        <v>51.789463944676214</v>
      </c>
      <c r="BE16" s="105">
        <f t="shared" si="20"/>
        <v>77.995576319555639</v>
      </c>
      <c r="BF16" s="105">
        <f t="shared" si="20"/>
        <v>33.584930856193417</v>
      </c>
      <c r="BG16" s="105">
        <f t="shared" si="20"/>
        <v>109.16255125307282</v>
      </c>
      <c r="BH16" s="105">
        <f t="shared" si="20"/>
        <v>73.330610615104476</v>
      </c>
      <c r="BI16" s="105"/>
      <c r="BJ16" s="105">
        <f t="shared" si="21"/>
        <v>166.88521228014409</v>
      </c>
      <c r="BK16" s="105">
        <f t="shared" si="21"/>
        <v>74.337521133271167</v>
      </c>
    </row>
    <row r="17" spans="1:63" s="104" customFormat="1" ht="10">
      <c r="A17" s="104">
        <v>2007</v>
      </c>
      <c r="B17" s="105">
        <v>90.067500000000052</v>
      </c>
      <c r="C17" s="105">
        <v>4.7360000000000051</v>
      </c>
      <c r="D17" s="105">
        <v>12.724500000000004</v>
      </c>
      <c r="E17" s="105">
        <v>7.6447500000000117</v>
      </c>
      <c r="F17" s="105">
        <v>15.322500000000019</v>
      </c>
      <c r="G17" s="105">
        <v>36.643499999999996</v>
      </c>
      <c r="H17" s="105">
        <v>1.2985000000000002</v>
      </c>
      <c r="I17" s="105">
        <v>11.697750000000001</v>
      </c>
      <c r="J17" s="105"/>
      <c r="K17" s="105">
        <f t="shared" si="16"/>
        <v>204.35865292439308</v>
      </c>
      <c r="L17" s="105">
        <f t="shared" si="0"/>
        <v>139.62264150943403</v>
      </c>
      <c r="M17" s="105">
        <f t="shared" si="0"/>
        <v>246.25284242101739</v>
      </c>
      <c r="N17" s="105">
        <f t="shared" si="0"/>
        <v>152.71937272137112</v>
      </c>
      <c r="O17" s="105">
        <f t="shared" si="0"/>
        <v>224.09506398537536</v>
      </c>
      <c r="P17" s="105">
        <f t="shared" si="0"/>
        <v>210.67352746715704</v>
      </c>
      <c r="Q17" s="105">
        <f t="shared" si="0"/>
        <v>112.9867304763977</v>
      </c>
      <c r="R17" s="105">
        <f t="shared" si="0"/>
        <v>228.1152496099844</v>
      </c>
      <c r="S17" s="105"/>
      <c r="T17" s="106">
        <f t="shared" si="17"/>
        <v>0.99999999999999978</v>
      </c>
      <c r="U17" s="106">
        <f t="shared" si="18"/>
        <v>5.2582785133372216E-2</v>
      </c>
      <c r="V17" s="106">
        <f t="shared" si="1"/>
        <v>0.14127737530185691</v>
      </c>
      <c r="W17" s="106">
        <f t="shared" si="1"/>
        <v>8.4878008160546331E-2</v>
      </c>
      <c r="X17" s="106">
        <f t="shared" si="1"/>
        <v>0.17012240819385471</v>
      </c>
      <c r="Y17" s="106">
        <f t="shared" si="1"/>
        <v>0.40684486635023703</v>
      </c>
      <c r="Z17" s="106">
        <f t="shared" si="1"/>
        <v>1.4416965053987282E-2</v>
      </c>
      <c r="AA17" s="106">
        <f t="shared" si="1"/>
        <v>0.12987759180614533</v>
      </c>
      <c r="AB17" s="106"/>
      <c r="AC17" s="104">
        <v>13515714924.972126</v>
      </c>
      <c r="AD17" s="104">
        <v>150215643.1626243</v>
      </c>
      <c r="AE17" s="104">
        <v>6898147972.4277763</v>
      </c>
      <c r="AF17" s="104">
        <v>761703684.29397976</v>
      </c>
      <c r="AG17" s="104">
        <v>876250291.25425231</v>
      </c>
      <c r="AI17" s="104">
        <v>562049690.26077807</v>
      </c>
      <c r="AJ17" s="104">
        <v>472827878.28764111</v>
      </c>
      <c r="AL17" s="104">
        <f t="shared" si="2"/>
        <v>97.541064637520734</v>
      </c>
      <c r="AM17" s="104">
        <f t="shared" si="3"/>
        <v>110.43847703295067</v>
      </c>
      <c r="AN17" s="104">
        <f t="shared" si="4"/>
        <v>72.181035505879592</v>
      </c>
      <c r="AO17" s="104">
        <f t="shared" si="5"/>
        <v>167.07499086595413</v>
      </c>
      <c r="AP17" s="104">
        <f t="shared" si="6"/>
        <v>162.52430425483774</v>
      </c>
      <c r="AR17" s="104">
        <f t="shared" si="7"/>
        <v>143.95500817106927</v>
      </c>
      <c r="AS17" s="104">
        <f t="shared" si="8"/>
        <v>154.19599373729841</v>
      </c>
      <c r="AU17" s="104">
        <f t="shared" si="9"/>
        <v>150062.06372967071</v>
      </c>
      <c r="AV17" s="104">
        <f t="shared" si="10"/>
        <v>31717.830059675704</v>
      </c>
      <c r="AW17" s="104">
        <f t="shared" si="11"/>
        <v>542115.44441257219</v>
      </c>
      <c r="AX17" s="104">
        <f t="shared" si="12"/>
        <v>99637.487726083724</v>
      </c>
      <c r="AY17" s="104">
        <f t="shared" si="13"/>
        <v>57187.162098499015</v>
      </c>
      <c r="BA17" s="104">
        <f t="shared" si="14"/>
        <v>432845.35253044125</v>
      </c>
      <c r="BB17" s="104">
        <f t="shared" si="15"/>
        <v>40420.412326100406</v>
      </c>
      <c r="BD17" s="105">
        <f t="shared" si="19"/>
        <v>47.730332550982382</v>
      </c>
      <c r="BE17" s="105">
        <f t="shared" si="20"/>
        <v>79.097828145221399</v>
      </c>
      <c r="BF17" s="105">
        <f t="shared" si="20"/>
        <v>29.311757296377522</v>
      </c>
      <c r="BG17" s="105">
        <f t="shared" si="20"/>
        <v>109.39999810683747</v>
      </c>
      <c r="BH17" s="105">
        <f t="shared" si="20"/>
        <v>72.524714005054662</v>
      </c>
      <c r="BI17" s="105"/>
      <c r="BJ17" s="105">
        <f t="shared" si="21"/>
        <v>127.40877407824512</v>
      </c>
      <c r="BK17" s="105">
        <f t="shared" si="21"/>
        <v>67.595653513271017</v>
      </c>
    </row>
    <row r="18" spans="1:63" s="104" customFormat="1" ht="10">
      <c r="A18" s="104">
        <v>2008</v>
      </c>
      <c r="B18" s="105">
        <v>93.846749999999943</v>
      </c>
      <c r="C18" s="105">
        <v>4.9247499999999969</v>
      </c>
      <c r="D18" s="105">
        <v>13.237999999999991</v>
      </c>
      <c r="E18" s="105">
        <v>7.7122499999999841</v>
      </c>
      <c r="F18" s="105">
        <v>16.728250000000013</v>
      </c>
      <c r="G18" s="105">
        <v>38.823999999999955</v>
      </c>
      <c r="H18" s="105">
        <v>1.3690000000000002</v>
      </c>
      <c r="I18" s="105">
        <v>11.050499999999998</v>
      </c>
      <c r="J18" s="105"/>
      <c r="K18" s="105">
        <f t="shared" si="16"/>
        <v>212.93358216151512</v>
      </c>
      <c r="L18" s="105">
        <f t="shared" si="0"/>
        <v>145.18720518867906</v>
      </c>
      <c r="M18" s="105">
        <f t="shared" si="0"/>
        <v>256.19043011272942</v>
      </c>
      <c r="N18" s="105">
        <f t="shared" si="0"/>
        <v>154.06782200469476</v>
      </c>
      <c r="O18" s="105">
        <f t="shared" si="0"/>
        <v>244.65447897623454</v>
      </c>
      <c r="P18" s="105">
        <f t="shared" si="0"/>
        <v>223.20981976025479</v>
      </c>
      <c r="Q18" s="105">
        <f t="shared" si="0"/>
        <v>119.12116597781164</v>
      </c>
      <c r="R18" s="105">
        <f t="shared" si="0"/>
        <v>215.49336973478935</v>
      </c>
      <c r="S18" s="105"/>
      <c r="T18" s="106">
        <f t="shared" si="17"/>
        <v>1</v>
      </c>
      <c r="U18" s="106">
        <f t="shared" si="18"/>
        <v>5.247651090741022E-2</v>
      </c>
      <c r="V18" s="106">
        <f t="shared" si="1"/>
        <v>0.1410597596613628</v>
      </c>
      <c r="W18" s="106">
        <f t="shared" si="1"/>
        <v>8.217919107481067E-2</v>
      </c>
      <c r="X18" s="106">
        <f t="shared" si="1"/>
        <v>0.17825071193195313</v>
      </c>
      <c r="Y18" s="106">
        <f t="shared" si="1"/>
        <v>0.41369573267055043</v>
      </c>
      <c r="Z18" s="106">
        <f t="shared" si="1"/>
        <v>1.4587612250823827E-2</v>
      </c>
      <c r="AA18" s="106">
        <f t="shared" si="1"/>
        <v>0.11775048150308887</v>
      </c>
      <c r="AB18" s="106"/>
      <c r="AC18" s="104">
        <v>13297045557.871819</v>
      </c>
      <c r="AD18" s="104">
        <v>163448238.59814611</v>
      </c>
      <c r="AE18" s="104">
        <v>6578989721.3024158</v>
      </c>
      <c r="AF18" s="104">
        <v>862535972.67204571</v>
      </c>
      <c r="AG18" s="104">
        <v>774657723.56279445</v>
      </c>
      <c r="AI18" s="104">
        <v>584467454.27725506</v>
      </c>
      <c r="AJ18" s="104">
        <v>460377122.17835128</v>
      </c>
      <c r="AL18" s="104">
        <f t="shared" si="2"/>
        <v>95.962957745730037</v>
      </c>
      <c r="AM18" s="104">
        <f t="shared" si="3"/>
        <v>120.1670755751817</v>
      </c>
      <c r="AN18" s="104">
        <f t="shared" si="4"/>
        <v>68.841418387117471</v>
      </c>
      <c r="AO18" s="104">
        <f t="shared" si="5"/>
        <v>189.19192952218972</v>
      </c>
      <c r="AP18" s="104">
        <f t="shared" si="6"/>
        <v>143.68121621673541</v>
      </c>
      <c r="AR18" s="104">
        <f t="shared" si="7"/>
        <v>149.69675922633934</v>
      </c>
      <c r="AS18" s="104">
        <f t="shared" si="8"/>
        <v>150.13562251298418</v>
      </c>
      <c r="AU18" s="104">
        <f t="shared" si="9"/>
        <v>141688.92964190902</v>
      </c>
      <c r="AV18" s="104">
        <f t="shared" si="10"/>
        <v>33189.144341975982</v>
      </c>
      <c r="AW18" s="104">
        <f t="shared" si="11"/>
        <v>496977.61907406105</v>
      </c>
      <c r="AX18" s="104">
        <f t="shared" si="12"/>
        <v>111839.73194230575</v>
      </c>
      <c r="AY18" s="104">
        <f t="shared" si="13"/>
        <v>46308.354045569249</v>
      </c>
      <c r="BA18" s="104">
        <f t="shared" si="14"/>
        <v>426930.20765321766</v>
      </c>
      <c r="BB18" s="104">
        <f t="shared" si="15"/>
        <v>41661.202857640048</v>
      </c>
      <c r="BD18" s="105">
        <f t="shared" si="19"/>
        <v>45.067084661610515</v>
      </c>
      <c r="BE18" s="105">
        <f t="shared" si="20"/>
        <v>82.766987227984544</v>
      </c>
      <c r="BF18" s="105">
        <f t="shared" si="20"/>
        <v>26.871190448771149</v>
      </c>
      <c r="BG18" s="105">
        <f t="shared" si="20"/>
        <v>122.7978218037149</v>
      </c>
      <c r="BH18" s="105">
        <f t="shared" si="20"/>
        <v>58.728218186715644</v>
      </c>
      <c r="BI18" s="105"/>
      <c r="BJ18" s="105">
        <f t="shared" si="21"/>
        <v>125.6676410086709</v>
      </c>
      <c r="BK18" s="105">
        <f t="shared" si="21"/>
        <v>69.670645875443</v>
      </c>
    </row>
    <row r="19" spans="1:63" s="104" customFormat="1" ht="10">
      <c r="A19" s="104">
        <v>2009</v>
      </c>
      <c r="B19" s="105">
        <v>90.900249999999943</v>
      </c>
      <c r="C19" s="105">
        <v>4.9904999999999982</v>
      </c>
      <c r="D19" s="105">
        <v>12.969999999999997</v>
      </c>
      <c r="E19" s="105">
        <v>7.5317499999999873</v>
      </c>
      <c r="F19" s="105">
        <v>17.054750000000027</v>
      </c>
      <c r="G19" s="105">
        <v>37.300499999999936</v>
      </c>
      <c r="H19" s="105">
        <v>1.3805000000000001</v>
      </c>
      <c r="I19" s="105">
        <v>9.6722500000000071</v>
      </c>
      <c r="J19" s="105"/>
      <c r="K19" s="105">
        <f t="shared" si="16"/>
        <v>206.24812102579222</v>
      </c>
      <c r="L19" s="105">
        <f t="shared" si="0"/>
        <v>147.12558962264137</v>
      </c>
      <c r="M19" s="105">
        <f t="shared" si="0"/>
        <v>251.00391891238115</v>
      </c>
      <c r="N19" s="105">
        <f t="shared" si="0"/>
        <v>150.46196873595386</v>
      </c>
      <c r="O19" s="105">
        <f t="shared" si="0"/>
        <v>249.42961608775215</v>
      </c>
      <c r="P19" s="105">
        <f t="shared" si="0"/>
        <v>214.45080058642537</v>
      </c>
      <c r="Q19" s="105">
        <f t="shared" si="0"/>
        <v>120.12181857733306</v>
      </c>
      <c r="R19" s="105">
        <f t="shared" si="0"/>
        <v>188.61641965678641</v>
      </c>
      <c r="S19" s="105"/>
      <c r="T19" s="106">
        <f t="shared" si="17"/>
        <v>1.0000000000000002</v>
      </c>
      <c r="U19" s="106">
        <f t="shared" si="18"/>
        <v>5.4900839106603129E-2</v>
      </c>
      <c r="V19" s="106">
        <f t="shared" si="1"/>
        <v>0.14268387600694174</v>
      </c>
      <c r="W19" s="106">
        <f t="shared" si="1"/>
        <v>8.285730787319058E-2</v>
      </c>
      <c r="X19" s="106">
        <f t="shared" si="1"/>
        <v>0.18762049609324549</v>
      </c>
      <c r="Y19" s="106">
        <f t="shared" si="1"/>
        <v>0.41034540609074188</v>
      </c>
      <c r="Z19" s="106">
        <f t="shared" si="1"/>
        <v>1.5186976933506794E-2</v>
      </c>
      <c r="AA19" s="106">
        <f t="shared" si="1"/>
        <v>0.1064050978957705</v>
      </c>
      <c r="AB19" s="106"/>
      <c r="AC19" s="104">
        <v>12941244269.255125</v>
      </c>
      <c r="AD19" s="104">
        <v>155861193.02085605</v>
      </c>
      <c r="AE19" s="104">
        <v>5972133992.4501553</v>
      </c>
      <c r="AF19" s="104">
        <v>816889974.31357431</v>
      </c>
      <c r="AG19" s="104">
        <v>867589290.10467005</v>
      </c>
      <c r="AI19" s="104">
        <v>603154155.26542664</v>
      </c>
      <c r="AJ19" s="104">
        <v>442817199.12654972</v>
      </c>
      <c r="AL19" s="104">
        <f t="shared" si="2"/>
        <v>93.395188546414403</v>
      </c>
      <c r="AM19" s="104">
        <f t="shared" si="3"/>
        <v>114.58908289016965</v>
      </c>
      <c r="AN19" s="104">
        <f t="shared" si="4"/>
        <v>62.491384278496433</v>
      </c>
      <c r="AO19" s="104">
        <f t="shared" si="5"/>
        <v>179.17976217147282</v>
      </c>
      <c r="AP19" s="104">
        <f t="shared" si="6"/>
        <v>160.91788745813534</v>
      </c>
      <c r="AR19" s="104">
        <f t="shared" si="7"/>
        <v>154.48289155601728</v>
      </c>
      <c r="AS19" s="104">
        <f t="shared" si="8"/>
        <v>144.40907822644817</v>
      </c>
      <c r="AU19" s="104">
        <f t="shared" si="9"/>
        <v>142367.53220431335</v>
      </c>
      <c r="AV19" s="104">
        <f t="shared" si="10"/>
        <v>31231.578603517904</v>
      </c>
      <c r="AW19" s="104">
        <f t="shared" si="11"/>
        <v>460457.51676562504</v>
      </c>
      <c r="AX19" s="104">
        <f t="shared" si="12"/>
        <v>108459.51794915866</v>
      </c>
      <c r="AY19" s="104">
        <f t="shared" si="13"/>
        <v>50870.830126778099</v>
      </c>
      <c r="BA19" s="104">
        <f t="shared" si="14"/>
        <v>436909.92775474582</v>
      </c>
      <c r="BB19" s="104">
        <f t="shared" si="15"/>
        <v>45782.232585649603</v>
      </c>
      <c r="BD19" s="105">
        <f t="shared" si="19"/>
        <v>45.282928194402764</v>
      </c>
      <c r="BE19" s="105">
        <f t="shared" si="20"/>
        <v>77.885215742602114</v>
      </c>
      <c r="BF19" s="105">
        <f t="shared" si="20"/>
        <v>24.896577132849675</v>
      </c>
      <c r="BG19" s="105">
        <f t="shared" si="20"/>
        <v>119.08641344838169</v>
      </c>
      <c r="BH19" s="105">
        <f t="shared" si="20"/>
        <v>64.514346765270503</v>
      </c>
      <c r="BI19" s="105"/>
      <c r="BJ19" s="105">
        <f t="shared" si="21"/>
        <v>128.6051887872168</v>
      </c>
      <c r="BK19" s="105">
        <f t="shared" si="21"/>
        <v>76.562304856183999</v>
      </c>
    </row>
    <row r="20" spans="1:63" s="104" customFormat="1" ht="10">
      <c r="A20" s="104">
        <v>2010</v>
      </c>
      <c r="B20" s="105">
        <v>90.236750000000001</v>
      </c>
      <c r="C20" s="105">
        <v>5.0157500000000033</v>
      </c>
      <c r="D20" s="105">
        <v>12.808250000000015</v>
      </c>
      <c r="E20" s="105">
        <v>7.4500000000000011</v>
      </c>
      <c r="F20" s="105">
        <v>17.153500000000008</v>
      </c>
      <c r="G20" s="105">
        <v>37.288999999999959</v>
      </c>
      <c r="H20" s="105">
        <v>1.4290000000000009</v>
      </c>
      <c r="I20" s="105">
        <v>9.0912500000000041</v>
      </c>
      <c r="J20" s="105"/>
      <c r="K20" s="105">
        <f t="shared" si="16"/>
        <v>204.74267270963685</v>
      </c>
      <c r="L20" s="105">
        <f t="shared" si="0"/>
        <v>147.86998820754718</v>
      </c>
      <c r="M20" s="105">
        <f t="shared" si="0"/>
        <v>247.87362717112646</v>
      </c>
      <c r="N20" s="105">
        <f t="shared" si="0"/>
        <v>148.8288468261504</v>
      </c>
      <c r="O20" s="105">
        <f t="shared" si="0"/>
        <v>250.87385740402243</v>
      </c>
      <c r="P20" s="105">
        <f t="shared" si="0"/>
        <v>214.38468393365292</v>
      </c>
      <c r="Q20" s="105">
        <f t="shared" si="0"/>
        <v>124.34196214922785</v>
      </c>
      <c r="R20" s="105">
        <f t="shared" si="0"/>
        <v>177.28646645865842</v>
      </c>
      <c r="S20" s="105"/>
      <c r="T20" s="106">
        <f t="shared" si="17"/>
        <v>1</v>
      </c>
      <c r="U20" s="106">
        <f t="shared" si="18"/>
        <v>5.5584337866778258E-2</v>
      </c>
      <c r="V20" s="106">
        <f t="shared" si="1"/>
        <v>0.14194050650095461</v>
      </c>
      <c r="W20" s="106">
        <f t="shared" si="1"/>
        <v>8.2560597539250921E-2</v>
      </c>
      <c r="X20" s="106">
        <f t="shared" si="1"/>
        <v>0.19009439058920016</v>
      </c>
      <c r="Y20" s="106">
        <f t="shared" si="1"/>
        <v>0.41323518411290255</v>
      </c>
      <c r="Z20" s="106">
        <f t="shared" si="1"/>
        <v>1.5836119984374449E-2</v>
      </c>
      <c r="AA20" s="106">
        <f t="shared" si="1"/>
        <v>0.10074886340653895</v>
      </c>
      <c r="AB20" s="106"/>
      <c r="AC20" s="104">
        <v>12686941613.794466</v>
      </c>
      <c r="AD20" s="104">
        <v>147708543.44258299</v>
      </c>
      <c r="AE20" s="104">
        <v>5631377956.8535147</v>
      </c>
      <c r="AF20" s="104">
        <v>811132279.05527723</v>
      </c>
      <c r="AG20" s="104">
        <v>939247615.33139634</v>
      </c>
      <c r="AI20" s="104">
        <v>512898746.05425715</v>
      </c>
      <c r="AJ20" s="104">
        <v>421658210.60833222</v>
      </c>
      <c r="AL20" s="104">
        <f t="shared" si="2"/>
        <v>91.559921089866407</v>
      </c>
      <c r="AM20" s="104">
        <f t="shared" si="3"/>
        <v>108.59525838393589</v>
      </c>
      <c r="AN20" s="104">
        <f t="shared" si="4"/>
        <v>58.925771652824174</v>
      </c>
      <c r="AO20" s="104">
        <f t="shared" si="5"/>
        <v>177.91684733657797</v>
      </c>
      <c r="AP20" s="104">
        <f t="shared" si="6"/>
        <v>174.2088610164669</v>
      </c>
      <c r="AR20" s="104">
        <f t="shared" si="7"/>
        <v>131.36621985311359</v>
      </c>
      <c r="AS20" s="104">
        <f t="shared" si="8"/>
        <v>137.50882675891978</v>
      </c>
      <c r="AU20" s="104">
        <f t="shared" si="9"/>
        <v>140596.17188999456</v>
      </c>
      <c r="AV20" s="104">
        <f t="shared" si="10"/>
        <v>29448.944513299684</v>
      </c>
      <c r="AW20" s="104">
        <f t="shared" si="11"/>
        <v>439668.0230986675</v>
      </c>
      <c r="AX20" s="104">
        <f t="shared" si="12"/>
        <v>108876.81598057412</v>
      </c>
      <c r="AY20" s="104">
        <f t="shared" si="13"/>
        <v>54755.450218987142</v>
      </c>
      <c r="BA20" s="104">
        <f t="shared" si="14"/>
        <v>358921.44580423849</v>
      </c>
      <c r="BB20" s="104">
        <f t="shared" si="15"/>
        <v>46380.663892020573</v>
      </c>
      <c r="BD20" s="105">
        <f t="shared" si="19"/>
        <v>44.719510533944913</v>
      </c>
      <c r="BE20" s="105">
        <f t="shared" si="20"/>
        <v>73.43968826961283</v>
      </c>
      <c r="BF20" s="105">
        <f t="shared" si="20"/>
        <v>23.772505500209238</v>
      </c>
      <c r="BG20" s="105">
        <f t="shared" si="20"/>
        <v>119.5445984637681</v>
      </c>
      <c r="BH20" s="105">
        <f t="shared" si="20"/>
        <v>69.440818911597631</v>
      </c>
      <c r="BI20" s="105"/>
      <c r="BJ20" s="105">
        <f t="shared" si="21"/>
        <v>105.64914497284161</v>
      </c>
      <c r="BK20" s="105">
        <f t="shared" si="21"/>
        <v>77.563070383032056</v>
      </c>
    </row>
    <row r="21" spans="1:63" s="104" customFormat="1" ht="10">
      <c r="A21" s="104">
        <v>2011</v>
      </c>
      <c r="B21" s="105">
        <v>93.521250000000009</v>
      </c>
      <c r="C21" s="105">
        <v>5.5637499999999989</v>
      </c>
      <c r="D21" s="105">
        <v>12.980499999999996</v>
      </c>
      <c r="E21" s="105">
        <v>7.4652500000000082</v>
      </c>
      <c r="F21" s="105">
        <v>17.846999999999991</v>
      </c>
      <c r="G21" s="105">
        <v>38.743500000000004</v>
      </c>
      <c r="H21" s="105">
        <v>1.4877500000000001</v>
      </c>
      <c r="I21" s="105">
        <v>9.4335000000000022</v>
      </c>
      <c r="J21" s="105"/>
      <c r="K21" s="105">
        <f t="shared" si="16"/>
        <v>212.19503894085423</v>
      </c>
      <c r="L21" s="105">
        <f t="shared" si="0"/>
        <v>164.02564858490553</v>
      </c>
      <c r="M21" s="105">
        <f t="shared" si="0"/>
        <v>251.20712177657384</v>
      </c>
      <c r="N21" s="105">
        <f t="shared" si="0"/>
        <v>149.13349647904971</v>
      </c>
      <c r="O21" s="105">
        <f t="shared" si="0"/>
        <v>261.01645338208436</v>
      </c>
      <c r="P21" s="105">
        <f t="shared" si="0"/>
        <v>222.74700319084695</v>
      </c>
      <c r="Q21" s="105">
        <f t="shared" si="0"/>
        <v>129.45399173373943</v>
      </c>
      <c r="R21" s="105">
        <f t="shared" si="0"/>
        <v>183.96060842433701</v>
      </c>
      <c r="S21" s="105"/>
      <c r="T21" s="106">
        <f t="shared" si="17"/>
        <v>1</v>
      </c>
      <c r="U21" s="106">
        <f t="shared" si="18"/>
        <v>5.9491826723872897E-2</v>
      </c>
      <c r="V21" s="106">
        <f t="shared" si="1"/>
        <v>0.13879733215713</v>
      </c>
      <c r="W21" s="106">
        <f t="shared" si="1"/>
        <v>7.9824104147453195E-2</v>
      </c>
      <c r="X21" s="106">
        <f t="shared" si="1"/>
        <v>0.19083363406712367</v>
      </c>
      <c r="Y21" s="106">
        <f t="shared" si="1"/>
        <v>0.41427483058663139</v>
      </c>
      <c r="Z21" s="106">
        <f t="shared" si="1"/>
        <v>1.5908149217423846E-2</v>
      </c>
      <c r="AA21" s="106">
        <f t="shared" si="1"/>
        <v>0.1008701231003649</v>
      </c>
      <c r="AB21" s="106"/>
      <c r="AC21" s="104">
        <v>12920737120.983391</v>
      </c>
      <c r="AD21" s="104">
        <v>159519536.65291798</v>
      </c>
      <c r="AE21" s="104">
        <v>5261777230.2896347</v>
      </c>
      <c r="AF21" s="104">
        <v>1005315552.8629532</v>
      </c>
      <c r="AG21" s="104">
        <v>1097104581.1115253</v>
      </c>
      <c r="AI21" s="104">
        <v>506386310.37565613</v>
      </c>
      <c r="AJ21" s="104">
        <v>333336641.68234503</v>
      </c>
      <c r="AL21" s="104">
        <f t="shared" si="2"/>
        <v>93.247191264272217</v>
      </c>
      <c r="AM21" s="104">
        <f t="shared" si="3"/>
        <v>117.27869557418762</v>
      </c>
      <c r="AN21" s="104">
        <f t="shared" si="4"/>
        <v>55.058333135451086</v>
      </c>
      <c r="AO21" s="104">
        <f t="shared" si="5"/>
        <v>220.50974713042626</v>
      </c>
      <c r="AP21" s="104">
        <f t="shared" si="6"/>
        <v>203.48770267992825</v>
      </c>
      <c r="AR21" s="104">
        <f t="shared" si="7"/>
        <v>129.69822190280496</v>
      </c>
      <c r="AS21" s="104">
        <f t="shared" si="8"/>
        <v>108.70588870395386</v>
      </c>
      <c r="AU21" s="104">
        <f t="shared" si="9"/>
        <v>138158.30221455966</v>
      </c>
      <c r="AV21" s="104">
        <f t="shared" si="10"/>
        <v>28671.226538381128</v>
      </c>
      <c r="AW21" s="104">
        <f t="shared" si="11"/>
        <v>405360.13483992423</v>
      </c>
      <c r="AX21" s="104">
        <f t="shared" si="12"/>
        <v>134666.02630360029</v>
      </c>
      <c r="AY21" s="104">
        <f t="shared" si="13"/>
        <v>61472.773077353391</v>
      </c>
      <c r="BA21" s="104">
        <f t="shared" si="14"/>
        <v>340370.56654387905</v>
      </c>
      <c r="BB21" s="104">
        <f t="shared" si="15"/>
        <v>35335.415453685797</v>
      </c>
      <c r="BD21" s="105">
        <f t="shared" si="19"/>
        <v>43.944095832637856</v>
      </c>
      <c r="BE21" s="105">
        <f t="shared" si="20"/>
        <v>71.500217548891442</v>
      </c>
      <c r="BF21" s="105">
        <f t="shared" si="20"/>
        <v>21.917504864539833</v>
      </c>
      <c r="BG21" s="105">
        <f t="shared" si="20"/>
        <v>147.86064320660748</v>
      </c>
      <c r="BH21" s="105">
        <f t="shared" si="20"/>
        <v>77.959722478512262</v>
      </c>
      <c r="BI21" s="105"/>
      <c r="BJ21" s="105">
        <f t="shared" si="21"/>
        <v>100.18866175217514</v>
      </c>
      <c r="BK21" s="105">
        <f t="shared" si="21"/>
        <v>59.091938015993563</v>
      </c>
    </row>
    <row r="22" spans="1:63" s="104" customFormat="1" ht="10">
      <c r="A22" s="104">
        <v>2012</v>
      </c>
      <c r="B22" s="105">
        <v>94.851000000000113</v>
      </c>
      <c r="C22" s="105">
        <v>5.5710000000000024</v>
      </c>
      <c r="D22" s="105">
        <v>13.780500000000004</v>
      </c>
      <c r="E22" s="105">
        <v>7.48674999999999</v>
      </c>
      <c r="F22" s="105">
        <v>17.991499999999988</v>
      </c>
      <c r="G22" s="105">
        <v>39.446750000000129</v>
      </c>
      <c r="H22" s="105">
        <v>1.5134999999999996</v>
      </c>
      <c r="I22" s="105">
        <v>9.0609999999999999</v>
      </c>
      <c r="J22" s="105"/>
      <c r="K22" s="105">
        <f t="shared" si="16"/>
        <v>215.21217518562881</v>
      </c>
      <c r="L22" s="105">
        <f t="shared" si="16"/>
        <v>164.23938679245279</v>
      </c>
      <c r="M22" s="105">
        <f t="shared" si="16"/>
        <v>266.68924476268853</v>
      </c>
      <c r="N22" s="105">
        <f t="shared" si="16"/>
        <v>149.56300254707114</v>
      </c>
      <c r="O22" s="105">
        <f t="shared" si="16"/>
        <v>263.12979890310805</v>
      </c>
      <c r="P22" s="105">
        <f t="shared" si="16"/>
        <v>226.79018023974527</v>
      </c>
      <c r="Q22" s="105">
        <f t="shared" si="16"/>
        <v>131.69458342397212</v>
      </c>
      <c r="R22" s="105">
        <f t="shared" si="16"/>
        <v>176.69656786271452</v>
      </c>
      <c r="S22" s="105"/>
      <c r="T22" s="106">
        <f t="shared" si="17"/>
        <v>1</v>
      </c>
      <c r="U22" s="106">
        <f t="shared" si="18"/>
        <v>5.8734225258563387E-2</v>
      </c>
      <c r="V22" s="106">
        <f t="shared" si="18"/>
        <v>0.14528576398772799</v>
      </c>
      <c r="W22" s="106">
        <f t="shared" si="18"/>
        <v>7.8931692865652242E-2</v>
      </c>
      <c r="X22" s="106">
        <f t="shared" si="18"/>
        <v>0.18968171131564207</v>
      </c>
      <c r="Y22" s="106">
        <f t="shared" si="18"/>
        <v>0.41588122423590773</v>
      </c>
      <c r="Z22" s="106">
        <f t="shared" si="18"/>
        <v>1.5956605623556924E-2</v>
      </c>
      <c r="AA22" s="106">
        <f t="shared" si="18"/>
        <v>9.5528776712949667E-2</v>
      </c>
      <c r="AB22" s="106"/>
      <c r="AC22" s="104">
        <v>12740263456.916336</v>
      </c>
      <c r="AD22" s="104">
        <v>147516925.7269083</v>
      </c>
      <c r="AE22" s="104">
        <v>4785672153.8212767</v>
      </c>
      <c r="AF22" s="104">
        <v>1041979827.0833062</v>
      </c>
      <c r="AG22" s="104">
        <v>1178358897.9578483</v>
      </c>
      <c r="AI22" s="104">
        <v>529615202.82828081</v>
      </c>
      <c r="AJ22" s="104">
        <v>303175561.52394629</v>
      </c>
      <c r="AL22" s="104">
        <f t="shared" si="2"/>
        <v>91.944737533200268</v>
      </c>
      <c r="AM22" s="104">
        <f t="shared" si="3"/>
        <v>108.45438112078203</v>
      </c>
      <c r="AN22" s="104">
        <f t="shared" si="4"/>
        <v>50.076451394663039</v>
      </c>
      <c r="AO22" s="104">
        <f t="shared" si="5"/>
        <v>228.55182885693148</v>
      </c>
      <c r="AP22" s="104">
        <f t="shared" si="6"/>
        <v>218.55851229329596</v>
      </c>
      <c r="AR22" s="104">
        <f t="shared" ref="AR22:AS27" si="22">AI22/AI$6*100</f>
        <v>135.64772327388656</v>
      </c>
      <c r="AS22" s="104">
        <f t="shared" si="22"/>
        <v>98.869925257683917</v>
      </c>
      <c r="AU22" s="104">
        <f t="shared" si="9"/>
        <v>134318.70467276382</v>
      </c>
      <c r="AV22" s="104">
        <f t="shared" si="10"/>
        <v>26479.433804865952</v>
      </c>
      <c r="AW22" s="104">
        <f t="shared" si="11"/>
        <v>347278.55693344038</v>
      </c>
      <c r="AX22" s="104">
        <f t="shared" si="12"/>
        <v>139176.52213354359</v>
      </c>
      <c r="AY22" s="104">
        <f t="shared" si="13"/>
        <v>65495.311561451184</v>
      </c>
      <c r="BA22" s="104">
        <f t="shared" si="14"/>
        <v>349927.45479238912</v>
      </c>
      <c r="BB22" s="104">
        <f t="shared" si="15"/>
        <v>33459.393171167234</v>
      </c>
      <c r="BD22" s="105">
        <f t="shared" si="19"/>
        <v>42.72283269006244</v>
      </c>
      <c r="BE22" s="105">
        <f t="shared" si="20"/>
        <v>66.034331495547065</v>
      </c>
      <c r="BF22" s="105">
        <f t="shared" si="20"/>
        <v>18.777079457862346</v>
      </c>
      <c r="BG22" s="105">
        <f t="shared" si="20"/>
        <v>152.81307874586204</v>
      </c>
      <c r="BH22" s="105">
        <f t="shared" si="20"/>
        <v>83.061102620982666</v>
      </c>
      <c r="BI22" s="105"/>
      <c r="BJ22" s="105">
        <f t="shared" si="21"/>
        <v>103.00174824744903</v>
      </c>
      <c r="BK22" s="105">
        <f t="shared" si="21"/>
        <v>55.954638199029148</v>
      </c>
    </row>
    <row r="23" spans="1:63" s="104" customFormat="1" ht="10">
      <c r="A23" s="104">
        <v>2013</v>
      </c>
      <c r="B23" s="105">
        <v>100.63600000000005</v>
      </c>
      <c r="C23" s="105">
        <v>5.4080000000000013</v>
      </c>
      <c r="D23" s="105">
        <v>15.647999999999982</v>
      </c>
      <c r="E23" s="105">
        <v>7.9109999999999863</v>
      </c>
      <c r="F23" s="105">
        <v>18.686250000000015</v>
      </c>
      <c r="G23" s="105">
        <v>41.621750000000084</v>
      </c>
      <c r="H23" s="105">
        <v>1.5579999999999996</v>
      </c>
      <c r="I23" s="105">
        <v>9.8029999999999919</v>
      </c>
      <c r="J23" s="105"/>
      <c r="K23" s="105">
        <f t="shared" si="16"/>
        <v>228.33805085851412</v>
      </c>
      <c r="L23" s="105">
        <f t="shared" si="16"/>
        <v>159.43396226415086</v>
      </c>
      <c r="M23" s="105">
        <f t="shared" si="16"/>
        <v>302.83032560839911</v>
      </c>
      <c r="N23" s="105">
        <f t="shared" si="16"/>
        <v>158.03825600559378</v>
      </c>
      <c r="O23" s="105">
        <f t="shared" si="16"/>
        <v>273.29067641681968</v>
      </c>
      <c r="P23" s="105">
        <f t="shared" si="16"/>
        <v>239.29485152499521</v>
      </c>
      <c r="Q23" s="105">
        <f t="shared" si="16"/>
        <v>135.56667391777245</v>
      </c>
      <c r="R23" s="105">
        <f t="shared" si="16"/>
        <v>191.16614664586567</v>
      </c>
      <c r="S23" s="105"/>
      <c r="T23" s="106">
        <f t="shared" si="17"/>
        <v>1</v>
      </c>
      <c r="U23" s="106">
        <f t="shared" si="18"/>
        <v>5.373822488970148E-2</v>
      </c>
      <c r="V23" s="106">
        <f t="shared" si="18"/>
        <v>0.15549107675185792</v>
      </c>
      <c r="W23" s="106">
        <f t="shared" si="18"/>
        <v>7.8610040144679663E-2</v>
      </c>
      <c r="X23" s="106">
        <f t="shared" si="18"/>
        <v>0.18568156524504159</v>
      </c>
      <c r="Y23" s="106">
        <f t="shared" si="18"/>
        <v>0.41358708613219985</v>
      </c>
      <c r="Z23" s="106">
        <f t="shared" si="18"/>
        <v>1.5481537421996093E-2</v>
      </c>
      <c r="AA23" s="106">
        <f t="shared" si="18"/>
        <v>9.7410469414523498E-2</v>
      </c>
      <c r="AB23" s="106"/>
      <c r="AC23" s="104">
        <v>13121218449.801014</v>
      </c>
      <c r="AD23" s="104">
        <v>142143615.73875877</v>
      </c>
      <c r="AE23" s="104">
        <v>4597252481.0972977</v>
      </c>
      <c r="AF23" s="104">
        <v>1083994447.3066611</v>
      </c>
      <c r="AG23" s="104">
        <v>1257388840.6753259</v>
      </c>
      <c r="AI23" s="104">
        <v>526995946.9890635</v>
      </c>
      <c r="AJ23" s="104">
        <v>344792686.53482974</v>
      </c>
      <c r="AL23" s="104">
        <f t="shared" si="2"/>
        <v>94.694037573281364</v>
      </c>
      <c r="AM23" s="104">
        <f t="shared" si="3"/>
        <v>104.50392590038442</v>
      </c>
      <c r="AN23" s="104">
        <f t="shared" si="4"/>
        <v>48.104860303654704</v>
      </c>
      <c r="AO23" s="104">
        <f t="shared" si="5"/>
        <v>237.76747587925092</v>
      </c>
      <c r="AP23" s="104">
        <f t="shared" si="6"/>
        <v>233.21675159279175</v>
      </c>
      <c r="AR23" s="104">
        <f t="shared" si="22"/>
        <v>134.97686622642212</v>
      </c>
      <c r="AS23" s="104">
        <f t="shared" si="22"/>
        <v>112.44187023432657</v>
      </c>
      <c r="AU23" s="104">
        <f t="shared" si="9"/>
        <v>130382.94894273428</v>
      </c>
      <c r="AV23" s="104">
        <f t="shared" si="10"/>
        <v>26283.952614415448</v>
      </c>
      <c r="AW23" s="104">
        <f t="shared" si="11"/>
        <v>293791.69741163746</v>
      </c>
      <c r="AX23" s="104">
        <f t="shared" si="12"/>
        <v>137023.69451481014</v>
      </c>
      <c r="AY23" s="104">
        <f t="shared" si="13"/>
        <v>67289.52254600708</v>
      </c>
      <c r="BA23" s="104">
        <f t="shared" si="14"/>
        <v>338251.57059631811</v>
      </c>
      <c r="BB23" s="104">
        <f t="shared" si="15"/>
        <v>35172.160209612361</v>
      </c>
      <c r="BD23" s="105">
        <f t="shared" si="19"/>
        <v>41.470984453641037</v>
      </c>
      <c r="BE23" s="105">
        <f t="shared" si="20"/>
        <v>65.546841097282567</v>
      </c>
      <c r="BF23" s="105">
        <f t="shared" si="20"/>
        <v>15.885086873981322</v>
      </c>
      <c r="BG23" s="105">
        <f t="shared" si="20"/>
        <v>150.44931644325098</v>
      </c>
      <c r="BH23" s="105">
        <f t="shared" si="20"/>
        <v>85.336519580745716</v>
      </c>
      <c r="BI23" s="105"/>
      <c r="BJ23" s="105">
        <f t="shared" si="21"/>
        <v>99.564931650010024</v>
      </c>
      <c r="BK23" s="105">
        <f t="shared" si="21"/>
        <v>58.818923856128421</v>
      </c>
    </row>
    <row r="24" spans="1:63" s="104" customFormat="1" ht="10">
      <c r="A24" s="104">
        <v>2014</v>
      </c>
      <c r="B24" s="105">
        <v>108.83200000000001</v>
      </c>
      <c r="C24" s="105">
        <v>5.3147499999999974</v>
      </c>
      <c r="D24" s="105">
        <v>18.785750000000004</v>
      </c>
      <c r="E24" s="105">
        <v>8.3112500000000153</v>
      </c>
      <c r="F24" s="105">
        <v>19.662250000000004</v>
      </c>
      <c r="G24" s="105">
        <v>43.740249999999989</v>
      </c>
      <c r="H24" s="105">
        <v>1.610000000000001</v>
      </c>
      <c r="I24" s="105">
        <v>11.407750000000004</v>
      </c>
      <c r="J24" s="105"/>
      <c r="K24" s="105">
        <f t="shared" si="16"/>
        <v>246.9343649492607</v>
      </c>
      <c r="L24" s="105">
        <f t="shared" si="16"/>
        <v>156.68484669811303</v>
      </c>
      <c r="M24" s="105">
        <f t="shared" si="16"/>
        <v>363.55411485800045</v>
      </c>
      <c r="N24" s="105">
        <f t="shared" si="16"/>
        <v>166.03406083004626</v>
      </c>
      <c r="O24" s="105">
        <f t="shared" si="16"/>
        <v>287.56489945155442</v>
      </c>
      <c r="P24" s="105">
        <f t="shared" si="16"/>
        <v>251.4746888205361</v>
      </c>
      <c r="Q24" s="105">
        <f t="shared" si="16"/>
        <v>140.09136393299988</v>
      </c>
      <c r="R24" s="105">
        <f t="shared" si="16"/>
        <v>222.46002340093608</v>
      </c>
      <c r="S24" s="105"/>
      <c r="T24" s="106">
        <f t="shared" si="17"/>
        <v>1</v>
      </c>
      <c r="U24" s="106">
        <f t="shared" si="18"/>
        <v>4.8834442075860011E-2</v>
      </c>
      <c r="V24" s="106">
        <f t="shared" si="18"/>
        <v>0.17261237503675392</v>
      </c>
      <c r="W24" s="106">
        <f t="shared" si="18"/>
        <v>7.6367704351661417E-2</v>
      </c>
      <c r="X24" s="106">
        <f t="shared" si="18"/>
        <v>0.18066607247868277</v>
      </c>
      <c r="Y24" s="106">
        <f t="shared" si="18"/>
        <v>0.40190614892678611</v>
      </c>
      <c r="Z24" s="106">
        <f t="shared" si="18"/>
        <v>1.4793443104969134E-2</v>
      </c>
      <c r="AA24" s="106">
        <f t="shared" si="18"/>
        <v>0.1048198140252867</v>
      </c>
      <c r="AB24" s="106"/>
      <c r="AC24" s="104">
        <v>13785454464.754929</v>
      </c>
      <c r="AD24" s="104">
        <v>165117093.81546831</v>
      </c>
      <c r="AE24" s="104">
        <v>4739339646.1867752</v>
      </c>
      <c r="AF24" s="104">
        <v>1130713814.2370658</v>
      </c>
      <c r="AG24" s="104">
        <v>1308316670.5713301</v>
      </c>
      <c r="AI24" s="104">
        <v>564930192.17665255</v>
      </c>
      <c r="AJ24" s="104">
        <v>449011470.00018859</v>
      </c>
      <c r="AL24" s="104">
        <f t="shared" si="2"/>
        <v>99.487737975283778</v>
      </c>
      <c r="AM24" s="104">
        <f t="shared" si="3"/>
        <v>121.39401722193168</v>
      </c>
      <c r="AN24" s="104">
        <f t="shared" si="4"/>
        <v>49.59163599319443</v>
      </c>
      <c r="AO24" s="104">
        <f t="shared" si="5"/>
        <v>248.01507998582096</v>
      </c>
      <c r="AP24" s="104">
        <f t="shared" si="6"/>
        <v>242.66269438296098</v>
      </c>
      <c r="AR24" s="104">
        <f t="shared" si="22"/>
        <v>144.69277688444421</v>
      </c>
      <c r="AS24" s="104">
        <f t="shared" si="22"/>
        <v>146.42911933802091</v>
      </c>
      <c r="AU24" s="104">
        <f t="shared" si="9"/>
        <v>126667.28962763642</v>
      </c>
      <c r="AV24" s="104">
        <f t="shared" si="10"/>
        <v>31067.706630691642</v>
      </c>
      <c r="AW24" s="104">
        <f t="shared" si="11"/>
        <v>252283.76009404863</v>
      </c>
      <c r="AX24" s="104">
        <f t="shared" si="12"/>
        <v>136046.18008567468</v>
      </c>
      <c r="AY24" s="104">
        <f t="shared" si="13"/>
        <v>66539.519666941967</v>
      </c>
      <c r="BA24" s="104">
        <f t="shared" si="14"/>
        <v>350888.31812214426</v>
      </c>
      <c r="BB24" s="104">
        <f t="shared" si="15"/>
        <v>39360.213013099732</v>
      </c>
      <c r="BD24" s="105">
        <f t="shared" si="19"/>
        <v>40.289142418766296</v>
      </c>
      <c r="BE24" s="105">
        <f t="shared" si="20"/>
        <v>77.476552315121651</v>
      </c>
      <c r="BF24" s="105">
        <f t="shared" si="20"/>
        <v>13.640785227410856</v>
      </c>
      <c r="BG24" s="105">
        <f t="shared" si="20"/>
        <v>149.37602486256785</v>
      </c>
      <c r="BH24" s="105">
        <f t="shared" si="20"/>
        <v>84.385366519268786</v>
      </c>
      <c r="BI24" s="105"/>
      <c r="BJ24" s="105">
        <f t="shared" si="21"/>
        <v>103.28458002139591</v>
      </c>
      <c r="BK24" s="105">
        <f t="shared" si="21"/>
        <v>65.822666517531587</v>
      </c>
    </row>
    <row r="25" spans="1:63" s="104" customFormat="1" ht="10">
      <c r="A25" s="104">
        <v>2015</v>
      </c>
      <c r="B25" s="105">
        <v>117.78300000000004</v>
      </c>
      <c r="C25" s="105">
        <v>5.2107499999999938</v>
      </c>
      <c r="D25" s="105">
        <v>21.302500000000016</v>
      </c>
      <c r="E25" s="105">
        <v>8.5635000000000012</v>
      </c>
      <c r="F25" s="105">
        <v>21.771500000000067</v>
      </c>
      <c r="G25" s="105">
        <v>45.727749999999979</v>
      </c>
      <c r="H25" s="105">
        <v>1.7415000000000007</v>
      </c>
      <c r="I25" s="105">
        <v>13.465499999999995</v>
      </c>
      <c r="J25" s="105"/>
      <c r="K25" s="105">
        <f t="shared" si="16"/>
        <v>267.24373627994322</v>
      </c>
      <c r="L25" s="105">
        <f t="shared" si="16"/>
        <v>153.61880896226387</v>
      </c>
      <c r="M25" s="105">
        <f t="shared" si="16"/>
        <v>412.25990613963023</v>
      </c>
      <c r="N25" s="105">
        <f t="shared" si="16"/>
        <v>171.07326574439449</v>
      </c>
      <c r="O25" s="105">
        <f t="shared" si="16"/>
        <v>318.41316270566875</v>
      </c>
      <c r="P25" s="105">
        <f t="shared" si="16"/>
        <v>262.90137120188535</v>
      </c>
      <c r="Q25" s="105">
        <f t="shared" si="16"/>
        <v>151.53360887535356</v>
      </c>
      <c r="R25" s="105">
        <f t="shared" si="16"/>
        <v>262.58775351014032</v>
      </c>
      <c r="S25" s="105"/>
      <c r="T25" s="106">
        <f t="shared" si="17"/>
        <v>1</v>
      </c>
      <c r="U25" s="106">
        <f t="shared" si="18"/>
        <v>4.4240255384902678E-2</v>
      </c>
      <c r="V25" s="106">
        <f t="shared" si="18"/>
        <v>0.18086226365434746</v>
      </c>
      <c r="W25" s="106">
        <f t="shared" si="18"/>
        <v>7.2705738519141111E-2</v>
      </c>
      <c r="X25" s="106">
        <f t="shared" si="18"/>
        <v>0.18484416257015068</v>
      </c>
      <c r="Y25" s="106">
        <f t="shared" si="18"/>
        <v>0.38823726683816817</v>
      </c>
      <c r="Z25" s="106">
        <f t="shared" si="18"/>
        <v>1.478566516390311E-2</v>
      </c>
      <c r="AA25" s="106">
        <f t="shared" si="18"/>
        <v>0.11432464786938684</v>
      </c>
      <c r="AB25" s="106"/>
      <c r="AC25" s="104">
        <v>14548981725.318972</v>
      </c>
      <c r="AD25" s="104">
        <v>157469262.66961724</v>
      </c>
      <c r="AE25" s="104">
        <v>4839284425.4152994</v>
      </c>
      <c r="AF25" s="104">
        <v>1107803328.2226248</v>
      </c>
      <c r="AG25" s="104">
        <v>1479531759.3678625</v>
      </c>
      <c r="AI25" s="104">
        <v>596902650.01278913</v>
      </c>
      <c r="AJ25" s="104">
        <v>486807865.18201113</v>
      </c>
      <c r="AL25" s="104">
        <f t="shared" si="2"/>
        <v>104.99800970627327</v>
      </c>
      <c r="AM25" s="104">
        <f t="shared" si="3"/>
        <v>115.77133501273877</v>
      </c>
      <c r="AN25" s="104">
        <f t="shared" si="4"/>
        <v>50.63744099577724</v>
      </c>
      <c r="AO25" s="104">
        <f t="shared" si="5"/>
        <v>242.98980661439796</v>
      </c>
      <c r="AP25" s="104">
        <f t="shared" si="6"/>
        <v>274.41916107098467</v>
      </c>
      <c r="AR25" s="104">
        <f t="shared" si="22"/>
        <v>152.88172442556768</v>
      </c>
      <c r="AS25" s="104">
        <f t="shared" si="22"/>
        <v>158.7550691865265</v>
      </c>
      <c r="AU25" s="104">
        <f t="shared" si="9"/>
        <v>123523.61313023922</v>
      </c>
      <c r="AV25" s="104">
        <f t="shared" si="10"/>
        <v>30220.076317155384</v>
      </c>
      <c r="AW25" s="104">
        <f t="shared" si="11"/>
        <v>227169.7887766833</v>
      </c>
      <c r="AX25" s="104">
        <f t="shared" si="12"/>
        <v>129363.38275502126</v>
      </c>
      <c r="AY25" s="104">
        <f t="shared" si="13"/>
        <v>67957.27255209141</v>
      </c>
      <c r="BA25" s="104">
        <f t="shared" si="14"/>
        <v>342752.02412448399</v>
      </c>
      <c r="BB25" s="104">
        <f t="shared" si="15"/>
        <v>36152.230899856026</v>
      </c>
      <c r="BD25" s="105">
        <f t="shared" si="19"/>
        <v>39.289231309161806</v>
      </c>
      <c r="BE25" s="105">
        <f t="shared" si="20"/>
        <v>75.362734416966973</v>
      </c>
      <c r="BF25" s="105">
        <f t="shared" si="20"/>
        <v>12.282892476724767</v>
      </c>
      <c r="BG25" s="105">
        <f t="shared" si="20"/>
        <v>142.03844508203639</v>
      </c>
      <c r="BH25" s="105">
        <f t="shared" si="20"/>
        <v>86.183359613386727</v>
      </c>
      <c r="BI25" s="105"/>
      <c r="BJ25" s="105">
        <f t="shared" si="21"/>
        <v>100.88964788750133</v>
      </c>
      <c r="BK25" s="105">
        <f t="shared" si="21"/>
        <v>60.457910570606963</v>
      </c>
    </row>
    <row r="26" spans="1:63" s="104" customFormat="1" ht="10">
      <c r="A26" s="104">
        <v>2016</v>
      </c>
      <c r="B26" s="105">
        <v>116.52200000000006</v>
      </c>
      <c r="C26" s="105">
        <v>4.9717500000000037</v>
      </c>
      <c r="D26" s="105">
        <v>20.150249999999996</v>
      </c>
      <c r="E26" s="105">
        <v>8.1384999999999952</v>
      </c>
      <c r="F26" s="105">
        <v>22.240749999999984</v>
      </c>
      <c r="G26" s="105">
        <v>46.554750000000084</v>
      </c>
      <c r="H26" s="105">
        <v>1.8389999999999997</v>
      </c>
      <c r="I26" s="105">
        <v>12.626999999999992</v>
      </c>
      <c r="J26" s="105"/>
      <c r="K26" s="105">
        <f t="shared" si="16"/>
        <v>264.38259034675247</v>
      </c>
      <c r="L26" s="105">
        <f t="shared" si="16"/>
        <v>146.57281839622641</v>
      </c>
      <c r="M26" s="105">
        <f t="shared" si="16"/>
        <v>389.96081087619183</v>
      </c>
      <c r="N26" s="105">
        <f t="shared" si="16"/>
        <v>162.58302951605694</v>
      </c>
      <c r="O26" s="105">
        <f t="shared" si="16"/>
        <v>325.27605118830007</v>
      </c>
      <c r="P26" s="105">
        <f t="shared" si="16"/>
        <v>267.65602092735816</v>
      </c>
      <c r="Q26" s="105">
        <f t="shared" si="16"/>
        <v>160.01740265390472</v>
      </c>
      <c r="R26" s="105">
        <f t="shared" si="16"/>
        <v>246.23634945397802</v>
      </c>
      <c r="S26" s="105"/>
      <c r="T26" s="106">
        <f t="shared" si="17"/>
        <v>1</v>
      </c>
      <c r="U26" s="106">
        <f t="shared" si="18"/>
        <v>4.2667908206175664E-2</v>
      </c>
      <c r="V26" s="106">
        <f t="shared" si="18"/>
        <v>0.17293086284135173</v>
      </c>
      <c r="W26" s="106">
        <f t="shared" si="18"/>
        <v>6.98451794510907E-2</v>
      </c>
      <c r="X26" s="106">
        <f t="shared" si="18"/>
        <v>0.19087168088429629</v>
      </c>
      <c r="Y26" s="106">
        <f t="shared" si="18"/>
        <v>0.39953613909819657</v>
      </c>
      <c r="Z26" s="106">
        <f t="shared" si="18"/>
        <v>1.5782427352774572E-2</v>
      </c>
      <c r="AA26" s="106">
        <f t="shared" si="18"/>
        <v>0.10836580216611442</v>
      </c>
      <c r="AB26" s="106"/>
      <c r="AC26" s="104">
        <v>14200971519.09894</v>
      </c>
      <c r="AD26" s="104">
        <v>143207218.80968329</v>
      </c>
      <c r="AE26" s="104">
        <v>4829215069.1828642</v>
      </c>
      <c r="AF26" s="104">
        <v>1035138373.2724364</v>
      </c>
      <c r="AG26" s="104">
        <v>1457851890.6011992</v>
      </c>
      <c r="AI26" s="104">
        <v>568513204.36494124</v>
      </c>
      <c r="AJ26" s="104">
        <v>427301729.56859279</v>
      </c>
      <c r="AL26" s="104">
        <f t="shared" si="2"/>
        <v>102.48646768220271</v>
      </c>
      <c r="AM26" s="104">
        <f t="shared" si="3"/>
        <v>105.28588642624861</v>
      </c>
      <c r="AN26" s="104">
        <f t="shared" si="4"/>
        <v>50.532076981749142</v>
      </c>
      <c r="AO26" s="104">
        <f t="shared" si="5"/>
        <v>227.05119828820787</v>
      </c>
      <c r="AP26" s="104">
        <f t="shared" si="6"/>
        <v>270.39804333464173</v>
      </c>
      <c r="AR26" s="104">
        <f t="shared" si="22"/>
        <v>145.61047608040468</v>
      </c>
      <c r="AS26" s="104">
        <f t="shared" si="22"/>
        <v>139.34925972451424</v>
      </c>
      <c r="AU26" s="104">
        <f t="shared" si="9"/>
        <v>121873.73645405102</v>
      </c>
      <c r="AV26" s="104">
        <f t="shared" si="10"/>
        <v>28804.187420864524</v>
      </c>
      <c r="AW26" s="104">
        <f t="shared" si="11"/>
        <v>239660.3054147152</v>
      </c>
      <c r="AX26" s="104">
        <f t="shared" si="12"/>
        <v>127190.3143420086</v>
      </c>
      <c r="AY26" s="104">
        <f t="shared" si="13"/>
        <v>65548.683861884158</v>
      </c>
      <c r="BA26" s="104">
        <f t="shared" si="14"/>
        <v>309142.57986130577</v>
      </c>
      <c r="BB26" s="104">
        <f t="shared" si="15"/>
        <v>33840.320707103281</v>
      </c>
      <c r="BD26" s="105">
        <f t="shared" si="19"/>
        <v>38.764454023915114</v>
      </c>
      <c r="BE26" s="105">
        <f t="shared" si="20"/>
        <v>71.831794993279075</v>
      </c>
      <c r="BF26" s="105">
        <f t="shared" si="20"/>
        <v>12.958244924204063</v>
      </c>
      <c r="BG26" s="105">
        <f t="shared" si="20"/>
        <v>139.65245878616375</v>
      </c>
      <c r="BH26" s="105">
        <f t="shared" si="20"/>
        <v>83.12878933042326</v>
      </c>
      <c r="BI26" s="105"/>
      <c r="BJ26" s="105">
        <f t="shared" si="21"/>
        <v>90.996650155195795</v>
      </c>
      <c r="BK26" s="105">
        <f t="shared" si="21"/>
        <v>56.591668952824072</v>
      </c>
    </row>
    <row r="27" spans="1:63" s="104" customFormat="1" ht="10">
      <c r="A27" s="104">
        <v>2017</v>
      </c>
      <c r="B27" s="105">
        <v>115.01549999999993</v>
      </c>
      <c r="C27" s="105">
        <v>4.9010000000000016</v>
      </c>
      <c r="D27" s="105">
        <v>18.622500000000002</v>
      </c>
      <c r="E27" s="105">
        <v>7.6097500000000098</v>
      </c>
      <c r="F27" s="105">
        <v>22.35000000000008</v>
      </c>
      <c r="G27" s="105">
        <v>46.828999999999859</v>
      </c>
      <c r="H27" s="105">
        <v>1.8512500000000001</v>
      </c>
      <c r="I27" s="105">
        <v>12.851999999999991</v>
      </c>
      <c r="J27" s="105"/>
      <c r="K27" s="105">
        <f t="shared" si="16"/>
        <v>260.964417191834</v>
      </c>
      <c r="L27" s="105">
        <f t="shared" si="16"/>
        <v>144.48702830188677</v>
      </c>
      <c r="M27" s="105">
        <f t="shared" si="16"/>
        <v>360.39479413614646</v>
      </c>
      <c r="N27" s="105">
        <f t="shared" si="16"/>
        <v>152.02017679668447</v>
      </c>
      <c r="O27" s="105">
        <f t="shared" si="16"/>
        <v>326.87385740402362</v>
      </c>
      <c r="P27" s="105">
        <f t="shared" si="16"/>
        <v>269.23275936412921</v>
      </c>
      <c r="Q27" s="105">
        <f t="shared" si="16"/>
        <v>161.08331520556888</v>
      </c>
      <c r="R27" s="105">
        <f t="shared" si="16"/>
        <v>250.62402496099824</v>
      </c>
      <c r="S27" s="105"/>
      <c r="T27" s="106">
        <f t="shared" si="17"/>
        <v>1</v>
      </c>
      <c r="U27" s="106">
        <f t="shared" si="18"/>
        <v>4.2611647995270244E-2</v>
      </c>
      <c r="V27" s="106">
        <f t="shared" si="18"/>
        <v>0.16191295955762497</v>
      </c>
      <c r="W27" s="106">
        <f t="shared" si="18"/>
        <v>6.6162821532750063E-2</v>
      </c>
      <c r="X27" s="106">
        <f t="shared" si="18"/>
        <v>0.19432163491007814</v>
      </c>
      <c r="Y27" s="106">
        <f t="shared" si="18"/>
        <v>0.40715381839838877</v>
      </c>
      <c r="Z27" s="106">
        <f t="shared" si="18"/>
        <v>1.6095656672361562E-2</v>
      </c>
      <c r="AA27" s="106">
        <f t="shared" si="18"/>
        <v>0.11174146093352634</v>
      </c>
      <c r="AB27" s="106"/>
      <c r="AC27" s="104">
        <v>14550193085.817421</v>
      </c>
      <c r="AD27" s="104">
        <v>139569777.10336325</v>
      </c>
      <c r="AE27" s="104">
        <v>4808796629.3717508</v>
      </c>
      <c r="AF27" s="104">
        <v>1045157541.2833003</v>
      </c>
      <c r="AG27" s="104">
        <v>1503630234.1585953</v>
      </c>
      <c r="AI27" s="104">
        <v>588921784.35416198</v>
      </c>
      <c r="AJ27" s="104">
        <v>521798284.879825</v>
      </c>
      <c r="AL27" s="104">
        <f t="shared" si="2"/>
        <v>105.00675192918447</v>
      </c>
      <c r="AM27" s="104">
        <f t="shared" si="3"/>
        <v>102.61164082915573</v>
      </c>
      <c r="AN27" s="104">
        <f t="shared" si="4"/>
        <v>50.318421934789924</v>
      </c>
      <c r="AO27" s="104">
        <f t="shared" si="5"/>
        <v>229.24884080775425</v>
      </c>
      <c r="AP27" s="104">
        <f t="shared" si="6"/>
        <v>278.88887467685458</v>
      </c>
      <c r="AR27" s="104">
        <f t="shared" si="22"/>
        <v>150.83762476497219</v>
      </c>
      <c r="AS27" s="104">
        <f t="shared" si="22"/>
        <v>170.16594994112387</v>
      </c>
      <c r="AU27" s="104">
        <f t="shared" si="9"/>
        <v>126506.36727934435</v>
      </c>
      <c r="AV27" s="104">
        <f t="shared" si="10"/>
        <v>28477.81618105758</v>
      </c>
      <c r="AW27" s="104">
        <f t="shared" si="11"/>
        <v>258225.08413863604</v>
      </c>
      <c r="AX27" s="104">
        <f t="shared" si="12"/>
        <v>137344.53054085863</v>
      </c>
      <c r="AY27" s="104">
        <f t="shared" si="13"/>
        <v>67276.520544008497</v>
      </c>
      <c r="BA27" s="104">
        <f t="shared" si="14"/>
        <v>318121.15292594838</v>
      </c>
      <c r="BB27" s="104">
        <f t="shared" si="15"/>
        <v>40600.551266715323</v>
      </c>
      <c r="BD27" s="105">
        <f t="shared" si="19"/>
        <v>40.237957748850647</v>
      </c>
      <c r="BE27" s="105">
        <f t="shared" si="20"/>
        <v>71.017891387981294</v>
      </c>
      <c r="BF27" s="105">
        <f t="shared" si="20"/>
        <v>13.962027963084592</v>
      </c>
      <c r="BG27" s="105">
        <f t="shared" si="20"/>
        <v>150.80158807758608</v>
      </c>
      <c r="BH27" s="105">
        <f t="shared" si="20"/>
        <v>85.320030452035041</v>
      </c>
      <c r="BI27" s="105"/>
      <c r="BJ27" s="105">
        <f t="shared" si="21"/>
        <v>93.639508581306814</v>
      </c>
      <c r="BK27" s="105">
        <f t="shared" si="21"/>
        <v>67.896902528640197</v>
      </c>
    </row>
    <row r="28" spans="1:63" s="104" customFormat="1" ht="10">
      <c r="A28" s="104">
        <v>2018</v>
      </c>
      <c r="B28" s="105">
        <v>121.33699999999996</v>
      </c>
      <c r="C28" s="105">
        <v>4.8315000000000028</v>
      </c>
      <c r="D28" s="105">
        <v>20.314249999999987</v>
      </c>
      <c r="E28" s="105">
        <v>7.6297499999999969</v>
      </c>
      <c r="F28" s="105">
        <v>22.694000000000017</v>
      </c>
      <c r="G28" s="105">
        <v>48.760749999999945</v>
      </c>
      <c r="H28" s="105">
        <v>1.8815000000000002</v>
      </c>
      <c r="I28" s="105">
        <v>15.225250000000006</v>
      </c>
      <c r="J28" s="105"/>
      <c r="K28" s="105">
        <f t="shared" si="16"/>
        <v>275.30758453256794</v>
      </c>
      <c r="L28" s="105">
        <f t="shared" si="16"/>
        <v>142.43808962264151</v>
      </c>
      <c r="M28" s="105">
        <f t="shared" si="16"/>
        <v>393.13464608834516</v>
      </c>
      <c r="N28" s="105">
        <f t="shared" si="16"/>
        <v>152.41971732507656</v>
      </c>
      <c r="O28" s="105">
        <f t="shared" si="16"/>
        <v>331.90493601462595</v>
      </c>
      <c r="P28" s="105">
        <f t="shared" si="16"/>
        <v>280.33891971138581</v>
      </c>
      <c r="Q28" s="105">
        <f t="shared" si="16"/>
        <v>163.71546660865786</v>
      </c>
      <c r="R28" s="105">
        <f t="shared" si="16"/>
        <v>296.9042511700469</v>
      </c>
      <c r="S28" s="105"/>
      <c r="T28" s="106">
        <f t="shared" si="17"/>
        <v>1</v>
      </c>
      <c r="U28" s="106">
        <f t="shared" si="18"/>
        <v>3.9818851628110177E-2</v>
      </c>
      <c r="V28" s="106">
        <f t="shared" si="18"/>
        <v>0.16742007796467684</v>
      </c>
      <c r="W28" s="106">
        <f t="shared" si="18"/>
        <v>6.2880654705489661E-2</v>
      </c>
      <c r="X28" s="106">
        <f t="shared" si="18"/>
        <v>0.18703280944806633</v>
      </c>
      <c r="Y28" s="106">
        <f t="shared" si="18"/>
        <v>0.40186216900038702</v>
      </c>
      <c r="Z28" s="106">
        <f t="shared" si="18"/>
        <v>1.5506399531882285E-2</v>
      </c>
      <c r="AA28" s="106">
        <f t="shared" si="18"/>
        <v>0.12547903772138763</v>
      </c>
      <c r="AB28" s="106"/>
      <c r="AU28" s="104">
        <f t="shared" si="9"/>
        <v>0</v>
      </c>
      <c r="AV28" s="104">
        <f t="shared" si="10"/>
        <v>0</v>
      </c>
      <c r="AW28" s="104">
        <f t="shared" si="11"/>
        <v>0</v>
      </c>
      <c r="AX28" s="104">
        <f t="shared" si="12"/>
        <v>0</v>
      </c>
      <c r="AY28" s="104">
        <f t="shared" si="13"/>
        <v>0</v>
      </c>
      <c r="BA28" s="104">
        <f t="shared" si="14"/>
        <v>0</v>
      </c>
      <c r="BB28" s="104">
        <f t="shared" si="15"/>
        <v>0</v>
      </c>
      <c r="BD28" s="104">
        <f t="shared" si="19"/>
        <v>0</v>
      </c>
      <c r="BE28" s="104">
        <f t="shared" si="20"/>
        <v>0</v>
      </c>
      <c r="BF28" s="104">
        <f t="shared" si="20"/>
        <v>0</v>
      </c>
      <c r="BG28" s="104">
        <f t="shared" si="20"/>
        <v>0</v>
      </c>
      <c r="BH28" s="104">
        <f t="shared" si="20"/>
        <v>0</v>
      </c>
      <c r="BJ28" s="104">
        <f t="shared" si="21"/>
        <v>0</v>
      </c>
      <c r="BK28" s="104">
        <f t="shared" si="21"/>
        <v>0</v>
      </c>
    </row>
    <row r="29" spans="1:63" s="32" customFormat="1" ht="10"/>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9"/>
  <sheetViews>
    <sheetView workbookViewId="0">
      <selection activeCell="DC1" sqref="DB1:DC1048576"/>
    </sheetView>
  </sheetViews>
  <sheetFormatPr baseColWidth="10" defaultRowHeight="12" x14ac:dyDescent="0"/>
  <sheetData>
    <row r="1" spans="1:121" s="107" customFormat="1" ht="10">
      <c r="A1" s="107" t="s">
        <v>640</v>
      </c>
    </row>
    <row r="2" spans="1:121" s="107" customFormat="1" ht="10">
      <c r="A2" s="107" t="s">
        <v>514</v>
      </c>
    </row>
    <row r="3" spans="1:121" s="107" customFormat="1" ht="10">
      <c r="A3" s="107" t="s">
        <v>445</v>
      </c>
    </row>
    <row r="4" spans="1:121" s="107" customFormat="1" ht="10">
      <c r="A4" s="108"/>
      <c r="B4" s="108"/>
      <c r="C4" s="108"/>
      <c r="D4" s="108"/>
      <c r="E4" s="108"/>
      <c r="F4" s="108"/>
      <c r="G4" s="108"/>
      <c r="H4" s="108"/>
      <c r="I4" s="108"/>
      <c r="J4" s="108"/>
      <c r="K4" s="108"/>
      <c r="L4" s="108"/>
      <c r="M4" s="108"/>
      <c r="N4" s="108"/>
      <c r="O4" s="108" t="s">
        <v>641</v>
      </c>
      <c r="P4" s="108" t="s">
        <v>642</v>
      </c>
      <c r="Q4" s="108" t="s">
        <v>642</v>
      </c>
      <c r="R4" s="108" t="s">
        <v>642</v>
      </c>
      <c r="S4" s="108" t="s">
        <v>642</v>
      </c>
      <c r="T4" s="108" t="s">
        <v>642</v>
      </c>
      <c r="U4" s="108" t="s">
        <v>642</v>
      </c>
      <c r="V4" s="108" t="s">
        <v>642</v>
      </c>
      <c r="W4" s="108" t="s">
        <v>642</v>
      </c>
      <c r="X4" s="108" t="s">
        <v>642</v>
      </c>
      <c r="Y4" s="108" t="s">
        <v>642</v>
      </c>
      <c r="Z4" s="108" t="s">
        <v>642</v>
      </c>
      <c r="AA4" s="108" t="s">
        <v>642</v>
      </c>
      <c r="AB4" s="108" t="s">
        <v>642</v>
      </c>
      <c r="AC4" s="108"/>
      <c r="AD4" s="108" t="s">
        <v>643</v>
      </c>
      <c r="AE4" s="108" t="s">
        <v>643</v>
      </c>
      <c r="AF4" s="108" t="s">
        <v>643</v>
      </c>
      <c r="AG4" s="108" t="s">
        <v>643</v>
      </c>
      <c r="AH4" s="108" t="s">
        <v>643</v>
      </c>
      <c r="AI4" s="108" t="s">
        <v>643</v>
      </c>
      <c r="AJ4" s="108" t="s">
        <v>643</v>
      </c>
      <c r="AK4" s="108" t="s">
        <v>643</v>
      </c>
      <c r="AL4" s="108" t="s">
        <v>643</v>
      </c>
      <c r="AM4" s="108" t="s">
        <v>643</v>
      </c>
      <c r="AN4" s="108" t="s">
        <v>643</v>
      </c>
      <c r="AO4" s="108" t="s">
        <v>643</v>
      </c>
      <c r="AP4" s="108" t="s">
        <v>643</v>
      </c>
      <c r="AQ4" s="108"/>
      <c r="AR4" s="108" t="s">
        <v>644</v>
      </c>
      <c r="AS4" s="108" t="s">
        <v>644</v>
      </c>
      <c r="AT4" s="108" t="s">
        <v>644</v>
      </c>
      <c r="AU4" s="108" t="s">
        <v>644</v>
      </c>
      <c r="AV4" s="108" t="s">
        <v>644</v>
      </c>
      <c r="AW4" s="108" t="s">
        <v>644</v>
      </c>
      <c r="AX4" s="108" t="s">
        <v>644</v>
      </c>
      <c r="AY4" s="108" t="s">
        <v>644</v>
      </c>
      <c r="AZ4" s="108" t="s">
        <v>644</v>
      </c>
      <c r="BA4" s="108" t="s">
        <v>644</v>
      </c>
      <c r="BB4" s="108" t="s">
        <v>644</v>
      </c>
      <c r="BC4" s="108" t="s">
        <v>644</v>
      </c>
      <c r="BD4" s="108" t="s">
        <v>644</v>
      </c>
      <c r="BE4" s="108"/>
      <c r="BF4" s="108" t="s">
        <v>645</v>
      </c>
      <c r="BG4" s="108" t="s">
        <v>645</v>
      </c>
      <c r="BH4" s="108" t="s">
        <v>645</v>
      </c>
      <c r="BI4" s="108" t="s">
        <v>645</v>
      </c>
      <c r="BJ4" s="108" t="s">
        <v>645</v>
      </c>
      <c r="BK4" s="108" t="s">
        <v>645</v>
      </c>
      <c r="BL4" s="108" t="s">
        <v>645</v>
      </c>
      <c r="BM4" s="108" t="s">
        <v>645</v>
      </c>
      <c r="BN4" s="108" t="s">
        <v>645</v>
      </c>
      <c r="BO4" s="108" t="s">
        <v>645</v>
      </c>
      <c r="BP4" s="108" t="s">
        <v>645</v>
      </c>
      <c r="BQ4" s="108" t="s">
        <v>645</v>
      </c>
      <c r="BR4" s="108" t="s">
        <v>645</v>
      </c>
      <c r="BS4" s="108" t="s">
        <v>645</v>
      </c>
      <c r="BT4" s="108" t="s">
        <v>645</v>
      </c>
      <c r="BU4" s="108" t="s">
        <v>645</v>
      </c>
      <c r="BV4" s="108" t="s">
        <v>645</v>
      </c>
      <c r="BW4" s="108" t="s">
        <v>645</v>
      </c>
      <c r="BX4" s="108" t="s">
        <v>645</v>
      </c>
      <c r="BY4" s="108" t="s">
        <v>645</v>
      </c>
      <c r="BZ4" s="108" t="s">
        <v>645</v>
      </c>
      <c r="CA4" s="108" t="s">
        <v>645</v>
      </c>
      <c r="CB4" s="108" t="s">
        <v>645</v>
      </c>
      <c r="CC4" s="108"/>
      <c r="CD4" s="108" t="s">
        <v>646</v>
      </c>
      <c r="CE4" s="108" t="s">
        <v>646</v>
      </c>
      <c r="CF4" s="108" t="s">
        <v>646</v>
      </c>
      <c r="CG4" s="108" t="s">
        <v>646</v>
      </c>
      <c r="CH4" s="108" t="s">
        <v>646</v>
      </c>
      <c r="CI4" s="108" t="s">
        <v>646</v>
      </c>
      <c r="CJ4" s="108" t="s">
        <v>646</v>
      </c>
      <c r="CK4" s="108" t="s">
        <v>646</v>
      </c>
      <c r="CL4" s="108" t="s">
        <v>646</v>
      </c>
      <c r="CM4" s="108" t="s">
        <v>646</v>
      </c>
      <c r="CN4" s="108" t="s">
        <v>646</v>
      </c>
      <c r="CO4" s="108" t="s">
        <v>646</v>
      </c>
      <c r="CP4" s="108" t="s">
        <v>646</v>
      </c>
      <c r="CQ4" s="108" t="s">
        <v>646</v>
      </c>
      <c r="CR4" s="108" t="s">
        <v>646</v>
      </c>
      <c r="CS4" s="108" t="s">
        <v>646</v>
      </c>
      <c r="CT4" s="108" t="s">
        <v>646</v>
      </c>
      <c r="CU4" s="108" t="s">
        <v>646</v>
      </c>
      <c r="CV4" s="108" t="s">
        <v>646</v>
      </c>
      <c r="CW4" s="108" t="s">
        <v>646</v>
      </c>
      <c r="CX4" s="108" t="s">
        <v>646</v>
      </c>
      <c r="CY4" s="108" t="s">
        <v>646</v>
      </c>
      <c r="CZ4" s="108" t="s">
        <v>646</v>
      </c>
      <c r="DA4" s="108"/>
      <c r="DB4" s="108" t="s">
        <v>647</v>
      </c>
      <c r="DC4" s="108" t="s">
        <v>647</v>
      </c>
      <c r="DD4" s="108" t="s">
        <v>647</v>
      </c>
      <c r="DE4" s="108" t="s">
        <v>647</v>
      </c>
      <c r="DF4" s="108" t="s">
        <v>647</v>
      </c>
      <c r="DG4" s="108" t="s">
        <v>647</v>
      </c>
      <c r="DH4" s="108" t="s">
        <v>647</v>
      </c>
      <c r="DI4" s="108" t="s">
        <v>647</v>
      </c>
      <c r="DJ4" s="108" t="s">
        <v>647</v>
      </c>
      <c r="DK4" s="108" t="s">
        <v>647</v>
      </c>
      <c r="DL4" s="108" t="s">
        <v>647</v>
      </c>
      <c r="DM4" s="108" t="s">
        <v>647</v>
      </c>
      <c r="DN4" s="108" t="s">
        <v>647</v>
      </c>
      <c r="DO4" s="108" t="s">
        <v>647</v>
      </c>
      <c r="DP4" s="108" t="s">
        <v>647</v>
      </c>
      <c r="DQ4" s="108" t="s">
        <v>647</v>
      </c>
    </row>
    <row r="5" spans="1:121" s="107" customFormat="1" ht="10">
      <c r="A5" s="108"/>
      <c r="B5" s="108" t="s">
        <v>274</v>
      </c>
      <c r="C5" s="108" t="s">
        <v>615</v>
      </c>
      <c r="D5" s="108" t="s">
        <v>331</v>
      </c>
      <c r="E5" s="108" t="s">
        <v>595</v>
      </c>
      <c r="F5" s="108" t="s">
        <v>380</v>
      </c>
      <c r="G5" s="108"/>
      <c r="H5" s="108" t="s">
        <v>596</v>
      </c>
      <c r="I5" s="108" t="s">
        <v>597</v>
      </c>
      <c r="J5" s="108" t="s">
        <v>598</v>
      </c>
      <c r="K5" s="108" t="s">
        <v>599</v>
      </c>
      <c r="L5" s="108" t="s">
        <v>600</v>
      </c>
      <c r="M5" s="108" t="s">
        <v>601</v>
      </c>
      <c r="N5" s="108"/>
      <c r="O5" s="108"/>
      <c r="P5" s="108" t="s">
        <v>602</v>
      </c>
      <c r="Q5" s="108" t="s">
        <v>603</v>
      </c>
      <c r="R5" s="108" t="s">
        <v>604</v>
      </c>
      <c r="S5" s="108" t="s">
        <v>605</v>
      </c>
      <c r="T5" s="108" t="s">
        <v>606</v>
      </c>
      <c r="U5" s="108" t="s">
        <v>607</v>
      </c>
      <c r="V5" s="108" t="s">
        <v>608</v>
      </c>
      <c r="W5" s="108" t="s">
        <v>609</v>
      </c>
      <c r="X5" s="108" t="s">
        <v>610</v>
      </c>
      <c r="Y5" s="108" t="s">
        <v>611</v>
      </c>
      <c r="Z5" s="108" t="s">
        <v>612</v>
      </c>
      <c r="AA5" s="108" t="s">
        <v>613</v>
      </c>
      <c r="AB5" s="108" t="s">
        <v>614</v>
      </c>
      <c r="AC5" s="108"/>
      <c r="AD5" s="108" t="s">
        <v>602</v>
      </c>
      <c r="AE5" s="108" t="s">
        <v>603</v>
      </c>
      <c r="AF5" s="108" t="s">
        <v>604</v>
      </c>
      <c r="AG5" s="108" t="s">
        <v>605</v>
      </c>
      <c r="AH5" s="108" t="s">
        <v>606</v>
      </c>
      <c r="AI5" s="108" t="s">
        <v>607</v>
      </c>
      <c r="AJ5" s="108" t="s">
        <v>608</v>
      </c>
      <c r="AK5" s="108" t="s">
        <v>609</v>
      </c>
      <c r="AL5" s="108" t="s">
        <v>610</v>
      </c>
      <c r="AM5" s="108" t="s">
        <v>611</v>
      </c>
      <c r="AN5" s="108" t="s">
        <v>612</v>
      </c>
      <c r="AO5" s="108" t="s">
        <v>613</v>
      </c>
      <c r="AP5" s="108" t="s">
        <v>614</v>
      </c>
      <c r="AQ5" s="108"/>
      <c r="AR5" s="108" t="s">
        <v>602</v>
      </c>
      <c r="AS5" s="108" t="s">
        <v>603</v>
      </c>
      <c r="AT5" s="108" t="s">
        <v>604</v>
      </c>
      <c r="AU5" s="108" t="s">
        <v>605</v>
      </c>
      <c r="AV5" s="108" t="s">
        <v>606</v>
      </c>
      <c r="AW5" s="108" t="s">
        <v>607</v>
      </c>
      <c r="AX5" s="108" t="s">
        <v>608</v>
      </c>
      <c r="AY5" s="108" t="s">
        <v>609</v>
      </c>
      <c r="AZ5" s="108" t="s">
        <v>610</v>
      </c>
      <c r="BA5" s="108" t="s">
        <v>611</v>
      </c>
      <c r="BB5" s="108" t="s">
        <v>612</v>
      </c>
      <c r="BC5" s="108" t="s">
        <v>613</v>
      </c>
      <c r="BD5" s="108" t="s">
        <v>614</v>
      </c>
      <c r="BE5" s="108"/>
      <c r="BF5" s="108" t="s">
        <v>274</v>
      </c>
      <c r="BG5" s="108" t="s">
        <v>616</v>
      </c>
      <c r="BH5" s="108" t="s">
        <v>617</v>
      </c>
      <c r="BI5" s="108" t="s">
        <v>618</v>
      </c>
      <c r="BJ5" s="108" t="s">
        <v>619</v>
      </c>
      <c r="BK5" s="108" t="s">
        <v>620</v>
      </c>
      <c r="BL5" s="108" t="s">
        <v>621</v>
      </c>
      <c r="BM5" s="108" t="s">
        <v>622</v>
      </c>
      <c r="BN5" s="108" t="s">
        <v>623</v>
      </c>
      <c r="BO5" s="108" t="s">
        <v>624</v>
      </c>
      <c r="BP5" s="108" t="s">
        <v>625</v>
      </c>
      <c r="BQ5" s="108" t="s">
        <v>626</v>
      </c>
      <c r="BR5" s="108" t="s">
        <v>627</v>
      </c>
      <c r="BS5" s="108" t="s">
        <v>628</v>
      </c>
      <c r="BT5" s="108" t="s">
        <v>629</v>
      </c>
      <c r="BU5" s="108" t="s">
        <v>630</v>
      </c>
      <c r="BV5" s="108" t="s">
        <v>631</v>
      </c>
      <c r="BW5" s="108" t="s">
        <v>632</v>
      </c>
      <c r="BX5" s="108" t="s">
        <v>633</v>
      </c>
      <c r="BY5" s="108" t="s">
        <v>634</v>
      </c>
      <c r="BZ5" s="108" t="s">
        <v>635</v>
      </c>
      <c r="CA5" s="108" t="s">
        <v>636</v>
      </c>
      <c r="CB5" s="108" t="s">
        <v>637</v>
      </c>
      <c r="CC5" s="108"/>
      <c r="CD5" s="108" t="s">
        <v>274</v>
      </c>
      <c r="CE5" s="108" t="s">
        <v>616</v>
      </c>
      <c r="CF5" s="108" t="s">
        <v>617</v>
      </c>
      <c r="CG5" s="108" t="s">
        <v>618</v>
      </c>
      <c r="CH5" s="108" t="s">
        <v>638</v>
      </c>
      <c r="CI5" s="108" t="s">
        <v>620</v>
      </c>
      <c r="CJ5" s="108" t="s">
        <v>621</v>
      </c>
      <c r="CK5" s="108" t="s">
        <v>639</v>
      </c>
      <c r="CL5" s="108" t="s">
        <v>623</v>
      </c>
      <c r="CM5" s="108" t="s">
        <v>624</v>
      </c>
      <c r="CN5" s="108" t="s">
        <v>625</v>
      </c>
      <c r="CO5" s="108" t="s">
        <v>626</v>
      </c>
      <c r="CP5" s="108" t="s">
        <v>627</v>
      </c>
      <c r="CQ5" s="108" t="s">
        <v>628</v>
      </c>
      <c r="CR5" s="108" t="s">
        <v>629</v>
      </c>
      <c r="CS5" s="108" t="s">
        <v>630</v>
      </c>
      <c r="CT5" s="108" t="s">
        <v>631</v>
      </c>
      <c r="CU5" s="108" t="s">
        <v>632</v>
      </c>
      <c r="CV5" s="108" t="s">
        <v>633</v>
      </c>
      <c r="CW5" s="108" t="s">
        <v>634</v>
      </c>
      <c r="CX5" s="108" t="s">
        <v>635</v>
      </c>
      <c r="CY5" s="108" t="s">
        <v>636</v>
      </c>
      <c r="CZ5" s="108" t="s">
        <v>637</v>
      </c>
      <c r="DA5" s="108"/>
      <c r="DB5" s="108" t="s">
        <v>274</v>
      </c>
      <c r="DC5" s="108" t="s">
        <v>616</v>
      </c>
      <c r="DD5" s="108" t="s">
        <v>617</v>
      </c>
      <c r="DE5" s="108" t="s">
        <v>618</v>
      </c>
      <c r="DF5" s="108" t="s">
        <v>620</v>
      </c>
      <c r="DG5" s="108" t="s">
        <v>621</v>
      </c>
      <c r="DH5" s="108" t="s">
        <v>639</v>
      </c>
      <c r="DI5" s="108" t="s">
        <v>623</v>
      </c>
      <c r="DJ5" s="108" t="s">
        <v>624</v>
      </c>
      <c r="DK5" s="108" t="s">
        <v>625</v>
      </c>
      <c r="DL5" s="108" t="s">
        <v>626</v>
      </c>
      <c r="DM5" s="108" t="s">
        <v>627</v>
      </c>
      <c r="DN5" s="108" t="s">
        <v>628</v>
      </c>
      <c r="DO5" s="108" t="s">
        <v>629</v>
      </c>
      <c r="DP5" s="108" t="s">
        <v>631</v>
      </c>
      <c r="DQ5" s="108" t="s">
        <v>636</v>
      </c>
    </row>
    <row r="6" spans="1:121" s="107" customFormat="1" ht="10">
      <c r="A6" s="108"/>
      <c r="B6" s="108" t="s">
        <v>257</v>
      </c>
      <c r="C6" s="108" t="s">
        <v>257</v>
      </c>
      <c r="D6" s="108" t="s">
        <v>257</v>
      </c>
      <c r="E6" s="108" t="s">
        <v>34</v>
      </c>
      <c r="F6" s="108" t="s">
        <v>34</v>
      </c>
      <c r="G6" s="108"/>
      <c r="H6" s="108" t="s">
        <v>257</v>
      </c>
      <c r="I6" s="108" t="s">
        <v>257</v>
      </c>
      <c r="J6" s="108" t="s">
        <v>257</v>
      </c>
      <c r="K6" s="108" t="s">
        <v>257</v>
      </c>
      <c r="L6" s="108" t="s">
        <v>34</v>
      </c>
      <c r="M6" s="108" t="s">
        <v>34</v>
      </c>
      <c r="N6" s="108"/>
      <c r="O6" s="108" t="s">
        <v>34</v>
      </c>
      <c r="P6" s="108" t="s">
        <v>257</v>
      </c>
      <c r="Q6" s="108" t="s">
        <v>257</v>
      </c>
      <c r="R6" s="108" t="s">
        <v>257</v>
      </c>
      <c r="S6" s="108" t="s">
        <v>257</v>
      </c>
      <c r="T6" s="108" t="s">
        <v>257</v>
      </c>
      <c r="U6" s="108" t="s">
        <v>257</v>
      </c>
      <c r="V6" s="108" t="s">
        <v>257</v>
      </c>
      <c r="W6" s="108" t="s">
        <v>257</v>
      </c>
      <c r="X6" s="108" t="s">
        <v>257</v>
      </c>
      <c r="Y6" s="108" t="s">
        <v>257</v>
      </c>
      <c r="Z6" s="108" t="s">
        <v>257</v>
      </c>
      <c r="AA6" s="108" t="s">
        <v>257</v>
      </c>
      <c r="AB6" s="108" t="s">
        <v>257</v>
      </c>
      <c r="AC6" s="108"/>
      <c r="AD6" s="108" t="s">
        <v>257</v>
      </c>
      <c r="AE6" s="108" t="s">
        <v>257</v>
      </c>
      <c r="AF6" s="108" t="s">
        <v>257</v>
      </c>
      <c r="AG6" s="108" t="s">
        <v>257</v>
      </c>
      <c r="AH6" s="108" t="s">
        <v>257</v>
      </c>
      <c r="AI6" s="108" t="s">
        <v>257</v>
      </c>
      <c r="AJ6" s="108" t="s">
        <v>257</v>
      </c>
      <c r="AK6" s="108" t="s">
        <v>257</v>
      </c>
      <c r="AL6" s="108" t="s">
        <v>257</v>
      </c>
      <c r="AM6" s="108" t="s">
        <v>257</v>
      </c>
      <c r="AN6" s="108" t="s">
        <v>257</v>
      </c>
      <c r="AO6" s="108" t="s">
        <v>257</v>
      </c>
      <c r="AP6" s="108" t="s">
        <v>257</v>
      </c>
      <c r="AQ6" s="108"/>
      <c r="AR6" s="108" t="s">
        <v>34</v>
      </c>
      <c r="AS6" s="108" t="s">
        <v>34</v>
      </c>
      <c r="AT6" s="108" t="s">
        <v>34</v>
      </c>
      <c r="AU6" s="108" t="s">
        <v>34</v>
      </c>
      <c r="AV6" s="108" t="s">
        <v>34</v>
      </c>
      <c r="AW6" s="108" t="s">
        <v>34</v>
      </c>
      <c r="AX6" s="108" t="s">
        <v>34</v>
      </c>
      <c r="AY6" s="108" t="s">
        <v>34</v>
      </c>
      <c r="AZ6" s="108" t="s">
        <v>34</v>
      </c>
      <c r="BA6" s="108" t="s">
        <v>34</v>
      </c>
      <c r="BB6" s="108" t="s">
        <v>34</v>
      </c>
      <c r="BC6" s="108" t="s">
        <v>34</v>
      </c>
      <c r="BD6" s="108" t="s">
        <v>34</v>
      </c>
      <c r="BE6" s="108"/>
      <c r="BF6" s="108" t="s">
        <v>257</v>
      </c>
      <c r="BG6" s="108" t="s">
        <v>257</v>
      </c>
      <c r="BH6" s="108" t="s">
        <v>257</v>
      </c>
      <c r="BI6" s="108" t="s">
        <v>257</v>
      </c>
      <c r="BJ6" s="108" t="s">
        <v>257</v>
      </c>
      <c r="BK6" s="108" t="s">
        <v>257</v>
      </c>
      <c r="BL6" s="108" t="s">
        <v>257</v>
      </c>
      <c r="BM6" s="108" t="s">
        <v>257</v>
      </c>
      <c r="BN6" s="108" t="s">
        <v>257</v>
      </c>
      <c r="BO6" s="108" t="s">
        <v>257</v>
      </c>
      <c r="BP6" s="108" t="s">
        <v>257</v>
      </c>
      <c r="BQ6" s="108" t="s">
        <v>257</v>
      </c>
      <c r="BR6" s="108" t="s">
        <v>257</v>
      </c>
      <c r="BS6" s="108" t="s">
        <v>257</v>
      </c>
      <c r="BT6" s="108" t="s">
        <v>257</v>
      </c>
      <c r="BU6" s="108" t="s">
        <v>257</v>
      </c>
      <c r="BV6" s="108" t="s">
        <v>257</v>
      </c>
      <c r="BW6" s="108" t="s">
        <v>257</v>
      </c>
      <c r="BX6" s="108" t="s">
        <v>257</v>
      </c>
      <c r="BY6" s="108" t="s">
        <v>257</v>
      </c>
      <c r="BZ6" s="108" t="s">
        <v>257</v>
      </c>
      <c r="CA6" s="108" t="s">
        <v>257</v>
      </c>
      <c r="CB6" s="108" t="s">
        <v>257</v>
      </c>
      <c r="CC6" s="108"/>
      <c r="CD6" s="108" t="s">
        <v>257</v>
      </c>
      <c r="CE6" s="108" t="s">
        <v>257</v>
      </c>
      <c r="CF6" s="108" t="s">
        <v>257</v>
      </c>
      <c r="CG6" s="108" t="s">
        <v>257</v>
      </c>
      <c r="CH6" s="108" t="s">
        <v>257</v>
      </c>
      <c r="CI6" s="108" t="s">
        <v>257</v>
      </c>
      <c r="CJ6" s="108" t="s">
        <v>257</v>
      </c>
      <c r="CK6" s="108" t="s">
        <v>257</v>
      </c>
      <c r="CL6" s="108" t="s">
        <v>257</v>
      </c>
      <c r="CM6" s="108" t="s">
        <v>257</v>
      </c>
      <c r="CN6" s="108" t="s">
        <v>257</v>
      </c>
      <c r="CO6" s="108" t="s">
        <v>257</v>
      </c>
      <c r="CP6" s="108" t="s">
        <v>257</v>
      </c>
      <c r="CQ6" s="108" t="s">
        <v>257</v>
      </c>
      <c r="CR6" s="108" t="s">
        <v>257</v>
      </c>
      <c r="CS6" s="108" t="s">
        <v>257</v>
      </c>
      <c r="CT6" s="108" t="s">
        <v>257</v>
      </c>
      <c r="CU6" s="108" t="s">
        <v>257</v>
      </c>
      <c r="CV6" s="108" t="s">
        <v>257</v>
      </c>
      <c r="CW6" s="108" t="s">
        <v>257</v>
      </c>
      <c r="CX6" s="108" t="s">
        <v>257</v>
      </c>
      <c r="CY6" s="108" t="s">
        <v>257</v>
      </c>
      <c r="CZ6" s="108" t="s">
        <v>257</v>
      </c>
      <c r="DA6" s="108"/>
      <c r="DB6" s="108" t="s">
        <v>34</v>
      </c>
      <c r="DC6" s="108" t="s">
        <v>34</v>
      </c>
      <c r="DD6" s="108" t="s">
        <v>34</v>
      </c>
      <c r="DE6" s="108" t="s">
        <v>34</v>
      </c>
      <c r="DF6" s="108" t="s">
        <v>34</v>
      </c>
      <c r="DG6" s="108" t="s">
        <v>34</v>
      </c>
      <c r="DH6" s="108" t="s">
        <v>34</v>
      </c>
      <c r="DI6" s="108" t="s">
        <v>34</v>
      </c>
      <c r="DJ6" s="108" t="s">
        <v>34</v>
      </c>
      <c r="DK6" s="108" t="s">
        <v>34</v>
      </c>
      <c r="DL6" s="108" t="s">
        <v>34</v>
      </c>
      <c r="DM6" s="108" t="s">
        <v>34</v>
      </c>
      <c r="DN6" s="108" t="s">
        <v>34</v>
      </c>
      <c r="DO6" s="108" t="s">
        <v>34</v>
      </c>
      <c r="DP6" s="108" t="s">
        <v>34</v>
      </c>
      <c r="DQ6" s="108" t="s">
        <v>34</v>
      </c>
    </row>
    <row r="7" spans="1:121" s="107" customFormat="1" ht="10">
      <c r="A7" s="108">
        <v>1995</v>
      </c>
      <c r="B7" s="109">
        <v>885.82</v>
      </c>
      <c r="C7" s="109">
        <v>896.52830300000005</v>
      </c>
      <c r="D7" s="109">
        <v>1011.854834</v>
      </c>
      <c r="E7" s="110">
        <f t="shared" ref="E7:E29" si="0">C7/B7-1</f>
        <v>1.2088576686008379E-2</v>
      </c>
      <c r="F7" s="110">
        <f t="shared" ref="F7:F29" si="1">D7/B7-1</f>
        <v>0.14228041137025582</v>
      </c>
      <c r="G7" s="110"/>
      <c r="H7" s="111">
        <v>652.79999999999995</v>
      </c>
      <c r="I7" s="111">
        <v>703.2</v>
      </c>
      <c r="J7" s="111">
        <v>685.2</v>
      </c>
      <c r="K7" s="111">
        <v>807.5</v>
      </c>
      <c r="L7" s="110">
        <f t="shared" ref="L7:L29" si="2">J7/H7-1</f>
        <v>4.9632352941176627E-2</v>
      </c>
      <c r="M7" s="110">
        <f t="shared" ref="M7:M29" si="3">K7/I7-1</f>
        <v>0.14832195676905569</v>
      </c>
      <c r="N7" s="110"/>
      <c r="O7" s="110">
        <f t="shared" ref="O7:O29" si="4">R7/D7-1</f>
        <v>0.12580281155231399</v>
      </c>
      <c r="P7" s="109">
        <v>457.61384800000002</v>
      </c>
      <c r="Q7" s="109">
        <v>2036.0818429999999</v>
      </c>
      <c r="R7" s="109">
        <v>1139.149017</v>
      </c>
      <c r="S7" s="109">
        <v>2087.3576469999998</v>
      </c>
      <c r="T7" s="109">
        <v>853.65921700000001</v>
      </c>
      <c r="U7" s="109">
        <v>676.736402</v>
      </c>
      <c r="V7" s="109">
        <v>575.981315</v>
      </c>
      <c r="W7" s="109">
        <v>1131.7192210000001</v>
      </c>
      <c r="X7" s="109">
        <v>1378.5684140000001</v>
      </c>
      <c r="Y7" s="109">
        <v>802.30190500000003</v>
      </c>
      <c r="Z7" s="109">
        <v>551.64711399999999</v>
      </c>
      <c r="AA7" s="109">
        <v>846.40274599999998</v>
      </c>
      <c r="AB7" s="109">
        <v>827.290708</v>
      </c>
      <c r="AC7" s="108"/>
      <c r="AD7" s="109">
        <v>514.78584899999998</v>
      </c>
      <c r="AE7" s="109">
        <v>1225.5659089999999</v>
      </c>
      <c r="AF7" s="109">
        <v>1063.9417920000001</v>
      </c>
      <c r="AG7" s="109">
        <v>1492.8304230000001</v>
      </c>
      <c r="AH7" s="109">
        <v>652.07863199999997</v>
      </c>
      <c r="AI7" s="109">
        <v>795.38884900000005</v>
      </c>
      <c r="AJ7" s="109">
        <v>527.83828000000005</v>
      </c>
      <c r="AK7" s="109">
        <v>1076.494874</v>
      </c>
      <c r="AL7" s="109">
        <v>1266.5842809999999</v>
      </c>
      <c r="AM7" s="109">
        <v>619.08912299999997</v>
      </c>
      <c r="AN7" s="109">
        <v>539.86614299999997</v>
      </c>
      <c r="AO7" s="109">
        <v>685.60897</v>
      </c>
      <c r="AP7" s="109">
        <v>726.58083399999998</v>
      </c>
      <c r="AQ7" s="108"/>
      <c r="AR7" s="112">
        <f t="shared" ref="AR7:AR29" si="5">P7/AD7-1</f>
        <v>-0.11105977584865578</v>
      </c>
      <c r="AS7" s="112">
        <f t="shared" ref="AS7:AS29" si="6">Q7/AE7-1</f>
        <v>0.66134014339656377</v>
      </c>
      <c r="AT7" s="112">
        <f t="shared" ref="AT7:AT29" si="7">R7/AF7-1</f>
        <v>7.0687349219194839E-2</v>
      </c>
      <c r="AU7" s="112">
        <f t="shared" ref="AU7:AU29" si="8">S7/AG7-1</f>
        <v>0.39825502939927659</v>
      </c>
      <c r="AV7" s="112">
        <f t="shared" ref="AV7:AV29" si="9">T7/AH7-1</f>
        <v>0.30913539427251169</v>
      </c>
      <c r="AW7" s="112">
        <f t="shared" ref="AW7:AW29" si="10">U7/AI7-1</f>
        <v>-0.1491753965990037</v>
      </c>
      <c r="AX7" s="112">
        <f t="shared" ref="AX7:AX29" si="11">V7/AJ7-1</f>
        <v>9.1207926412612439E-2</v>
      </c>
      <c r="AY7" s="112">
        <f t="shared" ref="AY7:AY29" si="12">W7/AK7-1</f>
        <v>5.1300148596898909E-2</v>
      </c>
      <c r="AZ7" s="112">
        <f t="shared" ref="AZ7:AZ29" si="13">X7/AL7-1</f>
        <v>8.8414276633518529E-2</v>
      </c>
      <c r="BA7" s="112">
        <f t="shared" ref="BA7:BA29" si="14">Y7/AM7-1</f>
        <v>0.2959392681819093</v>
      </c>
      <c r="BB7" s="112">
        <f t="shared" ref="BB7:BB29" si="15">Z7/AN7-1</f>
        <v>2.1822022278585429E-2</v>
      </c>
      <c r="BC7" s="112">
        <f t="shared" ref="BC7:BC29" si="16">AA7/AO7-1</f>
        <v>0.23452694325163215</v>
      </c>
      <c r="BD7" s="112">
        <f t="shared" ref="BD7:BD29" si="17">AB7/AP7-1</f>
        <v>0.13860794186597003</v>
      </c>
      <c r="BE7" s="108"/>
      <c r="BF7" s="109">
        <v>1139.149017</v>
      </c>
      <c r="BG7" s="109">
        <v>823.15357943983781</v>
      </c>
      <c r="BH7" s="109">
        <v>864.76117336172263</v>
      </c>
      <c r="BI7" s="109">
        <v>467.73060767187445</v>
      </c>
      <c r="BJ7" s="109" t="s">
        <v>323</v>
      </c>
      <c r="BK7" s="109">
        <v>588.47609306335482</v>
      </c>
      <c r="BL7" s="109">
        <v>672.50406191568663</v>
      </c>
      <c r="BM7" s="109">
        <v>983.66718924127463</v>
      </c>
      <c r="BN7" s="109" t="s">
        <v>323</v>
      </c>
      <c r="BO7" s="109">
        <v>1231.0931585116155</v>
      </c>
      <c r="BP7" s="109">
        <v>682.86279054101306</v>
      </c>
      <c r="BQ7" s="109">
        <v>1235.9231202687099</v>
      </c>
      <c r="BR7" s="109" t="s">
        <v>323</v>
      </c>
      <c r="BS7" s="109">
        <v>565.58551701013664</v>
      </c>
      <c r="BT7" s="109">
        <v>1844.6377145778958</v>
      </c>
      <c r="BU7" s="109" t="s">
        <v>323</v>
      </c>
      <c r="BV7" s="109">
        <v>1240.3292850019491</v>
      </c>
      <c r="BW7" s="109" t="s">
        <v>323</v>
      </c>
      <c r="BX7" s="109" t="s">
        <v>323</v>
      </c>
      <c r="BY7" s="109" t="s">
        <v>323</v>
      </c>
      <c r="BZ7" s="109" t="s">
        <v>323</v>
      </c>
      <c r="CA7" s="109">
        <v>486.37714322233199</v>
      </c>
      <c r="CB7" s="109" t="s">
        <v>323</v>
      </c>
      <c r="CC7" s="109"/>
      <c r="CD7" s="109">
        <v>1063.9417920000001</v>
      </c>
      <c r="CE7" s="109">
        <v>1060.8349540347383</v>
      </c>
      <c r="CF7" s="109">
        <v>689.7196413932503</v>
      </c>
      <c r="CG7" s="109">
        <v>592.29544458398345</v>
      </c>
      <c r="CH7" s="109">
        <v>833.42076433510204</v>
      </c>
      <c r="CI7" s="109">
        <v>572.1873367330403</v>
      </c>
      <c r="CJ7" s="109">
        <v>979.42024337624559</v>
      </c>
      <c r="CK7" s="109">
        <v>932.40378786489725</v>
      </c>
      <c r="CL7" s="109">
        <v>2038.4150369840338</v>
      </c>
      <c r="CM7" s="109">
        <v>1681.1531681815841</v>
      </c>
      <c r="CN7" s="109">
        <v>1047.6754225293587</v>
      </c>
      <c r="CO7" s="109">
        <v>1093.3595930518036</v>
      </c>
      <c r="CP7" s="109">
        <v>1027.2152191864559</v>
      </c>
      <c r="CQ7" s="109">
        <v>725.67353929200908</v>
      </c>
      <c r="CR7" s="109">
        <v>939.6967982097259</v>
      </c>
      <c r="CS7" s="109">
        <v>1093.8182739437616</v>
      </c>
      <c r="CT7" s="109">
        <v>911.95130877845702</v>
      </c>
      <c r="CU7" s="109">
        <v>1455.2842341509352</v>
      </c>
      <c r="CV7" s="109">
        <v>946.19486682862453</v>
      </c>
      <c r="CW7" s="109">
        <v>1455.2958187672673</v>
      </c>
      <c r="CX7" s="109">
        <v>916.58829724165423</v>
      </c>
      <c r="CY7" s="109">
        <v>591.58439302496652</v>
      </c>
      <c r="CZ7" s="109">
        <v>846.17566787020542</v>
      </c>
      <c r="DA7" s="108"/>
      <c r="DB7" s="112">
        <f t="shared" ref="DB7:DB29" si="18">BF7/CD7-1</f>
        <v>7.0687349219194839E-2</v>
      </c>
      <c r="DC7" s="112">
        <f t="shared" ref="DC7:DC29" si="19">BG7/CE7-1</f>
        <v>-0.22405122841297076</v>
      </c>
      <c r="DD7" s="112">
        <f t="shared" ref="DD7:DD29" si="20">BH7/CF7-1</f>
        <v>0.25378649738737935</v>
      </c>
      <c r="DE7" s="112">
        <f t="shared" ref="DE7:DE29" si="21">BI7/CG7-1</f>
        <v>-0.21030861886773566</v>
      </c>
      <c r="DF7" s="112">
        <f t="shared" ref="DF7:DF29" si="22">BK7/CI7-1</f>
        <v>2.846752328235147E-2</v>
      </c>
      <c r="DG7" s="112">
        <f t="shared" ref="DG7:DG29" si="23">BL7/CJ7-1</f>
        <v>-0.31336516019166727</v>
      </c>
      <c r="DH7" s="112">
        <f t="shared" ref="DH7:DH29" si="24">BM7/CK7-1</f>
        <v>5.4979829601255581E-2</v>
      </c>
      <c r="DI7" s="112" t="e">
        <f t="shared" ref="DI7:DI29" si="25">BN7/CL7-1</f>
        <v>#VALUE!</v>
      </c>
      <c r="DJ7" s="112">
        <f t="shared" ref="DJ7:DJ29" si="26">BO7/CM7-1</f>
        <v>-0.26770910479071641</v>
      </c>
      <c r="DK7" s="112">
        <f t="shared" ref="DK7:DK29" si="27">BP7/CN7-1</f>
        <v>-0.34821150152362446</v>
      </c>
      <c r="DL7" s="112">
        <f t="shared" ref="DL7:DL29" si="28">BQ7/CO7-1</f>
        <v>0.13039033829572988</v>
      </c>
      <c r="DM7" s="112" t="e">
        <f t="shared" ref="DM7:DM29" si="29">BR7/CP7-1</f>
        <v>#VALUE!</v>
      </c>
      <c r="DN7" s="112">
        <f t="shared" ref="DN7:DN29" si="30">BS7/CQ7-1</f>
        <v>-0.22060611778412031</v>
      </c>
      <c r="DO7" s="112">
        <f t="shared" ref="DO7:DO29" si="31">BT7/CR7-1</f>
        <v>0.96301372750468928</v>
      </c>
      <c r="DP7" s="112">
        <f t="shared" ref="DP7:DP29" si="32">BV7/CT7-1</f>
        <v>0.36008279505991236</v>
      </c>
      <c r="DQ7" s="112">
        <f t="shared" ref="DQ7:DQ29" si="33">CA7/CY7-1</f>
        <v>-0.17783979943195438</v>
      </c>
    </row>
    <row r="8" spans="1:121" s="107" customFormat="1" ht="10">
      <c r="A8" s="108">
        <v>1996</v>
      </c>
      <c r="B8" s="109">
        <v>873.73</v>
      </c>
      <c r="C8" s="109">
        <v>909.52604499999995</v>
      </c>
      <c r="D8" s="109">
        <v>1009.664677</v>
      </c>
      <c r="E8" s="110">
        <f t="shared" si="0"/>
        <v>4.0969229624712389E-2</v>
      </c>
      <c r="F8" s="110">
        <f t="shared" si="1"/>
        <v>0.15557972943586695</v>
      </c>
      <c r="G8" s="110"/>
      <c r="H8" s="111">
        <v>638.04999999999995</v>
      </c>
      <c r="I8" s="111">
        <v>693.05</v>
      </c>
      <c r="J8" s="111">
        <v>658.8</v>
      </c>
      <c r="K8" s="111">
        <v>791.4</v>
      </c>
      <c r="L8" s="110">
        <f t="shared" si="2"/>
        <v>3.2520962307029277E-2</v>
      </c>
      <c r="M8" s="110">
        <f t="shared" si="3"/>
        <v>0.14190895317798136</v>
      </c>
      <c r="N8" s="110"/>
      <c r="O8" s="110">
        <f t="shared" si="4"/>
        <v>0.17315791468457986</v>
      </c>
      <c r="P8" s="109">
        <v>446.368247</v>
      </c>
      <c r="Q8" s="109">
        <v>2141.6576869999999</v>
      </c>
      <c r="R8" s="109">
        <v>1184.4961069999999</v>
      </c>
      <c r="S8" s="109">
        <v>2131.0730149999999</v>
      </c>
      <c r="T8" s="109">
        <v>845.53423399999997</v>
      </c>
      <c r="U8" s="109">
        <v>682.47247000000004</v>
      </c>
      <c r="V8" s="109">
        <v>574.31300799999997</v>
      </c>
      <c r="W8" s="109">
        <v>1123.6951100000001</v>
      </c>
      <c r="X8" s="109">
        <v>1281.322911</v>
      </c>
      <c r="Y8" s="109">
        <v>747.836679</v>
      </c>
      <c r="Z8" s="109">
        <v>529.50619300000005</v>
      </c>
      <c r="AA8" s="109">
        <v>847.09782800000005</v>
      </c>
      <c r="AB8" s="109">
        <v>824.36353799999995</v>
      </c>
      <c r="AC8" s="108"/>
      <c r="AD8" s="109">
        <v>501.86385999999999</v>
      </c>
      <c r="AE8" s="109">
        <v>1225.260579</v>
      </c>
      <c r="AF8" s="109">
        <v>1095.033469</v>
      </c>
      <c r="AG8" s="109">
        <v>1610.568027</v>
      </c>
      <c r="AH8" s="109">
        <v>658.11097700000005</v>
      </c>
      <c r="AI8" s="109">
        <v>800.514681</v>
      </c>
      <c r="AJ8" s="109">
        <v>534.87542399999995</v>
      </c>
      <c r="AK8" s="109">
        <v>1063.2544760000001</v>
      </c>
      <c r="AL8" s="109">
        <v>1283.9880209999999</v>
      </c>
      <c r="AM8" s="109">
        <v>632.96301500000004</v>
      </c>
      <c r="AN8" s="109">
        <v>544.29614100000003</v>
      </c>
      <c r="AO8" s="109">
        <v>685.60913000000005</v>
      </c>
      <c r="AP8" s="109">
        <v>720.99099000000001</v>
      </c>
      <c r="AQ8" s="108"/>
      <c r="AR8" s="112">
        <f t="shared" si="5"/>
        <v>-0.11057901838159856</v>
      </c>
      <c r="AS8" s="112">
        <f t="shared" si="6"/>
        <v>0.74792017608851835</v>
      </c>
      <c r="AT8" s="112">
        <f t="shared" si="7"/>
        <v>8.1698542129217788E-2</v>
      </c>
      <c r="AU8" s="112">
        <f t="shared" si="8"/>
        <v>0.32318100153120688</v>
      </c>
      <c r="AV8" s="112">
        <f t="shared" si="9"/>
        <v>0.28478974451143357</v>
      </c>
      <c r="AW8" s="112">
        <f t="shared" si="10"/>
        <v>-0.14745789652794628</v>
      </c>
      <c r="AX8" s="112">
        <f t="shared" si="11"/>
        <v>7.3732279013813962E-2</v>
      </c>
      <c r="AY8" s="112">
        <f t="shared" si="12"/>
        <v>5.6844937279154184E-2</v>
      </c>
      <c r="AZ8" s="112">
        <f t="shared" si="13"/>
        <v>-2.0756502057739379E-3</v>
      </c>
      <c r="BA8" s="112">
        <f t="shared" si="14"/>
        <v>0.18148558648406965</v>
      </c>
      <c r="BB8" s="112">
        <f t="shared" si="15"/>
        <v>-2.7172612271009977E-2</v>
      </c>
      <c r="BC8" s="112">
        <f t="shared" si="16"/>
        <v>0.23554047187207083</v>
      </c>
      <c r="BD8" s="112">
        <f t="shared" si="17"/>
        <v>0.14337564468038622</v>
      </c>
      <c r="BE8" s="108"/>
      <c r="BF8" s="109">
        <v>1184.4961069999999</v>
      </c>
      <c r="BG8" s="109">
        <v>795.02610642324964</v>
      </c>
      <c r="BH8" s="109">
        <v>768.10450868884743</v>
      </c>
      <c r="BI8" s="109">
        <v>511.25027488089677</v>
      </c>
      <c r="BJ8" s="109" t="s">
        <v>323</v>
      </c>
      <c r="BK8" s="109">
        <v>499.79036332495735</v>
      </c>
      <c r="BL8" s="109">
        <v>661.91812696966099</v>
      </c>
      <c r="BM8" s="109">
        <v>949.91571842416863</v>
      </c>
      <c r="BN8" s="109" t="s">
        <v>323</v>
      </c>
      <c r="BO8" s="109">
        <v>1379.588354688125</v>
      </c>
      <c r="BP8" s="109">
        <v>731.95224495283503</v>
      </c>
      <c r="BQ8" s="109">
        <v>1282.6128644342377</v>
      </c>
      <c r="BR8" s="109" t="s">
        <v>323</v>
      </c>
      <c r="BS8" s="109">
        <v>619.9103730041528</v>
      </c>
      <c r="BT8" s="109">
        <v>2204.0415201706232</v>
      </c>
      <c r="BU8" s="109" t="s">
        <v>323</v>
      </c>
      <c r="BV8" s="109">
        <v>1433.0418107056048</v>
      </c>
      <c r="BW8" s="109" t="s">
        <v>323</v>
      </c>
      <c r="BX8" s="109" t="s">
        <v>323</v>
      </c>
      <c r="BY8" s="109" t="s">
        <v>323</v>
      </c>
      <c r="BZ8" s="109" t="s">
        <v>323</v>
      </c>
      <c r="CA8" s="109">
        <v>513.63613887673034</v>
      </c>
      <c r="CB8" s="109" t="s">
        <v>323</v>
      </c>
      <c r="CC8" s="109"/>
      <c r="CD8" s="109">
        <v>1095.033469</v>
      </c>
      <c r="CE8" s="109">
        <v>1038.9565449135341</v>
      </c>
      <c r="CF8" s="109">
        <v>700.09050499583873</v>
      </c>
      <c r="CG8" s="109">
        <v>617.63345454490661</v>
      </c>
      <c r="CH8" s="109">
        <v>827.9237744144051</v>
      </c>
      <c r="CI8" s="109">
        <v>592.14437819326349</v>
      </c>
      <c r="CJ8" s="109">
        <v>1010.0824482326431</v>
      </c>
      <c r="CK8" s="109">
        <v>967.18078795826079</v>
      </c>
      <c r="CL8" s="109">
        <v>2155.4861547600362</v>
      </c>
      <c r="CM8" s="109">
        <v>1790.6409633689452</v>
      </c>
      <c r="CN8" s="109">
        <v>1045.2861764970492</v>
      </c>
      <c r="CO8" s="109">
        <v>1127.9494969346467</v>
      </c>
      <c r="CP8" s="109">
        <v>1052.687501709564</v>
      </c>
      <c r="CQ8" s="109">
        <v>755.21565225249208</v>
      </c>
      <c r="CR8" s="109">
        <v>947.86128328908319</v>
      </c>
      <c r="CS8" s="109">
        <v>1029.0366932272398</v>
      </c>
      <c r="CT8" s="109">
        <v>932.15569218368262</v>
      </c>
      <c r="CU8" s="109">
        <v>1604.1654286704515</v>
      </c>
      <c r="CV8" s="109">
        <v>1000.8152112721447</v>
      </c>
      <c r="CW8" s="109">
        <v>1587.2484884553269</v>
      </c>
      <c r="CX8" s="109">
        <v>893.01284963792432</v>
      </c>
      <c r="CY8" s="109">
        <v>612.20507469612937</v>
      </c>
      <c r="CZ8" s="109">
        <v>782.98862547394071</v>
      </c>
      <c r="DA8" s="108"/>
      <c r="DB8" s="112">
        <f t="shared" si="18"/>
        <v>8.1698542129217788E-2</v>
      </c>
      <c r="DC8" s="112">
        <f t="shared" si="19"/>
        <v>-0.23478406261022711</v>
      </c>
      <c r="DD8" s="112">
        <f t="shared" si="20"/>
        <v>9.7150301579097986E-2</v>
      </c>
      <c r="DE8" s="112">
        <f t="shared" si="21"/>
        <v>-0.1722432275667396</v>
      </c>
      <c r="DF8" s="112">
        <f t="shared" si="22"/>
        <v>-0.15596536633530911</v>
      </c>
      <c r="DG8" s="112">
        <f t="shared" si="23"/>
        <v>-0.34468901214170244</v>
      </c>
      <c r="DH8" s="112">
        <f t="shared" si="24"/>
        <v>-1.7850922753065768E-2</v>
      </c>
      <c r="DI8" s="112" t="e">
        <f t="shared" si="25"/>
        <v>#VALUE!</v>
      </c>
      <c r="DJ8" s="112">
        <f t="shared" si="26"/>
        <v>-0.22955612939148795</v>
      </c>
      <c r="DK8" s="112">
        <f t="shared" si="27"/>
        <v>-0.29975899288580965</v>
      </c>
      <c r="DL8" s="112">
        <f t="shared" si="28"/>
        <v>0.13711905357456988</v>
      </c>
      <c r="DM8" s="112" t="e">
        <f t="shared" si="29"/>
        <v>#VALUE!</v>
      </c>
      <c r="DN8" s="112">
        <f t="shared" si="30"/>
        <v>-0.17916111622525344</v>
      </c>
      <c r="DO8" s="112">
        <f t="shared" si="31"/>
        <v>1.3252785603000774</v>
      </c>
      <c r="DP8" s="112">
        <f t="shared" si="32"/>
        <v>0.53734169379853114</v>
      </c>
      <c r="DQ8" s="112">
        <f t="shared" si="33"/>
        <v>-0.16100640111211773</v>
      </c>
    </row>
    <row r="9" spans="1:121" s="107" customFormat="1" ht="10">
      <c r="A9" s="108">
        <v>1997</v>
      </c>
      <c r="B9" s="109">
        <v>868.36</v>
      </c>
      <c r="C9" s="109">
        <v>902.34779000000003</v>
      </c>
      <c r="D9" s="109">
        <v>982.89851499999997</v>
      </c>
      <c r="E9" s="110">
        <f t="shared" si="0"/>
        <v>3.914020682666175E-2</v>
      </c>
      <c r="F9" s="110">
        <f t="shared" si="1"/>
        <v>0.13190210857248141</v>
      </c>
      <c r="G9" s="110"/>
      <c r="H9" s="111">
        <v>637.5</v>
      </c>
      <c r="I9" s="111">
        <v>703.65</v>
      </c>
      <c r="J9" s="111">
        <v>658.95</v>
      </c>
      <c r="K9" s="111">
        <v>778.84999999999991</v>
      </c>
      <c r="L9" s="110">
        <f t="shared" si="2"/>
        <v>3.3647058823529585E-2</v>
      </c>
      <c r="M9" s="110">
        <f t="shared" si="3"/>
        <v>0.1068713138634263</v>
      </c>
      <c r="N9" s="110"/>
      <c r="O9" s="110">
        <f t="shared" si="4"/>
        <v>0.14111173318844616</v>
      </c>
      <c r="P9" s="109">
        <v>442.05693600000001</v>
      </c>
      <c r="Q9" s="109">
        <v>2117.416491</v>
      </c>
      <c r="R9" s="109">
        <v>1121.5970279999999</v>
      </c>
      <c r="S9" s="109">
        <v>2011.8697910000001</v>
      </c>
      <c r="T9" s="109">
        <v>736.40824799999996</v>
      </c>
      <c r="U9" s="109">
        <v>683.36695699999996</v>
      </c>
      <c r="V9" s="109">
        <v>611.92347700000005</v>
      </c>
      <c r="W9" s="109">
        <v>1113.6295130000001</v>
      </c>
      <c r="X9" s="109">
        <v>1322.4770209999999</v>
      </c>
      <c r="Y9" s="109">
        <v>717.26539500000001</v>
      </c>
      <c r="Z9" s="109">
        <v>522.04059099999995</v>
      </c>
      <c r="AA9" s="109">
        <v>847.49708799999996</v>
      </c>
      <c r="AB9" s="109">
        <v>796.52605500000004</v>
      </c>
      <c r="AC9" s="108"/>
      <c r="AD9" s="109">
        <v>546.41407500000003</v>
      </c>
      <c r="AE9" s="109">
        <v>1252.222096</v>
      </c>
      <c r="AF9" s="109">
        <v>1100.551659</v>
      </c>
      <c r="AG9" s="109">
        <v>1539.979595</v>
      </c>
      <c r="AH9" s="109">
        <v>624.67090700000006</v>
      </c>
      <c r="AI9" s="109">
        <v>818.793002</v>
      </c>
      <c r="AJ9" s="109">
        <v>532.65646400000003</v>
      </c>
      <c r="AK9" s="109">
        <v>1058.306382</v>
      </c>
      <c r="AL9" s="109">
        <v>1289.2512369999999</v>
      </c>
      <c r="AM9" s="109">
        <v>625.48251000000005</v>
      </c>
      <c r="AN9" s="109">
        <v>550.68455900000004</v>
      </c>
      <c r="AO9" s="109">
        <v>689.21843000000001</v>
      </c>
      <c r="AP9" s="109">
        <v>741.95229099999995</v>
      </c>
      <c r="AQ9" s="108"/>
      <c r="AR9" s="112">
        <f t="shared" si="5"/>
        <v>-0.19098545182973192</v>
      </c>
      <c r="AS9" s="112">
        <f t="shared" si="6"/>
        <v>0.6909272706205305</v>
      </c>
      <c r="AT9" s="112">
        <f t="shared" si="7"/>
        <v>1.9122563514303748E-2</v>
      </c>
      <c r="AU9" s="112">
        <f t="shared" si="8"/>
        <v>0.30642626534282091</v>
      </c>
      <c r="AV9" s="112">
        <f t="shared" si="9"/>
        <v>0.17887393145395825</v>
      </c>
      <c r="AW9" s="112">
        <f t="shared" si="10"/>
        <v>-0.16539716957668871</v>
      </c>
      <c r="AX9" s="112">
        <f t="shared" si="11"/>
        <v>0.14881451433958381</v>
      </c>
      <c r="AY9" s="112">
        <f t="shared" si="12"/>
        <v>5.2275155796991157E-2</v>
      </c>
      <c r="AZ9" s="112">
        <f t="shared" si="13"/>
        <v>2.5771380353540874E-2</v>
      </c>
      <c r="BA9" s="112">
        <f t="shared" si="14"/>
        <v>0.1467393308887246</v>
      </c>
      <c r="BB9" s="112">
        <f t="shared" si="15"/>
        <v>-5.2015200956451846E-2</v>
      </c>
      <c r="BC9" s="112">
        <f t="shared" si="16"/>
        <v>0.22964948572254507</v>
      </c>
      <c r="BD9" s="112">
        <f t="shared" si="17"/>
        <v>7.3554276551186071E-2</v>
      </c>
      <c r="BE9" s="108"/>
      <c r="BF9" s="109">
        <v>1121.5970279999999</v>
      </c>
      <c r="BG9" s="109">
        <v>790.11023288586614</v>
      </c>
      <c r="BH9" s="109">
        <v>789.65998573592231</v>
      </c>
      <c r="BI9" s="109">
        <v>560.98987192904838</v>
      </c>
      <c r="BJ9" s="109" t="s">
        <v>323</v>
      </c>
      <c r="BK9" s="109">
        <v>486.63597325083907</v>
      </c>
      <c r="BL9" s="109">
        <v>605.95284007550993</v>
      </c>
      <c r="BM9" s="109">
        <v>1044.1175020567832</v>
      </c>
      <c r="BN9" s="109" t="s">
        <v>323</v>
      </c>
      <c r="BO9" s="109">
        <v>1447.0391983480015</v>
      </c>
      <c r="BP9" s="109">
        <v>712.11374098791521</v>
      </c>
      <c r="BQ9" s="109">
        <v>1169.5009245450276</v>
      </c>
      <c r="BR9" s="109" t="s">
        <v>323</v>
      </c>
      <c r="BS9" s="109">
        <v>624.55370644176048</v>
      </c>
      <c r="BT9" s="109">
        <v>1681.7881777632258</v>
      </c>
      <c r="BU9" s="109" t="s">
        <v>323</v>
      </c>
      <c r="BV9" s="109">
        <v>1302.5579924393367</v>
      </c>
      <c r="BW9" s="109" t="s">
        <v>323</v>
      </c>
      <c r="BX9" s="109">
        <v>723.921509920635</v>
      </c>
      <c r="BY9" s="109" t="s">
        <v>323</v>
      </c>
      <c r="BZ9" s="109" t="s">
        <v>323</v>
      </c>
      <c r="CA9" s="109">
        <v>512.28100377842532</v>
      </c>
      <c r="CB9" s="109" t="s">
        <v>323</v>
      </c>
      <c r="CC9" s="109"/>
      <c r="CD9" s="109">
        <v>1100.551659</v>
      </c>
      <c r="CE9" s="109">
        <v>1047.6974858452581</v>
      </c>
      <c r="CF9" s="109">
        <v>716.29378339785615</v>
      </c>
      <c r="CG9" s="109">
        <v>634.15852227185133</v>
      </c>
      <c r="CH9" s="109">
        <v>813.01141126086884</v>
      </c>
      <c r="CI9" s="109">
        <v>589.70029518890976</v>
      </c>
      <c r="CJ9" s="109">
        <v>1047.8643181379828</v>
      </c>
      <c r="CK9" s="109">
        <v>917.35360109293299</v>
      </c>
      <c r="CL9" s="109">
        <v>2237.1378131766965</v>
      </c>
      <c r="CM9" s="109">
        <v>1835.5463936800327</v>
      </c>
      <c r="CN9" s="109">
        <v>1064.6068731044018</v>
      </c>
      <c r="CO9" s="109">
        <v>1160.9844314419777</v>
      </c>
      <c r="CP9" s="109">
        <v>1079.4643545086803</v>
      </c>
      <c r="CQ9" s="109">
        <v>747.10158294198288</v>
      </c>
      <c r="CR9" s="109">
        <v>956.27603637349</v>
      </c>
      <c r="CS9" s="109">
        <v>1032.9797372980477</v>
      </c>
      <c r="CT9" s="109">
        <v>911.34214986049437</v>
      </c>
      <c r="CU9" s="109">
        <v>1627.601587324516</v>
      </c>
      <c r="CV9" s="109">
        <v>1052.1641054985873</v>
      </c>
      <c r="CW9" s="109">
        <v>1570.4810526830518</v>
      </c>
      <c r="CX9" s="109">
        <v>853.82314474359202</v>
      </c>
      <c r="CY9" s="109">
        <v>614.660702045432</v>
      </c>
      <c r="CZ9" s="109">
        <v>780.11506589398505</v>
      </c>
      <c r="DA9" s="108"/>
      <c r="DB9" s="112">
        <f t="shared" si="18"/>
        <v>1.9122563514303748E-2</v>
      </c>
      <c r="DC9" s="112">
        <f t="shared" si="19"/>
        <v>-0.24586033319682599</v>
      </c>
      <c r="DD9" s="112">
        <f t="shared" si="20"/>
        <v>0.10242473694248977</v>
      </c>
      <c r="DE9" s="112">
        <f t="shared" si="21"/>
        <v>-0.11537911700796633</v>
      </c>
      <c r="DF9" s="112">
        <f t="shared" si="22"/>
        <v>-0.17477407214974205</v>
      </c>
      <c r="DG9" s="112">
        <f t="shared" si="23"/>
        <v>-0.42172585745426816</v>
      </c>
      <c r="DH9" s="112">
        <f t="shared" si="24"/>
        <v>0.13818433896463045</v>
      </c>
      <c r="DI9" s="112" t="e">
        <f t="shared" si="25"/>
        <v>#VALUE!</v>
      </c>
      <c r="DJ9" s="112">
        <f t="shared" si="26"/>
        <v>-0.21165751880186723</v>
      </c>
      <c r="DK9" s="112">
        <f t="shared" si="27"/>
        <v>-0.33110168741313295</v>
      </c>
      <c r="DL9" s="112">
        <f t="shared" si="28"/>
        <v>7.3355790761744366E-3</v>
      </c>
      <c r="DM9" s="112" t="e">
        <f t="shared" si="29"/>
        <v>#VALUE!</v>
      </c>
      <c r="DN9" s="112">
        <f t="shared" si="30"/>
        <v>-0.16403107595843358</v>
      </c>
      <c r="DO9" s="112">
        <f t="shared" si="31"/>
        <v>0.75868485018312715</v>
      </c>
      <c r="DP9" s="112">
        <f t="shared" si="32"/>
        <v>0.42927438683564501</v>
      </c>
      <c r="DQ9" s="112">
        <f t="shared" si="33"/>
        <v>-0.16656294753562984</v>
      </c>
    </row>
    <row r="10" spans="1:121" s="107" customFormat="1" ht="10">
      <c r="A10" s="108">
        <v>1998</v>
      </c>
      <c r="B10" s="109">
        <v>877.07</v>
      </c>
      <c r="C10" s="109">
        <v>891.730819</v>
      </c>
      <c r="D10" s="109">
        <v>968.18648700000006</v>
      </c>
      <c r="E10" s="110">
        <f t="shared" si="0"/>
        <v>1.6715677197943091E-2</v>
      </c>
      <c r="F10" s="110">
        <f t="shared" si="1"/>
        <v>0.10388736018789824</v>
      </c>
      <c r="G10" s="110"/>
      <c r="H10" s="111">
        <v>668.95</v>
      </c>
      <c r="I10" s="111">
        <v>743.05</v>
      </c>
      <c r="J10" s="111">
        <v>649.9</v>
      </c>
      <c r="K10" s="111">
        <v>732.6</v>
      </c>
      <c r="L10" s="110">
        <f t="shared" si="2"/>
        <v>-2.8477464683459242E-2</v>
      </c>
      <c r="M10" s="110">
        <f t="shared" si="3"/>
        <v>-1.4063656550703074E-2</v>
      </c>
      <c r="N10" s="110"/>
      <c r="O10" s="110">
        <f t="shared" si="4"/>
        <v>0.19115687678462701</v>
      </c>
      <c r="P10" s="109">
        <v>420.16061100000002</v>
      </c>
      <c r="Q10" s="109">
        <v>2283.6753589999998</v>
      </c>
      <c r="R10" s="109">
        <v>1153.261992</v>
      </c>
      <c r="S10" s="109">
        <v>2213.865335</v>
      </c>
      <c r="T10" s="109">
        <v>703.39524200000005</v>
      </c>
      <c r="U10" s="109">
        <v>677.30649500000004</v>
      </c>
      <c r="V10" s="109">
        <v>601.96437400000002</v>
      </c>
      <c r="W10" s="109">
        <v>1129.0938249999999</v>
      </c>
      <c r="X10" s="109">
        <v>1316.6803150000001</v>
      </c>
      <c r="Y10" s="109">
        <v>679.99056299999995</v>
      </c>
      <c r="Z10" s="109">
        <v>511.485502</v>
      </c>
      <c r="AA10" s="109">
        <v>861.68312900000001</v>
      </c>
      <c r="AB10" s="109">
        <v>824.189032</v>
      </c>
      <c r="AC10" s="108"/>
      <c r="AD10" s="109">
        <v>571.00444600000003</v>
      </c>
      <c r="AE10" s="109">
        <v>1394.7196799999999</v>
      </c>
      <c r="AF10" s="109">
        <v>1097.296079</v>
      </c>
      <c r="AG10" s="109">
        <v>1652.834912</v>
      </c>
      <c r="AH10" s="109">
        <v>651.46651399999996</v>
      </c>
      <c r="AI10" s="109">
        <v>822.28970600000002</v>
      </c>
      <c r="AJ10" s="109">
        <v>528.28308400000003</v>
      </c>
      <c r="AK10" s="109">
        <v>1072.404143</v>
      </c>
      <c r="AL10" s="109">
        <v>1361.902472</v>
      </c>
      <c r="AM10" s="109">
        <v>620.60808299999997</v>
      </c>
      <c r="AN10" s="109">
        <v>567.26633500000003</v>
      </c>
      <c r="AO10" s="109">
        <v>713.180834</v>
      </c>
      <c r="AP10" s="109">
        <v>745.85675800000001</v>
      </c>
      <c r="AQ10" s="108"/>
      <c r="AR10" s="112">
        <f t="shared" si="5"/>
        <v>-0.26417278544272493</v>
      </c>
      <c r="AS10" s="112">
        <f t="shared" si="6"/>
        <v>0.63737229190026201</v>
      </c>
      <c r="AT10" s="112">
        <f t="shared" si="7"/>
        <v>5.1003474878907218E-2</v>
      </c>
      <c r="AU10" s="112">
        <f t="shared" si="8"/>
        <v>0.33943524481893328</v>
      </c>
      <c r="AV10" s="112">
        <f t="shared" si="9"/>
        <v>7.9710509878946789E-2</v>
      </c>
      <c r="AW10" s="112">
        <f t="shared" si="10"/>
        <v>-0.17631646114757515</v>
      </c>
      <c r="AX10" s="112">
        <f t="shared" si="11"/>
        <v>0.1394731200592445</v>
      </c>
      <c r="AY10" s="112">
        <f t="shared" si="12"/>
        <v>5.2862237030727233E-2</v>
      </c>
      <c r="AZ10" s="112">
        <f t="shared" si="13"/>
        <v>-3.320513614575471E-2</v>
      </c>
      <c r="BA10" s="112">
        <f t="shared" si="14"/>
        <v>9.5684348345814296E-2</v>
      </c>
      <c r="BB10" s="112">
        <f t="shared" si="15"/>
        <v>-9.8332704689764516E-2</v>
      </c>
      <c r="BC10" s="112">
        <f t="shared" si="16"/>
        <v>0.20822530264463057</v>
      </c>
      <c r="BD10" s="112">
        <f t="shared" si="17"/>
        <v>0.10502321412230198</v>
      </c>
      <c r="BE10" s="108"/>
      <c r="BF10" s="109">
        <v>1153.261992</v>
      </c>
      <c r="BG10" s="109">
        <v>759.75217369221252</v>
      </c>
      <c r="BH10" s="109">
        <v>799.36030692763268</v>
      </c>
      <c r="BI10" s="109">
        <v>540.07823702823362</v>
      </c>
      <c r="BJ10" s="109" t="s">
        <v>323</v>
      </c>
      <c r="BK10" s="109">
        <v>507.63410075511052</v>
      </c>
      <c r="BL10" s="109">
        <v>613.76434729237928</v>
      </c>
      <c r="BM10" s="109">
        <v>1077.4207466371383</v>
      </c>
      <c r="BN10" s="109" t="s">
        <v>323</v>
      </c>
      <c r="BO10" s="109">
        <v>1377.1643116912917</v>
      </c>
      <c r="BP10" s="109">
        <v>766.54494345999046</v>
      </c>
      <c r="BQ10" s="109">
        <v>1192.6298249664353</v>
      </c>
      <c r="BR10" s="109">
        <v>1837.2138037518041</v>
      </c>
      <c r="BS10" s="109">
        <v>839.21370518327831</v>
      </c>
      <c r="BT10" s="109">
        <v>1573.7637323147453</v>
      </c>
      <c r="BU10" s="109" t="s">
        <v>323</v>
      </c>
      <c r="BV10" s="109">
        <v>1210.2997153698773</v>
      </c>
      <c r="BW10" s="109" t="s">
        <v>323</v>
      </c>
      <c r="BX10" s="109" t="s">
        <v>323</v>
      </c>
      <c r="BY10" s="109">
        <v>856.33138702501219</v>
      </c>
      <c r="BZ10" s="109" t="s">
        <v>323</v>
      </c>
      <c r="CA10" s="109">
        <v>570.31569702422382</v>
      </c>
      <c r="CB10" s="109" t="s">
        <v>323</v>
      </c>
      <c r="CC10" s="109"/>
      <c r="CD10" s="109">
        <v>1097.296079</v>
      </c>
      <c r="CE10" s="109">
        <v>1052.3309078007203</v>
      </c>
      <c r="CF10" s="109">
        <v>715.83872530463543</v>
      </c>
      <c r="CG10" s="109">
        <v>660.73500460208641</v>
      </c>
      <c r="CH10" s="109">
        <v>806.62190362479021</v>
      </c>
      <c r="CI10" s="109">
        <v>613.05903399038857</v>
      </c>
      <c r="CJ10" s="109">
        <v>1046.264355215</v>
      </c>
      <c r="CK10" s="109">
        <v>917.4203880741228</v>
      </c>
      <c r="CL10" s="109">
        <v>2208.5127559547286</v>
      </c>
      <c r="CM10" s="109">
        <v>1868.8792320863756</v>
      </c>
      <c r="CN10" s="109">
        <v>1075.2173614315827</v>
      </c>
      <c r="CO10" s="109">
        <v>1156.6912636705192</v>
      </c>
      <c r="CP10" s="109">
        <v>1099.827526753342</v>
      </c>
      <c r="CQ10" s="109">
        <v>748.08932261887082</v>
      </c>
      <c r="CR10" s="109">
        <v>967.51084312241017</v>
      </c>
      <c r="CS10" s="109">
        <v>1051.3552500578219</v>
      </c>
      <c r="CT10" s="109">
        <v>913.79407932887261</v>
      </c>
      <c r="CU10" s="109">
        <v>1644.432052172707</v>
      </c>
      <c r="CV10" s="109">
        <v>962.6559041711929</v>
      </c>
      <c r="CW10" s="109">
        <v>1518.9170262400828</v>
      </c>
      <c r="CX10" s="109">
        <v>885.91042805802317</v>
      </c>
      <c r="CY10" s="109">
        <v>640.6125378763943</v>
      </c>
      <c r="CZ10" s="109">
        <v>665.89462302104369</v>
      </c>
      <c r="DA10" s="108"/>
      <c r="DB10" s="112">
        <f t="shared" si="18"/>
        <v>5.1003474878907218E-2</v>
      </c>
      <c r="DC10" s="112">
        <f t="shared" si="19"/>
        <v>-0.27802921299724226</v>
      </c>
      <c r="DD10" s="112">
        <f t="shared" si="20"/>
        <v>0.1166765343513001</v>
      </c>
      <c r="DE10" s="112">
        <f t="shared" si="21"/>
        <v>-0.1826099218801277</v>
      </c>
      <c r="DF10" s="112">
        <f t="shared" si="22"/>
        <v>-0.17196538569714781</v>
      </c>
      <c r="DG10" s="112">
        <f t="shared" si="23"/>
        <v>-0.41337545885690141</v>
      </c>
      <c r="DH10" s="112">
        <f t="shared" si="24"/>
        <v>0.17440244477114053</v>
      </c>
      <c r="DI10" s="112" t="e">
        <f t="shared" si="25"/>
        <v>#VALUE!</v>
      </c>
      <c r="DJ10" s="112">
        <f t="shared" si="26"/>
        <v>-0.26310684604598245</v>
      </c>
      <c r="DK10" s="112">
        <f t="shared" si="27"/>
        <v>-0.28707908655847481</v>
      </c>
      <c r="DL10" s="112">
        <f t="shared" si="28"/>
        <v>3.1070141553479536E-2</v>
      </c>
      <c r="DM10" s="112">
        <f t="shared" si="29"/>
        <v>0.67045628433687621</v>
      </c>
      <c r="DN10" s="112">
        <f t="shared" si="30"/>
        <v>0.12180949494828264</v>
      </c>
      <c r="DO10" s="112">
        <f t="shared" si="31"/>
        <v>0.62661095066986405</v>
      </c>
      <c r="DP10" s="112">
        <f t="shared" si="32"/>
        <v>0.324477519332113</v>
      </c>
      <c r="DQ10" s="112">
        <f t="shared" si="33"/>
        <v>-0.10973378867232564</v>
      </c>
    </row>
    <row r="11" spans="1:121" s="107" customFormat="1" ht="10">
      <c r="A11" s="108">
        <v>1999</v>
      </c>
      <c r="B11" s="109">
        <v>882.07</v>
      </c>
      <c r="C11" s="109">
        <v>894.00264600000003</v>
      </c>
      <c r="D11" s="109">
        <v>938.616986</v>
      </c>
      <c r="E11" s="110">
        <f t="shared" si="0"/>
        <v>1.3528003446438452E-2</v>
      </c>
      <c r="F11" s="110">
        <f t="shared" si="1"/>
        <v>6.4107141156597436E-2</v>
      </c>
      <c r="G11" s="110"/>
      <c r="H11" s="111">
        <v>631.4</v>
      </c>
      <c r="I11" s="111">
        <v>728.65000000000009</v>
      </c>
      <c r="J11" s="111">
        <v>636.75</v>
      </c>
      <c r="K11" s="111">
        <v>772.25</v>
      </c>
      <c r="L11" s="110">
        <f t="shared" si="2"/>
        <v>8.4732340829902775E-3</v>
      </c>
      <c r="M11" s="110">
        <f t="shared" si="3"/>
        <v>5.9836684279146235E-2</v>
      </c>
      <c r="N11" s="110"/>
      <c r="O11" s="110">
        <f t="shared" si="4"/>
        <v>0.18107209280783243</v>
      </c>
      <c r="P11" s="109">
        <v>395.90967999999998</v>
      </c>
      <c r="Q11" s="109">
        <v>2317.6762239999998</v>
      </c>
      <c r="R11" s="109">
        <v>1108.5743279999999</v>
      </c>
      <c r="S11" s="109">
        <v>2216.259877</v>
      </c>
      <c r="T11" s="109">
        <v>748.66194800000005</v>
      </c>
      <c r="U11" s="109">
        <v>685.233251</v>
      </c>
      <c r="V11" s="109">
        <v>612.01807799999995</v>
      </c>
      <c r="W11" s="109">
        <v>1146.707091</v>
      </c>
      <c r="X11" s="109">
        <v>1259.7333369999999</v>
      </c>
      <c r="Y11" s="109">
        <v>598.51135199999999</v>
      </c>
      <c r="Z11" s="109">
        <v>511.02489000000003</v>
      </c>
      <c r="AA11" s="109">
        <v>861.47739100000001</v>
      </c>
      <c r="AB11" s="109">
        <v>796.652244</v>
      </c>
      <c r="AC11" s="108"/>
      <c r="AD11" s="109">
        <v>586.71394999999995</v>
      </c>
      <c r="AE11" s="109">
        <v>1393.4827310000001</v>
      </c>
      <c r="AF11" s="109">
        <v>1100.566505</v>
      </c>
      <c r="AG11" s="109">
        <v>1669.135589</v>
      </c>
      <c r="AH11" s="109">
        <v>673.31913299999997</v>
      </c>
      <c r="AI11" s="109">
        <v>825.76715100000001</v>
      </c>
      <c r="AJ11" s="109">
        <v>559.51372500000002</v>
      </c>
      <c r="AK11" s="109">
        <v>1089.863186</v>
      </c>
      <c r="AL11" s="109">
        <v>1440.7437460000001</v>
      </c>
      <c r="AM11" s="109">
        <v>629.87835099999995</v>
      </c>
      <c r="AN11" s="109">
        <v>587.81500500000004</v>
      </c>
      <c r="AO11" s="109">
        <v>726.81716900000004</v>
      </c>
      <c r="AP11" s="109">
        <v>765.77007500000002</v>
      </c>
      <c r="AQ11" s="108"/>
      <c r="AR11" s="112">
        <f t="shared" si="5"/>
        <v>-0.3252083404527879</v>
      </c>
      <c r="AS11" s="112">
        <f t="shared" si="6"/>
        <v>0.66322565213045315</v>
      </c>
      <c r="AT11" s="112">
        <f t="shared" si="7"/>
        <v>7.276091870522583E-3</v>
      </c>
      <c r="AU11" s="112">
        <f t="shared" si="8"/>
        <v>0.32778900144822209</v>
      </c>
      <c r="AV11" s="112">
        <f t="shared" si="9"/>
        <v>0.11189762967867445</v>
      </c>
      <c r="AW11" s="112">
        <f t="shared" si="10"/>
        <v>-0.17018586877646336</v>
      </c>
      <c r="AX11" s="112">
        <f t="shared" si="11"/>
        <v>9.3839258366718248E-2</v>
      </c>
      <c r="AY11" s="112">
        <f t="shared" si="12"/>
        <v>5.2156918162019617E-2</v>
      </c>
      <c r="AZ11" s="112">
        <f t="shared" si="13"/>
        <v>-0.12563678273985035</v>
      </c>
      <c r="BA11" s="112">
        <f t="shared" si="14"/>
        <v>-4.9798503076350364E-2</v>
      </c>
      <c r="BB11" s="112">
        <f t="shared" si="15"/>
        <v>-0.13063653419327059</v>
      </c>
      <c r="BC11" s="112">
        <f t="shared" si="16"/>
        <v>0.18527385942915164</v>
      </c>
      <c r="BD11" s="112">
        <f t="shared" si="17"/>
        <v>4.032825257633621E-2</v>
      </c>
      <c r="BE11" s="108"/>
      <c r="BF11" s="109">
        <v>1108.5743279999999</v>
      </c>
      <c r="BG11" s="109">
        <v>726.50779008134202</v>
      </c>
      <c r="BH11" s="109">
        <v>721.26832468472185</v>
      </c>
      <c r="BI11" s="109">
        <v>525.33921450427863</v>
      </c>
      <c r="BJ11" s="109">
        <v>673.42504101086513</v>
      </c>
      <c r="BK11" s="109">
        <v>466.12120355816023</v>
      </c>
      <c r="BL11" s="109">
        <v>582.17738055666814</v>
      </c>
      <c r="BM11" s="109">
        <v>1199.0344183658292</v>
      </c>
      <c r="BN11" s="109" t="s">
        <v>323</v>
      </c>
      <c r="BO11" s="109">
        <v>1416.4865101700816</v>
      </c>
      <c r="BP11" s="109">
        <v>631.12641632392695</v>
      </c>
      <c r="BQ11" s="109">
        <v>1170.7818891885343</v>
      </c>
      <c r="BR11" s="109" t="s">
        <v>323</v>
      </c>
      <c r="BS11" s="109">
        <v>880.15496888683538</v>
      </c>
      <c r="BT11" s="109">
        <v>1998.6021898023719</v>
      </c>
      <c r="BU11" s="109" t="s">
        <v>323</v>
      </c>
      <c r="BV11" s="109" t="s">
        <v>323</v>
      </c>
      <c r="BW11" s="109" t="s">
        <v>323</v>
      </c>
      <c r="BX11" s="109" t="s">
        <v>323</v>
      </c>
      <c r="BY11" s="109">
        <v>557.85805734693542</v>
      </c>
      <c r="BZ11" s="109" t="s">
        <v>323</v>
      </c>
      <c r="CA11" s="109">
        <v>507.55120722975067</v>
      </c>
      <c r="CB11" s="109" t="s">
        <v>323</v>
      </c>
      <c r="CC11" s="109"/>
      <c r="CD11" s="109">
        <v>1100.566505</v>
      </c>
      <c r="CE11" s="109">
        <v>1086.4208705597121</v>
      </c>
      <c r="CF11" s="109">
        <v>711.05419090378803</v>
      </c>
      <c r="CG11" s="109">
        <v>669.11798606962282</v>
      </c>
      <c r="CH11" s="109">
        <v>836.82800762794056</v>
      </c>
      <c r="CI11" s="109">
        <v>611.6954676893663</v>
      </c>
      <c r="CJ11" s="109">
        <v>1039.0529836113119</v>
      </c>
      <c r="CK11" s="109">
        <v>924.33906167961925</v>
      </c>
      <c r="CL11" s="109">
        <v>2222.7781093405461</v>
      </c>
      <c r="CM11" s="109">
        <v>1874.5988719941734</v>
      </c>
      <c r="CN11" s="109">
        <v>1054.8646183309427</v>
      </c>
      <c r="CO11" s="109">
        <v>1162.5280272618213</v>
      </c>
      <c r="CP11" s="109">
        <v>1127.9425182706061</v>
      </c>
      <c r="CQ11" s="109">
        <v>733.05336240930592</v>
      </c>
      <c r="CR11" s="109">
        <v>963.86260573976494</v>
      </c>
      <c r="CS11" s="109">
        <v>745.43150757669503</v>
      </c>
      <c r="CT11" s="109">
        <v>931.16466770536181</v>
      </c>
      <c r="CU11" s="109">
        <v>1646.2806711828071</v>
      </c>
      <c r="CV11" s="109">
        <v>951.08384203014987</v>
      </c>
      <c r="CW11" s="109">
        <v>1504.3783391109703</v>
      </c>
      <c r="CX11" s="109">
        <v>906.46081897182557</v>
      </c>
      <c r="CY11" s="109">
        <v>644.66438451626038</v>
      </c>
      <c r="CZ11" s="109">
        <v>691.20280826107182</v>
      </c>
      <c r="DA11" s="108"/>
      <c r="DB11" s="112">
        <f t="shared" si="18"/>
        <v>7.276091870522583E-3</v>
      </c>
      <c r="DC11" s="112">
        <f t="shared" si="19"/>
        <v>-0.33128329014237989</v>
      </c>
      <c r="DD11" s="112">
        <f t="shared" si="20"/>
        <v>1.4364775444120736E-2</v>
      </c>
      <c r="DE11" s="112">
        <f t="shared" si="21"/>
        <v>-0.21487805522893799</v>
      </c>
      <c r="DF11" s="112">
        <f t="shared" si="22"/>
        <v>-0.23798486636021998</v>
      </c>
      <c r="DG11" s="112">
        <f t="shared" si="23"/>
        <v>-0.43970385558851488</v>
      </c>
      <c r="DH11" s="112">
        <f t="shared" si="24"/>
        <v>0.29718029679180735</v>
      </c>
      <c r="DI11" s="112" t="e">
        <f t="shared" si="25"/>
        <v>#VALUE!</v>
      </c>
      <c r="DJ11" s="112">
        <f t="shared" si="26"/>
        <v>-0.24437887415175807</v>
      </c>
      <c r="DK11" s="112">
        <f t="shared" si="27"/>
        <v>-0.40169913242276967</v>
      </c>
      <c r="DL11" s="112">
        <f t="shared" si="28"/>
        <v>7.099925105594096E-3</v>
      </c>
      <c r="DM11" s="112" t="e">
        <f t="shared" si="29"/>
        <v>#VALUE!</v>
      </c>
      <c r="DN11" s="112">
        <f t="shared" si="30"/>
        <v>0.20066971112997112</v>
      </c>
      <c r="DO11" s="112">
        <f t="shared" si="31"/>
        <v>1.0735343169252261</v>
      </c>
      <c r="DP11" s="112" t="e">
        <f t="shared" si="32"/>
        <v>#VALUE!</v>
      </c>
      <c r="DQ11" s="112">
        <f t="shared" si="33"/>
        <v>-0.21268923889660185</v>
      </c>
    </row>
    <row r="12" spans="1:121" s="107" customFormat="1" ht="10">
      <c r="A12" s="108">
        <v>2000</v>
      </c>
      <c r="B12" s="109">
        <v>887.58</v>
      </c>
      <c r="C12" s="109">
        <v>883.57050200000003</v>
      </c>
      <c r="D12" s="109">
        <v>1013.657589</v>
      </c>
      <c r="E12" s="110">
        <f t="shared" si="0"/>
        <v>-4.5173370287748815E-3</v>
      </c>
      <c r="F12" s="110">
        <f t="shared" si="1"/>
        <v>0.14204645102413305</v>
      </c>
      <c r="G12" s="110"/>
      <c r="H12" s="111">
        <v>612.5</v>
      </c>
      <c r="I12" s="111">
        <v>722.55</v>
      </c>
      <c r="J12" s="111">
        <v>653.70000000000005</v>
      </c>
      <c r="K12" s="111">
        <v>831.7</v>
      </c>
      <c r="L12" s="110">
        <f t="shared" si="2"/>
        <v>6.7265306122449076E-2</v>
      </c>
      <c r="M12" s="110">
        <f t="shared" si="3"/>
        <v>0.15106221022766597</v>
      </c>
      <c r="N12" s="110"/>
      <c r="O12" s="110">
        <f t="shared" si="4"/>
        <v>0.35978824896855777</v>
      </c>
      <c r="P12" s="109">
        <v>415.60428200000001</v>
      </c>
      <c r="Q12" s="109">
        <v>2338.4040399999999</v>
      </c>
      <c r="R12" s="109">
        <v>1378.359678</v>
      </c>
      <c r="S12" s="109">
        <v>2316.3603130000001</v>
      </c>
      <c r="T12" s="109">
        <v>795.63147900000001</v>
      </c>
      <c r="U12" s="109">
        <v>687.82948399999998</v>
      </c>
      <c r="V12" s="109">
        <v>610.01078299999995</v>
      </c>
      <c r="W12" s="109">
        <v>1141.618442</v>
      </c>
      <c r="X12" s="109">
        <v>1240.414896</v>
      </c>
      <c r="Y12" s="109">
        <v>607.64328599999999</v>
      </c>
      <c r="Z12" s="109">
        <v>550.73673299999996</v>
      </c>
      <c r="AA12" s="109">
        <v>896.97172699999999</v>
      </c>
      <c r="AB12" s="109">
        <v>850.26532499999996</v>
      </c>
      <c r="AC12" s="108"/>
      <c r="AD12" s="109">
        <v>520.642608</v>
      </c>
      <c r="AE12" s="109">
        <v>1515.313721</v>
      </c>
      <c r="AF12" s="109">
        <v>1091.376692</v>
      </c>
      <c r="AG12" s="109">
        <v>1827.5774980000001</v>
      </c>
      <c r="AH12" s="109">
        <v>660.83018500000003</v>
      </c>
      <c r="AI12" s="109">
        <v>837.60062700000003</v>
      </c>
      <c r="AJ12" s="109">
        <v>538.56549900000005</v>
      </c>
      <c r="AK12" s="109">
        <v>1064.2553330000001</v>
      </c>
      <c r="AL12" s="109">
        <v>1477.926326</v>
      </c>
      <c r="AM12" s="109">
        <v>600.31913099999997</v>
      </c>
      <c r="AN12" s="109">
        <v>578.68693099999996</v>
      </c>
      <c r="AO12" s="109">
        <v>704.63223200000004</v>
      </c>
      <c r="AP12" s="109">
        <v>773.19595300000003</v>
      </c>
      <c r="AQ12" s="108"/>
      <c r="AR12" s="112">
        <f t="shared" si="5"/>
        <v>-0.20174746435658597</v>
      </c>
      <c r="AS12" s="112">
        <f t="shared" si="6"/>
        <v>0.54318145978168686</v>
      </c>
      <c r="AT12" s="112">
        <f t="shared" si="7"/>
        <v>0.26295502561456563</v>
      </c>
      <c r="AU12" s="112">
        <f t="shared" si="8"/>
        <v>0.26744847511796177</v>
      </c>
      <c r="AV12" s="112">
        <f t="shared" si="9"/>
        <v>0.20398779756103291</v>
      </c>
      <c r="AW12" s="112">
        <f t="shared" si="10"/>
        <v>-0.17880973123961141</v>
      </c>
      <c r="AX12" s="112">
        <f t="shared" si="11"/>
        <v>0.13265848654000001</v>
      </c>
      <c r="AY12" s="112">
        <f t="shared" si="12"/>
        <v>7.2692244615700563E-2</v>
      </c>
      <c r="AZ12" s="112">
        <f t="shared" si="13"/>
        <v>-0.160705865929612</v>
      </c>
      <c r="BA12" s="112">
        <f t="shared" si="14"/>
        <v>1.2200435771219764E-2</v>
      </c>
      <c r="BB12" s="112">
        <f t="shared" si="15"/>
        <v>-4.8299342015035052E-2</v>
      </c>
      <c r="BC12" s="112">
        <f t="shared" si="16"/>
        <v>0.27296437242740268</v>
      </c>
      <c r="BD12" s="112">
        <f t="shared" si="17"/>
        <v>9.9676377897440771E-2</v>
      </c>
      <c r="BE12" s="108"/>
      <c r="BF12" s="109">
        <v>1378.359678</v>
      </c>
      <c r="BG12" s="109">
        <v>844.96982564982852</v>
      </c>
      <c r="BH12" s="109">
        <v>833.08809801259702</v>
      </c>
      <c r="BI12" s="109">
        <v>614.38528998158438</v>
      </c>
      <c r="BJ12" s="109" t="s">
        <v>323</v>
      </c>
      <c r="BK12" s="109">
        <v>611.60489971122558</v>
      </c>
      <c r="BL12" s="109" t="s">
        <v>323</v>
      </c>
      <c r="BM12" s="109">
        <v>1076.9073332401556</v>
      </c>
      <c r="BN12" s="109" t="s">
        <v>323</v>
      </c>
      <c r="BO12" s="109">
        <v>1677.0599640210901</v>
      </c>
      <c r="BP12" s="109">
        <v>819.33527953966097</v>
      </c>
      <c r="BQ12" s="109">
        <v>1157.4387380689586</v>
      </c>
      <c r="BR12" s="109" t="s">
        <v>323</v>
      </c>
      <c r="BS12" s="109">
        <v>719.71431886607331</v>
      </c>
      <c r="BT12" s="109">
        <v>2020.6720502256951</v>
      </c>
      <c r="BU12" s="109" t="s">
        <v>323</v>
      </c>
      <c r="BV12" s="109">
        <v>1329.2428700929179</v>
      </c>
      <c r="BW12" s="109" t="s">
        <v>323</v>
      </c>
      <c r="BX12" s="109" t="s">
        <v>323</v>
      </c>
      <c r="BY12" s="109" t="s">
        <v>323</v>
      </c>
      <c r="BZ12" s="109" t="s">
        <v>323</v>
      </c>
      <c r="CA12" s="109">
        <v>577.12745220318095</v>
      </c>
      <c r="CB12" s="109" t="s">
        <v>323</v>
      </c>
      <c r="CC12" s="109"/>
      <c r="CD12" s="109">
        <v>1091.376692</v>
      </c>
      <c r="CE12" s="109">
        <v>1067.0677104808644</v>
      </c>
      <c r="CF12" s="109">
        <v>722.20607146095665</v>
      </c>
      <c r="CG12" s="109">
        <v>674.35416575799752</v>
      </c>
      <c r="CH12" s="109">
        <v>806.49690388295937</v>
      </c>
      <c r="CI12" s="109">
        <v>561.47902071398073</v>
      </c>
      <c r="CJ12" s="109">
        <v>1025.3403983701746</v>
      </c>
      <c r="CK12" s="109">
        <v>931.86012634031306</v>
      </c>
      <c r="CL12" s="109">
        <v>2070.7037187537271</v>
      </c>
      <c r="CM12" s="109">
        <v>1848.1510619028877</v>
      </c>
      <c r="CN12" s="109">
        <v>1010.2330242551594</v>
      </c>
      <c r="CO12" s="109">
        <v>1128.294166612882</v>
      </c>
      <c r="CP12" s="109">
        <v>1178.0752110647586</v>
      </c>
      <c r="CQ12" s="109">
        <v>733.76503741576096</v>
      </c>
      <c r="CR12" s="109">
        <v>973.44531973720734</v>
      </c>
      <c r="CS12" s="109">
        <v>806.43950673968482</v>
      </c>
      <c r="CT12" s="109">
        <v>916.80856865892963</v>
      </c>
      <c r="CU12" s="109">
        <v>1644.9995869137047</v>
      </c>
      <c r="CV12" s="109">
        <v>827.04880559172273</v>
      </c>
      <c r="CW12" s="109">
        <v>1584.5737676758818</v>
      </c>
      <c r="CX12" s="109">
        <v>890.99226212814312</v>
      </c>
      <c r="CY12" s="109">
        <v>645.65472694771279</v>
      </c>
      <c r="CZ12" s="109">
        <v>718.19446776019174</v>
      </c>
      <c r="DA12" s="108"/>
      <c r="DB12" s="112">
        <f t="shared" si="18"/>
        <v>0.26295502561456563</v>
      </c>
      <c r="DC12" s="112">
        <f t="shared" si="19"/>
        <v>-0.20813851140800566</v>
      </c>
      <c r="DD12" s="112">
        <f t="shared" si="20"/>
        <v>0.15353239322308143</v>
      </c>
      <c r="DE12" s="112">
        <f t="shared" si="21"/>
        <v>-8.8927864350042296E-2</v>
      </c>
      <c r="DF12" s="112">
        <f t="shared" si="22"/>
        <v>8.9274714010693534E-2</v>
      </c>
      <c r="DG12" s="112" t="e">
        <f t="shared" si="23"/>
        <v>#VALUE!</v>
      </c>
      <c r="DH12" s="112">
        <f t="shared" si="24"/>
        <v>0.15565341063522631</v>
      </c>
      <c r="DI12" s="112" t="e">
        <f t="shared" si="25"/>
        <v>#VALUE!</v>
      </c>
      <c r="DJ12" s="112">
        <f t="shared" si="26"/>
        <v>-9.2574195588557173E-2</v>
      </c>
      <c r="DK12" s="112">
        <f t="shared" si="27"/>
        <v>-0.18896407079569244</v>
      </c>
      <c r="DL12" s="112">
        <f t="shared" si="28"/>
        <v>2.5830649770678171E-2</v>
      </c>
      <c r="DM12" s="112" t="e">
        <f t="shared" si="29"/>
        <v>#VALUE!</v>
      </c>
      <c r="DN12" s="112">
        <f t="shared" si="30"/>
        <v>-1.9148798093695962E-2</v>
      </c>
      <c r="DO12" s="112">
        <f t="shared" si="31"/>
        <v>1.0757940988110133</v>
      </c>
      <c r="DP12" s="112">
        <f t="shared" si="32"/>
        <v>0.44985868973419429</v>
      </c>
      <c r="DQ12" s="112">
        <f t="shared" si="33"/>
        <v>-0.10613610012349739</v>
      </c>
    </row>
    <row r="13" spans="1:121" s="107" customFormat="1" ht="10">
      <c r="A13" s="108">
        <v>2001</v>
      </c>
      <c r="B13" s="109">
        <v>883.24</v>
      </c>
      <c r="C13" s="109">
        <v>872.16714400000001</v>
      </c>
      <c r="D13" s="109">
        <v>1050.8861690000001</v>
      </c>
      <c r="E13" s="110">
        <f t="shared" si="0"/>
        <v>-1.2536633304651046E-2</v>
      </c>
      <c r="F13" s="110">
        <f t="shared" si="1"/>
        <v>0.18980817105203585</v>
      </c>
      <c r="G13" s="110"/>
      <c r="H13" s="111">
        <v>594.84999999999991</v>
      </c>
      <c r="I13" s="111">
        <v>716.3</v>
      </c>
      <c r="J13" s="111">
        <v>616.75</v>
      </c>
      <c r="K13" s="111">
        <v>772.45</v>
      </c>
      <c r="L13" s="110">
        <f t="shared" si="2"/>
        <v>3.6816004034630812E-2</v>
      </c>
      <c r="M13" s="110">
        <f t="shared" si="3"/>
        <v>7.8388943180231818E-2</v>
      </c>
      <c r="N13" s="110"/>
      <c r="O13" s="110">
        <f t="shared" si="4"/>
        <v>0.26920702769283467</v>
      </c>
      <c r="P13" s="109">
        <v>426.23444999999998</v>
      </c>
      <c r="Q13" s="109">
        <v>2394.3891910000002</v>
      </c>
      <c r="R13" s="109">
        <v>1333.792111</v>
      </c>
      <c r="S13" s="109">
        <v>2325.557534</v>
      </c>
      <c r="T13" s="109">
        <v>870.63296400000002</v>
      </c>
      <c r="U13" s="109">
        <v>693.75075300000003</v>
      </c>
      <c r="V13" s="109">
        <v>618.02098899999999</v>
      </c>
      <c r="W13" s="109">
        <v>1148.929631</v>
      </c>
      <c r="X13" s="109">
        <v>1345.3942259999999</v>
      </c>
      <c r="Y13" s="109">
        <v>640.19311700000003</v>
      </c>
      <c r="Z13" s="109">
        <v>552.56989899999996</v>
      </c>
      <c r="AA13" s="109">
        <v>909.29311399999995</v>
      </c>
      <c r="AB13" s="109">
        <v>827.357485</v>
      </c>
      <c r="AC13" s="108"/>
      <c r="AD13" s="109">
        <v>533.01666799999998</v>
      </c>
      <c r="AE13" s="109">
        <v>1739.4502190000001</v>
      </c>
      <c r="AF13" s="109">
        <v>1080.7120829999999</v>
      </c>
      <c r="AG13" s="109">
        <v>1857.9333099999999</v>
      </c>
      <c r="AH13" s="109">
        <v>659.07733700000006</v>
      </c>
      <c r="AI13" s="109">
        <v>834.70044499999995</v>
      </c>
      <c r="AJ13" s="109">
        <v>524.41450699999996</v>
      </c>
      <c r="AK13" s="109">
        <v>1040.3946940000001</v>
      </c>
      <c r="AL13" s="109">
        <v>1544.136432</v>
      </c>
      <c r="AM13" s="109">
        <v>605.80707299999995</v>
      </c>
      <c r="AN13" s="109">
        <v>592.79572399999995</v>
      </c>
      <c r="AO13" s="109">
        <v>689.99843599999997</v>
      </c>
      <c r="AP13" s="109">
        <v>763.46732499999996</v>
      </c>
      <c r="AQ13" s="108"/>
      <c r="AR13" s="112">
        <f t="shared" si="5"/>
        <v>-0.20033560751612367</v>
      </c>
      <c r="AS13" s="112">
        <f t="shared" si="6"/>
        <v>0.37652067581245352</v>
      </c>
      <c r="AT13" s="112">
        <f t="shared" si="7"/>
        <v>0.23417895661669963</v>
      </c>
      <c r="AU13" s="112">
        <f t="shared" si="8"/>
        <v>0.25169053242282424</v>
      </c>
      <c r="AV13" s="112">
        <f t="shared" si="9"/>
        <v>0.32098756113047777</v>
      </c>
      <c r="AW13" s="112">
        <f t="shared" si="10"/>
        <v>-0.16886260555425958</v>
      </c>
      <c r="AX13" s="112">
        <f t="shared" si="11"/>
        <v>0.17849712536651863</v>
      </c>
      <c r="AY13" s="112">
        <f t="shared" si="12"/>
        <v>0.10432092515073887</v>
      </c>
      <c r="AZ13" s="112">
        <f t="shared" si="13"/>
        <v>-0.12870767238007896</v>
      </c>
      <c r="BA13" s="112">
        <f t="shared" si="14"/>
        <v>5.6760717285319728E-2</v>
      </c>
      <c r="BB13" s="112">
        <f t="shared" si="15"/>
        <v>-6.7857819095874516E-2</v>
      </c>
      <c r="BC13" s="112">
        <f t="shared" si="16"/>
        <v>0.3178190943029906</v>
      </c>
      <c r="BD13" s="112">
        <f t="shared" si="17"/>
        <v>8.3684210060987363E-2</v>
      </c>
      <c r="BE13" s="108"/>
      <c r="BF13" s="109">
        <v>1333.792111</v>
      </c>
      <c r="BG13" s="109">
        <v>817.5314736844042</v>
      </c>
      <c r="BH13" s="109">
        <v>765.62833772311421</v>
      </c>
      <c r="BI13" s="109">
        <v>595.22753456117039</v>
      </c>
      <c r="BJ13" s="109" t="s">
        <v>323</v>
      </c>
      <c r="BK13" s="109">
        <v>668.58078346423599</v>
      </c>
      <c r="BL13" s="109" t="s">
        <v>323</v>
      </c>
      <c r="BM13" s="109">
        <v>1038.0663481401446</v>
      </c>
      <c r="BN13" s="109">
        <v>5292.1075725055689</v>
      </c>
      <c r="BO13" s="109">
        <v>1795.6450008477029</v>
      </c>
      <c r="BP13" s="109">
        <v>901.83790207326899</v>
      </c>
      <c r="BQ13" s="109">
        <v>1000.4508825885747</v>
      </c>
      <c r="BR13" s="109" t="s">
        <v>323</v>
      </c>
      <c r="BS13" s="109">
        <v>715.04574427882505</v>
      </c>
      <c r="BT13" s="109">
        <v>2178.9459688491434</v>
      </c>
      <c r="BU13" s="109" t="s">
        <v>323</v>
      </c>
      <c r="BV13" s="109" t="s">
        <v>323</v>
      </c>
      <c r="BW13" s="109" t="s">
        <v>323</v>
      </c>
      <c r="BX13" s="109" t="s">
        <v>323</v>
      </c>
      <c r="BY13" s="109" t="s">
        <v>323</v>
      </c>
      <c r="BZ13" s="109" t="s">
        <v>323</v>
      </c>
      <c r="CA13" s="109">
        <v>560.11613933529327</v>
      </c>
      <c r="CB13" s="109" t="s">
        <v>323</v>
      </c>
      <c r="CC13" s="109"/>
      <c r="CD13" s="109">
        <v>1080.7120829999999</v>
      </c>
      <c r="CE13" s="109">
        <v>1065.924228162836</v>
      </c>
      <c r="CF13" s="109">
        <v>701.72952558070926</v>
      </c>
      <c r="CG13" s="109">
        <v>632.35145852809501</v>
      </c>
      <c r="CH13" s="109">
        <v>756.99870721340858</v>
      </c>
      <c r="CI13" s="109">
        <v>553.46207902576373</v>
      </c>
      <c r="CJ13" s="109">
        <v>1014.2581379118469</v>
      </c>
      <c r="CK13" s="109">
        <v>924.18381957841348</v>
      </c>
      <c r="CL13" s="109">
        <v>2087.808572256964</v>
      </c>
      <c r="CM13" s="109">
        <v>1828.9598026172218</v>
      </c>
      <c r="CN13" s="109">
        <v>946.57469878562949</v>
      </c>
      <c r="CO13" s="109">
        <v>1173.4536675199658</v>
      </c>
      <c r="CP13" s="109">
        <v>1176.2529399588027</v>
      </c>
      <c r="CQ13" s="109">
        <v>708.33013391531858</v>
      </c>
      <c r="CR13" s="109">
        <v>971.01024687682082</v>
      </c>
      <c r="CS13" s="109">
        <v>796.11378408107078</v>
      </c>
      <c r="CT13" s="109">
        <v>902.94291669535085</v>
      </c>
      <c r="CU13" s="109">
        <v>1696.4401430478629</v>
      </c>
      <c r="CV13" s="109">
        <v>988.75638166282806</v>
      </c>
      <c r="CW13" s="109">
        <v>1535.7977927898546</v>
      </c>
      <c r="CX13" s="109">
        <v>860.53252096378935</v>
      </c>
      <c r="CY13" s="109">
        <v>642.71797776387154</v>
      </c>
      <c r="CZ13" s="109">
        <v>618.26091767846572</v>
      </c>
      <c r="DA13" s="108"/>
      <c r="DB13" s="112">
        <f t="shared" si="18"/>
        <v>0.23417895661669963</v>
      </c>
      <c r="DC13" s="112">
        <f t="shared" si="19"/>
        <v>-0.23303040489711624</v>
      </c>
      <c r="DD13" s="112">
        <f t="shared" si="20"/>
        <v>9.105903316456021E-2</v>
      </c>
      <c r="DE13" s="112">
        <f t="shared" si="21"/>
        <v>-5.8707738341170046E-2</v>
      </c>
      <c r="DF13" s="112">
        <f t="shared" si="22"/>
        <v>0.20799745601561526</v>
      </c>
      <c r="DG13" s="112" t="e">
        <f t="shared" si="23"/>
        <v>#VALUE!</v>
      </c>
      <c r="DH13" s="112">
        <f t="shared" si="24"/>
        <v>0.12322497553969414</v>
      </c>
      <c r="DI13" s="112">
        <f t="shared" si="25"/>
        <v>1.5347666653100727</v>
      </c>
      <c r="DJ13" s="112">
        <f t="shared" si="26"/>
        <v>-1.8215163461682282E-2</v>
      </c>
      <c r="DK13" s="112">
        <f t="shared" si="27"/>
        <v>-4.7261771067570013E-2</v>
      </c>
      <c r="DL13" s="112">
        <f t="shared" si="28"/>
        <v>-0.14743043523569499</v>
      </c>
      <c r="DM13" s="112" t="e">
        <f t="shared" si="29"/>
        <v>#VALUE!</v>
      </c>
      <c r="DN13" s="112">
        <f t="shared" si="30"/>
        <v>9.4809045132469016E-3</v>
      </c>
      <c r="DO13" s="112">
        <f t="shared" si="31"/>
        <v>1.2439989442516741</v>
      </c>
      <c r="DP13" s="112" t="e">
        <f t="shared" si="32"/>
        <v>#VALUE!</v>
      </c>
      <c r="DQ13" s="112">
        <f t="shared" si="33"/>
        <v>-0.12851957045913753</v>
      </c>
    </row>
    <row r="14" spans="1:121" s="107" customFormat="1" ht="10">
      <c r="A14" s="108">
        <v>2002</v>
      </c>
      <c r="B14" s="109">
        <v>928.24</v>
      </c>
      <c r="C14" s="109">
        <v>922.41463099999999</v>
      </c>
      <c r="D14" s="109">
        <v>1165.421351</v>
      </c>
      <c r="E14" s="110">
        <f t="shared" si="0"/>
        <v>-6.2757142549341172E-3</v>
      </c>
      <c r="F14" s="110">
        <f t="shared" si="1"/>
        <v>0.25551727031802107</v>
      </c>
      <c r="G14" s="110"/>
      <c r="H14" s="111">
        <v>570.25</v>
      </c>
      <c r="I14" s="111">
        <v>706.2</v>
      </c>
      <c r="J14" s="111">
        <v>640.40000000000009</v>
      </c>
      <c r="K14" s="111">
        <v>788.55</v>
      </c>
      <c r="L14" s="110">
        <f t="shared" si="2"/>
        <v>0.12301622095572129</v>
      </c>
      <c r="M14" s="110">
        <f t="shared" si="3"/>
        <v>0.11661002548853006</v>
      </c>
      <c r="N14" s="110"/>
      <c r="O14" s="110">
        <f t="shared" si="4"/>
        <v>0.31031209329543152</v>
      </c>
      <c r="P14" s="109">
        <v>452.77355999999997</v>
      </c>
      <c r="Q14" s="109">
        <v>2714.1107969999998</v>
      </c>
      <c r="R14" s="109">
        <v>1527.0656899999999</v>
      </c>
      <c r="S14" s="109">
        <v>2293.0198529999998</v>
      </c>
      <c r="T14" s="109">
        <v>1134.874986</v>
      </c>
      <c r="U14" s="109">
        <v>718.07998599999996</v>
      </c>
      <c r="V14" s="109">
        <v>685.45571199999995</v>
      </c>
      <c r="W14" s="109">
        <v>1240.244549</v>
      </c>
      <c r="X14" s="109">
        <v>1365.749507</v>
      </c>
      <c r="Y14" s="109">
        <v>629.201323</v>
      </c>
      <c r="Z14" s="109">
        <v>554.16695000000004</v>
      </c>
      <c r="AA14" s="109">
        <v>918.92402300000003</v>
      </c>
      <c r="AB14" s="109">
        <v>897.93222400000002</v>
      </c>
      <c r="AC14" s="108"/>
      <c r="AD14" s="109">
        <v>542.48632999999995</v>
      </c>
      <c r="AE14" s="109">
        <v>2378.0609469999999</v>
      </c>
      <c r="AF14" s="109">
        <v>1137.8421269999999</v>
      </c>
      <c r="AG14" s="109">
        <v>1997.8941380000001</v>
      </c>
      <c r="AH14" s="109">
        <v>801.79456700000003</v>
      </c>
      <c r="AI14" s="109">
        <v>862.13923499999999</v>
      </c>
      <c r="AJ14" s="109">
        <v>522.00800500000003</v>
      </c>
      <c r="AK14" s="109">
        <v>1051.4808700000001</v>
      </c>
      <c r="AL14" s="109">
        <v>2061.8434699999998</v>
      </c>
      <c r="AM14" s="109">
        <v>654.88296400000002</v>
      </c>
      <c r="AN14" s="109">
        <v>586.69354899999996</v>
      </c>
      <c r="AO14" s="109">
        <v>695.65169700000001</v>
      </c>
      <c r="AP14" s="109">
        <v>783.56387099999995</v>
      </c>
      <c r="AQ14" s="108"/>
      <c r="AR14" s="112">
        <f t="shared" si="5"/>
        <v>-0.16537332839336238</v>
      </c>
      <c r="AS14" s="112">
        <f t="shared" si="6"/>
        <v>0.14131254727677933</v>
      </c>
      <c r="AT14" s="112">
        <f t="shared" si="7"/>
        <v>0.34207167564292518</v>
      </c>
      <c r="AU14" s="112">
        <f t="shared" si="8"/>
        <v>0.147718394777131</v>
      </c>
      <c r="AV14" s="112">
        <f t="shared" si="9"/>
        <v>0.41541865299269354</v>
      </c>
      <c r="AW14" s="112">
        <f t="shared" si="10"/>
        <v>-0.16709510848326026</v>
      </c>
      <c r="AX14" s="112">
        <f t="shared" si="11"/>
        <v>0.31311341097154233</v>
      </c>
      <c r="AY14" s="112">
        <f t="shared" si="12"/>
        <v>0.17952174346262706</v>
      </c>
      <c r="AZ14" s="112">
        <f t="shared" si="13"/>
        <v>-0.33760756969587025</v>
      </c>
      <c r="BA14" s="112">
        <f t="shared" si="14"/>
        <v>-3.9215619296519066E-2</v>
      </c>
      <c r="BB14" s="112">
        <f t="shared" si="15"/>
        <v>-5.5440526072666807E-2</v>
      </c>
      <c r="BC14" s="112">
        <f t="shared" si="16"/>
        <v>0.32095418865915604</v>
      </c>
      <c r="BD14" s="112">
        <f t="shared" si="17"/>
        <v>0.14595919647755173</v>
      </c>
      <c r="BE14" s="108"/>
      <c r="BF14" s="109">
        <v>1527.0656899999999</v>
      </c>
      <c r="BG14" s="109">
        <v>830.57733137460582</v>
      </c>
      <c r="BH14" s="109" t="s">
        <v>323</v>
      </c>
      <c r="BI14" s="109">
        <v>586.73850476255302</v>
      </c>
      <c r="BJ14" s="109" t="s">
        <v>323</v>
      </c>
      <c r="BK14" s="109">
        <v>726.78541540173501</v>
      </c>
      <c r="BL14" s="109" t="s">
        <v>323</v>
      </c>
      <c r="BM14" s="109">
        <v>977.210248577985</v>
      </c>
      <c r="BN14" s="109">
        <v>5569.0949050267591</v>
      </c>
      <c r="BO14" s="109">
        <v>1844.9355251328609</v>
      </c>
      <c r="BP14" s="109">
        <v>902.52334042504015</v>
      </c>
      <c r="BQ14" s="109">
        <v>996.97500400519687</v>
      </c>
      <c r="BR14" s="109">
        <v>1848.1063716671854</v>
      </c>
      <c r="BS14" s="109">
        <v>815.82313591959246</v>
      </c>
      <c r="BT14" s="109">
        <v>2767.9285959676204</v>
      </c>
      <c r="BU14" s="109" t="s">
        <v>323</v>
      </c>
      <c r="BV14" s="109" t="s">
        <v>323</v>
      </c>
      <c r="BW14" s="109" t="s">
        <v>323</v>
      </c>
      <c r="BX14" s="109" t="s">
        <v>323</v>
      </c>
      <c r="BY14" s="109" t="s">
        <v>323</v>
      </c>
      <c r="BZ14" s="109" t="s">
        <v>323</v>
      </c>
      <c r="CA14" s="109">
        <v>534.42673999258602</v>
      </c>
      <c r="CB14" s="109" t="s">
        <v>323</v>
      </c>
      <c r="CC14" s="109"/>
      <c r="CD14" s="109">
        <v>1137.8421269999999</v>
      </c>
      <c r="CE14" s="109">
        <v>1093.8690825867459</v>
      </c>
      <c r="CF14" s="109">
        <v>720.20719033154353</v>
      </c>
      <c r="CG14" s="109">
        <v>695.27986275995579</v>
      </c>
      <c r="CH14" s="109">
        <v>822.94987424957174</v>
      </c>
      <c r="CI14" s="109">
        <v>571.54774481496668</v>
      </c>
      <c r="CJ14" s="109">
        <v>1037.9503801000692</v>
      </c>
      <c r="CK14" s="109">
        <v>963.84417874677092</v>
      </c>
      <c r="CL14" s="109">
        <v>2394.1538184942133</v>
      </c>
      <c r="CM14" s="109">
        <v>1941.248447813201</v>
      </c>
      <c r="CN14" s="109">
        <v>1019.3785535992744</v>
      </c>
      <c r="CO14" s="109">
        <v>1228.7785282316986</v>
      </c>
      <c r="CP14" s="109">
        <v>1303.7700932869373</v>
      </c>
      <c r="CQ14" s="109">
        <v>727.68929813299701</v>
      </c>
      <c r="CR14" s="109">
        <v>1027.6121064751812</v>
      </c>
      <c r="CS14" s="109">
        <v>923.41920893293616</v>
      </c>
      <c r="CT14" s="109">
        <v>951.13103235323797</v>
      </c>
      <c r="CU14" s="109">
        <v>1711.801036299531</v>
      </c>
      <c r="CV14" s="109">
        <v>1029.2307096390073</v>
      </c>
      <c r="CW14" s="109">
        <v>1552.2916053093049</v>
      </c>
      <c r="CX14" s="109">
        <v>833.85665578639237</v>
      </c>
      <c r="CY14" s="109">
        <v>636.87946882165079</v>
      </c>
      <c r="CZ14" s="109">
        <v>652.64777797541853</v>
      </c>
      <c r="DA14" s="108"/>
      <c r="DB14" s="112">
        <f t="shared" si="18"/>
        <v>0.34207167564292518</v>
      </c>
      <c r="DC14" s="112">
        <f t="shared" si="19"/>
        <v>-0.24069768074029141</v>
      </c>
      <c r="DD14" s="112" t="e">
        <f t="shared" si="20"/>
        <v>#VALUE!</v>
      </c>
      <c r="DE14" s="112">
        <f t="shared" si="21"/>
        <v>-0.15611175270709154</v>
      </c>
      <c r="DF14" s="112">
        <f t="shared" si="22"/>
        <v>0.27160927848123184</v>
      </c>
      <c r="DG14" s="112" t="e">
        <f t="shared" si="23"/>
        <v>#VALUE!</v>
      </c>
      <c r="DH14" s="112">
        <f t="shared" si="24"/>
        <v>1.3867459207558941E-2</v>
      </c>
      <c r="DI14" s="112">
        <f t="shared" si="25"/>
        <v>1.3261224329059207</v>
      </c>
      <c r="DJ14" s="112">
        <f t="shared" si="26"/>
        <v>-4.9613908404581464E-2</v>
      </c>
      <c r="DK14" s="112">
        <f t="shared" si="27"/>
        <v>-0.114633776394094</v>
      </c>
      <c r="DL14" s="112">
        <f t="shared" si="28"/>
        <v>-0.1886454872873502</v>
      </c>
      <c r="DM14" s="112">
        <f t="shared" si="29"/>
        <v>0.41750940689851301</v>
      </c>
      <c r="DN14" s="112">
        <f t="shared" si="30"/>
        <v>0.12111465430743151</v>
      </c>
      <c r="DO14" s="112">
        <f t="shared" si="31"/>
        <v>1.6935538989141627</v>
      </c>
      <c r="DP14" s="112" t="e">
        <f t="shared" si="32"/>
        <v>#VALUE!</v>
      </c>
      <c r="DQ14" s="112">
        <f t="shared" si="33"/>
        <v>-0.16086674770443132</v>
      </c>
    </row>
    <row r="15" spans="1:121" s="107" customFormat="1" ht="10">
      <c r="A15" s="108">
        <v>2003</v>
      </c>
      <c r="B15" s="109">
        <v>1049.92</v>
      </c>
      <c r="C15" s="109">
        <v>1045.8134769999999</v>
      </c>
      <c r="D15" s="109">
        <v>1411.5662789999999</v>
      </c>
      <c r="E15" s="110">
        <f t="shared" si="0"/>
        <v>-3.9112722874125039E-3</v>
      </c>
      <c r="F15" s="110">
        <f t="shared" si="1"/>
        <v>0.3444512715254493</v>
      </c>
      <c r="G15" s="110"/>
      <c r="H15" s="111">
        <v>612.5333333333333</v>
      </c>
      <c r="I15" s="111">
        <v>785.13333333333333</v>
      </c>
      <c r="J15" s="111">
        <v>722.06666666666661</v>
      </c>
      <c r="K15" s="111">
        <v>861</v>
      </c>
      <c r="L15" s="110">
        <f t="shared" si="2"/>
        <v>0.17882020026121026</v>
      </c>
      <c r="M15" s="110">
        <f t="shared" si="3"/>
        <v>9.6629022671308462E-2</v>
      </c>
      <c r="N15" s="110"/>
      <c r="O15" s="110">
        <f t="shared" si="4"/>
        <v>0.44071953351047721</v>
      </c>
      <c r="P15" s="109">
        <v>634.88734099999999</v>
      </c>
      <c r="Q15" s="109">
        <v>3280.7272760000001</v>
      </c>
      <c r="R15" s="109">
        <v>2033.6711110000001</v>
      </c>
      <c r="S15" s="109">
        <v>2553.5443599999999</v>
      </c>
      <c r="T15" s="109">
        <v>1265.8283409999999</v>
      </c>
      <c r="U15" s="109">
        <v>834.06234900000004</v>
      </c>
      <c r="V15" s="109">
        <v>806.70482000000004</v>
      </c>
      <c r="W15" s="109">
        <v>1403.641357</v>
      </c>
      <c r="X15" s="109">
        <v>1487.536098</v>
      </c>
      <c r="Y15" s="109">
        <v>829.27617199999997</v>
      </c>
      <c r="Z15" s="109">
        <v>599.28192000000001</v>
      </c>
      <c r="AA15" s="109">
        <v>1042.1177459999999</v>
      </c>
      <c r="AB15" s="109">
        <v>1422.0214510000001</v>
      </c>
      <c r="AC15" s="108"/>
      <c r="AD15" s="109">
        <v>669.03667199999995</v>
      </c>
      <c r="AE15" s="109">
        <v>2654.1239930000002</v>
      </c>
      <c r="AF15" s="109">
        <v>1338.246981</v>
      </c>
      <c r="AG15" s="109">
        <v>2249.7156500000001</v>
      </c>
      <c r="AH15" s="109">
        <v>761.36103600000001</v>
      </c>
      <c r="AI15" s="109">
        <v>977.09873100000004</v>
      </c>
      <c r="AJ15" s="109">
        <v>603.24078899999995</v>
      </c>
      <c r="AK15" s="109">
        <v>1205.8171</v>
      </c>
      <c r="AL15" s="109">
        <v>2163.2066289999998</v>
      </c>
      <c r="AM15" s="109">
        <v>757.51567799999998</v>
      </c>
      <c r="AN15" s="109">
        <v>594.37841900000001</v>
      </c>
      <c r="AO15" s="109">
        <v>809.04702999999995</v>
      </c>
      <c r="AP15" s="109">
        <v>895.29068400000006</v>
      </c>
      <c r="AQ15" s="108"/>
      <c r="AR15" s="112">
        <f t="shared" si="5"/>
        <v>-5.1042539862448666E-2</v>
      </c>
      <c r="AS15" s="112">
        <f t="shared" si="6"/>
        <v>0.23608666537532019</v>
      </c>
      <c r="AT15" s="112">
        <f t="shared" si="7"/>
        <v>0.51965305348968327</v>
      </c>
      <c r="AU15" s="112">
        <f t="shared" si="8"/>
        <v>0.13505204980016017</v>
      </c>
      <c r="AV15" s="112">
        <f t="shared" si="9"/>
        <v>0.66258618598391195</v>
      </c>
      <c r="AW15" s="112">
        <f t="shared" si="10"/>
        <v>-0.14638887295822312</v>
      </c>
      <c r="AX15" s="112">
        <f t="shared" si="11"/>
        <v>0.33728493614844091</v>
      </c>
      <c r="AY15" s="112">
        <f t="shared" si="12"/>
        <v>0.16405826140631108</v>
      </c>
      <c r="AZ15" s="112">
        <f t="shared" si="13"/>
        <v>-0.31234673652620348</v>
      </c>
      <c r="BA15" s="112">
        <f t="shared" si="14"/>
        <v>9.4731364754671032E-2</v>
      </c>
      <c r="BB15" s="112">
        <f t="shared" si="15"/>
        <v>8.2497964987520156E-3</v>
      </c>
      <c r="BC15" s="112">
        <f t="shared" si="16"/>
        <v>0.2880805532405204</v>
      </c>
      <c r="BD15" s="112">
        <f t="shared" si="17"/>
        <v>0.58833491335647592</v>
      </c>
      <c r="BE15" s="108"/>
      <c r="BF15" s="109">
        <v>2033.6711110000001</v>
      </c>
      <c r="BG15" s="109">
        <v>963.50525567759121</v>
      </c>
      <c r="BH15" s="109" t="s">
        <v>323</v>
      </c>
      <c r="BI15" s="109">
        <v>675.49423578904987</v>
      </c>
      <c r="BJ15" s="109" t="s">
        <v>323</v>
      </c>
      <c r="BK15" s="109">
        <v>872.27089406099731</v>
      </c>
      <c r="BL15" s="109" t="s">
        <v>323</v>
      </c>
      <c r="BM15" s="109">
        <v>6860.3667415844347</v>
      </c>
      <c r="BN15" s="109">
        <v>6105.6126506073233</v>
      </c>
      <c r="BO15" s="109">
        <v>2261.7785533429869</v>
      </c>
      <c r="BP15" s="109">
        <v>1135.7744979440088</v>
      </c>
      <c r="BQ15" s="109">
        <v>1134.3909068814366</v>
      </c>
      <c r="BR15" s="109">
        <v>1957.3531730224138</v>
      </c>
      <c r="BS15" s="109">
        <v>1035.9878720986078</v>
      </c>
      <c r="BT15" s="109">
        <v>2785.3986384047403</v>
      </c>
      <c r="BU15" s="109" t="s">
        <v>323</v>
      </c>
      <c r="BV15" s="109" t="s">
        <v>323</v>
      </c>
      <c r="BW15" s="109" t="s">
        <v>323</v>
      </c>
      <c r="BX15" s="109" t="s">
        <v>323</v>
      </c>
      <c r="BY15" s="109" t="s">
        <v>323</v>
      </c>
      <c r="BZ15" s="109" t="s">
        <v>323</v>
      </c>
      <c r="CA15" s="109">
        <v>615.16101360627511</v>
      </c>
      <c r="CB15" s="109" t="s">
        <v>323</v>
      </c>
      <c r="CC15" s="109"/>
      <c r="CD15" s="109">
        <v>1338.246981</v>
      </c>
      <c r="CE15" s="109">
        <v>1285.4117377591811</v>
      </c>
      <c r="CF15" s="109">
        <v>930.13210250753843</v>
      </c>
      <c r="CG15" s="109">
        <v>838.59669705981742</v>
      </c>
      <c r="CH15" s="109">
        <v>977.80310066135564</v>
      </c>
      <c r="CI15" s="109">
        <v>720.00283539588565</v>
      </c>
      <c r="CJ15" s="109">
        <v>1282.8975299762842</v>
      </c>
      <c r="CK15" s="109">
        <v>1110.9411092541129</v>
      </c>
      <c r="CL15" s="109">
        <v>2680.5951597042936</v>
      </c>
      <c r="CM15" s="109">
        <v>2268.8475087952556</v>
      </c>
      <c r="CN15" s="109">
        <v>1210.0078183693365</v>
      </c>
      <c r="CO15" s="109">
        <v>1423.5431106570795</v>
      </c>
      <c r="CP15" s="109">
        <v>1420.5047889863308</v>
      </c>
      <c r="CQ15" s="109">
        <v>906.33363778956198</v>
      </c>
      <c r="CR15" s="109">
        <v>1240.2578756672306</v>
      </c>
      <c r="CS15" s="109">
        <v>1067.5417005219006</v>
      </c>
      <c r="CT15" s="109">
        <v>1146.0784301217927</v>
      </c>
      <c r="CU15" s="109">
        <v>1721.8287590514403</v>
      </c>
      <c r="CV15" s="109">
        <v>1191.0424183911591</v>
      </c>
      <c r="CW15" s="109">
        <v>1793.6583756543216</v>
      </c>
      <c r="CX15" s="109">
        <v>998.66764118750768</v>
      </c>
      <c r="CY15" s="109">
        <v>827.62602922574467</v>
      </c>
      <c r="CZ15" s="109">
        <v>791.82479119795778</v>
      </c>
      <c r="DA15" s="108"/>
      <c r="DB15" s="112">
        <f t="shared" si="18"/>
        <v>0.51965305348968327</v>
      </c>
      <c r="DC15" s="112">
        <f t="shared" si="19"/>
        <v>-0.25043063839043478</v>
      </c>
      <c r="DD15" s="112" t="e">
        <f t="shared" si="20"/>
        <v>#VALUE!</v>
      </c>
      <c r="DE15" s="112">
        <f t="shared" si="21"/>
        <v>-0.1944945190490458</v>
      </c>
      <c r="DF15" s="112">
        <f t="shared" si="22"/>
        <v>0.21148258198370673</v>
      </c>
      <c r="DG15" s="112" t="e">
        <f t="shared" si="23"/>
        <v>#VALUE!</v>
      </c>
      <c r="DH15" s="112">
        <f t="shared" si="24"/>
        <v>5.1752748948056233</v>
      </c>
      <c r="DI15" s="112">
        <f t="shared" si="25"/>
        <v>1.2777078547291176</v>
      </c>
      <c r="DJ15" s="112">
        <f t="shared" si="26"/>
        <v>-3.1156591286394253E-3</v>
      </c>
      <c r="DK15" s="112">
        <f t="shared" si="27"/>
        <v>-6.1349455183990487E-2</v>
      </c>
      <c r="DL15" s="112">
        <f t="shared" si="28"/>
        <v>-0.20312149425680259</v>
      </c>
      <c r="DM15" s="112">
        <f t="shared" si="29"/>
        <v>0.37792789450514763</v>
      </c>
      <c r="DN15" s="112">
        <f t="shared" si="30"/>
        <v>0.14305353889904904</v>
      </c>
      <c r="DO15" s="112">
        <f t="shared" si="31"/>
        <v>1.2458221738009598</v>
      </c>
      <c r="DP15" s="112" t="e">
        <f t="shared" si="32"/>
        <v>#VALUE!</v>
      </c>
      <c r="DQ15" s="112">
        <f t="shared" si="33"/>
        <v>-0.25671620770341586</v>
      </c>
    </row>
    <row r="16" spans="1:121" s="107" customFormat="1" ht="10">
      <c r="A16" s="108">
        <v>2004</v>
      </c>
      <c r="B16" s="109">
        <v>1209.24</v>
      </c>
      <c r="C16" s="109">
        <v>1212.534842</v>
      </c>
      <c r="D16" s="109">
        <v>1651.430752</v>
      </c>
      <c r="E16" s="110">
        <f t="shared" si="0"/>
        <v>2.7247213125600744E-3</v>
      </c>
      <c r="F16" s="110">
        <f t="shared" si="1"/>
        <v>0.36567658363931055</v>
      </c>
      <c r="G16" s="110"/>
      <c r="H16" s="111">
        <v>672.59999999999991</v>
      </c>
      <c r="I16" s="111">
        <v>870.05</v>
      </c>
      <c r="J16" s="111">
        <v>782.74999999999989</v>
      </c>
      <c r="K16" s="111">
        <v>927.625</v>
      </c>
      <c r="L16" s="110">
        <f t="shared" si="2"/>
        <v>0.16376746952126076</v>
      </c>
      <c r="M16" s="110">
        <f t="shared" si="3"/>
        <v>6.6174357795528937E-2</v>
      </c>
      <c r="N16" s="110"/>
      <c r="O16" s="110">
        <f t="shared" si="4"/>
        <v>0.37591175606253957</v>
      </c>
      <c r="P16" s="109">
        <v>767.80981699999995</v>
      </c>
      <c r="Q16" s="109">
        <v>3698.657741</v>
      </c>
      <c r="R16" s="109">
        <v>2272.2229860000002</v>
      </c>
      <c r="S16" s="109">
        <v>3049.3766820000001</v>
      </c>
      <c r="T16" s="109">
        <v>1438.25092</v>
      </c>
      <c r="U16" s="109">
        <v>1011.250657</v>
      </c>
      <c r="V16" s="109">
        <v>987.47076700000002</v>
      </c>
      <c r="W16" s="109">
        <v>1738.623163</v>
      </c>
      <c r="X16" s="109">
        <v>1821.656596</v>
      </c>
      <c r="Y16" s="109">
        <v>1067.925585</v>
      </c>
      <c r="Z16" s="109">
        <v>672.72891200000004</v>
      </c>
      <c r="AA16" s="109">
        <v>1241.355503</v>
      </c>
      <c r="AB16" s="109">
        <v>1677.9038929999999</v>
      </c>
      <c r="AC16" s="108"/>
      <c r="AD16" s="109">
        <v>850.02194499999996</v>
      </c>
      <c r="AE16" s="109">
        <v>2739.4717569999998</v>
      </c>
      <c r="AF16" s="109">
        <v>1553.692149</v>
      </c>
      <c r="AG16" s="109">
        <v>2449.4683829999999</v>
      </c>
      <c r="AH16" s="109">
        <v>810.21233400000006</v>
      </c>
      <c r="AI16" s="109">
        <v>1118.8428899999999</v>
      </c>
      <c r="AJ16" s="109">
        <v>732.08764299999996</v>
      </c>
      <c r="AK16" s="109">
        <v>1522.8946350000001</v>
      </c>
      <c r="AL16" s="109">
        <v>2400.1919739999998</v>
      </c>
      <c r="AM16" s="109">
        <v>880.85159299999998</v>
      </c>
      <c r="AN16" s="109">
        <v>683.27051900000004</v>
      </c>
      <c r="AO16" s="109">
        <v>969.05920500000002</v>
      </c>
      <c r="AP16" s="109">
        <v>1012.15782</v>
      </c>
      <c r="AQ16" s="108"/>
      <c r="AR16" s="112">
        <f t="shared" si="5"/>
        <v>-9.6717653565991157E-2</v>
      </c>
      <c r="AS16" s="112">
        <f t="shared" si="6"/>
        <v>0.35013537976766962</v>
      </c>
      <c r="AT16" s="112">
        <f t="shared" si="7"/>
        <v>0.46246667170357192</v>
      </c>
      <c r="AU16" s="112">
        <f t="shared" si="8"/>
        <v>0.24491367317232293</v>
      </c>
      <c r="AV16" s="112">
        <f t="shared" si="9"/>
        <v>0.77515307980981674</v>
      </c>
      <c r="AW16" s="112">
        <f t="shared" si="10"/>
        <v>-9.6163843879813915E-2</v>
      </c>
      <c r="AX16" s="112">
        <f t="shared" si="11"/>
        <v>0.34884228198890677</v>
      </c>
      <c r="AY16" s="112">
        <f t="shared" si="12"/>
        <v>0.1416568967031655</v>
      </c>
      <c r="AZ16" s="112">
        <f t="shared" si="13"/>
        <v>-0.24103712714106418</v>
      </c>
      <c r="BA16" s="112">
        <f t="shared" si="14"/>
        <v>0.21237855898388558</v>
      </c>
      <c r="BB16" s="112">
        <f t="shared" si="15"/>
        <v>-1.5428160160382953E-2</v>
      </c>
      <c r="BC16" s="112">
        <f t="shared" si="16"/>
        <v>0.28099036322553683</v>
      </c>
      <c r="BD16" s="112">
        <f t="shared" si="17"/>
        <v>0.65774927570089803</v>
      </c>
      <c r="BE16" s="108"/>
      <c r="BF16" s="109">
        <v>2272.2229860000002</v>
      </c>
      <c r="BG16" s="109">
        <v>1125.2912969339495</v>
      </c>
      <c r="BH16" s="109">
        <v>1136.5405793650793</v>
      </c>
      <c r="BI16" s="109">
        <v>898.06074127963677</v>
      </c>
      <c r="BJ16" s="109" t="s">
        <v>323</v>
      </c>
      <c r="BK16" s="109">
        <v>1118.226767974375</v>
      </c>
      <c r="BL16" s="109" t="s">
        <v>323</v>
      </c>
      <c r="BM16" s="109">
        <v>7252.1685944217024</v>
      </c>
      <c r="BN16" s="109">
        <v>7044.57488861</v>
      </c>
      <c r="BO16" s="109">
        <v>2568.7640014016383</v>
      </c>
      <c r="BP16" s="109">
        <v>1352.3941347173611</v>
      </c>
      <c r="BQ16" s="109">
        <v>1440.8558959584298</v>
      </c>
      <c r="BR16" s="109">
        <v>2002.2101312068062</v>
      </c>
      <c r="BS16" s="109">
        <v>1237.0689309581192</v>
      </c>
      <c r="BT16" s="109">
        <v>3027.2864899273959</v>
      </c>
      <c r="BU16" s="109" t="s">
        <v>323</v>
      </c>
      <c r="BV16" s="109" t="s">
        <v>323</v>
      </c>
      <c r="BW16" s="109" t="s">
        <v>323</v>
      </c>
      <c r="BX16" s="109" t="s">
        <v>323</v>
      </c>
      <c r="BY16" s="109" t="s">
        <v>323</v>
      </c>
      <c r="BZ16" s="109" t="s">
        <v>323</v>
      </c>
      <c r="CA16" s="109">
        <v>766.42503418361196</v>
      </c>
      <c r="CB16" s="109" t="s">
        <v>323</v>
      </c>
      <c r="CC16" s="109"/>
      <c r="CD16" s="109">
        <v>1553.692149</v>
      </c>
      <c r="CE16" s="109">
        <v>1506.152682668175</v>
      </c>
      <c r="CF16" s="109">
        <v>1149.3439227277725</v>
      </c>
      <c r="CG16" s="109">
        <v>998.0221042017539</v>
      </c>
      <c r="CH16" s="109">
        <v>1186.4005069365517</v>
      </c>
      <c r="CI16" s="109">
        <v>887.25916738985779</v>
      </c>
      <c r="CJ16" s="109">
        <v>1519.5792983617469</v>
      </c>
      <c r="CK16" s="109">
        <v>1298.0791087829759</v>
      </c>
      <c r="CL16" s="109">
        <v>2813.7953241375149</v>
      </c>
      <c r="CM16" s="109">
        <v>2502.9434163647984</v>
      </c>
      <c r="CN16" s="109">
        <v>1454.0232148392013</v>
      </c>
      <c r="CO16" s="109">
        <v>1614.1692625624728</v>
      </c>
      <c r="CP16" s="109">
        <v>1776.0195192253104</v>
      </c>
      <c r="CQ16" s="109">
        <v>1117.7402748261366</v>
      </c>
      <c r="CR16" s="109">
        <v>1422.4901954728348</v>
      </c>
      <c r="CS16" s="109">
        <v>1177.9036307519975</v>
      </c>
      <c r="CT16" s="109">
        <v>1364.0554389751808</v>
      </c>
      <c r="CU16" s="109">
        <v>1580.4776021889465</v>
      </c>
      <c r="CV16" s="109">
        <v>1385.9476599344114</v>
      </c>
      <c r="CW16" s="109">
        <v>2097.5506830317368</v>
      </c>
      <c r="CX16" s="109">
        <v>1191.3146624856001</v>
      </c>
      <c r="CY16" s="109">
        <v>1026.6204726319258</v>
      </c>
      <c r="CZ16" s="109">
        <v>955.87741555963419</v>
      </c>
      <c r="DA16" s="108"/>
      <c r="DB16" s="112">
        <f t="shared" si="18"/>
        <v>0.46246667170357192</v>
      </c>
      <c r="DC16" s="112">
        <f t="shared" si="19"/>
        <v>-0.25287036972873367</v>
      </c>
      <c r="DD16" s="112">
        <f t="shared" si="20"/>
        <v>-1.1139697273820803E-2</v>
      </c>
      <c r="DE16" s="112">
        <f t="shared" si="21"/>
        <v>-0.10015946791285657</v>
      </c>
      <c r="DF16" s="112">
        <f t="shared" si="22"/>
        <v>0.26031582323795943</v>
      </c>
      <c r="DG16" s="112" t="e">
        <f t="shared" si="23"/>
        <v>#VALUE!</v>
      </c>
      <c r="DH16" s="112">
        <f t="shared" si="24"/>
        <v>4.5868463989232744</v>
      </c>
      <c r="DI16" s="112">
        <f t="shared" si="25"/>
        <v>1.5035846879763026</v>
      </c>
      <c r="DJ16" s="112">
        <f t="shared" si="26"/>
        <v>2.6297272485862111E-2</v>
      </c>
      <c r="DK16" s="112">
        <f t="shared" si="27"/>
        <v>-6.9895087701938197E-2</v>
      </c>
      <c r="DL16" s="112">
        <f t="shared" si="28"/>
        <v>-0.10737000798101581</v>
      </c>
      <c r="DM16" s="112">
        <f t="shared" si="29"/>
        <v>0.12735817908136449</v>
      </c>
      <c r="DN16" s="112">
        <f t="shared" si="30"/>
        <v>0.10675884086805776</v>
      </c>
      <c r="DO16" s="112">
        <f t="shared" si="31"/>
        <v>1.1281598281393621</v>
      </c>
      <c r="DP16" s="112" t="e">
        <f t="shared" si="32"/>
        <v>#VALUE!</v>
      </c>
      <c r="DQ16" s="112">
        <f t="shared" si="33"/>
        <v>-0.25344851908247668</v>
      </c>
    </row>
    <row r="17" spans="1:121" s="107" customFormat="1" ht="10">
      <c r="A17" s="108">
        <v>2005</v>
      </c>
      <c r="B17" s="109">
        <v>1408.44</v>
      </c>
      <c r="C17" s="109">
        <v>1422.5098479999999</v>
      </c>
      <c r="D17" s="109">
        <v>1914.3388299999999</v>
      </c>
      <c r="E17" s="110">
        <f t="shared" si="0"/>
        <v>9.9896680014768258E-3</v>
      </c>
      <c r="F17" s="110">
        <f t="shared" si="1"/>
        <v>0.35919089915083346</v>
      </c>
      <c r="G17" s="110"/>
      <c r="H17" s="111">
        <v>786</v>
      </c>
      <c r="I17" s="111">
        <v>1008.125</v>
      </c>
      <c r="J17" s="111">
        <v>869.7</v>
      </c>
      <c r="K17" s="111">
        <v>1069.6500000000001</v>
      </c>
      <c r="L17" s="110">
        <f t="shared" si="2"/>
        <v>0.10648854961832077</v>
      </c>
      <c r="M17" s="110">
        <f t="shared" si="3"/>
        <v>6.1029138251704973E-2</v>
      </c>
      <c r="N17" s="110"/>
      <c r="O17" s="110">
        <f t="shared" si="4"/>
        <v>0.20193666656179166</v>
      </c>
      <c r="P17" s="109">
        <v>867.61395700000003</v>
      </c>
      <c r="Q17" s="109">
        <v>4667.6233030000003</v>
      </c>
      <c r="R17" s="109">
        <v>2300.9140320000001</v>
      </c>
      <c r="S17" s="109">
        <v>3481.545685</v>
      </c>
      <c r="T17" s="109">
        <v>1775.4750959999999</v>
      </c>
      <c r="U17" s="109">
        <v>1237.383607</v>
      </c>
      <c r="V17" s="109">
        <v>1179.4153020000001</v>
      </c>
      <c r="W17" s="109">
        <v>2068.4537570000002</v>
      </c>
      <c r="X17" s="109">
        <v>1951.165215</v>
      </c>
      <c r="Y17" s="109">
        <v>1293.5070470000001</v>
      </c>
      <c r="Z17" s="109">
        <v>798.36830299999997</v>
      </c>
      <c r="AA17" s="109">
        <v>1391.4236960000001</v>
      </c>
      <c r="AB17" s="109">
        <v>1516.9322649999999</v>
      </c>
      <c r="AC17" s="108"/>
      <c r="AD17" s="109">
        <v>972.87054599999999</v>
      </c>
      <c r="AE17" s="109">
        <v>3044.4632900000001</v>
      </c>
      <c r="AF17" s="109">
        <v>1803.1829620000001</v>
      </c>
      <c r="AG17" s="109">
        <v>2777.7558709999998</v>
      </c>
      <c r="AH17" s="109">
        <v>995.25728800000002</v>
      </c>
      <c r="AI17" s="109">
        <v>1299.2543330000001</v>
      </c>
      <c r="AJ17" s="109">
        <v>850.10231199999998</v>
      </c>
      <c r="AK17" s="109">
        <v>1850.68667</v>
      </c>
      <c r="AL17" s="109">
        <v>2569.537088</v>
      </c>
      <c r="AM17" s="109">
        <v>1052.329999</v>
      </c>
      <c r="AN17" s="109">
        <v>898.91665399999999</v>
      </c>
      <c r="AO17" s="109">
        <v>1096.3605620000001</v>
      </c>
      <c r="AP17" s="109">
        <v>1134.8151130000001</v>
      </c>
      <c r="AQ17" s="108"/>
      <c r="AR17" s="112">
        <f t="shared" si="5"/>
        <v>-0.10819177272121872</v>
      </c>
      <c r="AS17" s="112">
        <f t="shared" si="6"/>
        <v>0.53315144851032192</v>
      </c>
      <c r="AT17" s="112">
        <f t="shared" si="7"/>
        <v>0.2760291553819596</v>
      </c>
      <c r="AU17" s="112">
        <f t="shared" si="8"/>
        <v>0.25336633119836915</v>
      </c>
      <c r="AV17" s="112">
        <f t="shared" si="9"/>
        <v>0.78393578967693012</v>
      </c>
      <c r="AW17" s="112">
        <f t="shared" si="10"/>
        <v>-4.7620180613244134E-2</v>
      </c>
      <c r="AX17" s="112">
        <f t="shared" si="11"/>
        <v>0.38738041921711663</v>
      </c>
      <c r="AY17" s="112">
        <f t="shared" si="12"/>
        <v>0.1176682636396793</v>
      </c>
      <c r="AZ17" s="112">
        <f t="shared" si="13"/>
        <v>-0.24065497084586163</v>
      </c>
      <c r="BA17" s="112">
        <f t="shared" si="14"/>
        <v>0.22918385699275312</v>
      </c>
      <c r="BB17" s="112">
        <f t="shared" si="15"/>
        <v>-0.11185503189042045</v>
      </c>
      <c r="BC17" s="112">
        <f t="shared" si="16"/>
        <v>0.26912964970368924</v>
      </c>
      <c r="BD17" s="112">
        <f t="shared" si="17"/>
        <v>0.33672194494293772</v>
      </c>
      <c r="BE17" s="108"/>
      <c r="BF17" s="109">
        <v>2300.9140320000001</v>
      </c>
      <c r="BG17" s="109">
        <v>1393.2321160937979</v>
      </c>
      <c r="BH17" s="109">
        <v>1225.7455493106434</v>
      </c>
      <c r="BI17" s="109">
        <v>1021.3296364423974</v>
      </c>
      <c r="BJ17" s="109" t="s">
        <v>323</v>
      </c>
      <c r="BK17" s="109">
        <v>1341.1826406210837</v>
      </c>
      <c r="BL17" s="109">
        <v>1634.2871299631581</v>
      </c>
      <c r="BM17" s="109">
        <v>1457.1006966165151</v>
      </c>
      <c r="BN17" s="109">
        <v>7761.3541833425706</v>
      </c>
      <c r="BO17" s="109">
        <v>3272.2303900204565</v>
      </c>
      <c r="BP17" s="109">
        <v>1559.7315567206072</v>
      </c>
      <c r="BQ17" s="109">
        <v>1771.6072732350788</v>
      </c>
      <c r="BR17" s="109">
        <v>2542.8294014625749</v>
      </c>
      <c r="BS17" s="109">
        <v>1481.3269764858935</v>
      </c>
      <c r="BT17" s="109">
        <v>3668.6082971182755</v>
      </c>
      <c r="BU17" s="109" t="s">
        <v>323</v>
      </c>
      <c r="BV17" s="109" t="s">
        <v>323</v>
      </c>
      <c r="BW17" s="109" t="s">
        <v>323</v>
      </c>
      <c r="BX17" s="109" t="s">
        <v>323</v>
      </c>
      <c r="BY17" s="109">
        <v>1435.2396230158729</v>
      </c>
      <c r="BZ17" s="109" t="s">
        <v>323</v>
      </c>
      <c r="CA17" s="109">
        <v>1187.953151752148</v>
      </c>
      <c r="CB17" s="109" t="s">
        <v>323</v>
      </c>
      <c r="CC17" s="109"/>
      <c r="CD17" s="109">
        <v>1803.1829620000001</v>
      </c>
      <c r="CE17" s="109">
        <v>1743.2694933794285</v>
      </c>
      <c r="CF17" s="109">
        <v>1350.3276775539096</v>
      </c>
      <c r="CG17" s="109">
        <v>1086.4402824131369</v>
      </c>
      <c r="CH17" s="109">
        <v>1373.6191855035365</v>
      </c>
      <c r="CI17" s="109">
        <v>1103.5183567315341</v>
      </c>
      <c r="CJ17" s="109">
        <v>1781.4220086481484</v>
      </c>
      <c r="CK17" s="109">
        <v>1521.7527763434591</v>
      </c>
      <c r="CL17" s="109">
        <v>3147.3374133014181</v>
      </c>
      <c r="CM17" s="109">
        <v>2802.9064702470787</v>
      </c>
      <c r="CN17" s="109">
        <v>1741.4220274439579</v>
      </c>
      <c r="CO17" s="109">
        <v>1821.6822431240164</v>
      </c>
      <c r="CP17" s="109">
        <v>2139.568464409946</v>
      </c>
      <c r="CQ17" s="109">
        <v>1338.2239614705429</v>
      </c>
      <c r="CR17" s="109">
        <v>1726.484472709152</v>
      </c>
      <c r="CS17" s="109">
        <v>1380.3714674580933</v>
      </c>
      <c r="CT17" s="109">
        <v>1594.6844855754982</v>
      </c>
      <c r="CU17" s="109">
        <v>1823.2082601559352</v>
      </c>
      <c r="CV17" s="109">
        <v>1586.0429251922624</v>
      </c>
      <c r="CW17" s="109">
        <v>2479.5186909100312</v>
      </c>
      <c r="CX17" s="109">
        <v>1351.9607128089135</v>
      </c>
      <c r="CY17" s="109">
        <v>1229.7658645824056</v>
      </c>
      <c r="CZ17" s="109">
        <v>1228.9966274377198</v>
      </c>
      <c r="DA17" s="108"/>
      <c r="DB17" s="112">
        <f t="shared" si="18"/>
        <v>0.2760291553819596</v>
      </c>
      <c r="DC17" s="112">
        <f t="shared" si="19"/>
        <v>-0.20079361143816199</v>
      </c>
      <c r="DD17" s="112">
        <f t="shared" si="20"/>
        <v>-9.2260664070030862E-2</v>
      </c>
      <c r="DE17" s="112">
        <f t="shared" si="21"/>
        <v>-5.9930257580397828E-2</v>
      </c>
      <c r="DF17" s="112">
        <f t="shared" si="22"/>
        <v>0.21536957898324194</v>
      </c>
      <c r="DG17" s="112">
        <f t="shared" si="23"/>
        <v>-8.2594061356997206E-2</v>
      </c>
      <c r="DH17" s="112">
        <f t="shared" si="24"/>
        <v>-4.248527141333247E-2</v>
      </c>
      <c r="DI17" s="112">
        <f t="shared" si="25"/>
        <v>1.4660063933854657</v>
      </c>
      <c r="DJ17" s="112">
        <f t="shared" si="26"/>
        <v>0.16744187676444544</v>
      </c>
      <c r="DK17" s="112">
        <f t="shared" si="27"/>
        <v>-0.10433454260942954</v>
      </c>
      <c r="DL17" s="112">
        <f t="shared" si="28"/>
        <v>-2.7488312013770111E-2</v>
      </c>
      <c r="DM17" s="112">
        <f t="shared" si="29"/>
        <v>0.18847769714340079</v>
      </c>
      <c r="DN17" s="112">
        <f t="shared" si="30"/>
        <v>0.10693502667378496</v>
      </c>
      <c r="DO17" s="112">
        <f t="shared" si="31"/>
        <v>1.1249008346779954</v>
      </c>
      <c r="DP17" s="112" t="e">
        <f t="shared" si="32"/>
        <v>#VALUE!</v>
      </c>
      <c r="DQ17" s="112">
        <f t="shared" si="33"/>
        <v>-3.4000547611927834E-2</v>
      </c>
    </row>
    <row r="18" spans="1:121" s="107" customFormat="1" ht="10">
      <c r="A18" s="108">
        <v>2006</v>
      </c>
      <c r="B18" s="109">
        <v>1711.99</v>
      </c>
      <c r="C18" s="109">
        <v>1721.7545299999999</v>
      </c>
      <c r="D18" s="109">
        <v>2401.119721</v>
      </c>
      <c r="E18" s="110">
        <f t="shared" si="0"/>
        <v>5.7036139229784677E-3</v>
      </c>
      <c r="F18" s="110">
        <f t="shared" si="1"/>
        <v>0.40253139387496417</v>
      </c>
      <c r="G18" s="110"/>
      <c r="H18" s="111">
        <v>963.7</v>
      </c>
      <c r="I18" s="111">
        <v>1242.1500000000001</v>
      </c>
      <c r="J18" s="111">
        <v>1185.825</v>
      </c>
      <c r="K18" s="111">
        <v>1405.65</v>
      </c>
      <c r="L18" s="110">
        <f t="shared" si="2"/>
        <v>0.23049185431150776</v>
      </c>
      <c r="M18" s="110">
        <f t="shared" si="3"/>
        <v>0.1316266151430987</v>
      </c>
      <c r="N18" s="110"/>
      <c r="O18" s="110">
        <f t="shared" si="4"/>
        <v>0.15920845164721387</v>
      </c>
      <c r="P18" s="109">
        <v>1058.864544</v>
      </c>
      <c r="Q18" s="109">
        <v>5786.7013699999998</v>
      </c>
      <c r="R18" s="109">
        <v>2783.3982740000001</v>
      </c>
      <c r="S18" s="109">
        <v>4399.7638559999996</v>
      </c>
      <c r="T18" s="109">
        <v>2250.1464729999998</v>
      </c>
      <c r="U18" s="109">
        <v>1520.1077299999999</v>
      </c>
      <c r="V18" s="109">
        <v>1451.7302910000001</v>
      </c>
      <c r="W18" s="109">
        <v>2718.5692709999998</v>
      </c>
      <c r="X18" s="109">
        <v>2316.8146350000002</v>
      </c>
      <c r="Y18" s="109">
        <v>1650.8396310000001</v>
      </c>
      <c r="Z18" s="109">
        <v>956.34846800000003</v>
      </c>
      <c r="AA18" s="109">
        <v>1785.262283</v>
      </c>
      <c r="AB18" s="109">
        <v>1895.1263289999999</v>
      </c>
      <c r="AC18" s="108"/>
      <c r="AD18" s="109">
        <v>1169.6882430000001</v>
      </c>
      <c r="AE18" s="109">
        <v>3650.8639779999999</v>
      </c>
      <c r="AF18" s="109">
        <v>2150.3060180000002</v>
      </c>
      <c r="AG18" s="109">
        <v>3214.2382400000001</v>
      </c>
      <c r="AH18" s="109">
        <v>1218.8834730000001</v>
      </c>
      <c r="AI18" s="109">
        <v>1552.0291729999999</v>
      </c>
      <c r="AJ18" s="109">
        <v>1092.2489029999999</v>
      </c>
      <c r="AK18" s="109">
        <v>2355.5795889999999</v>
      </c>
      <c r="AL18" s="109">
        <v>2994.8050560000001</v>
      </c>
      <c r="AM18" s="109">
        <v>1270.8668889999999</v>
      </c>
      <c r="AN18" s="109">
        <v>1132.2646729999999</v>
      </c>
      <c r="AO18" s="109">
        <v>1439.120275</v>
      </c>
      <c r="AP18" s="109">
        <v>1385.6498329999999</v>
      </c>
      <c r="AQ18" s="108"/>
      <c r="AR18" s="112">
        <f t="shared" si="5"/>
        <v>-9.474635627332717E-2</v>
      </c>
      <c r="AS18" s="112">
        <f t="shared" si="6"/>
        <v>0.58502245081451787</v>
      </c>
      <c r="AT18" s="112">
        <f t="shared" si="7"/>
        <v>0.29441960851174054</v>
      </c>
      <c r="AU18" s="112">
        <f t="shared" si="8"/>
        <v>0.36883563926487262</v>
      </c>
      <c r="AV18" s="112">
        <f t="shared" si="9"/>
        <v>0.84607185415500297</v>
      </c>
      <c r="AW18" s="112">
        <f t="shared" si="10"/>
        <v>-2.056755346827488E-2</v>
      </c>
      <c r="AX18" s="112">
        <f t="shared" si="11"/>
        <v>0.32912039280848804</v>
      </c>
      <c r="AY18" s="112">
        <f t="shared" si="12"/>
        <v>0.15409782106071734</v>
      </c>
      <c r="AZ18" s="112">
        <f t="shared" si="13"/>
        <v>-0.22638883276948762</v>
      </c>
      <c r="BA18" s="112">
        <f t="shared" si="14"/>
        <v>0.29898704993328384</v>
      </c>
      <c r="BB18" s="112">
        <f t="shared" si="15"/>
        <v>-0.15536668165571199</v>
      </c>
      <c r="BC18" s="112">
        <f t="shared" si="16"/>
        <v>0.24052333499366485</v>
      </c>
      <c r="BD18" s="112">
        <f t="shared" si="17"/>
        <v>0.3676805523780553</v>
      </c>
      <c r="BE18" s="108"/>
      <c r="BF18" s="109">
        <v>2783.3982740000001</v>
      </c>
      <c r="BG18" s="109">
        <v>1740.0836983598058</v>
      </c>
      <c r="BH18" s="109">
        <v>1087.9297502981542</v>
      </c>
      <c r="BI18" s="109">
        <v>1514.5604630911293</v>
      </c>
      <c r="BJ18" s="109" t="s">
        <v>323</v>
      </c>
      <c r="BK18" s="109">
        <v>1650.787099824882</v>
      </c>
      <c r="BL18" s="109">
        <v>1866.4882744888671</v>
      </c>
      <c r="BM18" s="109">
        <v>1726.6259466805197</v>
      </c>
      <c r="BN18" s="109">
        <v>9061.5783266049966</v>
      </c>
      <c r="BO18" s="109">
        <v>3913.7329322328419</v>
      </c>
      <c r="BP18" s="109">
        <v>1997.5704387645303</v>
      </c>
      <c r="BQ18" s="109">
        <v>2130.4208192155884</v>
      </c>
      <c r="BR18" s="109">
        <v>3463.9383106168484</v>
      </c>
      <c r="BS18" s="109">
        <v>2079.9177551737807</v>
      </c>
      <c r="BT18" s="109">
        <v>4497.0590098375469</v>
      </c>
      <c r="BU18" s="109" t="s">
        <v>323</v>
      </c>
      <c r="BV18" s="109" t="s">
        <v>323</v>
      </c>
      <c r="BW18" s="109" t="s">
        <v>323</v>
      </c>
      <c r="BX18" s="109">
        <v>1235.3408303571427</v>
      </c>
      <c r="BY18" s="109">
        <v>3963.1311101641418</v>
      </c>
      <c r="BZ18" s="109" t="s">
        <v>323</v>
      </c>
      <c r="CA18" s="109">
        <v>1543.0775209460332</v>
      </c>
      <c r="CB18" s="109" t="s">
        <v>323</v>
      </c>
      <c r="CC18" s="109"/>
      <c r="CD18" s="109">
        <v>2150.3060180000002</v>
      </c>
      <c r="CE18" s="109">
        <v>2077.0356185134365</v>
      </c>
      <c r="CF18" s="109">
        <v>1623.4670766960226</v>
      </c>
      <c r="CG18" s="109">
        <v>1309.781865538753</v>
      </c>
      <c r="CH18" s="109">
        <v>1578.921398094644</v>
      </c>
      <c r="CI18" s="109">
        <v>1307.4041093558715</v>
      </c>
      <c r="CJ18" s="109">
        <v>2219.7725996485046</v>
      </c>
      <c r="CK18" s="109">
        <v>1858.8926600404027</v>
      </c>
      <c r="CL18" s="109">
        <v>2888.4115995375705</v>
      </c>
      <c r="CM18" s="109">
        <v>3268.9329272248101</v>
      </c>
      <c r="CN18" s="109">
        <v>2061.5133031409346</v>
      </c>
      <c r="CO18" s="109">
        <v>2180.1569332413674</v>
      </c>
      <c r="CP18" s="109">
        <v>2602.6024812623559</v>
      </c>
      <c r="CQ18" s="109">
        <v>1640.4546475947561</v>
      </c>
      <c r="CR18" s="109">
        <v>2033.8825884970774</v>
      </c>
      <c r="CS18" s="109">
        <v>1609.6307126180836</v>
      </c>
      <c r="CT18" s="109">
        <v>1944.4575802487925</v>
      </c>
      <c r="CU18" s="109">
        <v>2413.2963637657194</v>
      </c>
      <c r="CV18" s="109">
        <v>1888.4820044085727</v>
      </c>
      <c r="CW18" s="109">
        <v>3089.9803878172665</v>
      </c>
      <c r="CX18" s="109">
        <v>1622.4304835255959</v>
      </c>
      <c r="CY18" s="109">
        <v>1516.2833204726533</v>
      </c>
      <c r="CZ18" s="109">
        <v>1486.5509672331955</v>
      </c>
      <c r="DA18" s="108"/>
      <c r="DB18" s="112">
        <f t="shared" si="18"/>
        <v>0.29441960851174054</v>
      </c>
      <c r="DC18" s="112">
        <f t="shared" si="19"/>
        <v>-0.16222731914187971</v>
      </c>
      <c r="DD18" s="112">
        <f t="shared" si="20"/>
        <v>-0.32987261280823754</v>
      </c>
      <c r="DE18" s="112">
        <f t="shared" si="21"/>
        <v>0.15634557397704141</v>
      </c>
      <c r="DF18" s="112">
        <f t="shared" si="22"/>
        <v>0.26264487621825494</v>
      </c>
      <c r="DG18" s="112">
        <f t="shared" si="23"/>
        <v>-0.15915338589888861</v>
      </c>
      <c r="DH18" s="112">
        <f t="shared" si="24"/>
        <v>-7.1153497027100054E-2</v>
      </c>
      <c r="DI18" s="112">
        <f t="shared" si="25"/>
        <v>2.1372185072431296</v>
      </c>
      <c r="DJ18" s="112">
        <f t="shared" si="26"/>
        <v>0.19725091317656385</v>
      </c>
      <c r="DK18" s="112">
        <f t="shared" si="27"/>
        <v>-3.1017439605643293E-2</v>
      </c>
      <c r="DL18" s="112">
        <f t="shared" si="28"/>
        <v>-2.2813088942103543E-2</v>
      </c>
      <c r="DM18" s="112">
        <f t="shared" si="29"/>
        <v>0.33095174370874858</v>
      </c>
      <c r="DN18" s="112">
        <f t="shared" si="30"/>
        <v>0.26789104363437777</v>
      </c>
      <c r="DO18" s="112">
        <f t="shared" si="31"/>
        <v>1.2110710988290703</v>
      </c>
      <c r="DP18" s="112" t="e">
        <f t="shared" si="32"/>
        <v>#VALUE!</v>
      </c>
      <c r="DQ18" s="112">
        <f t="shared" si="33"/>
        <v>1.7670972246154992E-2</v>
      </c>
    </row>
    <row r="19" spans="1:121" s="107" customFormat="1" ht="10">
      <c r="A19" s="108">
        <v>2007</v>
      </c>
      <c r="B19" s="109">
        <v>2072.7199999999998</v>
      </c>
      <c r="C19" s="109">
        <v>2071.4389219999998</v>
      </c>
      <c r="D19" s="109">
        <v>3040.3708019999999</v>
      </c>
      <c r="E19" s="110">
        <f t="shared" si="0"/>
        <v>-6.180661160214429E-4</v>
      </c>
      <c r="F19" s="110">
        <f t="shared" si="1"/>
        <v>0.46685070921301497</v>
      </c>
      <c r="G19" s="110"/>
      <c r="H19" s="111">
        <v>1181.8333333333333</v>
      </c>
      <c r="I19" s="111">
        <v>1501.6666666666667</v>
      </c>
      <c r="J19" s="111">
        <v>1463.4333333333334</v>
      </c>
      <c r="K19" s="111">
        <v>1695.6666666666667</v>
      </c>
      <c r="L19" s="110">
        <f t="shared" si="2"/>
        <v>0.23827386828373998</v>
      </c>
      <c r="M19" s="110">
        <f t="shared" si="3"/>
        <v>0.12918978912319634</v>
      </c>
      <c r="N19" s="110"/>
      <c r="O19" s="110">
        <f t="shared" si="4"/>
        <v>0.1542600569284116</v>
      </c>
      <c r="P19" s="109">
        <v>1301.221704</v>
      </c>
      <c r="Q19" s="109">
        <v>7231.5628129999996</v>
      </c>
      <c r="R19" s="109">
        <v>3509.3785750000002</v>
      </c>
      <c r="S19" s="109">
        <v>5364.6051310000003</v>
      </c>
      <c r="T19" s="109">
        <v>2819.787507</v>
      </c>
      <c r="U19" s="109">
        <v>1906.292698</v>
      </c>
      <c r="V19" s="109">
        <v>1743.00485</v>
      </c>
      <c r="W19" s="109">
        <v>3457.5133620000001</v>
      </c>
      <c r="X19" s="109">
        <v>2710.786975</v>
      </c>
      <c r="Y19" s="109">
        <v>2095.7280030000002</v>
      </c>
      <c r="Z19" s="109">
        <v>1206.2855400000001</v>
      </c>
      <c r="AA19" s="109">
        <v>2303.081428</v>
      </c>
      <c r="AB19" s="109">
        <v>2358.4369710000001</v>
      </c>
      <c r="AC19" s="108"/>
      <c r="AD19" s="109">
        <v>1414.2815009999999</v>
      </c>
      <c r="AE19" s="109">
        <v>4976.7533549999998</v>
      </c>
      <c r="AF19" s="109">
        <v>2589.0951220000002</v>
      </c>
      <c r="AG19" s="109">
        <v>4055.3221319999998</v>
      </c>
      <c r="AH19" s="109">
        <v>1521.874532</v>
      </c>
      <c r="AI19" s="109">
        <v>1843.8779649999999</v>
      </c>
      <c r="AJ19" s="109">
        <v>1311.4618330000001</v>
      </c>
      <c r="AK19" s="109">
        <v>2841.7881550000002</v>
      </c>
      <c r="AL19" s="109">
        <v>3474.8738410000001</v>
      </c>
      <c r="AM19" s="109">
        <v>1527.1243750000001</v>
      </c>
      <c r="AN19" s="109">
        <v>1355.1224360000001</v>
      </c>
      <c r="AO19" s="109">
        <v>1770.2012580000001</v>
      </c>
      <c r="AP19" s="109">
        <v>1693.9429580000001</v>
      </c>
      <c r="AQ19" s="108"/>
      <c r="AR19" s="112">
        <f t="shared" si="5"/>
        <v>-7.9941508759082569E-2</v>
      </c>
      <c r="AS19" s="112">
        <f t="shared" si="6"/>
        <v>0.45306835544394786</v>
      </c>
      <c r="AT19" s="112">
        <f t="shared" si="7"/>
        <v>0.35544598001834249</v>
      </c>
      <c r="AU19" s="112">
        <f t="shared" si="8"/>
        <v>0.32285548629259919</v>
      </c>
      <c r="AV19" s="112">
        <f t="shared" si="9"/>
        <v>0.85283835671678077</v>
      </c>
      <c r="AW19" s="112">
        <f t="shared" si="10"/>
        <v>3.3849709245806769E-2</v>
      </c>
      <c r="AX19" s="112">
        <f t="shared" si="11"/>
        <v>0.32905495695047038</v>
      </c>
      <c r="AY19" s="112">
        <f t="shared" si="12"/>
        <v>0.21666822909253769</v>
      </c>
      <c r="AZ19" s="112">
        <f t="shared" si="13"/>
        <v>-0.21988909553623137</v>
      </c>
      <c r="BA19" s="112">
        <f t="shared" si="14"/>
        <v>0.372336161552002</v>
      </c>
      <c r="BB19" s="112">
        <f t="shared" si="15"/>
        <v>-0.1098328033290713</v>
      </c>
      <c r="BC19" s="112">
        <f t="shared" si="16"/>
        <v>0.30102801452195105</v>
      </c>
      <c r="BD19" s="112">
        <f t="shared" si="17"/>
        <v>0.39227649895870931</v>
      </c>
      <c r="BE19" s="108"/>
      <c r="BF19" s="109">
        <v>3509.3785750000002</v>
      </c>
      <c r="BG19" s="109">
        <v>2116.0802638127702</v>
      </c>
      <c r="BH19" s="109">
        <v>1234.5013093647678</v>
      </c>
      <c r="BI19" s="109">
        <v>1652.4606021077625</v>
      </c>
      <c r="BJ19" s="109" t="s">
        <v>323</v>
      </c>
      <c r="BK19" s="109">
        <v>1960.6639089331968</v>
      </c>
      <c r="BL19" s="109">
        <v>2643.7594930000382</v>
      </c>
      <c r="BM19" s="109">
        <v>2183.9706644468301</v>
      </c>
      <c r="BN19" s="109">
        <v>11842.086572135913</v>
      </c>
      <c r="BO19" s="109">
        <v>4653.5658748716114</v>
      </c>
      <c r="BP19" s="109">
        <v>2483.7321868543718</v>
      </c>
      <c r="BQ19" s="109">
        <v>2796.1516022273331</v>
      </c>
      <c r="BR19" s="109">
        <v>5111.6663175439271</v>
      </c>
      <c r="BS19" s="109">
        <v>2499.4409929430585</v>
      </c>
      <c r="BT19" s="109">
        <v>6036.092018987194</v>
      </c>
      <c r="BU19" s="109" t="s">
        <v>323</v>
      </c>
      <c r="BV19" s="109">
        <v>2423.6069489308907</v>
      </c>
      <c r="BW19" s="109" t="s">
        <v>323</v>
      </c>
      <c r="BX19" s="109" t="s">
        <v>323</v>
      </c>
      <c r="BY19" s="109">
        <v>4009.9872060498383</v>
      </c>
      <c r="BZ19" s="109" t="s">
        <v>323</v>
      </c>
      <c r="CA19" s="109">
        <v>1731.7405184682436</v>
      </c>
      <c r="CB19" s="109" t="s">
        <v>323</v>
      </c>
      <c r="CC19" s="109"/>
      <c r="CD19" s="109">
        <v>2589.0951220000002</v>
      </c>
      <c r="CE19" s="109">
        <v>2565.6565706482893</v>
      </c>
      <c r="CF19" s="109">
        <v>1897.0292008535046</v>
      </c>
      <c r="CG19" s="109">
        <v>1593.8176833666312</v>
      </c>
      <c r="CH19" s="109">
        <v>1881.1200438751923</v>
      </c>
      <c r="CI19" s="109">
        <v>1581.3865559534331</v>
      </c>
      <c r="CJ19" s="109">
        <v>2616.0363046115076</v>
      </c>
      <c r="CK19" s="109">
        <v>2272.7968374392271</v>
      </c>
      <c r="CL19" s="109">
        <v>3339.8585932856136</v>
      </c>
      <c r="CM19" s="109">
        <v>3869.5232712641391</v>
      </c>
      <c r="CN19" s="109">
        <v>2515.4724928303531</v>
      </c>
      <c r="CO19" s="109">
        <v>2558.6310338235103</v>
      </c>
      <c r="CP19" s="109">
        <v>3092.9486748040458</v>
      </c>
      <c r="CQ19" s="109">
        <v>1989.9930358215943</v>
      </c>
      <c r="CR19" s="109">
        <v>2464.1537343962364</v>
      </c>
      <c r="CS19" s="109">
        <v>1892.7632310138752</v>
      </c>
      <c r="CT19" s="109">
        <v>2333.3652208012804</v>
      </c>
      <c r="CU19" s="109">
        <v>2908.7854556877569</v>
      </c>
      <c r="CV19" s="109">
        <v>2275.876047787051</v>
      </c>
      <c r="CW19" s="109">
        <v>3807.8062288542374</v>
      </c>
      <c r="CX19" s="109">
        <v>2042.3147103764904</v>
      </c>
      <c r="CY19" s="109">
        <v>1840.2180554864296</v>
      </c>
      <c r="CZ19" s="109">
        <v>1867.5734237660738</v>
      </c>
      <c r="DA19" s="108"/>
      <c r="DB19" s="112">
        <f t="shared" si="18"/>
        <v>0.35544598001834249</v>
      </c>
      <c r="DC19" s="112">
        <f t="shared" si="19"/>
        <v>-0.17522856019733002</v>
      </c>
      <c r="DD19" s="112">
        <f t="shared" si="20"/>
        <v>-0.34924496217066903</v>
      </c>
      <c r="DE19" s="112">
        <f t="shared" si="21"/>
        <v>3.6793994290024168E-2</v>
      </c>
      <c r="DF19" s="112">
        <f t="shared" si="22"/>
        <v>0.23983848322973356</v>
      </c>
      <c r="DG19" s="112">
        <f t="shared" si="23"/>
        <v>1.0597402008397427E-2</v>
      </c>
      <c r="DH19" s="112">
        <f t="shared" si="24"/>
        <v>-3.9082319866512116E-2</v>
      </c>
      <c r="DI19" s="112">
        <f t="shared" si="25"/>
        <v>2.5456850167078966</v>
      </c>
      <c r="DJ19" s="112">
        <f t="shared" si="26"/>
        <v>0.20261994789640658</v>
      </c>
      <c r="DK19" s="112">
        <f t="shared" si="27"/>
        <v>-1.2618029442360457E-2</v>
      </c>
      <c r="DL19" s="112">
        <f t="shared" si="28"/>
        <v>9.2831113694764378E-2</v>
      </c>
      <c r="DM19" s="112">
        <f t="shared" si="29"/>
        <v>0.65268384800073598</v>
      </c>
      <c r="DN19" s="112">
        <f t="shared" si="30"/>
        <v>0.25600489446493579</v>
      </c>
      <c r="DO19" s="112">
        <f t="shared" si="31"/>
        <v>1.4495598366009208</v>
      </c>
      <c r="DP19" s="112">
        <f t="shared" si="32"/>
        <v>3.8674497813343311E-2</v>
      </c>
      <c r="DQ19" s="112">
        <f t="shared" si="33"/>
        <v>-5.8948197304537264E-2</v>
      </c>
    </row>
    <row r="20" spans="1:121" s="107" customFormat="1" ht="10">
      <c r="A20" s="108">
        <v>2008</v>
      </c>
      <c r="B20" s="109">
        <v>2679.09</v>
      </c>
      <c r="C20" s="109">
        <v>2675.715686</v>
      </c>
      <c r="D20" s="109">
        <v>4119.541217</v>
      </c>
      <c r="E20" s="110">
        <f t="shared" si="0"/>
        <v>-1.2595000541228973E-3</v>
      </c>
      <c r="F20" s="110">
        <f t="shared" si="1"/>
        <v>0.53766436252608152</v>
      </c>
      <c r="G20" s="110"/>
      <c r="H20" s="111">
        <v>1499.8</v>
      </c>
      <c r="I20" s="111">
        <v>1894.7750000000001</v>
      </c>
      <c r="J20" s="111">
        <v>1841.0250000000001</v>
      </c>
      <c r="K20" s="111">
        <v>2249.6750000000002</v>
      </c>
      <c r="L20" s="110">
        <f t="shared" si="2"/>
        <v>0.2275136684891319</v>
      </c>
      <c r="M20" s="110">
        <f t="shared" si="3"/>
        <v>0.18730456122758632</v>
      </c>
      <c r="N20" s="110"/>
      <c r="O20" s="110">
        <f t="shared" si="4"/>
        <v>0.10212523284483033</v>
      </c>
      <c r="P20" s="109">
        <v>1713.146641</v>
      </c>
      <c r="Q20" s="109">
        <v>10065.737784000001</v>
      </c>
      <c r="R20" s="109">
        <v>4540.2503230000002</v>
      </c>
      <c r="S20" s="109">
        <v>6999.356847</v>
      </c>
      <c r="T20" s="109">
        <v>4084.6264769999998</v>
      </c>
      <c r="U20" s="109">
        <v>2498.0439630000001</v>
      </c>
      <c r="V20" s="109">
        <v>2312.3931210000001</v>
      </c>
      <c r="W20" s="109">
        <v>4456.7057210000003</v>
      </c>
      <c r="X20" s="109">
        <v>3624.2176549999999</v>
      </c>
      <c r="Y20" s="109">
        <v>2888.8669839999998</v>
      </c>
      <c r="Z20" s="109">
        <v>1658.834243</v>
      </c>
      <c r="AA20" s="109">
        <v>3152.636896</v>
      </c>
      <c r="AB20" s="109">
        <v>3021.8343249999998</v>
      </c>
      <c r="AC20" s="108"/>
      <c r="AD20" s="109">
        <v>1924.0096679999999</v>
      </c>
      <c r="AE20" s="109">
        <v>6425.3391810000003</v>
      </c>
      <c r="AF20" s="109">
        <v>3296.1708410000001</v>
      </c>
      <c r="AG20" s="109">
        <v>5005.5214079999996</v>
      </c>
      <c r="AH20" s="109">
        <v>2009.779796</v>
      </c>
      <c r="AI20" s="109">
        <v>2400.9298090000002</v>
      </c>
      <c r="AJ20" s="109">
        <v>1673.043905</v>
      </c>
      <c r="AK20" s="109">
        <v>3637.8723180000002</v>
      </c>
      <c r="AL20" s="109">
        <v>4358.8041139999996</v>
      </c>
      <c r="AM20" s="109">
        <v>1992.6406010000001</v>
      </c>
      <c r="AN20" s="109">
        <v>1862.2927010000001</v>
      </c>
      <c r="AO20" s="109">
        <v>2280.4886080000001</v>
      </c>
      <c r="AP20" s="109">
        <v>2223.109899</v>
      </c>
      <c r="AQ20" s="108"/>
      <c r="AR20" s="112">
        <f t="shared" si="5"/>
        <v>-0.10959561716713784</v>
      </c>
      <c r="AS20" s="112">
        <f t="shared" si="6"/>
        <v>0.56656909471251149</v>
      </c>
      <c r="AT20" s="112">
        <f t="shared" si="7"/>
        <v>0.3774317357963668</v>
      </c>
      <c r="AU20" s="112">
        <f t="shared" si="8"/>
        <v>0.39832722237754958</v>
      </c>
      <c r="AV20" s="112">
        <f t="shared" si="9"/>
        <v>1.0323751314096699</v>
      </c>
      <c r="AW20" s="112">
        <f t="shared" si="10"/>
        <v>4.0448560235273323E-2</v>
      </c>
      <c r="AX20" s="112">
        <f t="shared" si="11"/>
        <v>0.38214730294241739</v>
      </c>
      <c r="AY20" s="112">
        <f t="shared" si="12"/>
        <v>0.22508580055117822</v>
      </c>
      <c r="AZ20" s="112">
        <f t="shared" si="13"/>
        <v>-0.16852935800454738</v>
      </c>
      <c r="BA20" s="112">
        <f t="shared" si="14"/>
        <v>0.44976820333291978</v>
      </c>
      <c r="BB20" s="112">
        <f t="shared" si="15"/>
        <v>-0.10925160040134851</v>
      </c>
      <c r="BC20" s="112">
        <f t="shared" si="16"/>
        <v>0.38243922155124399</v>
      </c>
      <c r="BD20" s="112">
        <f t="shared" si="17"/>
        <v>0.35928247468075347</v>
      </c>
      <c r="BE20" s="108"/>
      <c r="BF20" s="109">
        <v>4540.2503230000002</v>
      </c>
      <c r="BG20" s="109">
        <v>2833.9147735671177</v>
      </c>
      <c r="BH20" s="109">
        <v>1607.0910995133615</v>
      </c>
      <c r="BI20" s="109">
        <v>2302.8734139710873</v>
      </c>
      <c r="BJ20" s="109" t="s">
        <v>323</v>
      </c>
      <c r="BK20" s="109">
        <v>2435.0826644881349</v>
      </c>
      <c r="BL20" s="109">
        <v>4084.1050619517032</v>
      </c>
      <c r="BM20" s="109">
        <v>2910.791254954851</v>
      </c>
      <c r="BN20" s="109">
        <v>14149.296483439053</v>
      </c>
      <c r="BO20" s="109">
        <v>6148.7689568320102</v>
      </c>
      <c r="BP20" s="109">
        <v>2899.061758292064</v>
      </c>
      <c r="BQ20" s="109">
        <v>3716.6467032045493</v>
      </c>
      <c r="BR20" s="109">
        <v>7733.0992431854347</v>
      </c>
      <c r="BS20" s="109">
        <v>3287.4653583512295</v>
      </c>
      <c r="BT20" s="109">
        <v>8268.9447429352786</v>
      </c>
      <c r="BU20" s="109" t="s">
        <v>323</v>
      </c>
      <c r="BV20" s="109">
        <v>2858.6459551976782</v>
      </c>
      <c r="BW20" s="109" t="s">
        <v>323</v>
      </c>
      <c r="BX20" s="109" t="s">
        <v>323</v>
      </c>
      <c r="BY20" s="109">
        <v>4155.9315675234657</v>
      </c>
      <c r="BZ20" s="109" t="s">
        <v>323</v>
      </c>
      <c r="CA20" s="109">
        <v>2364.8399988301853</v>
      </c>
      <c r="CB20" s="109" t="s">
        <v>323</v>
      </c>
      <c r="CC20" s="109"/>
      <c r="CD20" s="109">
        <v>3296.1708410000001</v>
      </c>
      <c r="CE20" s="109">
        <v>3415.4646676570906</v>
      </c>
      <c r="CF20" s="109">
        <v>2285.5094027178452</v>
      </c>
      <c r="CG20" s="109">
        <v>2034.4178780446257</v>
      </c>
      <c r="CH20" s="109">
        <v>2337.5387307081364</v>
      </c>
      <c r="CI20" s="109">
        <v>2015.1172419575475</v>
      </c>
      <c r="CJ20" s="109">
        <v>3375.9000920343019</v>
      </c>
      <c r="CK20" s="109">
        <v>2806.9429603805725</v>
      </c>
      <c r="CL20" s="109">
        <v>4227.1749054119455</v>
      </c>
      <c r="CM20" s="109">
        <v>4806.2652204444794</v>
      </c>
      <c r="CN20" s="109">
        <v>3139.4222599293171</v>
      </c>
      <c r="CO20" s="109">
        <v>3262.7086984346838</v>
      </c>
      <c r="CP20" s="109">
        <v>3876.0312716802932</v>
      </c>
      <c r="CQ20" s="109">
        <v>2535.2171483102397</v>
      </c>
      <c r="CR20" s="109">
        <v>3125.1107843366694</v>
      </c>
      <c r="CS20" s="109">
        <v>2508.2817603921726</v>
      </c>
      <c r="CT20" s="109">
        <v>2949.5658354335101</v>
      </c>
      <c r="CU20" s="109">
        <v>3503.5623355287039</v>
      </c>
      <c r="CV20" s="109">
        <v>2875.2956207550101</v>
      </c>
      <c r="CW20" s="109">
        <v>4779.4572861993474</v>
      </c>
      <c r="CX20" s="109">
        <v>2640.1730187583221</v>
      </c>
      <c r="CY20" s="109">
        <v>2317.9637709353287</v>
      </c>
      <c r="CZ20" s="109">
        <v>2259.4909456929859</v>
      </c>
      <c r="DA20" s="108"/>
      <c r="DB20" s="112">
        <f t="shared" si="18"/>
        <v>0.3774317357963668</v>
      </c>
      <c r="DC20" s="112">
        <f t="shared" si="19"/>
        <v>-0.17026962673541557</v>
      </c>
      <c r="DD20" s="112">
        <f t="shared" si="20"/>
        <v>-0.29683461481179341</v>
      </c>
      <c r="DE20" s="112">
        <f t="shared" si="21"/>
        <v>0.13195692921480173</v>
      </c>
      <c r="DF20" s="112">
        <f t="shared" si="22"/>
        <v>0.20840743842905129</v>
      </c>
      <c r="DG20" s="112">
        <f t="shared" si="23"/>
        <v>0.20978256186800848</v>
      </c>
      <c r="DH20" s="112">
        <f t="shared" si="24"/>
        <v>3.6996937964210996E-2</v>
      </c>
      <c r="DI20" s="112">
        <f t="shared" si="25"/>
        <v>2.347222861614755</v>
      </c>
      <c r="DJ20" s="112">
        <f t="shared" si="26"/>
        <v>0.27932368997801116</v>
      </c>
      <c r="DK20" s="112">
        <f t="shared" si="27"/>
        <v>-7.6562017382989622E-2</v>
      </c>
      <c r="DL20" s="112">
        <f t="shared" si="28"/>
        <v>0.13912918581657219</v>
      </c>
      <c r="DM20" s="112">
        <f t="shared" si="29"/>
        <v>0.9951075471672004</v>
      </c>
      <c r="DN20" s="112">
        <f t="shared" si="30"/>
        <v>0.29671943902019371</v>
      </c>
      <c r="DO20" s="112">
        <f t="shared" si="31"/>
        <v>1.6459685155418997</v>
      </c>
      <c r="DP20" s="112">
        <f t="shared" si="32"/>
        <v>-3.0824835012529528E-2</v>
      </c>
      <c r="DQ20" s="112">
        <f t="shared" si="33"/>
        <v>2.0223020084537913E-2</v>
      </c>
    </row>
    <row r="21" spans="1:121" s="107" customFormat="1" ht="10">
      <c r="A21" s="108">
        <v>2009</v>
      </c>
      <c r="B21" s="109">
        <v>3223.91</v>
      </c>
      <c r="C21" s="109">
        <v>3233.757818</v>
      </c>
      <c r="D21" s="109">
        <v>4897.9594960000004</v>
      </c>
      <c r="E21" s="110">
        <f t="shared" si="0"/>
        <v>3.0546193907399211E-3</v>
      </c>
      <c r="F21" s="110">
        <f t="shared" si="1"/>
        <v>0.51926061707677973</v>
      </c>
      <c r="G21" s="110"/>
      <c r="H21" s="111">
        <v>1792.5499999999997</v>
      </c>
      <c r="I21" s="111">
        <v>2266.15</v>
      </c>
      <c r="J21" s="111">
        <v>2156.5250000000001</v>
      </c>
      <c r="K21" s="111">
        <v>2669.5750000000003</v>
      </c>
      <c r="L21" s="110">
        <f t="shared" si="2"/>
        <v>0.20304872946361363</v>
      </c>
      <c r="M21" s="110">
        <f t="shared" si="3"/>
        <v>0.17802219623590676</v>
      </c>
      <c r="N21" s="110"/>
      <c r="O21" s="110">
        <f t="shared" si="4"/>
        <v>0.10847981438677046</v>
      </c>
      <c r="P21" s="109">
        <v>2081.9214000000002</v>
      </c>
      <c r="Q21" s="109">
        <v>11930.838586</v>
      </c>
      <c r="R21" s="109">
        <v>5429.2892330000004</v>
      </c>
      <c r="S21" s="109">
        <v>8604.2730979999997</v>
      </c>
      <c r="T21" s="109">
        <v>4892.4141650000001</v>
      </c>
      <c r="U21" s="109">
        <v>2966.9229380000002</v>
      </c>
      <c r="V21" s="109">
        <v>2748.579072</v>
      </c>
      <c r="W21" s="109">
        <v>5340.3285800000003</v>
      </c>
      <c r="X21" s="109">
        <v>4666.6778450000002</v>
      </c>
      <c r="Y21" s="109">
        <v>3496.9167339999999</v>
      </c>
      <c r="Z21" s="109">
        <v>2002.124229</v>
      </c>
      <c r="AA21" s="109">
        <v>3832.5569449999998</v>
      </c>
      <c r="AB21" s="109">
        <v>3644.4474369999998</v>
      </c>
      <c r="AC21" s="108"/>
      <c r="AD21" s="109">
        <v>2371.2049379999999</v>
      </c>
      <c r="AE21" s="109">
        <v>7257.1899080000003</v>
      </c>
      <c r="AF21" s="109">
        <v>3913.3089070000001</v>
      </c>
      <c r="AG21" s="109">
        <v>6529.9907750000002</v>
      </c>
      <c r="AH21" s="109">
        <v>2442.1285750000002</v>
      </c>
      <c r="AI21" s="109">
        <v>2873.138833</v>
      </c>
      <c r="AJ21" s="109">
        <v>2035.2336680000001</v>
      </c>
      <c r="AK21" s="109">
        <v>4628.4736650000004</v>
      </c>
      <c r="AL21" s="109">
        <v>5625.9578659999997</v>
      </c>
      <c r="AM21" s="109">
        <v>2438.7413369999999</v>
      </c>
      <c r="AN21" s="109">
        <v>2214.5848940000001</v>
      </c>
      <c r="AO21" s="109">
        <v>2810.3136559999998</v>
      </c>
      <c r="AP21" s="109">
        <v>2724.227832</v>
      </c>
      <c r="AQ21" s="108"/>
      <c r="AR21" s="112">
        <f t="shared" si="5"/>
        <v>-0.12199853895547164</v>
      </c>
      <c r="AS21" s="112">
        <f t="shared" si="6"/>
        <v>0.64400253228153481</v>
      </c>
      <c r="AT21" s="112">
        <f t="shared" si="7"/>
        <v>0.38739091700332273</v>
      </c>
      <c r="AU21" s="112">
        <f t="shared" si="8"/>
        <v>0.31765470955048936</v>
      </c>
      <c r="AV21" s="112">
        <f t="shared" si="9"/>
        <v>1.0033401251201526</v>
      </c>
      <c r="AW21" s="112">
        <f t="shared" si="10"/>
        <v>3.2641689264307105E-2</v>
      </c>
      <c r="AX21" s="112">
        <f t="shared" si="11"/>
        <v>0.35049803627757203</v>
      </c>
      <c r="AY21" s="112">
        <f t="shared" si="12"/>
        <v>0.15379906347592875</v>
      </c>
      <c r="AZ21" s="112">
        <f t="shared" si="13"/>
        <v>-0.17050963477656444</v>
      </c>
      <c r="BA21" s="112">
        <f t="shared" si="14"/>
        <v>0.43390226792223352</v>
      </c>
      <c r="BB21" s="112">
        <f t="shared" si="15"/>
        <v>-9.5937015363746991E-2</v>
      </c>
      <c r="BC21" s="112">
        <f t="shared" si="16"/>
        <v>0.36374704539385405</v>
      </c>
      <c r="BD21" s="112">
        <f t="shared" si="17"/>
        <v>0.33779098583117317</v>
      </c>
      <c r="BE21" s="108"/>
      <c r="BF21" s="109">
        <v>5429.2892330000004</v>
      </c>
      <c r="BG21" s="109">
        <v>3544.7615224160668</v>
      </c>
      <c r="BH21" s="109">
        <v>2086.624169432615</v>
      </c>
      <c r="BI21" s="109">
        <v>2704.105202550526</v>
      </c>
      <c r="BJ21" s="109" t="s">
        <v>323</v>
      </c>
      <c r="BK21" s="109">
        <v>2861.7532294747434</v>
      </c>
      <c r="BL21" s="109">
        <v>4897.0629038185934</v>
      </c>
      <c r="BM21" s="109">
        <v>3524.7314232637341</v>
      </c>
      <c r="BN21" s="109">
        <v>15662.877384841011</v>
      </c>
      <c r="BO21" s="109">
        <v>7943.720066718427</v>
      </c>
      <c r="BP21" s="109">
        <v>3460.6376597586509</v>
      </c>
      <c r="BQ21" s="109">
        <v>4468.1847463927252</v>
      </c>
      <c r="BR21" s="109">
        <v>9376.734223915797</v>
      </c>
      <c r="BS21" s="109">
        <v>3917.0413008598712</v>
      </c>
      <c r="BT21" s="109">
        <v>10348.082003154246</v>
      </c>
      <c r="BU21" s="109" t="s">
        <v>323</v>
      </c>
      <c r="BV21" s="109">
        <v>3122.3390256368025</v>
      </c>
      <c r="BW21" s="109" t="s">
        <v>323</v>
      </c>
      <c r="BX21" s="109" t="s">
        <v>323</v>
      </c>
      <c r="BY21" s="109">
        <v>5576.4742492046535</v>
      </c>
      <c r="BZ21" s="109" t="s">
        <v>323</v>
      </c>
      <c r="CA21" s="109">
        <v>2955.2811296822815</v>
      </c>
      <c r="CB21" s="109" t="s">
        <v>323</v>
      </c>
      <c r="CC21" s="109"/>
      <c r="CD21" s="109">
        <v>3913.3089070000001</v>
      </c>
      <c r="CE21" s="109">
        <v>4177.1996575287531</v>
      </c>
      <c r="CF21" s="109">
        <v>2713.4032892656955</v>
      </c>
      <c r="CG21" s="109">
        <v>2473.2137216240858</v>
      </c>
      <c r="CH21" s="109">
        <v>2702.6034066076668</v>
      </c>
      <c r="CI21" s="109">
        <v>2259.6476187962239</v>
      </c>
      <c r="CJ21" s="109">
        <v>4195.4379981679094</v>
      </c>
      <c r="CK21" s="109">
        <v>3349.6083152343685</v>
      </c>
      <c r="CL21" s="109">
        <v>4912.8807094421991</v>
      </c>
      <c r="CM21" s="109">
        <v>5800.17360576185</v>
      </c>
      <c r="CN21" s="109">
        <v>3748.1239318355897</v>
      </c>
      <c r="CO21" s="109">
        <v>3828.4258331410342</v>
      </c>
      <c r="CP21" s="109">
        <v>4417.0358362262368</v>
      </c>
      <c r="CQ21" s="109">
        <v>2953.2384561412018</v>
      </c>
      <c r="CR21" s="109">
        <v>3600.9316190850127</v>
      </c>
      <c r="CS21" s="109">
        <v>3014.8121263296512</v>
      </c>
      <c r="CT21" s="109">
        <v>3452.0395700978083</v>
      </c>
      <c r="CU21" s="109">
        <v>4339.740234711433</v>
      </c>
      <c r="CV21" s="109">
        <v>3611.9989940766704</v>
      </c>
      <c r="CW21" s="109">
        <v>5356.6252529472231</v>
      </c>
      <c r="CX21" s="109">
        <v>3047.0466998683592</v>
      </c>
      <c r="CY21" s="109">
        <v>2759.5043846190965</v>
      </c>
      <c r="CZ21" s="109">
        <v>2663.3324636554794</v>
      </c>
      <c r="DA21" s="108"/>
      <c r="DB21" s="112">
        <f t="shared" si="18"/>
        <v>0.38739091700332273</v>
      </c>
      <c r="DC21" s="112">
        <f t="shared" si="19"/>
        <v>-0.15140241955464462</v>
      </c>
      <c r="DD21" s="112">
        <f t="shared" si="20"/>
        <v>-0.23099372006831331</v>
      </c>
      <c r="DE21" s="112">
        <f t="shared" si="21"/>
        <v>9.3356865566321057E-2</v>
      </c>
      <c r="DF21" s="112">
        <f t="shared" si="22"/>
        <v>0.26645995847763104</v>
      </c>
      <c r="DG21" s="112">
        <f t="shared" si="23"/>
        <v>0.16723519831709432</v>
      </c>
      <c r="DH21" s="112">
        <f t="shared" si="24"/>
        <v>5.2281667451351765E-2</v>
      </c>
      <c r="DI21" s="112">
        <f t="shared" si="25"/>
        <v>2.1881249130959155</v>
      </c>
      <c r="DJ21" s="112">
        <f t="shared" si="26"/>
        <v>0.36956591416974027</v>
      </c>
      <c r="DK21" s="112">
        <f t="shared" si="27"/>
        <v>-7.670137842431124E-2</v>
      </c>
      <c r="DL21" s="112">
        <f t="shared" si="28"/>
        <v>0.16710756356139211</v>
      </c>
      <c r="DM21" s="112">
        <f t="shared" si="29"/>
        <v>1.1228567237360148</v>
      </c>
      <c r="DN21" s="112">
        <f t="shared" si="30"/>
        <v>0.32635456263765628</v>
      </c>
      <c r="DO21" s="112">
        <f t="shared" si="31"/>
        <v>1.8737235520689133</v>
      </c>
      <c r="DP21" s="112">
        <f t="shared" si="32"/>
        <v>-9.5508912272307511E-2</v>
      </c>
      <c r="DQ21" s="112">
        <f t="shared" si="33"/>
        <v>7.0946343174667081E-2</v>
      </c>
    </row>
    <row r="22" spans="1:121" s="107" customFormat="1" ht="10">
      <c r="A22" s="108">
        <v>2010</v>
      </c>
      <c r="B22" s="109">
        <v>4073.03</v>
      </c>
      <c r="C22" s="109">
        <v>4099.8844319999998</v>
      </c>
      <c r="D22" s="109">
        <v>6285.2392060000002</v>
      </c>
      <c r="E22" s="110">
        <f t="shared" si="0"/>
        <v>6.5932320655628374E-3</v>
      </c>
      <c r="F22" s="110">
        <f t="shared" si="1"/>
        <v>0.54313599605207918</v>
      </c>
      <c r="G22" s="110"/>
      <c r="H22" s="111">
        <v>2208.7249999999999</v>
      </c>
      <c r="I22" s="111">
        <v>2787.9750000000004</v>
      </c>
      <c r="J22" s="111">
        <v>2599.15</v>
      </c>
      <c r="K22" s="111">
        <v>3229.2750000000001</v>
      </c>
      <c r="L22" s="110">
        <f t="shared" si="2"/>
        <v>0.17676487566356158</v>
      </c>
      <c r="M22" s="110">
        <f t="shared" si="3"/>
        <v>0.15828692868479788</v>
      </c>
      <c r="N22" s="110"/>
      <c r="O22" s="110">
        <f t="shared" si="4"/>
        <v>5.405627261976953E-2</v>
      </c>
      <c r="P22" s="109">
        <v>2734.59103</v>
      </c>
      <c r="Q22" s="109">
        <v>15907.501528999999</v>
      </c>
      <c r="R22" s="109">
        <v>6624.9958100000003</v>
      </c>
      <c r="S22" s="109">
        <v>11010.930039000001</v>
      </c>
      <c r="T22" s="109">
        <v>5975.1785209999998</v>
      </c>
      <c r="U22" s="109">
        <v>3761.5868949999999</v>
      </c>
      <c r="V22" s="109">
        <v>3487.2117459999999</v>
      </c>
      <c r="W22" s="109">
        <v>6891.6030010000004</v>
      </c>
      <c r="X22" s="109">
        <v>5871.0729849999998</v>
      </c>
      <c r="Y22" s="109">
        <v>4625.6738379999997</v>
      </c>
      <c r="Z22" s="109">
        <v>2323.1218269999999</v>
      </c>
      <c r="AA22" s="109">
        <v>4841.1413659999998</v>
      </c>
      <c r="AB22" s="109">
        <v>4570.398717</v>
      </c>
      <c r="AC22" s="108"/>
      <c r="AD22" s="109">
        <v>3016.6134299999999</v>
      </c>
      <c r="AE22" s="109">
        <v>8676.1167519999999</v>
      </c>
      <c r="AF22" s="109">
        <v>5141.149934</v>
      </c>
      <c r="AG22" s="109">
        <v>8223.7495920000001</v>
      </c>
      <c r="AH22" s="109">
        <v>3062.1373530000001</v>
      </c>
      <c r="AI22" s="109">
        <v>3630.6479159999999</v>
      </c>
      <c r="AJ22" s="109">
        <v>2526.859512</v>
      </c>
      <c r="AK22" s="109">
        <v>5819.8175760000004</v>
      </c>
      <c r="AL22" s="109">
        <v>6979.5806620000003</v>
      </c>
      <c r="AM22" s="109">
        <v>3086.9871889999999</v>
      </c>
      <c r="AN22" s="109">
        <v>2576.8117710000001</v>
      </c>
      <c r="AO22" s="109">
        <v>3384.1715840000002</v>
      </c>
      <c r="AP22" s="109">
        <v>3407.1096499999999</v>
      </c>
      <c r="AQ22" s="108"/>
      <c r="AR22" s="112">
        <f t="shared" si="5"/>
        <v>-9.3489738259237232E-2</v>
      </c>
      <c r="AS22" s="112">
        <f t="shared" si="6"/>
        <v>0.83348172733303016</v>
      </c>
      <c r="AT22" s="112">
        <f t="shared" si="7"/>
        <v>0.28862139697324762</v>
      </c>
      <c r="AU22" s="112">
        <f t="shared" si="8"/>
        <v>0.33891844782231062</v>
      </c>
      <c r="AV22" s="112">
        <f t="shared" si="9"/>
        <v>0.95130976575759107</v>
      </c>
      <c r="AW22" s="112">
        <f t="shared" si="10"/>
        <v>3.6064906878731318E-2</v>
      </c>
      <c r="AX22" s="112">
        <f t="shared" si="11"/>
        <v>0.38005762862529879</v>
      </c>
      <c r="AY22" s="112">
        <f t="shared" si="12"/>
        <v>0.18416134371975379</v>
      </c>
      <c r="AZ22" s="112">
        <f t="shared" si="13"/>
        <v>-0.15882152964220597</v>
      </c>
      <c r="BA22" s="112">
        <f t="shared" si="14"/>
        <v>0.49844283594142236</v>
      </c>
      <c r="BB22" s="112">
        <f t="shared" si="15"/>
        <v>-9.8451096372300873E-2</v>
      </c>
      <c r="BC22" s="112">
        <f t="shared" si="16"/>
        <v>0.43052479634555074</v>
      </c>
      <c r="BD22" s="112">
        <f t="shared" si="17"/>
        <v>0.34142988823385845</v>
      </c>
      <c r="BE22" s="108"/>
      <c r="BF22" s="109">
        <v>6624.9958100000003</v>
      </c>
      <c r="BG22" s="109">
        <v>4374.3308956054507</v>
      </c>
      <c r="BH22" s="109">
        <v>2942.8794704123115</v>
      </c>
      <c r="BI22" s="109">
        <v>3506.4589031660294</v>
      </c>
      <c r="BJ22" s="109" t="s">
        <v>323</v>
      </c>
      <c r="BK22" s="109">
        <v>3740.5774727704807</v>
      </c>
      <c r="BL22" s="109">
        <v>6524.2964089501138</v>
      </c>
      <c r="BM22" s="109">
        <v>4405.5385478959861</v>
      </c>
      <c r="BN22" s="109">
        <v>15573.446880065494</v>
      </c>
      <c r="BO22" s="109">
        <v>10543.535969324848</v>
      </c>
      <c r="BP22" s="109">
        <v>4463.4542889611475</v>
      </c>
      <c r="BQ22" s="109">
        <v>5549.5629130382667</v>
      </c>
      <c r="BR22" s="109">
        <v>12196.514403654386</v>
      </c>
      <c r="BS22" s="109">
        <v>4303.6330873308516</v>
      </c>
      <c r="BT22" s="109">
        <v>12939.218626046348</v>
      </c>
      <c r="BU22" s="109" t="s">
        <v>323</v>
      </c>
      <c r="BV22" s="109">
        <v>4571.3427103174599</v>
      </c>
      <c r="BW22" s="109" t="s">
        <v>323</v>
      </c>
      <c r="BX22" s="109" t="s">
        <v>323</v>
      </c>
      <c r="BY22" s="109">
        <v>7592.0322040278579</v>
      </c>
      <c r="BZ22" s="109" t="s">
        <v>323</v>
      </c>
      <c r="CA22" s="109">
        <v>3779.0674918170935</v>
      </c>
      <c r="CB22" s="109" t="s">
        <v>323</v>
      </c>
      <c r="CC22" s="109"/>
      <c r="CD22" s="109">
        <v>5141.149934</v>
      </c>
      <c r="CE22" s="109">
        <v>5326.9306515749868</v>
      </c>
      <c r="CF22" s="109">
        <v>3521.711322035781</v>
      </c>
      <c r="CG22" s="109">
        <v>3580.6728975046112</v>
      </c>
      <c r="CH22" s="109">
        <v>3607.5850530486055</v>
      </c>
      <c r="CI22" s="109">
        <v>2922.9038886981234</v>
      </c>
      <c r="CJ22" s="109">
        <v>5539.2948187816137</v>
      </c>
      <c r="CK22" s="109">
        <v>4300.1004793532629</v>
      </c>
      <c r="CL22" s="109">
        <v>6468.7292814440225</v>
      </c>
      <c r="CM22" s="109">
        <v>7346.382908240641</v>
      </c>
      <c r="CN22" s="109">
        <v>4769.2915632223039</v>
      </c>
      <c r="CO22" s="109">
        <v>5107.0929275962217</v>
      </c>
      <c r="CP22" s="109">
        <v>5691.8903877054663</v>
      </c>
      <c r="CQ22" s="109">
        <v>3882.9126814463739</v>
      </c>
      <c r="CR22" s="109">
        <v>4715.5272457274177</v>
      </c>
      <c r="CS22" s="109">
        <v>3816.8983872634512</v>
      </c>
      <c r="CT22" s="109">
        <v>4529.5539411290338</v>
      </c>
      <c r="CU22" s="109">
        <v>5276.6437827306645</v>
      </c>
      <c r="CV22" s="109">
        <v>4648.1539730615868</v>
      </c>
      <c r="CW22" s="109">
        <v>7704.9239395183613</v>
      </c>
      <c r="CX22" s="109">
        <v>4089.154741555551</v>
      </c>
      <c r="CY22" s="109">
        <v>3619.3681131323506</v>
      </c>
      <c r="CZ22" s="109">
        <v>3427.906512660406</v>
      </c>
      <c r="DA22" s="108"/>
      <c r="DB22" s="112">
        <f t="shared" si="18"/>
        <v>0.28862139697324762</v>
      </c>
      <c r="DC22" s="112">
        <f t="shared" si="19"/>
        <v>-0.17882713672795525</v>
      </c>
      <c r="DD22" s="112">
        <f t="shared" si="20"/>
        <v>-0.16436095940108641</v>
      </c>
      <c r="DE22" s="112">
        <f t="shared" si="21"/>
        <v>-2.0726270302518279E-2</v>
      </c>
      <c r="DF22" s="112">
        <f t="shared" si="22"/>
        <v>0.27974699655162216</v>
      </c>
      <c r="DG22" s="112">
        <f t="shared" si="23"/>
        <v>0.17782075560028687</v>
      </c>
      <c r="DH22" s="112">
        <f t="shared" si="24"/>
        <v>2.45199080926084E-2</v>
      </c>
      <c r="DI22" s="112">
        <f t="shared" si="25"/>
        <v>1.4074970836604579</v>
      </c>
      <c r="DJ22" s="112">
        <f t="shared" si="26"/>
        <v>0.43520098271734131</v>
      </c>
      <c r="DK22" s="112">
        <f t="shared" si="27"/>
        <v>-6.4126352982815327E-2</v>
      </c>
      <c r="DL22" s="112">
        <f t="shared" si="28"/>
        <v>8.6638326679186584E-2</v>
      </c>
      <c r="DM22" s="112">
        <f t="shared" si="29"/>
        <v>1.1427879971123418</v>
      </c>
      <c r="DN22" s="112">
        <f t="shared" si="30"/>
        <v>0.10835175560212718</v>
      </c>
      <c r="DO22" s="112">
        <f t="shared" si="31"/>
        <v>1.7439601028220424</v>
      </c>
      <c r="DP22" s="112">
        <f t="shared" si="32"/>
        <v>9.225802304500208E-3</v>
      </c>
      <c r="DQ22" s="112">
        <f t="shared" si="33"/>
        <v>4.4123552424882417E-2</v>
      </c>
    </row>
    <row r="23" spans="1:121" s="107" customFormat="1" ht="10">
      <c r="A23" s="108">
        <v>2011</v>
      </c>
      <c r="B23" s="109">
        <v>5378.91</v>
      </c>
      <c r="C23" s="109">
        <v>5398.4399560000002</v>
      </c>
      <c r="D23" s="109">
        <v>8494.0869729999995</v>
      </c>
      <c r="E23" s="110">
        <f t="shared" si="0"/>
        <v>3.630838961797167E-3</v>
      </c>
      <c r="F23" s="110">
        <f t="shared" si="1"/>
        <v>0.57914651351296076</v>
      </c>
      <c r="G23" s="110"/>
      <c r="H23" s="111">
        <v>2847.1000000000004</v>
      </c>
      <c r="I23" s="111">
        <v>3625.95</v>
      </c>
      <c r="J23" s="111">
        <v>3271.95</v>
      </c>
      <c r="K23" s="111">
        <v>4073.1499999999996</v>
      </c>
      <c r="L23" s="110">
        <f t="shared" si="2"/>
        <v>0.14922201538407487</v>
      </c>
      <c r="M23" s="110">
        <f t="shared" si="3"/>
        <v>0.12333319543843668</v>
      </c>
      <c r="N23" s="110"/>
      <c r="O23" s="110">
        <f t="shared" si="4"/>
        <v>1.9923828957478795E-2</v>
      </c>
      <c r="P23" s="109">
        <v>3242.987635</v>
      </c>
      <c r="Q23" s="109">
        <v>21852.176855000002</v>
      </c>
      <c r="R23" s="109">
        <v>8663.3217089999998</v>
      </c>
      <c r="S23" s="109">
        <v>15230.151915</v>
      </c>
      <c r="T23" s="109">
        <v>8256.4529029999994</v>
      </c>
      <c r="U23" s="109">
        <v>5135.5769250000003</v>
      </c>
      <c r="V23" s="109">
        <v>4571.2767860000004</v>
      </c>
      <c r="W23" s="109">
        <v>9433.4254409999994</v>
      </c>
      <c r="X23" s="109">
        <v>7577.1134709999997</v>
      </c>
      <c r="Y23" s="109">
        <v>6357.4867979999999</v>
      </c>
      <c r="Z23" s="109">
        <v>3064.366293</v>
      </c>
      <c r="AA23" s="109">
        <v>6157.8102399999998</v>
      </c>
      <c r="AB23" s="109">
        <v>6166.1938620000001</v>
      </c>
      <c r="AC23" s="108"/>
      <c r="AD23" s="109">
        <v>3790.652204</v>
      </c>
      <c r="AE23" s="109">
        <v>11047.726416</v>
      </c>
      <c r="AF23" s="109">
        <v>6656.573359</v>
      </c>
      <c r="AG23" s="109">
        <v>11371.371265</v>
      </c>
      <c r="AH23" s="109">
        <v>4061.4276679999998</v>
      </c>
      <c r="AI23" s="109">
        <v>4968.5688440000004</v>
      </c>
      <c r="AJ23" s="109">
        <v>3288.5043519999999</v>
      </c>
      <c r="AK23" s="109">
        <v>7854.7674049999996</v>
      </c>
      <c r="AL23" s="109">
        <v>8914.7436560000006</v>
      </c>
      <c r="AM23" s="109">
        <v>4079.222491</v>
      </c>
      <c r="AN23" s="109">
        <v>3302.084683</v>
      </c>
      <c r="AO23" s="109">
        <v>4484.4441669999997</v>
      </c>
      <c r="AP23" s="109">
        <v>4487.353478</v>
      </c>
      <c r="AQ23" s="108"/>
      <c r="AR23" s="112">
        <f t="shared" si="5"/>
        <v>-0.14447766229307168</v>
      </c>
      <c r="AS23" s="112">
        <f t="shared" si="6"/>
        <v>0.97797954367808471</v>
      </c>
      <c r="AT23" s="112">
        <f t="shared" si="7"/>
        <v>0.30146867491316409</v>
      </c>
      <c r="AU23" s="112">
        <f t="shared" si="8"/>
        <v>0.33934171702554128</v>
      </c>
      <c r="AV23" s="112">
        <f t="shared" si="9"/>
        <v>1.0328942376722883</v>
      </c>
      <c r="AW23" s="112">
        <f t="shared" si="10"/>
        <v>3.3612914753446077E-2</v>
      </c>
      <c r="AX23" s="112">
        <f t="shared" si="11"/>
        <v>0.3900777668789901</v>
      </c>
      <c r="AY23" s="112">
        <f t="shared" si="12"/>
        <v>0.20098087627586469</v>
      </c>
      <c r="AZ23" s="112">
        <f t="shared" si="13"/>
        <v>-0.15004696002668783</v>
      </c>
      <c r="BA23" s="112">
        <f t="shared" si="14"/>
        <v>0.55850454639984481</v>
      </c>
      <c r="BB23" s="112">
        <f t="shared" si="15"/>
        <v>-7.1990397830751229E-2</v>
      </c>
      <c r="BC23" s="112">
        <f t="shared" si="16"/>
        <v>0.37314904828427098</v>
      </c>
      <c r="BD23" s="112">
        <f t="shared" si="17"/>
        <v>0.37412706447815958</v>
      </c>
      <c r="BE23" s="108"/>
      <c r="BF23" s="109">
        <v>8663.3217089999998</v>
      </c>
      <c r="BG23" s="109">
        <v>5377.4744906082769</v>
      </c>
      <c r="BH23" s="109">
        <v>4204.9637308889487</v>
      </c>
      <c r="BI23" s="109">
        <v>4911.7540232076135</v>
      </c>
      <c r="BJ23" s="109" t="s">
        <v>323</v>
      </c>
      <c r="BK23" s="109">
        <v>4863.5970631210339</v>
      </c>
      <c r="BL23" s="109">
        <v>8516.059590987772</v>
      </c>
      <c r="BM23" s="109">
        <v>5841.2070319591076</v>
      </c>
      <c r="BN23" s="109">
        <v>18807.28750505819</v>
      </c>
      <c r="BO23" s="109">
        <v>14003.715903542159</v>
      </c>
      <c r="BP23" s="109">
        <v>5564.1557959190977</v>
      </c>
      <c r="BQ23" s="109">
        <v>7398.4973977121163</v>
      </c>
      <c r="BR23" s="109">
        <v>14976.045524726922</v>
      </c>
      <c r="BS23" s="109">
        <v>5895.8530320162563</v>
      </c>
      <c r="BT23" s="109">
        <v>18084.105890073115</v>
      </c>
      <c r="BU23" s="109" t="s">
        <v>323</v>
      </c>
      <c r="BV23" s="109">
        <v>6042.0347013714845</v>
      </c>
      <c r="BW23" s="109" t="s">
        <v>323</v>
      </c>
      <c r="BX23" s="109" t="s">
        <v>323</v>
      </c>
      <c r="BY23" s="109">
        <v>5120.0598055555556</v>
      </c>
      <c r="BZ23" s="109" t="s">
        <v>323</v>
      </c>
      <c r="CA23" s="109">
        <v>4913.3545504812473</v>
      </c>
      <c r="CB23" s="109" t="s">
        <v>323</v>
      </c>
      <c r="CC23" s="109"/>
      <c r="CD23" s="109">
        <v>6656.573359</v>
      </c>
      <c r="CE23" s="109">
        <v>6942.0771706643272</v>
      </c>
      <c r="CF23" s="109">
        <v>4631.0630463753014</v>
      </c>
      <c r="CG23" s="109">
        <v>4769.856425617475</v>
      </c>
      <c r="CH23" s="109">
        <v>4626.4338148918978</v>
      </c>
      <c r="CI23" s="109">
        <v>3822.7444455851751</v>
      </c>
      <c r="CJ23" s="109">
        <v>7145.606056981258</v>
      </c>
      <c r="CK23" s="109">
        <v>5625.4593889959551</v>
      </c>
      <c r="CL23" s="109">
        <v>8701.4777416044089</v>
      </c>
      <c r="CM23" s="109">
        <v>9443.7993347715983</v>
      </c>
      <c r="CN23" s="109">
        <v>6207.3734334945593</v>
      </c>
      <c r="CO23" s="109">
        <v>6753.0842158638106</v>
      </c>
      <c r="CP23" s="109">
        <v>7285.2026663630577</v>
      </c>
      <c r="CQ23" s="109">
        <v>5023.1556728359174</v>
      </c>
      <c r="CR23" s="109">
        <v>6072.6070769390244</v>
      </c>
      <c r="CS23" s="109">
        <v>5200.4108093446812</v>
      </c>
      <c r="CT23" s="109">
        <v>5809.7564961058051</v>
      </c>
      <c r="CU23" s="109">
        <v>6710.0357824841822</v>
      </c>
      <c r="CV23" s="109">
        <v>5835.8292030612283</v>
      </c>
      <c r="CW23" s="109">
        <v>9728.7001938304675</v>
      </c>
      <c r="CX23" s="109">
        <v>5354.8665369165237</v>
      </c>
      <c r="CY23" s="109">
        <v>4740.8688496322529</v>
      </c>
      <c r="CZ23" s="109">
        <v>4593.7483685009229</v>
      </c>
      <c r="DA23" s="108"/>
      <c r="DB23" s="112">
        <f t="shared" si="18"/>
        <v>0.30146867491316409</v>
      </c>
      <c r="DC23" s="112">
        <f t="shared" si="19"/>
        <v>-0.22537961500452819</v>
      </c>
      <c r="DD23" s="112">
        <f t="shared" si="20"/>
        <v>-9.2008964511907765E-2</v>
      </c>
      <c r="DE23" s="112">
        <f t="shared" si="21"/>
        <v>2.9748819446230979E-2</v>
      </c>
      <c r="DF23" s="112">
        <f t="shared" si="22"/>
        <v>0.27227889082094481</v>
      </c>
      <c r="DG23" s="112">
        <f t="shared" si="23"/>
        <v>0.19178968488860093</v>
      </c>
      <c r="DH23" s="112">
        <f t="shared" si="24"/>
        <v>3.8352004351001057E-2</v>
      </c>
      <c r="DI23" s="112">
        <f t="shared" si="25"/>
        <v>1.1613900608094223</v>
      </c>
      <c r="DJ23" s="112">
        <f t="shared" si="26"/>
        <v>0.4828476767799561</v>
      </c>
      <c r="DK23" s="112">
        <f t="shared" si="27"/>
        <v>-0.1036215469339582</v>
      </c>
      <c r="DL23" s="112">
        <f t="shared" si="28"/>
        <v>9.5573098338112228E-2</v>
      </c>
      <c r="DM23" s="112">
        <f t="shared" si="29"/>
        <v>1.0556800147611147</v>
      </c>
      <c r="DN23" s="112">
        <f t="shared" si="30"/>
        <v>0.17373488221750466</v>
      </c>
      <c r="DO23" s="112">
        <f t="shared" si="31"/>
        <v>1.9779805709393337</v>
      </c>
      <c r="DP23" s="112">
        <f t="shared" si="32"/>
        <v>3.9980712689313691E-2</v>
      </c>
      <c r="DQ23" s="112">
        <f t="shared" si="33"/>
        <v>3.63827193537265E-2</v>
      </c>
    </row>
    <row r="24" spans="1:121" s="107" customFormat="1" ht="10">
      <c r="A24" s="108">
        <v>2012</v>
      </c>
      <c r="B24" s="109">
        <v>6973.26</v>
      </c>
      <c r="C24" s="109">
        <v>6939.6857030000001</v>
      </c>
      <c r="D24" s="109">
        <v>10740.567951999999</v>
      </c>
      <c r="E24" s="110">
        <f t="shared" si="0"/>
        <v>-4.8147203746884415E-3</v>
      </c>
      <c r="F24" s="110">
        <f t="shared" si="1"/>
        <v>0.54025060760677213</v>
      </c>
      <c r="G24" s="110"/>
      <c r="H24" s="111">
        <v>3535.7</v>
      </c>
      <c r="I24" s="111">
        <v>4538.8</v>
      </c>
      <c r="J24" s="111">
        <v>4470.2</v>
      </c>
      <c r="K24" s="111">
        <v>5489.1500000000005</v>
      </c>
      <c r="L24" s="110">
        <f t="shared" si="2"/>
        <v>0.26430409819837664</v>
      </c>
      <c r="M24" s="110">
        <f t="shared" si="3"/>
        <v>0.20938353749889838</v>
      </c>
      <c r="N24" s="110"/>
      <c r="O24" s="110">
        <f t="shared" si="4"/>
        <v>7.3672568949452621E-2</v>
      </c>
      <c r="P24" s="109">
        <v>4082.682147</v>
      </c>
      <c r="Q24" s="109">
        <v>25529.238408000001</v>
      </c>
      <c r="R24" s="109">
        <v>11531.853185</v>
      </c>
      <c r="S24" s="109">
        <v>19012.475903999999</v>
      </c>
      <c r="T24" s="109">
        <v>10424.596895999999</v>
      </c>
      <c r="U24" s="109">
        <v>7026.3525799999998</v>
      </c>
      <c r="V24" s="109">
        <v>5903.9643889999998</v>
      </c>
      <c r="W24" s="109">
        <v>12029.921770000001</v>
      </c>
      <c r="X24" s="109">
        <v>9966.5733970000001</v>
      </c>
      <c r="Y24" s="109">
        <v>8069.0081730000002</v>
      </c>
      <c r="Z24" s="109">
        <v>4007.3008580000001</v>
      </c>
      <c r="AA24" s="109">
        <v>7944.5439990000004</v>
      </c>
      <c r="AB24" s="109">
        <v>7955.6931539999996</v>
      </c>
      <c r="AC24" s="108"/>
      <c r="AD24" s="109">
        <v>5007.59699</v>
      </c>
      <c r="AE24" s="109">
        <v>14017.649611999999</v>
      </c>
      <c r="AF24" s="109">
        <v>8577.0598869999994</v>
      </c>
      <c r="AG24" s="109">
        <v>14473.556183999999</v>
      </c>
      <c r="AH24" s="109">
        <v>5165.5610999999999</v>
      </c>
      <c r="AI24" s="109">
        <v>6547.0127929999999</v>
      </c>
      <c r="AJ24" s="109">
        <v>4210.5363459999999</v>
      </c>
      <c r="AK24" s="109">
        <v>9808.0599739999998</v>
      </c>
      <c r="AL24" s="109">
        <v>11072.088243</v>
      </c>
      <c r="AM24" s="109">
        <v>5281.2128439999997</v>
      </c>
      <c r="AN24" s="109">
        <v>3962.9788090000002</v>
      </c>
      <c r="AO24" s="109">
        <v>5930.5126149999996</v>
      </c>
      <c r="AP24" s="109">
        <v>5807.52754</v>
      </c>
      <c r="AQ24" s="108"/>
      <c r="AR24" s="112">
        <f t="shared" si="5"/>
        <v>-0.18470233224579047</v>
      </c>
      <c r="AS24" s="112">
        <f t="shared" si="6"/>
        <v>0.82122104023383136</v>
      </c>
      <c r="AT24" s="112">
        <f t="shared" si="7"/>
        <v>0.34449955310193126</v>
      </c>
      <c r="AU24" s="112">
        <f t="shared" si="8"/>
        <v>0.31360086369220119</v>
      </c>
      <c r="AV24" s="112">
        <f t="shared" si="9"/>
        <v>1.0180957487851607</v>
      </c>
      <c r="AW24" s="112">
        <f t="shared" si="10"/>
        <v>7.3215037476710876E-2</v>
      </c>
      <c r="AX24" s="112">
        <f t="shared" si="11"/>
        <v>0.40218820212981954</v>
      </c>
      <c r="AY24" s="112">
        <f t="shared" si="12"/>
        <v>0.22653427914285729</v>
      </c>
      <c r="AZ24" s="112">
        <f t="shared" si="13"/>
        <v>-9.9847004624347035E-2</v>
      </c>
      <c r="BA24" s="112">
        <f t="shared" si="14"/>
        <v>0.52787028497956157</v>
      </c>
      <c r="BB24" s="112">
        <f t="shared" si="15"/>
        <v>1.1184023719567726E-2</v>
      </c>
      <c r="BC24" s="112">
        <f t="shared" si="16"/>
        <v>0.3396049405418895</v>
      </c>
      <c r="BD24" s="112">
        <f t="shared" si="17"/>
        <v>0.36989331504745637</v>
      </c>
      <c r="BE24" s="108"/>
      <c r="BF24" s="109">
        <v>11531.853185</v>
      </c>
      <c r="BG24" s="109">
        <v>6965.9056304838987</v>
      </c>
      <c r="BH24" s="109">
        <v>5495.8919125821167</v>
      </c>
      <c r="BI24" s="109">
        <v>7183.0068707317359</v>
      </c>
      <c r="BJ24" s="109" t="s">
        <v>323</v>
      </c>
      <c r="BK24" s="109">
        <v>6289.4889137153259</v>
      </c>
      <c r="BL24" s="109">
        <v>10294.822718308251</v>
      </c>
      <c r="BM24" s="109">
        <v>7553.2851040603337</v>
      </c>
      <c r="BN24" s="109">
        <v>25063.066857493945</v>
      </c>
      <c r="BO24" s="109">
        <v>17321.568195011572</v>
      </c>
      <c r="BP24" s="109">
        <v>7603.136948778777</v>
      </c>
      <c r="BQ24" s="109">
        <v>9914.1486024524111</v>
      </c>
      <c r="BR24" s="109">
        <v>15178.644419501798</v>
      </c>
      <c r="BS24" s="109">
        <v>7273.964958003392</v>
      </c>
      <c r="BT24" s="109">
        <v>24420.656549615625</v>
      </c>
      <c r="BU24" s="109" t="s">
        <v>323</v>
      </c>
      <c r="BV24" s="109">
        <v>6457.7283263279714</v>
      </c>
      <c r="BW24" s="109" t="s">
        <v>323</v>
      </c>
      <c r="BX24" s="109">
        <v>15297.31825843254</v>
      </c>
      <c r="BY24" s="109">
        <v>5688.2847023809518</v>
      </c>
      <c r="BZ24" s="109" t="s">
        <v>323</v>
      </c>
      <c r="CA24" s="109">
        <v>6328.7201494385008</v>
      </c>
      <c r="CB24" s="109" t="s">
        <v>323</v>
      </c>
      <c r="CC24" s="109"/>
      <c r="CD24" s="109">
        <v>8577.0598869999994</v>
      </c>
      <c r="CE24" s="109">
        <v>9186.8359378428413</v>
      </c>
      <c r="CF24" s="109">
        <v>6165.6383937247774</v>
      </c>
      <c r="CG24" s="109">
        <v>6028.5918388730706</v>
      </c>
      <c r="CH24" s="109">
        <v>5851.8049362038828</v>
      </c>
      <c r="CI24" s="109">
        <v>4923.6656073528138</v>
      </c>
      <c r="CJ24" s="109">
        <v>8958.2517817634071</v>
      </c>
      <c r="CK24" s="109">
        <v>7260.3028097342185</v>
      </c>
      <c r="CL24" s="109">
        <v>11212.513987770551</v>
      </c>
      <c r="CM24" s="109">
        <v>11934.250014035531</v>
      </c>
      <c r="CN24" s="109">
        <v>8174.7440189983645</v>
      </c>
      <c r="CO24" s="109">
        <v>8714.0281038227313</v>
      </c>
      <c r="CP24" s="109">
        <v>9323.7185294695792</v>
      </c>
      <c r="CQ24" s="109">
        <v>6313.5465459463885</v>
      </c>
      <c r="CR24" s="109">
        <v>7585.9182399101119</v>
      </c>
      <c r="CS24" s="109">
        <v>7455.7494125290987</v>
      </c>
      <c r="CT24" s="109">
        <v>7458.8626761419937</v>
      </c>
      <c r="CU24" s="109">
        <v>7709.8712571248261</v>
      </c>
      <c r="CV24" s="109">
        <v>7452.8504444492428</v>
      </c>
      <c r="CW24" s="109">
        <v>12534.79161924817</v>
      </c>
      <c r="CX24" s="109">
        <v>6474.6338786143742</v>
      </c>
      <c r="CY24" s="109">
        <v>6231.1005552382658</v>
      </c>
      <c r="CZ24" s="109">
        <v>5942.0489301457901</v>
      </c>
      <c r="DA24" s="108"/>
      <c r="DB24" s="112">
        <f t="shared" si="18"/>
        <v>0.34449955310193126</v>
      </c>
      <c r="DC24" s="112">
        <f t="shared" si="19"/>
        <v>-0.24175138452297629</v>
      </c>
      <c r="DD24" s="112">
        <f t="shared" si="20"/>
        <v>-0.10862565047997474</v>
      </c>
      <c r="DE24" s="112">
        <f t="shared" si="21"/>
        <v>0.19148999678745238</v>
      </c>
      <c r="DF24" s="112">
        <f t="shared" si="22"/>
        <v>0.2773996886228105</v>
      </c>
      <c r="DG24" s="112">
        <f t="shared" si="23"/>
        <v>0.14919997440412902</v>
      </c>
      <c r="DH24" s="112">
        <f t="shared" si="24"/>
        <v>4.0354004785213782E-2</v>
      </c>
      <c r="DI24" s="112">
        <f t="shared" si="25"/>
        <v>1.2352763068862291</v>
      </c>
      <c r="DJ24" s="112">
        <f t="shared" si="26"/>
        <v>0.45141656783125628</v>
      </c>
      <c r="DK24" s="112">
        <f t="shared" si="27"/>
        <v>-6.9923543647501973E-2</v>
      </c>
      <c r="DL24" s="112">
        <f t="shared" si="28"/>
        <v>0.13772281708653233</v>
      </c>
      <c r="DM24" s="112">
        <f t="shared" si="29"/>
        <v>0.62796038635513174</v>
      </c>
      <c r="DN24" s="112">
        <f t="shared" si="30"/>
        <v>0.15212027108181214</v>
      </c>
      <c r="DO24" s="112">
        <f t="shared" si="31"/>
        <v>2.2192090367039063</v>
      </c>
      <c r="DP24" s="112">
        <f t="shared" si="32"/>
        <v>-0.13422077778912089</v>
      </c>
      <c r="DQ24" s="112">
        <f t="shared" si="33"/>
        <v>1.566650920408752E-2</v>
      </c>
    </row>
    <row r="25" spans="1:121" s="107" customFormat="1" ht="10">
      <c r="A25" s="108">
        <v>2013</v>
      </c>
      <c r="B25" s="109">
        <v>8834.9699999999993</v>
      </c>
      <c r="C25" s="109">
        <v>8756.83</v>
      </c>
      <c r="D25" s="109">
        <v>13990.87</v>
      </c>
      <c r="E25" s="110">
        <f t="shared" si="0"/>
        <v>-8.8443990188986632E-3</v>
      </c>
      <c r="F25" s="110">
        <f t="shared" si="1"/>
        <v>0.58357866523598867</v>
      </c>
      <c r="G25" s="110"/>
      <c r="H25" s="111">
        <v>4515.2749999999996</v>
      </c>
      <c r="I25" s="111">
        <v>5697.0499999999993</v>
      </c>
      <c r="J25" s="111">
        <v>5348.7749999999996</v>
      </c>
      <c r="K25" s="111">
        <v>6503.7749999999996</v>
      </c>
      <c r="L25" s="110">
        <f t="shared" si="2"/>
        <v>0.18459562263649509</v>
      </c>
      <c r="M25" s="110">
        <f t="shared" si="3"/>
        <v>0.14160398802889218</v>
      </c>
      <c r="N25" s="110"/>
      <c r="O25" s="110">
        <f t="shared" si="4"/>
        <v>8.8110719748462962E-2</v>
      </c>
      <c r="P25" s="109">
        <v>5338.2292052717448</v>
      </c>
      <c r="Q25" s="109">
        <v>32642.68080383808</v>
      </c>
      <c r="R25" s="109">
        <v>15223.615625607179</v>
      </c>
      <c r="S25" s="109">
        <v>24759.357274639875</v>
      </c>
      <c r="T25" s="109">
        <v>12980.929925107632</v>
      </c>
      <c r="U25" s="109">
        <v>8859.8150734756782</v>
      </c>
      <c r="V25" s="109">
        <v>7503.6218006524614</v>
      </c>
      <c r="W25" s="109">
        <v>15500.016344022508</v>
      </c>
      <c r="X25" s="109">
        <v>12680.835615421698</v>
      </c>
      <c r="Y25" s="109">
        <v>10529.329453184022</v>
      </c>
      <c r="Z25" s="109">
        <v>5087.3257302665988</v>
      </c>
      <c r="AA25" s="109">
        <v>10128.601666319568</v>
      </c>
      <c r="AB25" s="109">
        <v>10435.693062772736</v>
      </c>
      <c r="AC25" s="108"/>
      <c r="AD25" s="109">
        <v>6080.587577702604</v>
      </c>
      <c r="AE25" s="109">
        <v>18385.294475599199</v>
      </c>
      <c r="AF25" s="109">
        <v>10870.301442349262</v>
      </c>
      <c r="AG25" s="109">
        <v>19213.51817918563</v>
      </c>
      <c r="AH25" s="109">
        <v>6480.5281339804751</v>
      </c>
      <c r="AI25" s="109">
        <v>8340.1756759746968</v>
      </c>
      <c r="AJ25" s="109">
        <v>5342.7564907580936</v>
      </c>
      <c r="AK25" s="109">
        <v>12269.501353963315</v>
      </c>
      <c r="AL25" s="109">
        <v>14029.919747808841</v>
      </c>
      <c r="AM25" s="109">
        <v>6682.5958899798215</v>
      </c>
      <c r="AN25" s="109">
        <v>4649.6078946462821</v>
      </c>
      <c r="AO25" s="109">
        <v>7459.6621022359514</v>
      </c>
      <c r="AP25" s="109">
        <v>7440.3407498485312</v>
      </c>
      <c r="AQ25" s="108"/>
      <c r="AR25" s="112">
        <f t="shared" si="5"/>
        <v>-0.12208661793690345</v>
      </c>
      <c r="AS25" s="112">
        <f t="shared" si="6"/>
        <v>0.77547772471967513</v>
      </c>
      <c r="AT25" s="112">
        <f t="shared" si="7"/>
        <v>0.40047777941998719</v>
      </c>
      <c r="AU25" s="112">
        <f t="shared" si="8"/>
        <v>0.28864256112460218</v>
      </c>
      <c r="AV25" s="112">
        <f t="shared" si="9"/>
        <v>1.0030666724587576</v>
      </c>
      <c r="AW25" s="112">
        <f t="shared" si="10"/>
        <v>6.2305569773295266E-2</v>
      </c>
      <c r="AX25" s="112">
        <f t="shared" si="11"/>
        <v>0.40444765050255138</v>
      </c>
      <c r="AY25" s="112">
        <f t="shared" si="12"/>
        <v>0.26329635548030383</v>
      </c>
      <c r="AZ25" s="112">
        <f t="shared" si="13"/>
        <v>-9.6157651407652533E-2</v>
      </c>
      <c r="BA25" s="112">
        <f t="shared" si="14"/>
        <v>0.57563462261307197</v>
      </c>
      <c r="BB25" s="112">
        <f t="shared" si="15"/>
        <v>9.4140806179445757E-2</v>
      </c>
      <c r="BC25" s="112">
        <f t="shared" si="16"/>
        <v>0.35778290323413331</v>
      </c>
      <c r="BD25" s="112">
        <f t="shared" si="17"/>
        <v>0.40258267915823387</v>
      </c>
      <c r="BE25" s="108"/>
      <c r="BF25" s="109">
        <v>15223.615625607179</v>
      </c>
      <c r="BG25" s="109">
        <v>8909.1110705298433</v>
      </c>
      <c r="BH25" s="109">
        <v>7158.5909340088883</v>
      </c>
      <c r="BI25" s="109">
        <v>7944.9095328470967</v>
      </c>
      <c r="BJ25" s="109" t="s">
        <v>323</v>
      </c>
      <c r="BK25" s="109">
        <v>8154.8396740869803</v>
      </c>
      <c r="BL25" s="109">
        <v>11326.377337918142</v>
      </c>
      <c r="BM25" s="109">
        <v>9842.379499317929</v>
      </c>
      <c r="BN25" s="109">
        <v>30453.021131530182</v>
      </c>
      <c r="BO25" s="109">
        <v>21717.656819768636</v>
      </c>
      <c r="BP25" s="109">
        <v>9992.7429859186868</v>
      </c>
      <c r="BQ25" s="109">
        <v>12687.399313482616</v>
      </c>
      <c r="BR25" s="109">
        <v>19932.360279695691</v>
      </c>
      <c r="BS25" s="109">
        <v>9225.8584199697289</v>
      </c>
      <c r="BT25" s="109">
        <v>33959.887813624176</v>
      </c>
      <c r="BU25" s="109" t="s">
        <v>323</v>
      </c>
      <c r="BV25" s="109">
        <v>8548.865350285947</v>
      </c>
      <c r="BW25" s="109" t="s">
        <v>323</v>
      </c>
      <c r="BX25" s="109">
        <v>17543.227729481998</v>
      </c>
      <c r="BY25" s="109">
        <v>7804.8849544853292</v>
      </c>
      <c r="BZ25" s="109" t="s">
        <v>323</v>
      </c>
      <c r="CA25" s="109">
        <v>7651.9651693648166</v>
      </c>
      <c r="CB25" s="109" t="s">
        <v>323</v>
      </c>
      <c r="CC25" s="109"/>
      <c r="CD25" s="109">
        <v>10870.301442349262</v>
      </c>
      <c r="CE25" s="109">
        <v>11792.325140211668</v>
      </c>
      <c r="CF25" s="109">
        <v>7940.5659680252329</v>
      </c>
      <c r="CG25" s="109">
        <v>7779.3428609100638</v>
      </c>
      <c r="CH25" s="109">
        <v>7523.3941808642558</v>
      </c>
      <c r="CI25" s="109">
        <v>6170.5862966747</v>
      </c>
      <c r="CJ25" s="109">
        <v>11259.06339262847</v>
      </c>
      <c r="CK25" s="109">
        <v>9001.5910377949258</v>
      </c>
      <c r="CL25" s="109">
        <v>19979.954208166422</v>
      </c>
      <c r="CM25" s="109">
        <v>14991.963913959655</v>
      </c>
      <c r="CN25" s="109">
        <v>10183.844141990698</v>
      </c>
      <c r="CO25" s="109">
        <v>11178.113559928455</v>
      </c>
      <c r="CP25" s="109">
        <v>11824.430513621408</v>
      </c>
      <c r="CQ25" s="109">
        <v>7807.4733320754603</v>
      </c>
      <c r="CR25" s="109">
        <v>9388.8847275547305</v>
      </c>
      <c r="CS25" s="109">
        <v>9742.4644589417949</v>
      </c>
      <c r="CT25" s="109">
        <v>9206.1588315991175</v>
      </c>
      <c r="CU25" s="109">
        <v>9414.26467656975</v>
      </c>
      <c r="CV25" s="109">
        <v>9266.0775989403992</v>
      </c>
      <c r="CW25" s="109">
        <v>15780.041786853035</v>
      </c>
      <c r="CX25" s="109">
        <v>8295.9131763708301</v>
      </c>
      <c r="CY25" s="109">
        <v>7851.2356794566103</v>
      </c>
      <c r="CZ25" s="109">
        <v>7550.0909863400666</v>
      </c>
      <c r="DA25" s="108"/>
      <c r="DB25" s="112">
        <f t="shared" si="18"/>
        <v>0.40047777941998719</v>
      </c>
      <c r="DC25" s="112">
        <f t="shared" si="19"/>
        <v>-0.24449920057326979</v>
      </c>
      <c r="DD25" s="112">
        <f t="shared" si="20"/>
        <v>-9.8478501049569012E-2</v>
      </c>
      <c r="DE25" s="112">
        <f t="shared" si="21"/>
        <v>2.1282860891628674E-2</v>
      </c>
      <c r="DF25" s="112">
        <f t="shared" si="22"/>
        <v>0.32156642529763912</v>
      </c>
      <c r="DG25" s="112">
        <f t="shared" si="23"/>
        <v>5.9786451982981603E-3</v>
      </c>
      <c r="DH25" s="112">
        <f t="shared" si="24"/>
        <v>9.3404427949768998E-2</v>
      </c>
      <c r="DI25" s="112">
        <f t="shared" si="25"/>
        <v>0.52417872504848351</v>
      </c>
      <c r="DJ25" s="112">
        <f t="shared" si="26"/>
        <v>0.44861987024571226</v>
      </c>
      <c r="DK25" s="112">
        <f t="shared" si="27"/>
        <v>-1.8765129690472171E-2</v>
      </c>
      <c r="DL25" s="112">
        <f t="shared" si="28"/>
        <v>0.13502150836655313</v>
      </c>
      <c r="DM25" s="112">
        <f t="shared" si="29"/>
        <v>0.68569304515208396</v>
      </c>
      <c r="DN25" s="112">
        <f t="shared" si="30"/>
        <v>0.18167018029598814</v>
      </c>
      <c r="DO25" s="112">
        <f t="shared" si="31"/>
        <v>2.6170310744105589</v>
      </c>
      <c r="DP25" s="112">
        <f t="shared" si="32"/>
        <v>-7.1397147641759529E-2</v>
      </c>
      <c r="DQ25" s="112">
        <f t="shared" si="33"/>
        <v>-2.5380783131144669E-2</v>
      </c>
    </row>
    <row r="26" spans="1:121" s="107" customFormat="1" ht="10">
      <c r="A26" s="108">
        <v>2014</v>
      </c>
      <c r="B26" s="109">
        <v>11648.931666666665</v>
      </c>
      <c r="C26" s="109">
        <v>11374.77755544878</v>
      </c>
      <c r="D26" s="109">
        <v>19602.307856325318</v>
      </c>
      <c r="E26" s="110">
        <f t="shared" si="0"/>
        <v>-2.3534699924661395E-2</v>
      </c>
      <c r="F26" s="110">
        <f t="shared" si="1"/>
        <v>0.68275584553536195</v>
      </c>
      <c r="G26" s="110"/>
      <c r="H26" s="111">
        <v>5813.65</v>
      </c>
      <c r="I26" s="111">
        <v>7372.8250000000007</v>
      </c>
      <c r="J26" s="111">
        <v>7090.4249999999993</v>
      </c>
      <c r="K26" s="111">
        <v>8202.6749999999993</v>
      </c>
      <c r="L26" s="110">
        <f t="shared" si="2"/>
        <v>0.21961676399508057</v>
      </c>
      <c r="M26" s="110">
        <f t="shared" si="3"/>
        <v>0.11255522815203101</v>
      </c>
      <c r="N26" s="110"/>
      <c r="O26" s="110">
        <f t="shared" si="4"/>
        <v>1.3505007627716559E-2</v>
      </c>
      <c r="P26" s="109">
        <v>6902.783543694949</v>
      </c>
      <c r="Q26" s="109">
        <v>44231.246022721549</v>
      </c>
      <c r="R26" s="109">
        <v>19867.037173445842</v>
      </c>
      <c r="S26" s="109">
        <v>32135.239232821037</v>
      </c>
      <c r="T26" s="109">
        <v>18003.525702013358</v>
      </c>
      <c r="U26" s="109">
        <v>11719.521276345287</v>
      </c>
      <c r="V26" s="109">
        <v>9679.8350218951364</v>
      </c>
      <c r="W26" s="109">
        <v>21142.000602763914</v>
      </c>
      <c r="X26" s="109">
        <v>16564.301086916352</v>
      </c>
      <c r="Y26" s="109">
        <v>14283.402677837561</v>
      </c>
      <c r="Z26" s="109">
        <v>6844.4975225246917</v>
      </c>
      <c r="AA26" s="109">
        <v>13959.171730094627</v>
      </c>
      <c r="AB26" s="109">
        <v>13518.146019496073</v>
      </c>
      <c r="AC26" s="108"/>
      <c r="AD26" s="109">
        <v>7827.6482161380127</v>
      </c>
      <c r="AE26" s="109">
        <v>21536.762115171416</v>
      </c>
      <c r="AF26" s="109">
        <v>13896.941944094417</v>
      </c>
      <c r="AG26" s="109">
        <v>24238.441924796552</v>
      </c>
      <c r="AH26" s="109">
        <v>7984.3870735428327</v>
      </c>
      <c r="AI26" s="109">
        <v>11185.853967041641</v>
      </c>
      <c r="AJ26" s="109">
        <v>6740.218047393847</v>
      </c>
      <c r="AK26" s="109">
        <v>15700.244412666352</v>
      </c>
      <c r="AL26" s="109">
        <v>18849.503965205698</v>
      </c>
      <c r="AM26" s="109">
        <v>8800.7091859860466</v>
      </c>
      <c r="AN26" s="109">
        <v>6348.3013538917485</v>
      </c>
      <c r="AO26" s="109">
        <v>9878.9588242701848</v>
      </c>
      <c r="AP26" s="109">
        <v>9856.8420472169946</v>
      </c>
      <c r="AQ26" s="108"/>
      <c r="AR26" s="112">
        <f t="shared" si="5"/>
        <v>-0.11815358162574296</v>
      </c>
      <c r="AS26" s="112">
        <f t="shared" si="6"/>
        <v>1.0537556103460495</v>
      </c>
      <c r="AT26" s="112">
        <f t="shared" si="7"/>
        <v>0.42959776714678233</v>
      </c>
      <c r="AU26" s="112">
        <f t="shared" si="8"/>
        <v>0.32579640772808327</v>
      </c>
      <c r="AV26" s="112">
        <f t="shared" si="9"/>
        <v>1.2548412966688542</v>
      </c>
      <c r="AW26" s="112">
        <f t="shared" si="10"/>
        <v>4.7709125371747207E-2</v>
      </c>
      <c r="AX26" s="112">
        <f t="shared" si="11"/>
        <v>0.43613084233052568</v>
      </c>
      <c r="AY26" s="112">
        <f t="shared" si="12"/>
        <v>0.34660327871758234</v>
      </c>
      <c r="AZ26" s="112">
        <f t="shared" si="13"/>
        <v>-0.12123411218181668</v>
      </c>
      <c r="BA26" s="112">
        <f t="shared" si="14"/>
        <v>0.62298314556081125</v>
      </c>
      <c r="BB26" s="112">
        <f t="shared" si="15"/>
        <v>7.8162037523432426E-2</v>
      </c>
      <c r="BC26" s="112">
        <f t="shared" si="16"/>
        <v>0.41302053975570363</v>
      </c>
      <c r="BD26" s="112">
        <f t="shared" si="17"/>
        <v>0.37144797032765875</v>
      </c>
      <c r="BE26" s="108"/>
      <c r="BF26" s="109">
        <v>19867.037173445842</v>
      </c>
      <c r="BG26" s="109">
        <v>11738.491933612233</v>
      </c>
      <c r="BH26" s="109">
        <v>10093.909046049079</v>
      </c>
      <c r="BI26" s="109">
        <v>10773.12553868014</v>
      </c>
      <c r="BJ26" s="109" t="s">
        <v>323</v>
      </c>
      <c r="BK26" s="109">
        <v>10872.426668545237</v>
      </c>
      <c r="BL26" s="109">
        <v>15013.179919155744</v>
      </c>
      <c r="BM26" s="109">
        <v>12560.681850561728</v>
      </c>
      <c r="BN26" s="109">
        <v>40556.271628788934</v>
      </c>
      <c r="BO26" s="109">
        <v>25703.983478220209</v>
      </c>
      <c r="BP26" s="109">
        <v>16548.102306614212</v>
      </c>
      <c r="BQ26" s="109">
        <v>15070.457808420762</v>
      </c>
      <c r="BR26" s="109">
        <v>32824.821518909339</v>
      </c>
      <c r="BS26" s="109">
        <v>12366.85494934804</v>
      </c>
      <c r="BT26" s="109">
        <v>35945.214519733243</v>
      </c>
      <c r="BU26" s="109" t="s">
        <v>323</v>
      </c>
      <c r="BV26" s="109">
        <v>15737.431859312383</v>
      </c>
      <c r="BW26" s="109" t="s">
        <v>323</v>
      </c>
      <c r="BX26" s="109">
        <v>16804.470851982387</v>
      </c>
      <c r="BY26" s="109">
        <v>9432.6122597340418</v>
      </c>
      <c r="BZ26" s="109" t="s">
        <v>323</v>
      </c>
      <c r="CA26" s="109">
        <v>10112.321982954509</v>
      </c>
      <c r="CB26" s="109" t="s">
        <v>323</v>
      </c>
      <c r="CC26" s="109"/>
      <c r="CD26" s="109">
        <v>13896.941944094417</v>
      </c>
      <c r="CE26" s="109">
        <v>15178.675309035412</v>
      </c>
      <c r="CF26" s="109">
        <v>10324.508694075466</v>
      </c>
      <c r="CG26" s="109">
        <v>10639.22657602206</v>
      </c>
      <c r="CH26" s="109">
        <v>9654.0468897440151</v>
      </c>
      <c r="CI26" s="109">
        <v>8098.8282666290952</v>
      </c>
      <c r="CJ26" s="109">
        <v>13956.715065924434</v>
      </c>
      <c r="CK26" s="109">
        <v>11738.185599559924</v>
      </c>
      <c r="CL26" s="109">
        <v>22100.273172227451</v>
      </c>
      <c r="CM26" s="109">
        <v>19690.011021494443</v>
      </c>
      <c r="CN26" s="109">
        <v>13234.359387812388</v>
      </c>
      <c r="CO26" s="109">
        <v>14715.216057134079</v>
      </c>
      <c r="CP26" s="109">
        <v>15187.417695633034</v>
      </c>
      <c r="CQ26" s="109">
        <v>10058.687175601795</v>
      </c>
      <c r="CR26" s="109">
        <v>12310.923104947464</v>
      </c>
      <c r="CS26" s="109">
        <v>12854.082335410529</v>
      </c>
      <c r="CT26" s="109">
        <v>12137.530177922652</v>
      </c>
      <c r="CU26" s="109">
        <v>8565.9031094704114</v>
      </c>
      <c r="CV26" s="109">
        <v>11512.821698313885</v>
      </c>
      <c r="CW26" s="109">
        <v>19418.513915784763</v>
      </c>
      <c r="CX26" s="109">
        <v>10203.359051952129</v>
      </c>
      <c r="CY26" s="109">
        <v>10075.286906147752</v>
      </c>
      <c r="CZ26" s="109">
        <v>10653.665906772543</v>
      </c>
      <c r="DA26" s="108"/>
      <c r="DB26" s="112">
        <f t="shared" si="18"/>
        <v>0.42959776714678233</v>
      </c>
      <c r="DC26" s="112">
        <f t="shared" si="19"/>
        <v>-0.22664582418304591</v>
      </c>
      <c r="DD26" s="112">
        <f t="shared" si="20"/>
        <v>-2.2335169145502598E-2</v>
      </c>
      <c r="DE26" s="112">
        <f t="shared" si="21"/>
        <v>1.2585403807439555E-2</v>
      </c>
      <c r="DF26" s="112">
        <f t="shared" si="22"/>
        <v>0.34246909683770488</v>
      </c>
      <c r="DG26" s="112">
        <f t="shared" si="23"/>
        <v>7.5695810098659111E-2</v>
      </c>
      <c r="DH26" s="112">
        <f t="shared" si="24"/>
        <v>7.0070135118040833E-2</v>
      </c>
      <c r="DI26" s="112">
        <f t="shared" si="25"/>
        <v>0.83510272985016387</v>
      </c>
      <c r="DJ26" s="112">
        <f t="shared" si="26"/>
        <v>0.30543266076187869</v>
      </c>
      <c r="DK26" s="112">
        <f t="shared" si="27"/>
        <v>0.25038937070527734</v>
      </c>
      <c r="DL26" s="112">
        <f t="shared" si="28"/>
        <v>2.4141116916489791E-2</v>
      </c>
      <c r="DM26" s="112">
        <f t="shared" si="29"/>
        <v>1.1613168332327977</v>
      </c>
      <c r="DN26" s="112">
        <f t="shared" si="30"/>
        <v>0.22947008227325161</v>
      </c>
      <c r="DO26" s="112">
        <f t="shared" si="31"/>
        <v>1.9197822302445968</v>
      </c>
      <c r="DP26" s="112">
        <f t="shared" si="32"/>
        <v>0.2965926039827862</v>
      </c>
      <c r="DQ26" s="112">
        <f t="shared" si="33"/>
        <v>3.6758334677455817E-3</v>
      </c>
    </row>
    <row r="27" spans="1:121" s="107" customFormat="1" ht="10">
      <c r="A27" s="108">
        <v>2015</v>
      </c>
      <c r="B27" s="109">
        <v>15277.020833333334</v>
      </c>
      <c r="C27" s="109">
        <v>14943.448931083005</v>
      </c>
      <c r="D27" s="109">
        <v>25708.633683849166</v>
      </c>
      <c r="E27" s="110">
        <f t="shared" si="0"/>
        <v>-2.1834879057211154E-2</v>
      </c>
      <c r="F27" s="110">
        <f t="shared" si="1"/>
        <v>0.68283030862632721</v>
      </c>
      <c r="G27" s="110"/>
      <c r="H27" s="111">
        <v>7227.7</v>
      </c>
      <c r="I27" s="111">
        <v>9177.5</v>
      </c>
      <c r="J27" s="111">
        <v>9058.2000000000007</v>
      </c>
      <c r="K27" s="111">
        <v>10910.1</v>
      </c>
      <c r="L27" s="110">
        <f t="shared" si="2"/>
        <v>0.25326175685211072</v>
      </c>
      <c r="M27" s="110">
        <f t="shared" si="3"/>
        <v>0.18878779624080644</v>
      </c>
      <c r="N27" s="110"/>
      <c r="O27" s="110">
        <f t="shared" si="4"/>
        <v>2.6101128159479847E-2</v>
      </c>
      <c r="P27" s="109">
        <v>9165.3885145126751</v>
      </c>
      <c r="Q27" s="109">
        <v>55367.491221233511</v>
      </c>
      <c r="R27" s="109">
        <v>26379.658026436431</v>
      </c>
      <c r="S27" s="109">
        <v>41549.242907254506</v>
      </c>
      <c r="T27" s="109">
        <v>20703.457374886955</v>
      </c>
      <c r="U27" s="109">
        <v>15634.534884770952</v>
      </c>
      <c r="V27" s="109">
        <v>12803.057353245844</v>
      </c>
      <c r="W27" s="109">
        <v>28483.363637891202</v>
      </c>
      <c r="X27" s="109">
        <v>22463.21650767585</v>
      </c>
      <c r="Y27" s="109">
        <v>17596.753639764222</v>
      </c>
      <c r="Z27" s="109">
        <v>10039.302425992168</v>
      </c>
      <c r="AA27" s="109">
        <v>17857.530496673124</v>
      </c>
      <c r="AB27" s="109">
        <v>18482.101423509073</v>
      </c>
      <c r="AC27" s="108"/>
      <c r="AD27" s="109">
        <v>10275.966194669529</v>
      </c>
      <c r="AE27" s="109">
        <v>27311.870184442017</v>
      </c>
      <c r="AF27" s="109">
        <v>18176.831388955372</v>
      </c>
      <c r="AG27" s="109">
        <v>32827.895576006136</v>
      </c>
      <c r="AH27" s="109">
        <v>10210.987949566024</v>
      </c>
      <c r="AI27" s="109">
        <v>14464.736759632149</v>
      </c>
      <c r="AJ27" s="109">
        <v>8821.5017822121554</v>
      </c>
      <c r="AK27" s="109">
        <v>20727.18914785239</v>
      </c>
      <c r="AL27" s="109">
        <v>25354.872237830128</v>
      </c>
      <c r="AM27" s="109">
        <v>11599.044377383923</v>
      </c>
      <c r="AN27" s="109">
        <v>8955.5198511887993</v>
      </c>
      <c r="AO27" s="109">
        <v>13148.889647803246</v>
      </c>
      <c r="AP27" s="109">
        <v>13007.917803228696</v>
      </c>
      <c r="AQ27" s="108"/>
      <c r="AR27" s="112">
        <f t="shared" si="5"/>
        <v>-0.10807525629394787</v>
      </c>
      <c r="AS27" s="112">
        <f t="shared" si="6"/>
        <v>1.0272317804429645</v>
      </c>
      <c r="AT27" s="112">
        <f t="shared" si="7"/>
        <v>0.45127923904632072</v>
      </c>
      <c r="AU27" s="112">
        <f t="shared" si="8"/>
        <v>0.26566879107605024</v>
      </c>
      <c r="AV27" s="112">
        <f t="shared" si="9"/>
        <v>1.0275665270731094</v>
      </c>
      <c r="AW27" s="112">
        <f t="shared" si="10"/>
        <v>8.0872410233101988E-2</v>
      </c>
      <c r="AX27" s="112">
        <f t="shared" si="11"/>
        <v>0.45134668328947947</v>
      </c>
      <c r="AY27" s="112">
        <f t="shared" si="12"/>
        <v>0.37420290974873716</v>
      </c>
      <c r="AZ27" s="112">
        <f t="shared" si="13"/>
        <v>-0.11404733981817716</v>
      </c>
      <c r="BA27" s="112">
        <f t="shared" si="14"/>
        <v>0.51708650016675217</v>
      </c>
      <c r="BB27" s="112">
        <f t="shared" si="15"/>
        <v>0.12101838785601049</v>
      </c>
      <c r="BC27" s="112">
        <f t="shared" si="16"/>
        <v>0.35810178463673847</v>
      </c>
      <c r="BD27" s="112">
        <f t="shared" si="17"/>
        <v>0.42083473335921839</v>
      </c>
      <c r="BE27" s="108"/>
      <c r="BF27" s="109">
        <v>26379.658026436431</v>
      </c>
      <c r="BG27" s="109">
        <v>15406.692674966185</v>
      </c>
      <c r="BH27" s="109">
        <v>12736.705337446065</v>
      </c>
      <c r="BI27" s="109">
        <v>13794.531178270641</v>
      </c>
      <c r="BJ27" s="109" t="s">
        <v>323</v>
      </c>
      <c r="BK27" s="109">
        <v>14522.050330613698</v>
      </c>
      <c r="BL27" s="109">
        <v>19206.766093233877</v>
      </c>
      <c r="BM27" s="109">
        <v>14883.246604595695</v>
      </c>
      <c r="BN27" s="109">
        <v>59025.130957717309</v>
      </c>
      <c r="BO27" s="109">
        <v>34573.686118479862</v>
      </c>
      <c r="BP27" s="109">
        <v>20203.346427773122</v>
      </c>
      <c r="BQ27" s="109">
        <v>20346.48790860442</v>
      </c>
      <c r="BR27" s="109">
        <v>46366.983859280816</v>
      </c>
      <c r="BS27" s="109">
        <v>17334.012411537573</v>
      </c>
      <c r="BT27" s="109">
        <v>44199.38693474375</v>
      </c>
      <c r="BU27" s="109" t="s">
        <v>323</v>
      </c>
      <c r="BV27" s="109">
        <v>23394.483865405167</v>
      </c>
      <c r="BW27" s="109" t="s">
        <v>323</v>
      </c>
      <c r="BX27" s="109">
        <v>17181.485746130031</v>
      </c>
      <c r="BY27" s="109">
        <v>11790.026298463565</v>
      </c>
      <c r="BZ27" s="109" t="s">
        <v>323</v>
      </c>
      <c r="CA27" s="109">
        <v>12292.337184764168</v>
      </c>
      <c r="CB27" s="109" t="s">
        <v>323</v>
      </c>
      <c r="CC27" s="109"/>
      <c r="CD27" s="109">
        <v>18176.831388955372</v>
      </c>
      <c r="CE27" s="109">
        <v>19978.189824328838</v>
      </c>
      <c r="CF27" s="109">
        <v>13322.401028968519</v>
      </c>
      <c r="CG27" s="109">
        <v>13413.081627864251</v>
      </c>
      <c r="CH27" s="109">
        <v>12645.188451078335</v>
      </c>
      <c r="CI27" s="109">
        <v>10861.405837231132</v>
      </c>
      <c r="CJ27" s="109">
        <v>18000.920691703712</v>
      </c>
      <c r="CK27" s="109">
        <v>15591.497519939881</v>
      </c>
      <c r="CL27" s="109">
        <v>30744.527974662928</v>
      </c>
      <c r="CM27" s="109">
        <v>25821.577824664691</v>
      </c>
      <c r="CN27" s="109">
        <v>17385.8562676277</v>
      </c>
      <c r="CO27" s="109">
        <v>19607.563226995822</v>
      </c>
      <c r="CP27" s="109">
        <v>19964.931359461221</v>
      </c>
      <c r="CQ27" s="109">
        <v>13020.973230875168</v>
      </c>
      <c r="CR27" s="109">
        <v>16029.444278716239</v>
      </c>
      <c r="CS27" s="109">
        <v>15925.586721089485</v>
      </c>
      <c r="CT27" s="109">
        <v>15734.355148941557</v>
      </c>
      <c r="CU27" s="109">
        <v>10064.678251149462</v>
      </c>
      <c r="CV27" s="109">
        <v>15053.436119289943</v>
      </c>
      <c r="CW27" s="109">
        <v>25851.408494832081</v>
      </c>
      <c r="CX27" s="109">
        <v>12174.431770827285</v>
      </c>
      <c r="CY27" s="109">
        <v>13460.323044435261</v>
      </c>
      <c r="CZ27" s="109">
        <v>13476.037069376274</v>
      </c>
      <c r="DA27" s="108"/>
      <c r="DB27" s="112">
        <f t="shared" si="18"/>
        <v>0.45127923904632072</v>
      </c>
      <c r="DC27" s="112">
        <f t="shared" si="19"/>
        <v>-0.22882439247802222</v>
      </c>
      <c r="DD27" s="112">
        <f t="shared" si="20"/>
        <v>-4.3963223314544053E-2</v>
      </c>
      <c r="DE27" s="112">
        <f t="shared" si="21"/>
        <v>2.8438621413737541E-2</v>
      </c>
      <c r="DF27" s="112">
        <f t="shared" si="22"/>
        <v>0.33703229105338028</v>
      </c>
      <c r="DG27" s="112">
        <f t="shared" si="23"/>
        <v>6.6987984791573307E-2</v>
      </c>
      <c r="DH27" s="112">
        <f t="shared" si="24"/>
        <v>-4.5425457974027639E-2</v>
      </c>
      <c r="DI27" s="112">
        <f t="shared" si="25"/>
        <v>0.91985809658098816</v>
      </c>
      <c r="DJ27" s="112">
        <f t="shared" si="26"/>
        <v>0.33894552661515465</v>
      </c>
      <c r="DK27" s="112">
        <f t="shared" si="27"/>
        <v>0.16205645075943487</v>
      </c>
      <c r="DL27" s="112">
        <f t="shared" si="28"/>
        <v>3.7685696741308616E-2</v>
      </c>
      <c r="DM27" s="112">
        <f t="shared" si="29"/>
        <v>1.3224214010286528</v>
      </c>
      <c r="DN27" s="112">
        <f t="shared" si="30"/>
        <v>0.33123785021194729</v>
      </c>
      <c r="DO27" s="112">
        <f t="shared" si="31"/>
        <v>1.7573873533115134</v>
      </c>
      <c r="DP27" s="112">
        <f t="shared" si="32"/>
        <v>0.48684096958234124</v>
      </c>
      <c r="DQ27" s="112">
        <f t="shared" si="33"/>
        <v>-8.677249838769352E-2</v>
      </c>
    </row>
    <row r="28" spans="1:121" s="107" customFormat="1" ht="10">
      <c r="A28" s="108">
        <v>2016</v>
      </c>
      <c r="B28" s="109">
        <v>20294.707922352562</v>
      </c>
      <c r="C28" s="109">
        <v>19930.993610872039</v>
      </c>
      <c r="D28" s="109">
        <v>31709.2633602483</v>
      </c>
      <c r="E28" s="110">
        <f t="shared" si="0"/>
        <v>-1.7921633209607712E-2</v>
      </c>
      <c r="F28" s="110">
        <f t="shared" si="1"/>
        <v>0.56243999576479564</v>
      </c>
      <c r="G28" s="110"/>
      <c r="H28" s="111">
        <v>10694.166666666666</v>
      </c>
      <c r="I28" s="111">
        <v>13570.1</v>
      </c>
      <c r="J28" s="111">
        <v>12081.9</v>
      </c>
      <c r="K28" s="111">
        <v>13952.4</v>
      </c>
      <c r="L28" s="110">
        <f t="shared" si="2"/>
        <v>0.1297654484532067</v>
      </c>
      <c r="M28" s="110">
        <f t="shared" si="3"/>
        <v>2.8172231597408892E-2</v>
      </c>
      <c r="N28" s="110"/>
      <c r="O28" s="110">
        <f t="shared" si="4"/>
        <v>8.3918355067089889E-2</v>
      </c>
      <c r="P28" s="109">
        <v>12318.509049266884</v>
      </c>
      <c r="Q28" s="109">
        <v>65778.825557901975</v>
      </c>
      <c r="R28" s="109">
        <v>34370.252581829482</v>
      </c>
      <c r="S28" s="109">
        <v>54369.900238283102</v>
      </c>
      <c r="T28" s="109">
        <v>25294.096927286464</v>
      </c>
      <c r="U28" s="109">
        <v>20102.211265814185</v>
      </c>
      <c r="V28" s="109">
        <v>16244.772473179948</v>
      </c>
      <c r="W28" s="109">
        <v>36785.634381077405</v>
      </c>
      <c r="X28" s="109">
        <v>30914.173352149301</v>
      </c>
      <c r="Y28" s="109">
        <v>21716.785715083264</v>
      </c>
      <c r="Z28" s="109">
        <v>13390.510286904197</v>
      </c>
      <c r="AA28" s="109">
        <v>23806.215584184552</v>
      </c>
      <c r="AB28" s="109">
        <v>24782.103653920029</v>
      </c>
      <c r="AC28" s="108"/>
      <c r="AD28" s="109">
        <v>14219.339101355627</v>
      </c>
      <c r="AE28" s="109">
        <v>36892.810809484028</v>
      </c>
      <c r="AF28" s="109">
        <v>24137.210279046561</v>
      </c>
      <c r="AG28" s="109">
        <v>44028.451626884867</v>
      </c>
      <c r="AH28" s="109">
        <v>13332.61950120142</v>
      </c>
      <c r="AI28" s="109">
        <v>19268.120267791764</v>
      </c>
      <c r="AJ28" s="109">
        <v>11424.963692728839</v>
      </c>
      <c r="AK28" s="109">
        <v>27349.771551493934</v>
      </c>
      <c r="AL28" s="109">
        <v>34812.746093978254</v>
      </c>
      <c r="AM28" s="109">
        <v>15832.466406980113</v>
      </c>
      <c r="AN28" s="109">
        <v>12000.034990805596</v>
      </c>
      <c r="AO28" s="109">
        <v>17983.477202293525</v>
      </c>
      <c r="AP28" s="109">
        <v>17583.133684898268</v>
      </c>
      <c r="AQ28" s="108"/>
      <c r="AR28" s="112">
        <f t="shared" si="5"/>
        <v>-0.13367921241202574</v>
      </c>
      <c r="AS28" s="112">
        <f t="shared" si="6"/>
        <v>0.78297137340894141</v>
      </c>
      <c r="AT28" s="112">
        <f t="shared" si="7"/>
        <v>0.42395298315258056</v>
      </c>
      <c r="AU28" s="112">
        <f t="shared" si="8"/>
        <v>0.2348810423549732</v>
      </c>
      <c r="AV28" s="112">
        <f t="shared" si="9"/>
        <v>0.89715883851685563</v>
      </c>
      <c r="AW28" s="112">
        <f t="shared" si="10"/>
        <v>4.328865433836171E-2</v>
      </c>
      <c r="AX28" s="112">
        <f t="shared" si="11"/>
        <v>0.42186644177421484</v>
      </c>
      <c r="AY28" s="112">
        <f t="shared" si="12"/>
        <v>0.34500700716339461</v>
      </c>
      <c r="AZ28" s="112">
        <f t="shared" si="13"/>
        <v>-0.1119869352249494</v>
      </c>
      <c r="BA28" s="112">
        <f t="shared" si="14"/>
        <v>0.37166156913548942</v>
      </c>
      <c r="BB28" s="112">
        <f t="shared" si="15"/>
        <v>0.11587260346857153</v>
      </c>
      <c r="BC28" s="112">
        <f t="shared" si="16"/>
        <v>0.32378267653090043</v>
      </c>
      <c r="BD28" s="112">
        <f t="shared" si="17"/>
        <v>0.40942474180269595</v>
      </c>
      <c r="BE28" s="108"/>
      <c r="BF28" s="109">
        <v>34370.252581829482</v>
      </c>
      <c r="BG28" s="109">
        <v>20482.509321778147</v>
      </c>
      <c r="BH28" s="109">
        <v>17749.646715471124</v>
      </c>
      <c r="BI28" s="109">
        <v>19003.705467894033</v>
      </c>
      <c r="BJ28" s="109" t="s">
        <v>323</v>
      </c>
      <c r="BK28" s="109">
        <v>19320.581164899573</v>
      </c>
      <c r="BL28" s="109">
        <v>23461.661836073257</v>
      </c>
      <c r="BM28" s="109">
        <v>20141.612730133824</v>
      </c>
      <c r="BN28" s="109">
        <v>76038.121651339301</v>
      </c>
      <c r="BO28" s="109">
        <v>46510.735027249313</v>
      </c>
      <c r="BP28" s="109">
        <v>25427.397390061462</v>
      </c>
      <c r="BQ28" s="109">
        <v>28820.577542241677</v>
      </c>
      <c r="BR28" s="109">
        <v>57754.710597972466</v>
      </c>
      <c r="BS28" s="109">
        <v>23154.330001515886</v>
      </c>
      <c r="BT28" s="109">
        <v>54926.009239195177</v>
      </c>
      <c r="BU28" s="109" t="s">
        <v>323</v>
      </c>
      <c r="BV28" s="109">
        <v>30336.374605073815</v>
      </c>
      <c r="BW28" s="109" t="s">
        <v>323</v>
      </c>
      <c r="BX28" s="109">
        <v>23211.297475382697</v>
      </c>
      <c r="BY28" s="109">
        <v>15758.805571170926</v>
      </c>
      <c r="BZ28" s="109" t="s">
        <v>323</v>
      </c>
      <c r="CA28" s="109">
        <v>17310.207982805256</v>
      </c>
      <c r="CB28" s="109" t="s">
        <v>323</v>
      </c>
      <c r="CC28" s="109"/>
      <c r="CD28" s="109">
        <v>24137.210279046561</v>
      </c>
      <c r="CE28" s="109">
        <v>26793.413308977717</v>
      </c>
      <c r="CF28" s="109">
        <v>17242.031574454541</v>
      </c>
      <c r="CG28" s="109">
        <v>18770.389503417031</v>
      </c>
      <c r="CH28" s="109">
        <v>16957.369320819798</v>
      </c>
      <c r="CI28" s="109">
        <v>14327.247885823623</v>
      </c>
      <c r="CJ28" s="109">
        <v>23793.551917942168</v>
      </c>
      <c r="CK28" s="109">
        <v>22428.701061484608</v>
      </c>
      <c r="CL28" s="109">
        <v>41054.962230278783</v>
      </c>
      <c r="CM28" s="109">
        <v>35482.509708150064</v>
      </c>
      <c r="CN28" s="109">
        <v>22839.010679867319</v>
      </c>
      <c r="CO28" s="109">
        <v>25591.821579423271</v>
      </c>
      <c r="CP28" s="109">
        <v>24690.665340151787</v>
      </c>
      <c r="CQ28" s="109">
        <v>17190.212058351488</v>
      </c>
      <c r="CR28" s="109">
        <v>20792.254398201512</v>
      </c>
      <c r="CS28" s="109">
        <v>22060.198601431362</v>
      </c>
      <c r="CT28" s="109">
        <v>20738.823557064024</v>
      </c>
      <c r="CU28" s="109">
        <v>12609.436179206054</v>
      </c>
      <c r="CV28" s="109">
        <v>20022.08655918825</v>
      </c>
      <c r="CW28" s="109">
        <v>33902.031992945114</v>
      </c>
      <c r="CX28" s="109">
        <v>17006.22716192203</v>
      </c>
      <c r="CY28" s="109">
        <v>17576.105961377991</v>
      </c>
      <c r="CZ28" s="109">
        <v>17555.570502941322</v>
      </c>
      <c r="DA28" s="108"/>
      <c r="DB28" s="112">
        <f t="shared" si="18"/>
        <v>0.42395298315258056</v>
      </c>
      <c r="DC28" s="112">
        <f t="shared" si="19"/>
        <v>-0.23553938105694672</v>
      </c>
      <c r="DD28" s="112">
        <f t="shared" si="20"/>
        <v>2.9440564403597103E-2</v>
      </c>
      <c r="DE28" s="112">
        <f t="shared" si="21"/>
        <v>1.2430001222645259E-2</v>
      </c>
      <c r="DF28" s="112">
        <f t="shared" si="22"/>
        <v>0.34852005904195327</v>
      </c>
      <c r="DG28" s="112">
        <f t="shared" si="23"/>
        <v>-1.394874052489159E-2</v>
      </c>
      <c r="DH28" s="112">
        <f t="shared" si="24"/>
        <v>-0.1019715018306725</v>
      </c>
      <c r="DI28" s="112">
        <f t="shared" si="25"/>
        <v>0.85210550736446189</v>
      </c>
      <c r="DJ28" s="112">
        <f t="shared" si="26"/>
        <v>0.31080736424250599</v>
      </c>
      <c r="DK28" s="112">
        <f t="shared" si="27"/>
        <v>0.11333182275166664</v>
      </c>
      <c r="DL28" s="112">
        <f t="shared" si="28"/>
        <v>0.12616358522186788</v>
      </c>
      <c r="DM28" s="112">
        <f t="shared" si="29"/>
        <v>1.3391314005642512</v>
      </c>
      <c r="DN28" s="112">
        <f t="shared" si="30"/>
        <v>0.34694847992098277</v>
      </c>
      <c r="DO28" s="112">
        <f t="shared" si="31"/>
        <v>1.6416572338565731</v>
      </c>
      <c r="DP28" s="112">
        <f t="shared" si="32"/>
        <v>0.46278184592301463</v>
      </c>
      <c r="DQ28" s="112">
        <f t="shared" si="33"/>
        <v>-1.5128378217394878E-2</v>
      </c>
    </row>
    <row r="29" spans="1:121" s="107" customFormat="1" ht="10">
      <c r="A29" s="108">
        <v>2017</v>
      </c>
      <c r="B29" s="109">
        <v>26232.691115356822</v>
      </c>
      <c r="C29" s="109">
        <v>25687.663616487131</v>
      </c>
      <c r="D29" s="109">
        <v>39474.89134421973</v>
      </c>
      <c r="E29" s="110">
        <f t="shared" si="0"/>
        <v>-2.077665217315916E-2</v>
      </c>
      <c r="F29" s="110">
        <f t="shared" si="1"/>
        <v>0.50479762715274079</v>
      </c>
      <c r="G29" s="110"/>
      <c r="H29" s="111">
        <v>13300.699999999999</v>
      </c>
      <c r="I29" s="111">
        <v>16787.275000000001</v>
      </c>
      <c r="J29" s="111">
        <v>16150.95</v>
      </c>
      <c r="K29" s="111">
        <v>19164.2</v>
      </c>
      <c r="L29" s="110">
        <f t="shared" si="2"/>
        <v>0.21429323268700151</v>
      </c>
      <c r="M29" s="110">
        <f t="shared" si="3"/>
        <v>0.14159087761414524</v>
      </c>
      <c r="N29" s="110"/>
      <c r="O29" s="110">
        <f t="shared" si="4"/>
        <v>0.12222121811998798</v>
      </c>
      <c r="P29" s="109">
        <v>19162.608770272891</v>
      </c>
      <c r="Q29" s="109">
        <v>81170.604549443917</v>
      </c>
      <c r="R29" s="109">
        <v>44299.560649464438</v>
      </c>
      <c r="S29" s="109">
        <v>69644.57236566073</v>
      </c>
      <c r="T29" s="109">
        <v>30951.908939797027</v>
      </c>
      <c r="U29" s="109">
        <v>26063.071682468708</v>
      </c>
      <c r="V29" s="109">
        <v>18467.166021395748</v>
      </c>
      <c r="W29" s="109">
        <v>47618.475704373886</v>
      </c>
      <c r="X29" s="109">
        <v>40166.109801680293</v>
      </c>
      <c r="Y29" s="109">
        <v>27236.859545062776</v>
      </c>
      <c r="Z29" s="109">
        <v>17342.314931206332</v>
      </c>
      <c r="AA29" s="109">
        <v>31024.199501317034</v>
      </c>
      <c r="AB29" s="109">
        <v>34639.796641779758</v>
      </c>
      <c r="AC29" s="108"/>
      <c r="AD29" s="109">
        <v>19585.508385479061</v>
      </c>
      <c r="AE29" s="109">
        <v>48982.060200926673</v>
      </c>
      <c r="AF29" s="109">
        <v>31284.144670710728</v>
      </c>
      <c r="AG29" s="109">
        <v>56107.826185083446</v>
      </c>
      <c r="AH29" s="109">
        <v>17544.640822802558</v>
      </c>
      <c r="AI29" s="109">
        <v>25255.754145566014</v>
      </c>
      <c r="AJ29" s="109">
        <v>14789.080676314776</v>
      </c>
      <c r="AK29" s="109">
        <v>34451.382994927604</v>
      </c>
      <c r="AL29" s="109">
        <v>42951.323935966218</v>
      </c>
      <c r="AM29" s="109">
        <v>20920.747319386952</v>
      </c>
      <c r="AN29" s="109">
        <v>15311.726062541748</v>
      </c>
      <c r="AO29" s="109">
        <v>23285.931489432285</v>
      </c>
      <c r="AP29" s="109">
        <v>23003.365420604561</v>
      </c>
      <c r="AQ29" s="108"/>
      <c r="AR29" s="112">
        <f t="shared" si="5"/>
        <v>-2.1592475767425734E-2</v>
      </c>
      <c r="AS29" s="112">
        <f t="shared" si="6"/>
        <v>0.65714966288633736</v>
      </c>
      <c r="AT29" s="112">
        <f t="shared" si="7"/>
        <v>0.41603873514046175</v>
      </c>
      <c r="AU29" s="112">
        <f t="shared" si="8"/>
        <v>0.2412630661527233</v>
      </c>
      <c r="AV29" s="112">
        <f t="shared" si="9"/>
        <v>0.76418025609103402</v>
      </c>
      <c r="AW29" s="112">
        <f t="shared" si="10"/>
        <v>3.1965687195463444E-2</v>
      </c>
      <c r="AX29" s="112">
        <f t="shared" si="11"/>
        <v>0.24870277102291771</v>
      </c>
      <c r="AY29" s="112">
        <f t="shared" si="12"/>
        <v>0.38219344376929421</v>
      </c>
      <c r="AZ29" s="112">
        <f t="shared" si="13"/>
        <v>-6.4845827300649694E-2</v>
      </c>
      <c r="BA29" s="112">
        <f t="shared" si="14"/>
        <v>0.30190662547808578</v>
      </c>
      <c r="BB29" s="112">
        <f t="shared" si="15"/>
        <v>0.13261658812145094</v>
      </c>
      <c r="BC29" s="112">
        <f t="shared" si="16"/>
        <v>0.33231515842072112</v>
      </c>
      <c r="BD29" s="112">
        <f t="shared" si="17"/>
        <v>0.50585777378262309</v>
      </c>
      <c r="BE29" s="108"/>
      <c r="BF29" s="109">
        <v>44299.560649464438</v>
      </c>
      <c r="BG29" s="109">
        <v>26103.848366015824</v>
      </c>
      <c r="BH29" s="109">
        <v>19416.830038655364</v>
      </c>
      <c r="BI29" s="109">
        <v>26378.720628255422</v>
      </c>
      <c r="BJ29" s="109" t="s">
        <v>323</v>
      </c>
      <c r="BK29" s="109">
        <v>21129.900551523111</v>
      </c>
      <c r="BL29" s="109">
        <v>27400.025615486549</v>
      </c>
      <c r="BM29" s="109">
        <v>28952.680309046482</v>
      </c>
      <c r="BN29" s="109">
        <v>86363.383044761824</v>
      </c>
      <c r="BO29" s="109">
        <v>58198.269820560847</v>
      </c>
      <c r="BP29" s="109">
        <v>30044.848749370332</v>
      </c>
      <c r="BQ29" s="109">
        <v>39049.295737700922</v>
      </c>
      <c r="BR29" s="109">
        <v>80696.072870828546</v>
      </c>
      <c r="BS29" s="109">
        <v>31210.790375122084</v>
      </c>
      <c r="BT29" s="109">
        <v>71098.208364827093</v>
      </c>
      <c r="BU29" s="109" t="s">
        <v>323</v>
      </c>
      <c r="BV29" s="109">
        <v>35529.376904092765</v>
      </c>
      <c r="BW29" s="109" t="s">
        <v>323</v>
      </c>
      <c r="BX29" s="109">
        <v>27274.996140834861</v>
      </c>
      <c r="BY29" s="109">
        <v>27155.300154616096</v>
      </c>
      <c r="BZ29" s="109" t="s">
        <v>323</v>
      </c>
      <c r="CA29" s="109">
        <v>22303.848828336224</v>
      </c>
      <c r="CB29" s="109" t="s">
        <v>323</v>
      </c>
      <c r="CC29" s="109"/>
      <c r="CD29" s="109">
        <v>31284.144670710728</v>
      </c>
      <c r="CE29" s="109">
        <v>34329.185057299845</v>
      </c>
      <c r="CF29" s="109">
        <v>22240.417363781617</v>
      </c>
      <c r="CG29" s="109">
        <v>24026.86588464231</v>
      </c>
      <c r="CH29" s="109">
        <v>21579.551994535024</v>
      </c>
      <c r="CI29" s="109">
        <v>18897.881150680256</v>
      </c>
      <c r="CJ29" s="109">
        <v>30381.58939476349</v>
      </c>
      <c r="CK29" s="109">
        <v>29269.021438688404</v>
      </c>
      <c r="CL29" s="109">
        <v>52775.099644285459</v>
      </c>
      <c r="CM29" s="109">
        <v>46305.828150144545</v>
      </c>
      <c r="CN29" s="109">
        <v>29805.483735671394</v>
      </c>
      <c r="CO29" s="109">
        <v>33570.719052039458</v>
      </c>
      <c r="CP29" s="109">
        <v>31323.381722833194</v>
      </c>
      <c r="CQ29" s="109">
        <v>22211.272932187156</v>
      </c>
      <c r="CR29" s="109">
        <v>27115.357856713523</v>
      </c>
      <c r="CS29" s="109">
        <v>29616.091010093744</v>
      </c>
      <c r="CT29" s="109">
        <v>26454.985179936513</v>
      </c>
      <c r="CU29" s="109">
        <v>15289.007509867406</v>
      </c>
      <c r="CV29" s="109">
        <v>25941.509764414663</v>
      </c>
      <c r="CW29" s="109">
        <v>43729.17917537038</v>
      </c>
      <c r="CX29" s="109">
        <v>21744.607773419801</v>
      </c>
      <c r="CY29" s="109">
        <v>23257.507634144291</v>
      </c>
      <c r="CZ29" s="109">
        <v>21922.304384640302</v>
      </c>
      <c r="DA29" s="108"/>
      <c r="DB29" s="112">
        <f t="shared" si="18"/>
        <v>0.41603873514046175</v>
      </c>
      <c r="DC29" s="112">
        <f t="shared" si="19"/>
        <v>-0.23960186289173113</v>
      </c>
      <c r="DD29" s="112">
        <f t="shared" si="20"/>
        <v>-0.12695747921189859</v>
      </c>
      <c r="DE29" s="112">
        <f t="shared" si="21"/>
        <v>9.7884374720565992E-2</v>
      </c>
      <c r="DF29" s="112">
        <f t="shared" si="22"/>
        <v>0.11810950566606304</v>
      </c>
      <c r="DG29" s="112">
        <f t="shared" si="23"/>
        <v>-9.8137188957956201E-2</v>
      </c>
      <c r="DH29" s="112">
        <f t="shared" si="24"/>
        <v>-1.0808052818047975E-2</v>
      </c>
      <c r="DI29" s="112">
        <f t="shared" si="25"/>
        <v>0.63644187556002718</v>
      </c>
      <c r="DJ29" s="112">
        <f t="shared" si="26"/>
        <v>0.25682386311838767</v>
      </c>
      <c r="DK29" s="112">
        <f t="shared" si="27"/>
        <v>8.0309051791185304E-3</v>
      </c>
      <c r="DL29" s="112">
        <f t="shared" si="28"/>
        <v>0.16319509502220919</v>
      </c>
      <c r="DM29" s="112">
        <f t="shared" si="29"/>
        <v>1.5762248018069234</v>
      </c>
      <c r="DN29" s="112">
        <f t="shared" si="30"/>
        <v>0.40517792340903624</v>
      </c>
      <c r="DO29" s="112">
        <f t="shared" si="31"/>
        <v>1.6220641726557115</v>
      </c>
      <c r="DP29" s="112">
        <f t="shared" si="32"/>
        <v>0.34301254234072598</v>
      </c>
      <c r="DQ29" s="112">
        <f t="shared" si="33"/>
        <v>-4.10043423745029E-2</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workbookViewId="0">
      <selection activeCell="E32" sqref="E32"/>
    </sheetView>
  </sheetViews>
  <sheetFormatPr baseColWidth="10" defaultRowHeight="12" x14ac:dyDescent="0"/>
  <cols>
    <col min="2" max="3" width="10.83203125" style="118"/>
  </cols>
  <sheetData>
    <row r="1" spans="1:36">
      <c r="A1" s="144" t="s">
        <v>703</v>
      </c>
      <c r="B1" s="144"/>
      <c r="C1" s="144"/>
    </row>
    <row r="2" spans="1:36">
      <c r="A2" s="144" t="s">
        <v>211</v>
      </c>
      <c r="B2" s="144"/>
      <c r="C2" s="144"/>
    </row>
    <row r="3" spans="1:36">
      <c r="A3" s="144" t="s">
        <v>704</v>
      </c>
      <c r="B3" s="144"/>
      <c r="C3" s="144"/>
    </row>
    <row r="4" spans="1:36">
      <c r="A4" s="145" t="s">
        <v>257</v>
      </c>
      <c r="B4" s="145"/>
      <c r="C4" s="145"/>
    </row>
    <row r="5" spans="1:36" s="118" customFormat="1">
      <c r="A5" s="145"/>
      <c r="B5" s="145"/>
      <c r="C5" s="145"/>
    </row>
    <row r="6" spans="1:36">
      <c r="A6" t="s">
        <v>705</v>
      </c>
      <c r="B6" s="118" t="s">
        <v>738</v>
      </c>
      <c r="C6" s="118" t="s">
        <v>739</v>
      </c>
      <c r="D6" t="s">
        <v>736</v>
      </c>
      <c r="E6" t="s">
        <v>706</v>
      </c>
      <c r="F6" t="s">
        <v>707</v>
      </c>
      <c r="G6" t="s">
        <v>708</v>
      </c>
      <c r="H6" t="s">
        <v>709</v>
      </c>
      <c r="I6" t="s">
        <v>710</v>
      </c>
      <c r="J6" t="s">
        <v>711</v>
      </c>
      <c r="K6" t="s">
        <v>712</v>
      </c>
      <c r="L6" t="s">
        <v>713</v>
      </c>
      <c r="M6" t="s">
        <v>714</v>
      </c>
      <c r="N6" t="s">
        <v>715</v>
      </c>
      <c r="O6" t="s">
        <v>716</v>
      </c>
      <c r="P6" t="s">
        <v>717</v>
      </c>
      <c r="Q6" t="s">
        <v>718</v>
      </c>
      <c r="R6" t="s">
        <v>719</v>
      </c>
      <c r="S6" t="s">
        <v>720</v>
      </c>
      <c r="T6" t="s">
        <v>721</v>
      </c>
      <c r="U6" t="s">
        <v>722</v>
      </c>
      <c r="V6" t="s">
        <v>723</v>
      </c>
      <c r="W6" t="s">
        <v>724</v>
      </c>
      <c r="X6" t="s">
        <v>725</v>
      </c>
      <c r="Y6" t="s">
        <v>726</v>
      </c>
      <c r="Z6" t="s">
        <v>727</v>
      </c>
      <c r="AB6" t="s">
        <v>737</v>
      </c>
      <c r="AC6" t="s">
        <v>728</v>
      </c>
      <c r="AD6" t="s">
        <v>729</v>
      </c>
      <c r="AE6" t="s">
        <v>730</v>
      </c>
      <c r="AF6" t="s">
        <v>731</v>
      </c>
      <c r="AG6" t="s">
        <v>732</v>
      </c>
      <c r="AH6" t="s">
        <v>733</v>
      </c>
      <c r="AI6" t="s">
        <v>734</v>
      </c>
      <c r="AJ6" s="118" t="s">
        <v>735</v>
      </c>
    </row>
    <row r="7" spans="1:36">
      <c r="A7">
        <v>1992</v>
      </c>
      <c r="B7" s="146">
        <f>T7/D7</f>
        <v>0.27699572779542636</v>
      </c>
      <c r="C7" s="146">
        <f>T7/R7</f>
        <v>0.68344049024888254</v>
      </c>
      <c r="D7">
        <v>532045917</v>
      </c>
      <c r="E7">
        <v>316409811</v>
      </c>
      <c r="F7">
        <v>82049495</v>
      </c>
      <c r="G7">
        <v>57755824</v>
      </c>
      <c r="H7">
        <v>8454543</v>
      </c>
      <c r="I7">
        <v>15827478</v>
      </c>
      <c r="J7">
        <v>11649</v>
      </c>
      <c r="K7">
        <v>29162207</v>
      </c>
      <c r="L7">
        <v>192056156</v>
      </c>
      <c r="M7">
        <v>109885559</v>
      </c>
      <c r="N7">
        <v>58013270</v>
      </c>
      <c r="O7">
        <v>24157327</v>
      </c>
      <c r="P7">
        <v>5406857</v>
      </c>
      <c r="Q7">
        <v>7735097</v>
      </c>
      <c r="R7">
        <v>215636106</v>
      </c>
      <c r="S7">
        <v>212092456</v>
      </c>
      <c r="T7">
        <v>147374446</v>
      </c>
      <c r="U7">
        <v>64718009</v>
      </c>
      <c r="V7">
        <v>26041311</v>
      </c>
      <c r="W7">
        <v>38676699</v>
      </c>
      <c r="X7">
        <v>3543650</v>
      </c>
      <c r="Y7" t="s">
        <v>18</v>
      </c>
      <c r="Z7" t="s">
        <v>18</v>
      </c>
      <c r="AB7">
        <v>558404975</v>
      </c>
      <c r="AC7">
        <v>346959121</v>
      </c>
      <c r="AD7">
        <v>23842871</v>
      </c>
      <c r="AE7">
        <v>48980434</v>
      </c>
      <c r="AF7">
        <v>1377233</v>
      </c>
      <c r="AG7">
        <v>5952596</v>
      </c>
      <c r="AH7">
        <v>131292719</v>
      </c>
      <c r="AI7" t="s">
        <v>18</v>
      </c>
      <c r="AJ7">
        <v>-26359058</v>
      </c>
    </row>
    <row r="8" spans="1:36">
      <c r="A8">
        <v>1993</v>
      </c>
      <c r="B8" s="146">
        <f t="shared" ref="B8:B34" si="0">T8/D8</f>
        <v>0.25103322573081294</v>
      </c>
      <c r="C8" s="146">
        <f t="shared" ref="C8:C34" si="1">T8/R8</f>
        <v>0.57756865241547184</v>
      </c>
      <c r="D8">
        <v>608482959</v>
      </c>
      <c r="E8">
        <v>344013204</v>
      </c>
      <c r="F8">
        <v>94362309</v>
      </c>
      <c r="G8">
        <v>62395271</v>
      </c>
      <c r="H8">
        <v>13012583</v>
      </c>
      <c r="I8">
        <v>18934060</v>
      </c>
      <c r="J8">
        <v>20395</v>
      </c>
      <c r="K8">
        <v>18411336</v>
      </c>
      <c r="L8">
        <v>210240634</v>
      </c>
      <c r="M8">
        <v>126869685</v>
      </c>
      <c r="N8">
        <v>60328000</v>
      </c>
      <c r="O8">
        <v>23042949</v>
      </c>
      <c r="P8">
        <v>6492206</v>
      </c>
      <c r="Q8">
        <v>14506718</v>
      </c>
      <c r="R8">
        <v>264469755</v>
      </c>
      <c r="S8">
        <v>250397739</v>
      </c>
      <c r="T8">
        <v>152749440</v>
      </c>
      <c r="U8">
        <v>97648299</v>
      </c>
      <c r="V8">
        <v>54524242</v>
      </c>
      <c r="W8">
        <v>43124057</v>
      </c>
      <c r="X8">
        <v>14072016</v>
      </c>
      <c r="Y8" t="s">
        <v>18</v>
      </c>
      <c r="Z8" t="s">
        <v>18</v>
      </c>
      <c r="AB8">
        <v>706587788</v>
      </c>
      <c r="AC8">
        <v>444385111</v>
      </c>
      <c r="AD8">
        <v>26686916</v>
      </c>
      <c r="AE8">
        <v>69864057</v>
      </c>
      <c r="AF8">
        <v>1058290</v>
      </c>
      <c r="AG8">
        <v>8769396</v>
      </c>
      <c r="AH8">
        <v>155824019</v>
      </c>
      <c r="AI8" t="s">
        <v>18</v>
      </c>
      <c r="AJ8">
        <v>-98104830</v>
      </c>
    </row>
    <row r="9" spans="1:36">
      <c r="A9">
        <v>1994</v>
      </c>
      <c r="B9" s="146">
        <f t="shared" si="0"/>
        <v>0.22362715106076234</v>
      </c>
      <c r="C9" s="146">
        <f t="shared" si="1"/>
        <v>0.57264555846394083</v>
      </c>
      <c r="D9">
        <v>700399729</v>
      </c>
      <c r="E9">
        <v>426882553</v>
      </c>
      <c r="F9">
        <v>116014775</v>
      </c>
      <c r="G9">
        <v>82530732</v>
      </c>
      <c r="H9">
        <v>10129742</v>
      </c>
      <c r="I9">
        <v>23338712</v>
      </c>
      <c r="J9">
        <v>15589</v>
      </c>
      <c r="K9">
        <v>36417712</v>
      </c>
      <c r="L9">
        <v>237318648</v>
      </c>
      <c r="M9">
        <v>140201525</v>
      </c>
      <c r="N9">
        <v>74196867</v>
      </c>
      <c r="O9">
        <v>22920256</v>
      </c>
      <c r="P9">
        <v>6847843</v>
      </c>
      <c r="Q9">
        <v>30283575</v>
      </c>
      <c r="R9">
        <v>273517176</v>
      </c>
      <c r="S9">
        <v>259545986</v>
      </c>
      <c r="T9">
        <v>156628396</v>
      </c>
      <c r="U9">
        <v>102917591</v>
      </c>
      <c r="V9">
        <v>54518232</v>
      </c>
      <c r="W9">
        <v>48399358</v>
      </c>
      <c r="X9">
        <v>13971190</v>
      </c>
      <c r="Y9" t="s">
        <v>18</v>
      </c>
      <c r="Z9" t="s">
        <v>18</v>
      </c>
      <c r="AB9">
        <v>700327265</v>
      </c>
      <c r="AC9">
        <v>452982170</v>
      </c>
      <c r="AD9">
        <v>25063860</v>
      </c>
      <c r="AE9">
        <v>58185731</v>
      </c>
      <c r="AF9">
        <v>1155997</v>
      </c>
      <c r="AG9">
        <v>25457485</v>
      </c>
      <c r="AH9">
        <v>137482023</v>
      </c>
      <c r="AI9" t="s">
        <v>18</v>
      </c>
      <c r="AJ9">
        <v>72464</v>
      </c>
    </row>
    <row r="10" spans="1:36">
      <c r="A10">
        <v>1995</v>
      </c>
      <c r="B10" s="146">
        <f t="shared" si="0"/>
        <v>0.20282720541557445</v>
      </c>
      <c r="C10" s="146">
        <f t="shared" si="1"/>
        <v>0.59301449116434135</v>
      </c>
      <c r="D10">
        <v>760500524</v>
      </c>
      <c r="E10">
        <v>500388505</v>
      </c>
      <c r="F10">
        <v>127249795</v>
      </c>
      <c r="G10">
        <v>92043920</v>
      </c>
      <c r="H10">
        <v>11294064</v>
      </c>
      <c r="I10">
        <v>23905767</v>
      </c>
      <c r="J10">
        <v>6044</v>
      </c>
      <c r="K10">
        <v>26401688</v>
      </c>
      <c r="L10">
        <v>266429642</v>
      </c>
      <c r="M10">
        <v>165172462</v>
      </c>
      <c r="N10">
        <v>79522410</v>
      </c>
      <c r="O10">
        <v>21734770</v>
      </c>
      <c r="P10">
        <v>6731164</v>
      </c>
      <c r="Q10">
        <v>73576216</v>
      </c>
      <c r="R10">
        <v>260112018</v>
      </c>
      <c r="S10">
        <v>247031842</v>
      </c>
      <c r="T10">
        <v>154250196</v>
      </c>
      <c r="U10">
        <v>92781646</v>
      </c>
      <c r="V10">
        <v>53496872</v>
      </c>
      <c r="W10">
        <v>39284774</v>
      </c>
      <c r="X10">
        <v>13080177</v>
      </c>
      <c r="Y10" t="s">
        <v>18</v>
      </c>
      <c r="Z10" t="s">
        <v>18</v>
      </c>
      <c r="AB10">
        <v>820398082</v>
      </c>
      <c r="AC10">
        <v>478026280</v>
      </c>
      <c r="AD10">
        <v>31874163</v>
      </c>
      <c r="AE10">
        <v>65983054</v>
      </c>
      <c r="AF10">
        <v>1193672</v>
      </c>
      <c r="AG10">
        <v>17367718</v>
      </c>
      <c r="AH10">
        <v>202506240</v>
      </c>
      <c r="AI10">
        <v>23446956</v>
      </c>
      <c r="AJ10">
        <v>-59897558</v>
      </c>
    </row>
    <row r="11" spans="1:36">
      <c r="A11">
        <v>1996</v>
      </c>
      <c r="B11" s="146">
        <f t="shared" si="0"/>
        <v>0.2040906508070276</v>
      </c>
      <c r="C11" s="146">
        <f t="shared" si="1"/>
        <v>0.56507800361999938</v>
      </c>
      <c r="D11">
        <v>774021482</v>
      </c>
      <c r="E11">
        <v>494466187</v>
      </c>
      <c r="F11">
        <v>132707747</v>
      </c>
      <c r="G11">
        <v>96492214</v>
      </c>
      <c r="H11">
        <v>10777003</v>
      </c>
      <c r="I11">
        <v>25430719</v>
      </c>
      <c r="J11">
        <v>7810</v>
      </c>
      <c r="K11">
        <v>16801167</v>
      </c>
      <c r="L11">
        <v>326465072</v>
      </c>
      <c r="M11">
        <v>223775120</v>
      </c>
      <c r="N11">
        <v>86740102</v>
      </c>
      <c r="O11">
        <v>15949850</v>
      </c>
      <c r="P11">
        <v>9503627</v>
      </c>
      <c r="Q11">
        <v>8988575</v>
      </c>
      <c r="R11">
        <v>279555295</v>
      </c>
      <c r="S11">
        <v>268589269</v>
      </c>
      <c r="T11">
        <v>157970548</v>
      </c>
      <c r="U11">
        <v>110618722</v>
      </c>
      <c r="V11">
        <v>54872845</v>
      </c>
      <c r="W11">
        <v>55745876</v>
      </c>
      <c r="X11">
        <v>10966026</v>
      </c>
      <c r="Y11" t="s">
        <v>18</v>
      </c>
      <c r="Z11" t="s">
        <v>18</v>
      </c>
      <c r="AB11">
        <v>695599337</v>
      </c>
      <c r="AC11">
        <v>421521775</v>
      </c>
      <c r="AD11">
        <v>25914245</v>
      </c>
      <c r="AE11">
        <v>46970292</v>
      </c>
      <c r="AF11">
        <v>1509880</v>
      </c>
      <c r="AG11">
        <v>35844147</v>
      </c>
      <c r="AH11">
        <v>163838998</v>
      </c>
      <c r="AI11" t="s">
        <v>18</v>
      </c>
      <c r="AJ11">
        <v>78422146</v>
      </c>
    </row>
    <row r="12" spans="1:36">
      <c r="A12">
        <v>1997</v>
      </c>
      <c r="B12" s="146">
        <f t="shared" si="0"/>
        <v>0.23019096702103364</v>
      </c>
      <c r="C12" s="146">
        <f t="shared" si="1"/>
        <v>0.60918605349856414</v>
      </c>
      <c r="D12">
        <v>838974233</v>
      </c>
      <c r="E12">
        <v>521954024</v>
      </c>
      <c r="F12">
        <v>140176860</v>
      </c>
      <c r="G12">
        <v>107142146</v>
      </c>
      <c r="H12">
        <v>12102468</v>
      </c>
      <c r="I12">
        <v>20929457</v>
      </c>
      <c r="J12">
        <v>2790</v>
      </c>
      <c r="K12">
        <v>24368343</v>
      </c>
      <c r="L12">
        <v>345544310</v>
      </c>
      <c r="M12">
        <v>242659699</v>
      </c>
      <c r="N12">
        <v>87396161</v>
      </c>
      <c r="O12">
        <v>15488451</v>
      </c>
      <c r="P12">
        <v>9002171</v>
      </c>
      <c r="Q12">
        <v>2862339</v>
      </c>
      <c r="R12">
        <v>317020209</v>
      </c>
      <c r="S12">
        <v>308384757</v>
      </c>
      <c r="T12">
        <v>193124290</v>
      </c>
      <c r="U12">
        <v>115260467</v>
      </c>
      <c r="V12">
        <v>58262035</v>
      </c>
      <c r="W12">
        <v>56998432</v>
      </c>
      <c r="X12">
        <v>8635452</v>
      </c>
      <c r="Y12" t="s">
        <v>18</v>
      </c>
      <c r="Z12" t="s">
        <v>18</v>
      </c>
      <c r="AB12">
        <v>728004710</v>
      </c>
      <c r="AC12">
        <v>433903036</v>
      </c>
      <c r="AD12">
        <v>34027473</v>
      </c>
      <c r="AE12">
        <v>58136698</v>
      </c>
      <c r="AF12">
        <v>1562000</v>
      </c>
      <c r="AG12">
        <v>17771847</v>
      </c>
      <c r="AH12">
        <v>182603656</v>
      </c>
      <c r="AI12" t="s">
        <v>18</v>
      </c>
      <c r="AJ12">
        <v>110969523</v>
      </c>
    </row>
    <row r="13" spans="1:36">
      <c r="A13">
        <v>1998</v>
      </c>
      <c r="B13" s="146">
        <f t="shared" si="0"/>
        <v>0.25983022248129567</v>
      </c>
      <c r="C13" s="146">
        <f t="shared" si="1"/>
        <v>0.64538572759162416</v>
      </c>
      <c r="D13">
        <v>804391306</v>
      </c>
      <c r="E13">
        <v>480545948</v>
      </c>
      <c r="F13">
        <v>169465205</v>
      </c>
      <c r="G13">
        <v>111469421</v>
      </c>
      <c r="H13">
        <v>13587707</v>
      </c>
      <c r="I13">
        <v>44406074</v>
      </c>
      <c r="J13">
        <v>2003</v>
      </c>
      <c r="K13">
        <v>26756437</v>
      </c>
      <c r="L13">
        <v>268864352</v>
      </c>
      <c r="M13">
        <v>164903557</v>
      </c>
      <c r="N13">
        <v>90554260</v>
      </c>
      <c r="O13">
        <v>13406535</v>
      </c>
      <c r="P13">
        <v>8456724</v>
      </c>
      <c r="Q13">
        <v>7003231</v>
      </c>
      <c r="R13">
        <v>323845358</v>
      </c>
      <c r="S13">
        <v>315961022</v>
      </c>
      <c r="T13">
        <v>209005172</v>
      </c>
      <c r="U13">
        <v>106955850</v>
      </c>
      <c r="V13">
        <v>57922822</v>
      </c>
      <c r="W13">
        <v>49033028</v>
      </c>
      <c r="X13">
        <v>7884336</v>
      </c>
      <c r="Y13" t="s">
        <v>18</v>
      </c>
      <c r="Z13" t="s">
        <v>18</v>
      </c>
      <c r="AB13">
        <v>788791032</v>
      </c>
      <c r="AC13">
        <v>473789105</v>
      </c>
      <c r="AD13">
        <v>37845318</v>
      </c>
      <c r="AE13">
        <v>73167034</v>
      </c>
      <c r="AF13">
        <v>1542664</v>
      </c>
      <c r="AG13">
        <v>13587899</v>
      </c>
      <c r="AH13">
        <v>188859012</v>
      </c>
      <c r="AI13" t="s">
        <v>18</v>
      </c>
      <c r="AJ13">
        <v>15600273</v>
      </c>
    </row>
    <row r="14" spans="1:36">
      <c r="A14">
        <v>1999</v>
      </c>
      <c r="B14" s="146">
        <f t="shared" si="0"/>
        <v>0.23952001058319111</v>
      </c>
      <c r="C14" s="146">
        <f t="shared" si="1"/>
        <v>0.61683979743117312</v>
      </c>
      <c r="D14">
        <v>834530900</v>
      </c>
      <c r="E14">
        <v>510481041</v>
      </c>
      <c r="F14">
        <v>155599717</v>
      </c>
      <c r="G14">
        <v>108866043</v>
      </c>
      <c r="H14">
        <v>12174161</v>
      </c>
      <c r="I14">
        <v>34556251</v>
      </c>
      <c r="J14">
        <v>3262</v>
      </c>
      <c r="K14">
        <v>27522395</v>
      </c>
      <c r="L14">
        <v>316468710</v>
      </c>
      <c r="M14">
        <v>191558926</v>
      </c>
      <c r="N14">
        <v>115592685</v>
      </c>
      <c r="O14">
        <v>9317098</v>
      </c>
      <c r="P14">
        <v>9049174</v>
      </c>
      <c r="Q14">
        <v>1841046</v>
      </c>
      <c r="R14">
        <v>324049860</v>
      </c>
      <c r="S14">
        <v>307614817</v>
      </c>
      <c r="T14">
        <v>199886850</v>
      </c>
      <c r="U14">
        <v>107727967</v>
      </c>
      <c r="V14">
        <v>62543149</v>
      </c>
      <c r="W14">
        <v>45184818</v>
      </c>
      <c r="X14">
        <v>16435042</v>
      </c>
      <c r="Y14" t="s">
        <v>18</v>
      </c>
      <c r="Z14" t="s">
        <v>18</v>
      </c>
      <c r="AB14">
        <v>915058563</v>
      </c>
      <c r="AC14">
        <v>530237303</v>
      </c>
      <c r="AD14">
        <v>36783453</v>
      </c>
      <c r="AE14">
        <v>89718337</v>
      </c>
      <c r="AF14">
        <v>1615000</v>
      </c>
      <c r="AG14">
        <v>43120692</v>
      </c>
      <c r="AH14">
        <v>213583778</v>
      </c>
      <c r="AI14" t="s">
        <v>18</v>
      </c>
      <c r="AJ14">
        <v>-80527663</v>
      </c>
    </row>
    <row r="15" spans="1:36">
      <c r="A15">
        <v>2000</v>
      </c>
      <c r="B15" s="146">
        <f t="shared" si="0"/>
        <v>0.20246190561151445</v>
      </c>
      <c r="C15" s="146">
        <f t="shared" si="1"/>
        <v>0.63030633475147502</v>
      </c>
      <c r="D15">
        <v>994400593</v>
      </c>
      <c r="E15">
        <v>674987273</v>
      </c>
      <c r="F15">
        <v>167920386</v>
      </c>
      <c r="G15">
        <v>124866903</v>
      </c>
      <c r="H15">
        <v>13481983</v>
      </c>
      <c r="I15">
        <v>29571500</v>
      </c>
      <c r="J15" t="s">
        <v>18</v>
      </c>
      <c r="K15">
        <v>25079928</v>
      </c>
      <c r="L15">
        <v>470911701</v>
      </c>
      <c r="M15">
        <v>329666444</v>
      </c>
      <c r="N15">
        <v>125101052</v>
      </c>
      <c r="O15">
        <v>16144205</v>
      </c>
      <c r="P15">
        <v>9183309</v>
      </c>
      <c r="Q15">
        <v>1891948</v>
      </c>
      <c r="R15">
        <v>319413320</v>
      </c>
      <c r="S15">
        <v>317546724</v>
      </c>
      <c r="T15">
        <v>201328239</v>
      </c>
      <c r="U15">
        <v>116218484</v>
      </c>
      <c r="V15">
        <v>68220659</v>
      </c>
      <c r="W15">
        <v>47997825</v>
      </c>
      <c r="X15">
        <v>1866596</v>
      </c>
      <c r="Y15" t="s">
        <v>18</v>
      </c>
      <c r="Z15" t="s">
        <v>18</v>
      </c>
      <c r="AB15">
        <v>963777389</v>
      </c>
      <c r="AC15">
        <v>546860507</v>
      </c>
      <c r="AD15">
        <v>36576519</v>
      </c>
      <c r="AE15">
        <v>75214386</v>
      </c>
      <c r="AF15">
        <v>1347748</v>
      </c>
      <c r="AG15">
        <v>78264860</v>
      </c>
      <c r="AH15">
        <v>225513369</v>
      </c>
      <c r="AI15" t="s">
        <v>18</v>
      </c>
      <c r="AJ15">
        <v>30623204</v>
      </c>
    </row>
    <row r="16" spans="1:36">
      <c r="A16">
        <v>2001</v>
      </c>
      <c r="B16" s="146">
        <f t="shared" si="0"/>
        <v>0.20518811553314587</v>
      </c>
      <c r="C16" s="146">
        <f t="shared" si="1"/>
        <v>0.61985076099781411</v>
      </c>
      <c r="D16">
        <v>978583065</v>
      </c>
      <c r="E16">
        <v>654644421</v>
      </c>
      <c r="F16">
        <v>175945570</v>
      </c>
      <c r="G16">
        <v>135574793</v>
      </c>
      <c r="H16">
        <v>15281192</v>
      </c>
      <c r="I16">
        <v>25089585</v>
      </c>
      <c r="J16" t="s">
        <v>18</v>
      </c>
      <c r="K16">
        <v>24703589</v>
      </c>
      <c r="L16">
        <v>441060067</v>
      </c>
      <c r="M16">
        <v>285988097</v>
      </c>
      <c r="N16">
        <v>134228118</v>
      </c>
      <c r="O16">
        <v>20843852</v>
      </c>
      <c r="P16">
        <v>10400514</v>
      </c>
      <c r="Q16">
        <v>2534682</v>
      </c>
      <c r="R16">
        <v>323938644</v>
      </c>
      <c r="S16">
        <v>308576473</v>
      </c>
      <c r="T16">
        <v>200793615</v>
      </c>
      <c r="U16">
        <v>107782858</v>
      </c>
      <c r="V16">
        <v>52348435</v>
      </c>
      <c r="W16">
        <v>55434423</v>
      </c>
      <c r="X16">
        <v>15362171</v>
      </c>
      <c r="Y16" t="s">
        <v>18</v>
      </c>
      <c r="Z16" t="s">
        <v>18</v>
      </c>
      <c r="AB16">
        <v>1033335682</v>
      </c>
      <c r="AC16">
        <v>577616393</v>
      </c>
      <c r="AD16">
        <v>36264807</v>
      </c>
      <c r="AE16">
        <v>88265980</v>
      </c>
      <c r="AF16">
        <v>1421626</v>
      </c>
      <c r="AG16">
        <v>95939937</v>
      </c>
      <c r="AH16">
        <v>233826939</v>
      </c>
      <c r="AI16" t="s">
        <v>18</v>
      </c>
      <c r="AJ16">
        <v>-54752617</v>
      </c>
    </row>
    <row r="17" spans="1:36">
      <c r="A17">
        <v>2002</v>
      </c>
      <c r="B17" s="146">
        <f t="shared" si="0"/>
        <v>0.11169689243766309</v>
      </c>
      <c r="C17" s="146">
        <f t="shared" si="1"/>
        <v>0.49671773592863677</v>
      </c>
      <c r="D17">
        <v>1483902429</v>
      </c>
      <c r="E17">
        <v>1150217364</v>
      </c>
      <c r="F17">
        <v>215134001</v>
      </c>
      <c r="G17">
        <v>167729688</v>
      </c>
      <c r="H17">
        <v>14005659</v>
      </c>
      <c r="I17">
        <v>33398654</v>
      </c>
      <c r="J17" t="s">
        <v>18</v>
      </c>
      <c r="K17">
        <v>32082349</v>
      </c>
      <c r="L17">
        <v>883848237</v>
      </c>
      <c r="M17">
        <v>696545376</v>
      </c>
      <c r="N17">
        <v>167868589</v>
      </c>
      <c r="O17">
        <v>19434271</v>
      </c>
      <c r="P17">
        <v>9479561</v>
      </c>
      <c r="Q17">
        <v>9673217</v>
      </c>
      <c r="R17">
        <v>333685065</v>
      </c>
      <c r="S17">
        <v>248293619</v>
      </c>
      <c r="T17">
        <v>165747290</v>
      </c>
      <c r="U17">
        <v>82546329</v>
      </c>
      <c r="V17">
        <v>48684121</v>
      </c>
      <c r="W17">
        <v>33862208</v>
      </c>
      <c r="X17">
        <v>15891447</v>
      </c>
      <c r="Y17" t="s">
        <v>18</v>
      </c>
      <c r="Z17">
        <v>69500000</v>
      </c>
      <c r="AB17">
        <v>1193683865</v>
      </c>
      <c r="AC17">
        <v>602005489</v>
      </c>
      <c r="AD17">
        <v>66156327</v>
      </c>
      <c r="AE17">
        <v>119210133</v>
      </c>
      <c r="AF17">
        <v>1436274</v>
      </c>
      <c r="AG17">
        <v>25843976</v>
      </c>
      <c r="AH17">
        <v>379031666</v>
      </c>
      <c r="AI17" t="s">
        <v>18</v>
      </c>
      <c r="AJ17">
        <v>290218565</v>
      </c>
    </row>
    <row r="18" spans="1:36">
      <c r="A18">
        <v>2003</v>
      </c>
      <c r="B18" s="146">
        <f t="shared" si="0"/>
        <v>0.1450554839527321</v>
      </c>
      <c r="C18" s="146">
        <f t="shared" si="1"/>
        <v>0.67290346645953403</v>
      </c>
      <c r="D18">
        <v>1799537976</v>
      </c>
      <c r="E18">
        <v>1411617769</v>
      </c>
      <c r="F18">
        <v>311687053</v>
      </c>
      <c r="G18">
        <v>239347128</v>
      </c>
      <c r="H18">
        <v>18373390</v>
      </c>
      <c r="I18">
        <v>53966432</v>
      </c>
      <c r="J18">
        <v>103</v>
      </c>
      <c r="K18">
        <v>38238489</v>
      </c>
      <c r="L18">
        <v>1048087390</v>
      </c>
      <c r="M18">
        <v>804709110</v>
      </c>
      <c r="N18">
        <v>213560627</v>
      </c>
      <c r="O18">
        <v>29817653</v>
      </c>
      <c r="P18">
        <v>10528010</v>
      </c>
      <c r="Q18">
        <v>3076826</v>
      </c>
      <c r="R18">
        <v>387920207</v>
      </c>
      <c r="S18">
        <v>356699860</v>
      </c>
      <c r="T18">
        <v>261032852</v>
      </c>
      <c r="U18">
        <v>95667008</v>
      </c>
      <c r="V18">
        <v>59364590</v>
      </c>
      <c r="W18">
        <v>36302419</v>
      </c>
      <c r="X18">
        <v>31220347</v>
      </c>
      <c r="Y18" t="s">
        <v>18</v>
      </c>
      <c r="Z18" t="s">
        <v>18</v>
      </c>
      <c r="AB18">
        <v>1465340618</v>
      </c>
      <c r="AC18">
        <v>712086909</v>
      </c>
      <c r="AD18">
        <v>90881171</v>
      </c>
      <c r="AE18">
        <v>151064493</v>
      </c>
      <c r="AF18">
        <v>1470264</v>
      </c>
      <c r="AG18">
        <v>52267764</v>
      </c>
      <c r="AH18">
        <v>457570016</v>
      </c>
      <c r="AI18" t="s">
        <v>18</v>
      </c>
      <c r="AJ18">
        <v>334197358</v>
      </c>
    </row>
    <row r="19" spans="1:36">
      <c r="A19">
        <v>2004</v>
      </c>
      <c r="B19" s="146">
        <f t="shared" si="0"/>
        <v>0.18421923034855886</v>
      </c>
      <c r="C19" s="146">
        <f t="shared" si="1"/>
        <v>0.73834880954044668</v>
      </c>
      <c r="D19">
        <v>2175603748</v>
      </c>
      <c r="E19">
        <v>1632787070</v>
      </c>
      <c r="F19">
        <v>372775252</v>
      </c>
      <c r="G19">
        <v>300326342</v>
      </c>
      <c r="H19">
        <v>20133944</v>
      </c>
      <c r="I19">
        <v>52314966</v>
      </c>
      <c r="J19" t="s">
        <v>18</v>
      </c>
      <c r="K19">
        <v>34569899</v>
      </c>
      <c r="L19">
        <v>1208688162</v>
      </c>
      <c r="M19">
        <v>846821198</v>
      </c>
      <c r="N19">
        <v>331207441</v>
      </c>
      <c r="O19">
        <v>30659523</v>
      </c>
      <c r="P19">
        <v>12522107</v>
      </c>
      <c r="Q19">
        <v>4231650</v>
      </c>
      <c r="R19">
        <v>542816678</v>
      </c>
      <c r="S19">
        <v>500778671</v>
      </c>
      <c r="T19">
        <v>400788048</v>
      </c>
      <c r="U19">
        <v>99990623</v>
      </c>
      <c r="V19">
        <v>64516912</v>
      </c>
      <c r="W19">
        <v>35473710</v>
      </c>
      <c r="X19">
        <v>42038007</v>
      </c>
      <c r="Y19" t="s">
        <v>18</v>
      </c>
      <c r="Z19" t="s">
        <v>18</v>
      </c>
      <c r="AB19">
        <v>1696236738</v>
      </c>
      <c r="AC19">
        <v>783761921</v>
      </c>
      <c r="AD19">
        <v>100913749</v>
      </c>
      <c r="AE19">
        <v>186627584</v>
      </c>
      <c r="AF19">
        <v>15761059</v>
      </c>
      <c r="AG19">
        <v>43635884</v>
      </c>
      <c r="AH19">
        <v>565536542</v>
      </c>
      <c r="AI19" t="s">
        <v>18</v>
      </c>
      <c r="AJ19">
        <v>479367009</v>
      </c>
    </row>
    <row r="20" spans="1:36">
      <c r="A20">
        <v>2005</v>
      </c>
      <c r="B20" s="146">
        <f t="shared" si="0"/>
        <v>0.1847801313097257</v>
      </c>
      <c r="C20" s="146">
        <f t="shared" si="1"/>
        <v>0.7224747308998688</v>
      </c>
      <c r="D20">
        <v>2698544819</v>
      </c>
      <c r="E20">
        <v>2008365018</v>
      </c>
      <c r="F20">
        <v>473786553</v>
      </c>
      <c r="G20">
        <v>392169142</v>
      </c>
      <c r="H20">
        <v>18082309</v>
      </c>
      <c r="I20">
        <v>63535103</v>
      </c>
      <c r="J20" t="s">
        <v>18</v>
      </c>
      <c r="K20">
        <v>46408859</v>
      </c>
      <c r="L20">
        <v>1462938369</v>
      </c>
      <c r="M20">
        <v>1037605979</v>
      </c>
      <c r="N20">
        <v>382127069</v>
      </c>
      <c r="O20">
        <v>43205320</v>
      </c>
      <c r="P20">
        <v>15853323</v>
      </c>
      <c r="Q20">
        <v>9377913</v>
      </c>
      <c r="R20">
        <v>690179801</v>
      </c>
      <c r="S20">
        <v>602783962</v>
      </c>
      <c r="T20">
        <v>498637466</v>
      </c>
      <c r="U20">
        <v>104146496</v>
      </c>
      <c r="V20">
        <v>68945268</v>
      </c>
      <c r="W20">
        <v>35201228</v>
      </c>
      <c r="X20">
        <v>86938601</v>
      </c>
      <c r="Y20" t="s">
        <v>18</v>
      </c>
      <c r="Z20">
        <v>457238</v>
      </c>
      <c r="AB20">
        <v>2067376119</v>
      </c>
      <c r="AC20">
        <v>961728490</v>
      </c>
      <c r="AD20">
        <v>133365842</v>
      </c>
      <c r="AE20">
        <v>261847317</v>
      </c>
      <c r="AF20">
        <v>2133406</v>
      </c>
      <c r="AG20">
        <v>46185782</v>
      </c>
      <c r="AH20">
        <v>662115282</v>
      </c>
      <c r="AI20" t="s">
        <v>18</v>
      </c>
      <c r="AJ20">
        <v>631168700</v>
      </c>
    </row>
    <row r="21" spans="1:36">
      <c r="A21">
        <v>2006</v>
      </c>
      <c r="B21" s="146">
        <f t="shared" si="0"/>
        <v>0.20339349564560985</v>
      </c>
      <c r="C21" s="146">
        <f t="shared" si="1"/>
        <v>0.7607964856800794</v>
      </c>
      <c r="D21">
        <v>3061905918</v>
      </c>
      <c r="E21">
        <v>2243327285</v>
      </c>
      <c r="F21">
        <v>610303459</v>
      </c>
      <c r="G21">
        <v>498664294</v>
      </c>
      <c r="H21">
        <v>35771690</v>
      </c>
      <c r="I21">
        <v>75867475</v>
      </c>
      <c r="J21" t="s">
        <v>18</v>
      </c>
      <c r="K21">
        <v>60858293</v>
      </c>
      <c r="L21">
        <v>1550419321</v>
      </c>
      <c r="M21">
        <v>974334203</v>
      </c>
      <c r="N21">
        <v>499361606</v>
      </c>
      <c r="O21">
        <v>76723513</v>
      </c>
      <c r="P21">
        <v>16285541</v>
      </c>
      <c r="Q21">
        <v>5460671</v>
      </c>
      <c r="R21">
        <v>818578634</v>
      </c>
      <c r="S21">
        <v>753042558</v>
      </c>
      <c r="T21">
        <v>622771748</v>
      </c>
      <c r="U21">
        <v>130270810</v>
      </c>
      <c r="V21">
        <v>90342154</v>
      </c>
      <c r="W21">
        <v>39928656</v>
      </c>
      <c r="X21">
        <v>65536076</v>
      </c>
      <c r="Y21" t="s">
        <v>18</v>
      </c>
      <c r="Z21" t="s">
        <v>18</v>
      </c>
      <c r="AB21">
        <v>2498295539</v>
      </c>
      <c r="AC21">
        <v>1228371907</v>
      </c>
      <c r="AD21">
        <v>142343919</v>
      </c>
      <c r="AE21">
        <v>333059190</v>
      </c>
      <c r="AF21">
        <v>2379723</v>
      </c>
      <c r="AG21">
        <v>68534599</v>
      </c>
      <c r="AH21">
        <v>723606203</v>
      </c>
      <c r="AI21" t="s">
        <v>18</v>
      </c>
      <c r="AJ21">
        <v>563610379</v>
      </c>
    </row>
    <row r="22" spans="1:36">
      <c r="A22">
        <v>2007</v>
      </c>
      <c r="B22" s="146">
        <f t="shared" si="0"/>
        <v>0.21111444760368334</v>
      </c>
      <c r="C22" s="146">
        <f t="shared" si="1"/>
        <v>0.77256930902456311</v>
      </c>
      <c r="D22">
        <v>3725169390</v>
      </c>
      <c r="E22">
        <v>2707219196</v>
      </c>
      <c r="F22">
        <v>786538282</v>
      </c>
      <c r="G22">
        <v>640532763</v>
      </c>
      <c r="H22">
        <v>37833707</v>
      </c>
      <c r="I22">
        <v>108171812</v>
      </c>
      <c r="J22" t="s">
        <v>18</v>
      </c>
      <c r="K22">
        <v>103796781</v>
      </c>
      <c r="L22">
        <v>1704680219</v>
      </c>
      <c r="M22">
        <v>1056523920</v>
      </c>
      <c r="N22">
        <v>577777780</v>
      </c>
      <c r="O22">
        <v>70378519</v>
      </c>
      <c r="P22">
        <v>15347612</v>
      </c>
      <c r="Q22">
        <v>96856303</v>
      </c>
      <c r="R22">
        <v>1017950194</v>
      </c>
      <c r="S22">
        <v>947140158</v>
      </c>
      <c r="T22">
        <v>786437078</v>
      </c>
      <c r="U22">
        <v>160703080</v>
      </c>
      <c r="V22">
        <v>113118484</v>
      </c>
      <c r="W22">
        <v>47584596</v>
      </c>
      <c r="X22">
        <v>70810036</v>
      </c>
      <c r="Y22" t="s">
        <v>18</v>
      </c>
      <c r="Z22" t="s">
        <v>18</v>
      </c>
      <c r="AB22">
        <v>3175149987</v>
      </c>
      <c r="AC22">
        <v>1645254030</v>
      </c>
      <c r="AD22">
        <v>163758606</v>
      </c>
      <c r="AE22">
        <v>438195555</v>
      </c>
      <c r="AF22">
        <v>2484614</v>
      </c>
      <c r="AG22">
        <v>99462520</v>
      </c>
      <c r="AH22">
        <v>825994662</v>
      </c>
      <c r="AI22" t="s">
        <v>18</v>
      </c>
      <c r="AJ22">
        <v>550019403</v>
      </c>
    </row>
    <row r="23" spans="1:36">
      <c r="A23">
        <v>2008</v>
      </c>
      <c r="B23" s="146">
        <f t="shared" si="0"/>
        <v>0.2107478018560397</v>
      </c>
      <c r="C23" s="146">
        <f t="shared" si="1"/>
        <v>0.76429618806415056</v>
      </c>
      <c r="D23">
        <v>4753998239.4899998</v>
      </c>
      <c r="E23">
        <v>3443125969.4899998</v>
      </c>
      <c r="F23">
        <v>978643016</v>
      </c>
      <c r="G23">
        <v>819647755</v>
      </c>
      <c r="H23">
        <v>41278014</v>
      </c>
      <c r="I23">
        <v>117717247</v>
      </c>
      <c r="J23" t="s">
        <v>18</v>
      </c>
      <c r="K23">
        <v>324526051</v>
      </c>
      <c r="L23">
        <v>1867923788</v>
      </c>
      <c r="M23">
        <v>1023798936</v>
      </c>
      <c r="N23">
        <v>761274500</v>
      </c>
      <c r="O23">
        <v>82850352</v>
      </c>
      <c r="P23">
        <v>234827519.48999998</v>
      </c>
      <c r="Q23">
        <v>37205595</v>
      </c>
      <c r="R23">
        <v>1310872270</v>
      </c>
      <c r="S23">
        <v>1226170737</v>
      </c>
      <c r="T23">
        <v>1001894679</v>
      </c>
      <c r="U23">
        <v>224276058</v>
      </c>
      <c r="V23">
        <v>154088562</v>
      </c>
      <c r="W23">
        <v>70187496</v>
      </c>
      <c r="X23">
        <v>84701533</v>
      </c>
      <c r="Y23" t="s">
        <v>18</v>
      </c>
      <c r="Z23" t="s">
        <v>18</v>
      </c>
      <c r="AB23">
        <v>4243900254</v>
      </c>
      <c r="AC23">
        <v>2610474296</v>
      </c>
      <c r="AD23">
        <v>195865914</v>
      </c>
      <c r="AE23">
        <v>381702446</v>
      </c>
      <c r="AG23">
        <v>114273764</v>
      </c>
      <c r="AH23">
        <v>941583834</v>
      </c>
      <c r="AI23" t="s">
        <v>18</v>
      </c>
      <c r="AJ23">
        <v>294739983</v>
      </c>
    </row>
    <row r="24" spans="1:36">
      <c r="A24">
        <v>2009</v>
      </c>
      <c r="B24" s="146">
        <f t="shared" si="0"/>
        <v>0.1833195404676447</v>
      </c>
      <c r="C24" s="146">
        <f t="shared" si="1"/>
        <v>0.72100745156519219</v>
      </c>
      <c r="D24">
        <v>5674536720.6700001</v>
      </c>
      <c r="E24">
        <v>4231759032.6700001</v>
      </c>
      <c r="F24">
        <v>985145015</v>
      </c>
      <c r="G24">
        <v>831829467</v>
      </c>
      <c r="H24">
        <v>53149151</v>
      </c>
      <c r="I24">
        <v>100166397</v>
      </c>
      <c r="J24" t="s">
        <v>18</v>
      </c>
      <c r="K24">
        <v>1304069513</v>
      </c>
      <c r="L24">
        <v>1892396111</v>
      </c>
      <c r="M24">
        <v>1070272002</v>
      </c>
      <c r="N24">
        <v>743674000</v>
      </c>
      <c r="O24">
        <v>78450109</v>
      </c>
      <c r="P24">
        <v>28413791.670000002</v>
      </c>
      <c r="Q24">
        <v>21734602</v>
      </c>
      <c r="R24">
        <v>1442777688</v>
      </c>
      <c r="S24">
        <v>1333854997</v>
      </c>
      <c r="T24">
        <v>1040253464</v>
      </c>
      <c r="U24">
        <v>293601533</v>
      </c>
      <c r="V24">
        <v>132553284</v>
      </c>
      <c r="W24">
        <v>161048249</v>
      </c>
      <c r="X24">
        <v>108922691</v>
      </c>
      <c r="Y24">
        <v>19274</v>
      </c>
      <c r="Z24" t="s">
        <v>18</v>
      </c>
      <c r="AB24">
        <v>4952228071</v>
      </c>
      <c r="AC24">
        <v>3223497424</v>
      </c>
      <c r="AD24">
        <v>185452102</v>
      </c>
      <c r="AE24">
        <v>425601094</v>
      </c>
      <c r="AG24">
        <v>125522835</v>
      </c>
      <c r="AH24">
        <v>992154616</v>
      </c>
      <c r="AI24" t="s">
        <v>18</v>
      </c>
      <c r="AJ24">
        <v>722327924</v>
      </c>
    </row>
    <row r="25" spans="1:36">
      <c r="A25">
        <v>2010</v>
      </c>
      <c r="B25" s="146">
        <f t="shared" si="0"/>
        <v>0.19842019616256237</v>
      </c>
      <c r="C25" s="146">
        <f t="shared" si="1"/>
        <v>0.59007464172846746</v>
      </c>
      <c r="D25">
        <v>6894338003.1700001</v>
      </c>
      <c r="E25">
        <v>4576028077.1700001</v>
      </c>
      <c r="F25">
        <v>1386761060</v>
      </c>
      <c r="G25">
        <v>1192810714</v>
      </c>
      <c r="H25">
        <v>74713818</v>
      </c>
      <c r="I25">
        <v>119236528</v>
      </c>
      <c r="J25" t="s">
        <v>18</v>
      </c>
      <c r="K25">
        <v>804429347.86000001</v>
      </c>
      <c r="L25">
        <v>2052226569</v>
      </c>
      <c r="M25">
        <v>1203501692</v>
      </c>
      <c r="N25">
        <v>763672229</v>
      </c>
      <c r="O25">
        <v>85052648</v>
      </c>
      <c r="P25">
        <v>321237955.31</v>
      </c>
      <c r="Q25">
        <v>11373145</v>
      </c>
      <c r="R25">
        <v>2318309926</v>
      </c>
      <c r="S25">
        <v>1796197771</v>
      </c>
      <c r="T25">
        <v>1367975899</v>
      </c>
      <c r="U25">
        <v>428221872</v>
      </c>
      <c r="V25">
        <v>233543160</v>
      </c>
      <c r="W25">
        <v>194678712</v>
      </c>
      <c r="X25">
        <v>522112155</v>
      </c>
      <c r="Y25" t="s">
        <v>18</v>
      </c>
      <c r="Z25" t="s">
        <v>18</v>
      </c>
      <c r="AB25">
        <v>6150761219.4099998</v>
      </c>
      <c r="AC25">
        <v>3741262312</v>
      </c>
      <c r="AD25">
        <v>412403229</v>
      </c>
      <c r="AE25">
        <v>616486618</v>
      </c>
      <c r="AF25">
        <v>1735285.41</v>
      </c>
      <c r="AG25">
        <v>130289837</v>
      </c>
      <c r="AH25">
        <v>1248583938</v>
      </c>
      <c r="AI25" t="s">
        <v>18</v>
      </c>
      <c r="AJ25">
        <v>743576783.76000023</v>
      </c>
    </row>
    <row r="26" spans="1:36">
      <c r="A26">
        <v>2011</v>
      </c>
      <c r="B26" s="146">
        <f t="shared" si="0"/>
        <v>0.25282341947074061</v>
      </c>
      <c r="C26" s="146">
        <f t="shared" si="1"/>
        <v>0.73894775706908888</v>
      </c>
      <c r="D26">
        <v>8281012698.3600006</v>
      </c>
      <c r="E26">
        <v>5447748875.5100002</v>
      </c>
      <c r="F26">
        <v>2004428948.25</v>
      </c>
      <c r="G26">
        <v>1741650477.6800001</v>
      </c>
      <c r="H26">
        <v>91180917.469999999</v>
      </c>
      <c r="I26">
        <v>171597553.09999999</v>
      </c>
      <c r="J26" t="s">
        <v>18</v>
      </c>
      <c r="K26">
        <v>671310671.04000008</v>
      </c>
      <c r="L26">
        <v>2340718658.52</v>
      </c>
      <c r="M26">
        <v>1403146970.6700001</v>
      </c>
      <c r="N26">
        <v>859064057.90999997</v>
      </c>
      <c r="O26">
        <v>78507629.939999998</v>
      </c>
      <c r="P26">
        <v>382251658.85000002</v>
      </c>
      <c r="Q26">
        <v>49038938.850000001</v>
      </c>
      <c r="R26">
        <v>2833263822.8499999</v>
      </c>
      <c r="S26">
        <v>2412914595.5</v>
      </c>
      <c r="T26">
        <v>2093633947.0799999</v>
      </c>
      <c r="U26">
        <v>319280648.42000002</v>
      </c>
      <c r="V26">
        <v>59310004.479999997</v>
      </c>
      <c r="W26">
        <v>259970643.94</v>
      </c>
      <c r="X26">
        <v>420349227.35000002</v>
      </c>
      <c r="Y26" t="s">
        <v>18</v>
      </c>
      <c r="Z26" t="s">
        <v>18</v>
      </c>
      <c r="AB26">
        <v>8037782490.0900002</v>
      </c>
      <c r="AC26">
        <v>4919557248.04</v>
      </c>
      <c r="AD26">
        <v>494294528.13</v>
      </c>
      <c r="AE26">
        <v>726120829.78999996</v>
      </c>
      <c r="AF26">
        <v>8694389.3900000006</v>
      </c>
      <c r="AG26">
        <v>284495254.36000001</v>
      </c>
      <c r="AH26">
        <v>1604620240.3800001</v>
      </c>
      <c r="AI26" t="s">
        <v>18</v>
      </c>
      <c r="AJ26">
        <v>243230208.27000046</v>
      </c>
    </row>
    <row r="27" spans="1:36">
      <c r="A27">
        <v>2012</v>
      </c>
      <c r="B27" s="146">
        <f t="shared" si="0"/>
        <v>0.22812680606437818</v>
      </c>
      <c r="C27" s="146">
        <f t="shared" si="1"/>
        <v>0.66832341360897651</v>
      </c>
      <c r="D27">
        <v>10065585857.42</v>
      </c>
      <c r="E27">
        <v>6629779321.1499996</v>
      </c>
      <c r="F27">
        <v>2596406787.2600002</v>
      </c>
      <c r="G27">
        <v>2240358478.3400002</v>
      </c>
      <c r="H27">
        <v>124862283.05</v>
      </c>
      <c r="I27">
        <v>231186025.87</v>
      </c>
      <c r="J27" t="s">
        <v>18</v>
      </c>
      <c r="K27">
        <v>846594835.83000004</v>
      </c>
      <c r="L27">
        <v>2664738628.73</v>
      </c>
      <c r="M27">
        <v>1717904508.74</v>
      </c>
      <c r="N27">
        <v>863331124.47000003</v>
      </c>
      <c r="O27">
        <v>83502995.519999996</v>
      </c>
      <c r="P27">
        <v>481986015.54000002</v>
      </c>
      <c r="Q27">
        <v>40053053.789999999</v>
      </c>
      <c r="R27">
        <v>3435806536.27</v>
      </c>
      <c r="S27">
        <v>2988375319.1900001</v>
      </c>
      <c r="T27">
        <v>2296229952.8200002</v>
      </c>
      <c r="U27">
        <v>692145366.37</v>
      </c>
      <c r="V27">
        <v>348719403.16000003</v>
      </c>
      <c r="W27">
        <v>343425963.20999998</v>
      </c>
      <c r="X27">
        <v>447431217.07999998</v>
      </c>
      <c r="Y27" t="s">
        <v>18</v>
      </c>
      <c r="Z27" t="s">
        <v>18</v>
      </c>
      <c r="AB27">
        <v>10294506184.280001</v>
      </c>
      <c r="AC27">
        <v>6567789233.0600004</v>
      </c>
      <c r="AD27">
        <v>648545462.59000003</v>
      </c>
      <c r="AE27">
        <v>884877738.71000004</v>
      </c>
      <c r="AF27">
        <v>21564604.030000001</v>
      </c>
      <c r="AG27">
        <v>259479598.16999999</v>
      </c>
      <c r="AH27">
        <v>1912249547.72</v>
      </c>
      <c r="AI27" t="s">
        <v>18</v>
      </c>
      <c r="AJ27">
        <v>-228920326.86000061</v>
      </c>
    </row>
    <row r="28" spans="1:36">
      <c r="A28">
        <v>2013</v>
      </c>
      <c r="B28" s="146">
        <f t="shared" si="0"/>
        <v>0.24047828032442034</v>
      </c>
      <c r="C28" s="146">
        <f t="shared" si="1"/>
        <v>0.69503803114406071</v>
      </c>
      <c r="D28">
        <v>12910251782.329998</v>
      </c>
      <c r="E28">
        <v>8443395282.3199987</v>
      </c>
      <c r="F28">
        <v>3854052961.1099997</v>
      </c>
      <c r="G28">
        <v>3225967231.7199998</v>
      </c>
      <c r="H28">
        <v>161808076.18000001</v>
      </c>
      <c r="I28">
        <v>466277653.20999998</v>
      </c>
      <c r="J28" t="s">
        <v>18</v>
      </c>
      <c r="K28">
        <v>992216347.5999999</v>
      </c>
      <c r="L28">
        <v>2971895900.4200001</v>
      </c>
      <c r="M28">
        <v>2055133073.95</v>
      </c>
      <c r="N28">
        <v>839572794.28000009</v>
      </c>
      <c r="O28">
        <v>77190032.189999998</v>
      </c>
      <c r="P28">
        <v>549476192.9000001</v>
      </c>
      <c r="Q28">
        <v>75753880.289999992</v>
      </c>
      <c r="R28">
        <v>4466856500.0100002</v>
      </c>
      <c r="S28">
        <v>3991721305.7600002</v>
      </c>
      <c r="T28">
        <v>3104635147.1700006</v>
      </c>
      <c r="U28">
        <v>887086158.58999991</v>
      </c>
      <c r="V28">
        <v>418797504.30000001</v>
      </c>
      <c r="W28">
        <v>468288654.28999996</v>
      </c>
      <c r="X28">
        <v>475135194.25000006</v>
      </c>
      <c r="Y28" t="s">
        <v>18</v>
      </c>
      <c r="Z28" t="s">
        <v>18</v>
      </c>
      <c r="AB28">
        <v>12598072853.959999</v>
      </c>
      <c r="AC28">
        <v>7960989450.1399994</v>
      </c>
      <c r="AD28">
        <v>800042966.94000006</v>
      </c>
      <c r="AE28">
        <v>1118579179.3300002</v>
      </c>
      <c r="AF28">
        <v>23559636.579999998</v>
      </c>
      <c r="AG28">
        <v>318209543.81</v>
      </c>
      <c r="AH28">
        <v>2376692077.1599998</v>
      </c>
      <c r="AI28" t="s">
        <v>18</v>
      </c>
      <c r="AJ28">
        <v>312178928.36999893</v>
      </c>
    </row>
    <row r="29" spans="1:36">
      <c r="A29">
        <v>2014</v>
      </c>
      <c r="B29" s="146">
        <f t="shared" si="0"/>
        <v>0.20741965400908718</v>
      </c>
      <c r="C29" s="146">
        <f t="shared" si="1"/>
        <v>0.68699702630426573</v>
      </c>
      <c r="D29">
        <v>20592503249.73</v>
      </c>
      <c r="E29">
        <v>14375169352.059999</v>
      </c>
      <c r="F29">
        <v>5943068523.7999992</v>
      </c>
      <c r="G29">
        <v>5027299038.6599998</v>
      </c>
      <c r="H29">
        <v>206942662.03</v>
      </c>
      <c r="I29">
        <v>708826823.11000001</v>
      </c>
      <c r="J29" t="s">
        <v>18</v>
      </c>
      <c r="K29">
        <v>2555617778</v>
      </c>
      <c r="L29">
        <v>4803049469.9699993</v>
      </c>
      <c r="M29">
        <v>3261763931.0999999</v>
      </c>
      <c r="N29">
        <v>1455176680.3699999</v>
      </c>
      <c r="O29">
        <v>86108858.5</v>
      </c>
      <c r="P29">
        <v>773647024.71000004</v>
      </c>
      <c r="Q29">
        <v>299786555.57999998</v>
      </c>
      <c r="R29">
        <v>6217333897.6700001</v>
      </c>
      <c r="S29">
        <v>5424608337.0299997</v>
      </c>
      <c r="T29">
        <v>4271289899.2399998</v>
      </c>
      <c r="U29">
        <v>1153318437.79</v>
      </c>
      <c r="V29">
        <v>511712749.26999998</v>
      </c>
      <c r="W29">
        <v>641605688.51999998</v>
      </c>
      <c r="X29">
        <v>792725560.63999999</v>
      </c>
      <c r="Y29" t="s">
        <v>18</v>
      </c>
      <c r="Z29" t="s">
        <v>18</v>
      </c>
      <c r="AB29">
        <v>18746774637.470001</v>
      </c>
      <c r="AC29">
        <v>11952649583.469999</v>
      </c>
      <c r="AD29">
        <v>1093481835</v>
      </c>
      <c r="AE29">
        <v>1671543345</v>
      </c>
      <c r="AF29">
        <v>17490</v>
      </c>
      <c r="AG29">
        <v>477673314</v>
      </c>
      <c r="AH29">
        <v>3551409070</v>
      </c>
      <c r="AI29" t="s">
        <v>18</v>
      </c>
      <c r="AJ29">
        <v>1845728612.2599983</v>
      </c>
    </row>
    <row r="30" spans="1:36">
      <c r="A30">
        <v>2015</v>
      </c>
      <c r="B30" s="146">
        <f t="shared" si="0"/>
        <v>0.2154793730505129</v>
      </c>
      <c r="C30" s="146">
        <f t="shared" si="1"/>
        <v>0.65502877569649653</v>
      </c>
      <c r="D30">
        <v>25842061473.720001</v>
      </c>
      <c r="E30">
        <v>17341013258.290001</v>
      </c>
      <c r="F30">
        <v>7790839763.9399996</v>
      </c>
      <c r="G30">
        <v>6542617927.4799995</v>
      </c>
      <c r="H30">
        <v>304222841.18000001</v>
      </c>
      <c r="I30">
        <v>943998995.27999997</v>
      </c>
      <c r="J30" t="s">
        <v>18</v>
      </c>
      <c r="K30">
        <v>2964504171.5299997</v>
      </c>
      <c r="L30">
        <v>5358439916.5400009</v>
      </c>
      <c r="M30">
        <v>3523280594.8600001</v>
      </c>
      <c r="N30">
        <v>1739860787.6700001</v>
      </c>
      <c r="O30">
        <v>95298534.010000005</v>
      </c>
      <c r="P30">
        <v>830798370.13</v>
      </c>
      <c r="Q30">
        <v>396431036.14999998</v>
      </c>
      <c r="R30">
        <v>8501048215.4299994</v>
      </c>
      <c r="S30">
        <v>7552358895.7199993</v>
      </c>
      <c r="T30">
        <v>5568431204.6899996</v>
      </c>
      <c r="U30">
        <v>1983927691.0300002</v>
      </c>
      <c r="V30">
        <v>1111375445.4200001</v>
      </c>
      <c r="W30">
        <v>872552245.61000001</v>
      </c>
      <c r="X30">
        <v>948689319.71000004</v>
      </c>
      <c r="Y30" t="s">
        <v>18</v>
      </c>
      <c r="Z30" t="s">
        <v>18</v>
      </c>
      <c r="AB30">
        <v>27270032593.209999</v>
      </c>
      <c r="AC30">
        <v>18148997524.43</v>
      </c>
      <c r="AD30">
        <v>1425711335.0799999</v>
      </c>
      <c r="AE30">
        <v>2285375874.4899998</v>
      </c>
      <c r="AF30">
        <v>18711739.600000001</v>
      </c>
      <c r="AG30">
        <v>768491093.05999994</v>
      </c>
      <c r="AH30">
        <v>4622745026.5500002</v>
      </c>
      <c r="AI30" t="s">
        <v>18</v>
      </c>
      <c r="AJ30">
        <v>-1427971119.4899979</v>
      </c>
    </row>
    <row r="31" spans="1:36">
      <c r="A31">
        <v>2016</v>
      </c>
      <c r="B31" s="146">
        <f t="shared" si="0"/>
        <v>0.1889555951131886</v>
      </c>
      <c r="C31" s="146">
        <f t="shared" si="1"/>
        <v>0.6326552323994582</v>
      </c>
      <c r="D31">
        <v>37182174079.689995</v>
      </c>
      <c r="E31">
        <v>26076947297.349998</v>
      </c>
      <c r="F31">
        <v>11047021186.939999</v>
      </c>
      <c r="G31">
        <v>9540398565.1599998</v>
      </c>
      <c r="H31">
        <v>408862288.81</v>
      </c>
      <c r="I31">
        <v>1097760332.97</v>
      </c>
      <c r="J31" t="s">
        <v>18</v>
      </c>
      <c r="K31">
        <v>4813958463.4300003</v>
      </c>
      <c r="L31">
        <v>8521156461.9499998</v>
      </c>
      <c r="M31">
        <v>4659955534.6800003</v>
      </c>
      <c r="N31">
        <v>3796049024.6099997</v>
      </c>
      <c r="O31">
        <v>65151902.659999996</v>
      </c>
      <c r="P31">
        <v>1396046187.4399998</v>
      </c>
      <c r="Q31">
        <v>298764997.58999997</v>
      </c>
      <c r="R31">
        <v>11105226782.339998</v>
      </c>
      <c r="S31">
        <v>9534612962.7999992</v>
      </c>
      <c r="T31">
        <v>7025779830.829999</v>
      </c>
      <c r="U31">
        <v>2508833131.9700003</v>
      </c>
      <c r="V31">
        <v>1445202997.1500001</v>
      </c>
      <c r="W31">
        <v>1063630134.8199999</v>
      </c>
      <c r="X31">
        <v>1570613819.5399997</v>
      </c>
      <c r="Y31" t="s">
        <v>18</v>
      </c>
      <c r="Z31" t="s">
        <v>18</v>
      </c>
      <c r="AB31">
        <v>37094326874.000008</v>
      </c>
      <c r="AC31">
        <v>24723576126.710007</v>
      </c>
      <c r="AD31">
        <v>1290515382.1800001</v>
      </c>
      <c r="AE31">
        <v>2774793468.1399999</v>
      </c>
      <c r="AF31">
        <v>57201085.850000001</v>
      </c>
      <c r="AG31">
        <v>1705203991.8200002</v>
      </c>
      <c r="AH31">
        <v>6543036819.3000002</v>
      </c>
      <c r="AI31" t="s">
        <v>18</v>
      </c>
      <c r="AJ31">
        <v>87847205.689987183</v>
      </c>
    </row>
    <row r="32" spans="1:36">
      <c r="A32">
        <v>2017</v>
      </c>
      <c r="B32" s="146">
        <f t="shared" si="0"/>
        <v>0.20639352078516818</v>
      </c>
      <c r="C32" s="146">
        <f t="shared" si="1"/>
        <v>0.64824442130214199</v>
      </c>
      <c r="D32">
        <v>46551923486.110001</v>
      </c>
      <c r="E32">
        <v>31730329852.77</v>
      </c>
      <c r="F32">
        <v>13426224723.57</v>
      </c>
      <c r="G32">
        <v>11501405952.969999</v>
      </c>
      <c r="H32">
        <v>581668485.06999993</v>
      </c>
      <c r="I32">
        <v>1343150285.53</v>
      </c>
      <c r="J32" t="s">
        <v>18</v>
      </c>
      <c r="K32">
        <v>5155832245.9699993</v>
      </c>
      <c r="L32">
        <v>10022664492.529999</v>
      </c>
      <c r="M32">
        <v>4279117846.9699998</v>
      </c>
      <c r="N32">
        <v>5637958041.3299999</v>
      </c>
      <c r="O32">
        <v>105588604.23</v>
      </c>
      <c r="P32">
        <v>2293326454.1199999</v>
      </c>
      <c r="Q32">
        <v>832281936.58000004</v>
      </c>
      <c r="R32">
        <v>14821593633.340004</v>
      </c>
      <c r="S32">
        <v>12831151660.550003</v>
      </c>
      <c r="T32">
        <v>9608015387.6200027</v>
      </c>
      <c r="U32">
        <v>3223136272.9300003</v>
      </c>
      <c r="V32">
        <v>1769702895.47</v>
      </c>
      <c r="W32">
        <v>1453433377.46</v>
      </c>
      <c r="X32">
        <v>1990441972.7900002</v>
      </c>
      <c r="Y32" t="s">
        <v>18</v>
      </c>
      <c r="Z32" t="s">
        <v>18</v>
      </c>
      <c r="AB32">
        <v>50750477082.149994</v>
      </c>
      <c r="AC32">
        <v>32375591282.969997</v>
      </c>
      <c r="AD32">
        <v>2262716519.2099996</v>
      </c>
      <c r="AE32">
        <v>4587867866.3500004</v>
      </c>
      <c r="AF32">
        <v>2155568.29</v>
      </c>
      <c r="AG32">
        <v>3342758433.7399998</v>
      </c>
      <c r="AH32">
        <v>8179387411.5899992</v>
      </c>
      <c r="AI32" t="s">
        <v>18</v>
      </c>
      <c r="AJ32">
        <v>-4198553596.0399933</v>
      </c>
    </row>
    <row r="33" spans="1:36">
      <c r="A33">
        <v>2018</v>
      </c>
      <c r="B33" s="146">
        <f t="shared" si="0"/>
        <v>0.1833615170446706</v>
      </c>
      <c r="C33" s="146">
        <f t="shared" si="1"/>
        <v>0.72552675845642811</v>
      </c>
      <c r="D33">
        <v>77202160358.770004</v>
      </c>
      <c r="E33">
        <v>57690949948.520004</v>
      </c>
      <c r="F33">
        <v>23587870634.34</v>
      </c>
      <c r="G33">
        <v>20707637930.060001</v>
      </c>
      <c r="H33">
        <v>729323776.79999995</v>
      </c>
      <c r="I33">
        <v>2150908927.48</v>
      </c>
      <c r="J33" t="s">
        <v>18</v>
      </c>
      <c r="K33">
        <v>6988917502.8699989</v>
      </c>
      <c r="L33">
        <v>22166177871.870003</v>
      </c>
      <c r="M33">
        <v>9703563107.079998</v>
      </c>
      <c r="N33">
        <v>12281599533.320002</v>
      </c>
      <c r="O33">
        <v>181015231.47</v>
      </c>
      <c r="P33">
        <v>3517966151.54</v>
      </c>
      <c r="Q33">
        <v>1430017787.9000001</v>
      </c>
      <c r="R33">
        <v>19511210410.25</v>
      </c>
      <c r="S33">
        <v>17458864710.43</v>
      </c>
      <c r="T33">
        <v>14155905242.509998</v>
      </c>
      <c r="U33">
        <v>3302959467.9200001</v>
      </c>
      <c r="V33">
        <v>2269260232.1199999</v>
      </c>
      <c r="W33">
        <v>1033699235.8000001</v>
      </c>
      <c r="X33">
        <v>2052345699.8200006</v>
      </c>
      <c r="Y33" t="s">
        <v>18</v>
      </c>
      <c r="Z33" t="s">
        <v>18</v>
      </c>
      <c r="AB33">
        <v>69884754707.25</v>
      </c>
      <c r="AC33">
        <v>43621236172.55999</v>
      </c>
      <c r="AD33">
        <v>3031721556.5900002</v>
      </c>
      <c r="AE33">
        <v>5644551036.8300009</v>
      </c>
      <c r="AF33">
        <v>216845059.50999999</v>
      </c>
      <c r="AG33">
        <v>4572823624</v>
      </c>
      <c r="AH33">
        <v>12797577257.76</v>
      </c>
      <c r="AI33" t="s">
        <v>18</v>
      </c>
      <c r="AJ33">
        <v>7317405651.5200043</v>
      </c>
    </row>
    <row r="34" spans="1:36">
      <c r="A34">
        <v>2019</v>
      </c>
      <c r="B34" s="146">
        <f t="shared" si="0"/>
        <v>0.17977746203241665</v>
      </c>
      <c r="C34" s="146">
        <f t="shared" si="1"/>
        <v>0.75283382079193717</v>
      </c>
      <c r="D34">
        <v>115600761711.68001</v>
      </c>
      <c r="E34">
        <v>87995185320.76001</v>
      </c>
      <c r="F34">
        <v>37122068403.380005</v>
      </c>
      <c r="G34">
        <v>33059134478.990002</v>
      </c>
      <c r="H34">
        <v>983256291.91000009</v>
      </c>
      <c r="I34">
        <v>3079677632.48</v>
      </c>
      <c r="J34" t="s">
        <v>18</v>
      </c>
      <c r="K34">
        <v>9721844883.7599983</v>
      </c>
      <c r="L34">
        <v>33337520515.389999</v>
      </c>
      <c r="M34">
        <v>15876877150.190001</v>
      </c>
      <c r="N34">
        <v>17157629918.519999</v>
      </c>
      <c r="O34">
        <v>303013446.68000001</v>
      </c>
      <c r="P34">
        <v>5973550805.9099998</v>
      </c>
      <c r="Q34">
        <v>1840200712.3199999</v>
      </c>
      <c r="R34">
        <v>27605576390.919998</v>
      </c>
      <c r="S34">
        <v>25683939590.099998</v>
      </c>
      <c r="T34">
        <v>20782411549.539997</v>
      </c>
      <c r="U34">
        <v>4901528040.5600004</v>
      </c>
      <c r="V34">
        <v>3461360471.9100003</v>
      </c>
      <c r="W34">
        <v>1440167568.6500001</v>
      </c>
      <c r="X34">
        <v>1921636800.8199995</v>
      </c>
      <c r="Y34" t="s">
        <v>18</v>
      </c>
      <c r="Z34" t="s">
        <v>18</v>
      </c>
      <c r="AB34">
        <v>110637514728.07999</v>
      </c>
      <c r="AC34">
        <v>70134749110.399979</v>
      </c>
      <c r="AD34">
        <v>5424702415.6900005</v>
      </c>
      <c r="AE34">
        <v>8432664356.1000013</v>
      </c>
      <c r="AF34">
        <v>305704905.54000002</v>
      </c>
      <c r="AG34">
        <v>6682251425.8900003</v>
      </c>
      <c r="AH34">
        <v>19657442514.459999</v>
      </c>
      <c r="AI34" t="s">
        <v>18</v>
      </c>
      <c r="AJ34">
        <v>4963246983.6000214</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E16" sqref="E16"/>
    </sheetView>
  </sheetViews>
  <sheetFormatPr baseColWidth="10" defaultRowHeight="12" x14ac:dyDescent="0"/>
  <cols>
    <col min="1" max="7" width="10.83203125" style="149"/>
  </cols>
  <sheetData>
    <row r="1" spans="1:6">
      <c r="A1" s="149" t="s">
        <v>742</v>
      </c>
    </row>
    <row r="2" spans="1:6">
      <c r="A2" s="149" t="s">
        <v>743</v>
      </c>
    </row>
    <row r="3" spans="1:6">
      <c r="A3" s="149" t="s">
        <v>744</v>
      </c>
    </row>
    <row r="5" spans="1:6">
      <c r="A5" s="149" t="s">
        <v>745</v>
      </c>
      <c r="B5" s="152" t="s">
        <v>746</v>
      </c>
      <c r="C5" s="152" t="s">
        <v>747</v>
      </c>
      <c r="D5" s="152" t="s">
        <v>748</v>
      </c>
      <c r="E5" s="152" t="s">
        <v>749</v>
      </c>
      <c r="F5" s="152" t="s">
        <v>750</v>
      </c>
    </row>
    <row r="6" spans="1:6">
      <c r="A6" s="149" t="s">
        <v>751</v>
      </c>
      <c r="B6" s="152">
        <v>89185564.025049999</v>
      </c>
      <c r="C6" s="152">
        <v>193361.35611705002</v>
      </c>
      <c r="D6" s="152">
        <v>35479.829784468457</v>
      </c>
      <c r="E6" s="152">
        <v>3063728</v>
      </c>
      <c r="F6" s="152">
        <v>63.113094934357754</v>
      </c>
    </row>
    <row r="7" spans="1:6">
      <c r="A7" s="149" t="s">
        <v>752</v>
      </c>
      <c r="B7" s="152">
        <v>251512160</v>
      </c>
      <c r="C7" s="152">
        <v>687670</v>
      </c>
      <c r="D7" s="152">
        <v>28134.26386314545</v>
      </c>
      <c r="E7" s="152">
        <v>17020012</v>
      </c>
      <c r="F7" s="152">
        <v>40.403614286523421</v>
      </c>
    </row>
    <row r="8" spans="1:6">
      <c r="A8" s="149" t="s">
        <v>753</v>
      </c>
      <c r="B8" s="152">
        <v>13087105.041381765</v>
      </c>
      <c r="C8" s="152">
        <v>42145</v>
      </c>
      <c r="D8" s="152">
        <v>23886.591239734189</v>
      </c>
      <c r="E8" s="152">
        <v>404433</v>
      </c>
      <c r="F8" s="152">
        <v>104.20761906174818</v>
      </c>
    </row>
    <row r="9" spans="1:6">
      <c r="A9" s="149" t="s">
        <v>754</v>
      </c>
      <c r="B9" s="152">
        <v>59692188</v>
      </c>
      <c r="C9" s="152">
        <v>127075</v>
      </c>
      <c r="D9" s="152">
        <v>36133.832533785317</v>
      </c>
      <c r="E9" s="152">
        <v>3645321</v>
      </c>
      <c r="F9" s="152">
        <v>34.859755834945673</v>
      </c>
    </row>
    <row r="10" spans="1:6">
      <c r="A10" s="149" t="s">
        <v>755</v>
      </c>
      <c r="B10" s="152">
        <v>21275600</v>
      </c>
      <c r="C10" s="152">
        <v>62899</v>
      </c>
      <c r="D10" s="152">
        <v>26019.246973475179</v>
      </c>
      <c r="E10" s="152">
        <v>1090938</v>
      </c>
      <c r="F10" s="152">
        <v>57.655888785613847</v>
      </c>
    </row>
    <row r="11" spans="1:6">
      <c r="A11" s="149" t="s">
        <v>756</v>
      </c>
      <c r="B11" s="152">
        <v>31176849.419999998</v>
      </c>
      <c r="C11" s="152">
        <v>85175</v>
      </c>
      <c r="D11" s="152">
        <v>28156.374360479556</v>
      </c>
      <c r="E11" s="152">
        <v>1168165</v>
      </c>
      <c r="F11" s="152">
        <v>72.913501089315304</v>
      </c>
    </row>
    <row r="12" spans="1:6">
      <c r="A12" s="149" t="s">
        <v>757</v>
      </c>
      <c r="B12" s="152">
        <v>22759324.592539996</v>
      </c>
      <c r="C12" s="152">
        <v>44605</v>
      </c>
      <c r="D12" s="152">
        <v>39249.35043939537</v>
      </c>
      <c r="E12" s="152">
        <v>587956</v>
      </c>
      <c r="F12" s="152">
        <v>75.86452047432121</v>
      </c>
    </row>
    <row r="13" spans="1:6">
      <c r="A13" s="149" t="s">
        <v>758</v>
      </c>
      <c r="B13" s="152">
        <v>33536459.999999993</v>
      </c>
      <c r="C13" s="152">
        <v>78069</v>
      </c>
      <c r="D13" s="152">
        <v>33044.200544488747</v>
      </c>
      <c r="E13" s="152">
        <v>1347508</v>
      </c>
      <c r="F13" s="152">
        <v>57.935834147181318</v>
      </c>
    </row>
    <row r="14" spans="1:6">
      <c r="A14" s="149" t="s">
        <v>759</v>
      </c>
      <c r="B14" s="152">
        <v>15845253.99584</v>
      </c>
      <c r="C14" s="152">
        <v>37935.166666666664</v>
      </c>
      <c r="D14" s="152">
        <v>32130.231631714436</v>
      </c>
      <c r="E14" s="152">
        <v>589916</v>
      </c>
      <c r="F14" s="152">
        <v>64.306048092722804</v>
      </c>
    </row>
    <row r="15" spans="1:6">
      <c r="A15" s="149" t="s">
        <v>760</v>
      </c>
      <c r="B15" s="152">
        <v>19620962.5</v>
      </c>
      <c r="C15" s="152">
        <v>64285</v>
      </c>
      <c r="D15" s="152">
        <v>23478.335656720974</v>
      </c>
      <c r="E15" s="152">
        <v>745252</v>
      </c>
      <c r="F15" s="152">
        <v>86.259412923413819</v>
      </c>
    </row>
    <row r="16" spans="1:6">
      <c r="A16" s="149" t="s">
        <v>761</v>
      </c>
      <c r="B16" s="152">
        <v>11837724.78551</v>
      </c>
      <c r="C16" s="152">
        <v>26106.73333333333</v>
      </c>
      <c r="D16" s="152">
        <v>34879.668882484977</v>
      </c>
      <c r="E16" s="152">
        <v>349299</v>
      </c>
      <c r="F16" s="152">
        <v>74.740360932419875</v>
      </c>
    </row>
    <row r="17" spans="1:6">
      <c r="A17" s="149" t="s">
        <v>762</v>
      </c>
      <c r="B17" s="152">
        <v>10859516.799620001</v>
      </c>
      <c r="C17" s="152">
        <v>39394</v>
      </c>
      <c r="D17" s="152">
        <v>21204.941009407914</v>
      </c>
      <c r="E17" s="152">
        <v>378047</v>
      </c>
      <c r="F17" s="152">
        <v>104.2039746380741</v>
      </c>
    </row>
    <row r="18" spans="1:6">
      <c r="A18" s="149" t="s">
        <v>763</v>
      </c>
      <c r="B18" s="152">
        <v>36900400.874397151</v>
      </c>
      <c r="C18" s="152">
        <v>93936.533190599992</v>
      </c>
      <c r="D18" s="152">
        <v>30217.129358970938</v>
      </c>
      <c r="E18" s="152">
        <v>1928304</v>
      </c>
      <c r="F18" s="152">
        <v>48.714587114168715</v>
      </c>
    </row>
    <row r="19" spans="1:6">
      <c r="A19" s="149" t="s">
        <v>764</v>
      </c>
      <c r="B19" s="152">
        <v>21214840.000000004</v>
      </c>
      <c r="C19" s="152">
        <v>61181</v>
      </c>
      <c r="D19" s="152">
        <v>26673.489632905141</v>
      </c>
      <c r="E19" s="152">
        <v>1218771</v>
      </c>
      <c r="F19" s="152">
        <v>50.198929905618037</v>
      </c>
    </row>
    <row r="20" spans="1:6">
      <c r="A20" s="149" t="s">
        <v>765</v>
      </c>
      <c r="B20" s="152">
        <v>32375629.613999996</v>
      </c>
      <c r="C20" s="152">
        <v>66911</v>
      </c>
      <c r="D20" s="152">
        <v>37220.084100234177</v>
      </c>
      <c r="E20" s="152">
        <v>637913</v>
      </c>
      <c r="F20" s="152">
        <v>104.89047879569785</v>
      </c>
    </row>
    <row r="21" spans="1:6">
      <c r="A21" s="149" t="s">
        <v>766</v>
      </c>
      <c r="B21" s="152">
        <v>22451323.63631</v>
      </c>
      <c r="C21" s="152">
        <v>58017</v>
      </c>
      <c r="D21" s="152">
        <v>29767.566318506113</v>
      </c>
      <c r="E21" s="152">
        <v>718646</v>
      </c>
      <c r="F21" s="152">
        <v>80.73098577046278</v>
      </c>
    </row>
    <row r="22" spans="1:6">
      <c r="A22" s="149" t="s">
        <v>767</v>
      </c>
      <c r="B22" s="152">
        <v>26801706.084000003</v>
      </c>
      <c r="C22" s="152">
        <v>70807</v>
      </c>
      <c r="D22" s="152">
        <v>29116.749738997991</v>
      </c>
      <c r="E22" s="152">
        <v>1370283</v>
      </c>
      <c r="F22" s="152">
        <v>51.673267492919344</v>
      </c>
    </row>
    <row r="23" spans="1:6">
      <c r="A23" s="149" t="s">
        <v>768</v>
      </c>
      <c r="B23" s="152">
        <v>14227235.576999998</v>
      </c>
      <c r="C23" s="152">
        <v>40045</v>
      </c>
      <c r="D23" s="152">
        <v>27329.322929012549</v>
      </c>
      <c r="E23" s="152">
        <v>755994</v>
      </c>
      <c r="F23" s="152">
        <v>52.969997116379233</v>
      </c>
    </row>
    <row r="24" spans="1:6">
      <c r="A24" s="149" t="s">
        <v>769</v>
      </c>
      <c r="B24" s="152">
        <v>9742462.9625299983</v>
      </c>
      <c r="C24" s="152">
        <v>26142.400000000001</v>
      </c>
      <c r="D24" s="152">
        <v>28666.848793030589</v>
      </c>
      <c r="E24" s="152">
        <v>489225</v>
      </c>
      <c r="F24" s="152">
        <v>53.436353416117335</v>
      </c>
    </row>
    <row r="25" spans="1:6">
      <c r="A25" s="149" t="s">
        <v>770</v>
      </c>
      <c r="B25" s="152">
        <v>16794999.735470001</v>
      </c>
      <c r="C25" s="152">
        <v>34482</v>
      </c>
      <c r="D25" s="152">
        <v>37466.592905707774</v>
      </c>
      <c r="E25" s="152">
        <v>338542</v>
      </c>
      <c r="F25" s="152">
        <v>101.85442278949141</v>
      </c>
    </row>
    <row r="26" spans="1:6">
      <c r="A26" s="149" t="s">
        <v>771</v>
      </c>
      <c r="B26" s="152">
        <v>64153416.439999998</v>
      </c>
      <c r="C26" s="152">
        <v>134618</v>
      </c>
      <c r="D26" s="152">
        <v>36658.38288856102</v>
      </c>
      <c r="E26" s="152">
        <v>3453674</v>
      </c>
      <c r="F26" s="152">
        <v>38.978201185172658</v>
      </c>
    </row>
    <row r="27" spans="1:6">
      <c r="A27" s="149" t="s">
        <v>772</v>
      </c>
      <c r="B27" s="152">
        <v>13667427.000000002</v>
      </c>
      <c r="C27" s="152">
        <v>63797</v>
      </c>
      <c r="D27" s="152">
        <v>16479.46672197029</v>
      </c>
      <c r="E27" s="152">
        <v>948172</v>
      </c>
      <c r="F27" s="152">
        <v>67.284205819197368</v>
      </c>
    </row>
    <row r="28" spans="1:6">
      <c r="A28" s="149" t="s">
        <v>773</v>
      </c>
      <c r="B28" s="152">
        <v>33377345.916270003</v>
      </c>
      <c r="C28" s="152">
        <v>90150</v>
      </c>
      <c r="D28" s="152">
        <v>28480.179117086907</v>
      </c>
      <c r="E28" s="152">
        <v>1633992</v>
      </c>
      <c r="F28" s="152">
        <v>55.171628747264371</v>
      </c>
    </row>
    <row r="29" spans="1:6">
      <c r="A29" s="149" t="s">
        <v>774</v>
      </c>
      <c r="B29" s="152">
        <v>11380960.000000002</v>
      </c>
      <c r="C29" s="152">
        <v>19367</v>
      </c>
      <c r="D29" s="152">
        <v>45203.617573112075</v>
      </c>
      <c r="E29" s="152">
        <v>160720</v>
      </c>
      <c r="F29" s="152">
        <v>120.50149328023893</v>
      </c>
    </row>
    <row r="30" spans="1:6">
      <c r="A30" s="149" t="s">
        <v>442</v>
      </c>
      <c r="B30" s="152">
        <v>883476456.99991894</v>
      </c>
      <c r="C30" s="152">
        <v>2248174.1893076501</v>
      </c>
      <c r="D30" s="152">
        <v>30228.853166605022</v>
      </c>
      <c r="E30" s="152">
        <v>44044811</v>
      </c>
      <c r="F30" s="152">
        <v>51.042884241407009</v>
      </c>
    </row>
    <row r="32" spans="1:6">
      <c r="A32" s="149" t="s">
        <v>775</v>
      </c>
    </row>
    <row r="33" spans="1:1">
      <c r="A33" s="149" t="s">
        <v>776</v>
      </c>
    </row>
    <row r="34" spans="1:1">
      <c r="A34" s="149" t="s">
        <v>777</v>
      </c>
    </row>
    <row r="35" spans="1:1">
      <c r="A35" s="149" t="s">
        <v>778</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I5" sqref="I5"/>
    </sheetView>
  </sheetViews>
  <sheetFormatPr baseColWidth="10" defaultRowHeight="12" x14ac:dyDescent="0"/>
  <cols>
    <col min="1" max="9" width="10.83203125" style="149"/>
  </cols>
  <sheetData>
    <row r="1" spans="1:9">
      <c r="A1" s="149" t="s">
        <v>331</v>
      </c>
    </row>
    <row r="2" spans="1:9">
      <c r="A2" s="149" t="s">
        <v>784</v>
      </c>
    </row>
    <row r="3" spans="1:9" ht="30">
      <c r="B3" s="153" t="s">
        <v>746</v>
      </c>
      <c r="C3" s="153" t="s">
        <v>747</v>
      </c>
      <c r="D3" s="153" t="s">
        <v>748</v>
      </c>
      <c r="E3" s="153" t="s">
        <v>749</v>
      </c>
      <c r="F3" s="153" t="s">
        <v>750</v>
      </c>
      <c r="G3" s="153" t="s">
        <v>747</v>
      </c>
      <c r="H3" s="153" t="s">
        <v>749</v>
      </c>
      <c r="I3" s="153" t="s">
        <v>750</v>
      </c>
    </row>
    <row r="4" spans="1:9" s="118" customFormat="1">
      <c r="A4" s="149"/>
      <c r="B4" s="153" t="s">
        <v>779</v>
      </c>
      <c r="C4" s="153" t="s">
        <v>781</v>
      </c>
      <c r="D4" s="153" t="s">
        <v>780</v>
      </c>
      <c r="E4" s="153" t="s">
        <v>782</v>
      </c>
      <c r="F4" s="153" t="s">
        <v>783</v>
      </c>
      <c r="G4" s="153" t="s">
        <v>576</v>
      </c>
      <c r="H4" s="153" t="s">
        <v>576</v>
      </c>
      <c r="I4" s="153" t="s">
        <v>576</v>
      </c>
    </row>
    <row r="5" spans="1:9">
      <c r="A5" s="149">
        <v>1987</v>
      </c>
      <c r="B5" s="149">
        <v>244017.44938374567</v>
      </c>
      <c r="C5" s="149">
        <v>22842</v>
      </c>
      <c r="D5" s="149">
        <v>821.75698404338061</v>
      </c>
      <c r="E5" s="149">
        <v>328780</v>
      </c>
      <c r="F5" s="149">
        <v>69.475028894701623</v>
      </c>
      <c r="G5" s="149">
        <v>1</v>
      </c>
      <c r="H5" s="149">
        <v>1</v>
      </c>
      <c r="I5" s="149">
        <v>1</v>
      </c>
    </row>
    <row r="6" spans="1:9">
      <c r="A6" s="149">
        <v>1988</v>
      </c>
      <c r="B6" s="149">
        <v>1177019.3192184214</v>
      </c>
      <c r="C6" s="149">
        <v>24492</v>
      </c>
      <c r="D6" s="149">
        <v>3696.71515728345</v>
      </c>
      <c r="E6" s="149">
        <v>342421</v>
      </c>
      <c r="F6" s="149">
        <v>71.525987015983262</v>
      </c>
      <c r="G6" s="149">
        <v>1.0722353559232991</v>
      </c>
      <c r="H6" s="149">
        <v>1.0414897499847922</v>
      </c>
      <c r="I6" s="149">
        <v>1.0295207955133079</v>
      </c>
    </row>
    <row r="7" spans="1:9">
      <c r="A7" s="149">
        <v>1989</v>
      </c>
      <c r="B7" s="149">
        <v>36785.906619614623</v>
      </c>
      <c r="C7" s="149">
        <v>25994</v>
      </c>
      <c r="D7" s="149">
        <v>108859.16459897438</v>
      </c>
      <c r="E7" s="149">
        <v>356439</v>
      </c>
      <c r="F7" s="149">
        <v>72.926924382573176</v>
      </c>
      <c r="G7" s="149">
        <v>1.1379914193152965</v>
      </c>
      <c r="H7" s="149">
        <v>1.0841261633919339</v>
      </c>
      <c r="I7" s="149">
        <v>1.0496854127704409</v>
      </c>
    </row>
    <row r="8" spans="1:9">
      <c r="A8" s="149">
        <v>1990</v>
      </c>
      <c r="B8" s="149">
        <v>745267</v>
      </c>
      <c r="C8" s="149">
        <v>26708</v>
      </c>
      <c r="D8" s="149">
        <v>2146481.6073547541</v>
      </c>
      <c r="E8" s="149">
        <v>377915</v>
      </c>
      <c r="F8" s="149">
        <v>70.671976502652711</v>
      </c>
      <c r="G8" s="149">
        <v>1.1692496278784694</v>
      </c>
      <c r="H8" s="149">
        <v>1.1494464383478313</v>
      </c>
      <c r="I8" s="149">
        <v>1.0172284578645547</v>
      </c>
    </row>
    <row r="9" spans="1:9">
      <c r="A9" s="149">
        <v>1991</v>
      </c>
      <c r="B9" s="149">
        <v>253.62379999999999</v>
      </c>
      <c r="C9" s="149">
        <v>28101</v>
      </c>
      <c r="D9" s="149">
        <v>694.26437055347048</v>
      </c>
      <c r="E9" s="149">
        <v>390980</v>
      </c>
      <c r="F9" s="149">
        <v>71.873241598035705</v>
      </c>
      <c r="G9" s="149">
        <v>1.23023377987917</v>
      </c>
      <c r="H9" s="149">
        <v>1.1891842569499362</v>
      </c>
      <c r="I9" s="149">
        <v>1.0345190601787138</v>
      </c>
    </row>
    <row r="10" spans="1:9">
      <c r="A10" s="149">
        <v>1992</v>
      </c>
      <c r="B10" s="149">
        <v>354376</v>
      </c>
      <c r="C10" s="149">
        <v>27108</v>
      </c>
      <c r="D10" s="149">
        <v>1005.595850217364</v>
      </c>
      <c r="E10" s="149">
        <v>407186</v>
      </c>
      <c r="F10" s="149">
        <v>66.573998123707597</v>
      </c>
      <c r="G10" s="149">
        <v>1.1867612293144207</v>
      </c>
      <c r="H10" s="149">
        <v>1.2384755763732587</v>
      </c>
      <c r="I10" s="149">
        <v>0.95824354711113668</v>
      </c>
    </row>
    <row r="11" spans="1:9">
      <c r="A11" s="149">
        <v>1993</v>
      </c>
      <c r="B11" s="149">
        <v>460048.85399999999</v>
      </c>
      <c r="C11" s="149">
        <v>30449</v>
      </c>
      <c r="D11" s="149">
        <v>1162.2179179813913</v>
      </c>
      <c r="E11" s="149">
        <v>425395</v>
      </c>
      <c r="F11" s="149">
        <v>71.57818027950492</v>
      </c>
      <c r="G11" s="149">
        <v>1.3330268803082042</v>
      </c>
      <c r="H11" s="149">
        <v>1.2938591155179755</v>
      </c>
      <c r="I11" s="149">
        <v>1.0302720476444982</v>
      </c>
    </row>
    <row r="12" spans="1:9">
      <c r="A12" s="149">
        <v>1994</v>
      </c>
      <c r="B12" s="149">
        <v>460836</v>
      </c>
      <c r="C12" s="149">
        <v>29846</v>
      </c>
      <c r="D12" s="149">
        <v>1187.7277717926379</v>
      </c>
      <c r="E12" s="149">
        <v>444468</v>
      </c>
      <c r="F12" s="149">
        <v>67.149941053124195</v>
      </c>
      <c r="G12" s="149">
        <v>1.3066281411435077</v>
      </c>
      <c r="H12" s="149">
        <v>1.3518705517367235</v>
      </c>
      <c r="I12" s="149">
        <v>0.96653347427747893</v>
      </c>
    </row>
    <row r="13" spans="1:9">
      <c r="A13" s="149">
        <v>1995</v>
      </c>
      <c r="B13" s="149">
        <v>474237</v>
      </c>
      <c r="C13" s="149">
        <v>32340</v>
      </c>
      <c r="D13" s="149">
        <v>1128.0077065791352</v>
      </c>
      <c r="E13" s="149">
        <v>463266</v>
      </c>
      <c r="F13" s="149">
        <v>69.80870601339187</v>
      </c>
      <c r="G13" s="149">
        <v>1.415812976096664</v>
      </c>
      <c r="H13" s="149">
        <v>1.4090455623821401</v>
      </c>
      <c r="I13" s="149">
        <v>1.0048028352632423</v>
      </c>
    </row>
    <row r="14" spans="1:9">
      <c r="A14" s="149">
        <v>1996</v>
      </c>
      <c r="B14" s="149">
        <v>418022.82400000002</v>
      </c>
      <c r="C14" s="149">
        <v>32340</v>
      </c>
      <c r="D14" s="149">
        <v>1128.0077065791352</v>
      </c>
      <c r="E14" s="149">
        <v>463266</v>
      </c>
      <c r="F14" s="149">
        <v>69.80870601339187</v>
      </c>
      <c r="G14" s="149">
        <v>1.415812976096664</v>
      </c>
      <c r="H14" s="149">
        <v>1.4090455623821401</v>
      </c>
      <c r="I14" s="149">
        <v>1.0048028352632423</v>
      </c>
    </row>
    <row r="15" spans="1:9">
      <c r="A15" s="149">
        <v>1997</v>
      </c>
      <c r="B15" s="149">
        <v>430313.54349000001</v>
      </c>
      <c r="C15" s="149">
        <v>33753</v>
      </c>
      <c r="D15" s="149">
        <v>980.68443714404884</v>
      </c>
      <c r="E15" s="149">
        <v>496567</v>
      </c>
      <c r="F15" s="149">
        <v>67.972700562059103</v>
      </c>
      <c r="G15" s="149">
        <v>1.4776727081691621</v>
      </c>
      <c r="H15" s="149">
        <v>1.5103321369913012</v>
      </c>
      <c r="I15" s="149">
        <v>0.97837599556929311</v>
      </c>
    </row>
    <row r="16" spans="1:9">
      <c r="A16" s="149">
        <v>1998</v>
      </c>
      <c r="B16" s="149">
        <v>481871.19949999999</v>
      </c>
      <c r="C16" s="149">
        <v>28430.333333333332</v>
      </c>
      <c r="D16" s="149">
        <v>1046.9578808477402</v>
      </c>
      <c r="E16" s="149">
        <v>594794</v>
      </c>
      <c r="F16" s="149">
        <v>47.798621595600039</v>
      </c>
      <c r="G16" s="149">
        <v>1.2446516650614365</v>
      </c>
      <c r="H16" s="149">
        <v>1.8090942271427704</v>
      </c>
      <c r="I16" s="149">
        <v>0.6879971459680142</v>
      </c>
    </row>
    <row r="17" spans="1:9">
      <c r="A17" s="149">
        <v>1999</v>
      </c>
      <c r="B17" s="149">
        <v>547322.91861000005</v>
      </c>
      <c r="C17" s="149">
        <v>28547.599999999999</v>
      </c>
      <c r="D17" s="149">
        <v>1003.2341641544433</v>
      </c>
      <c r="E17" s="149">
        <v>606575</v>
      </c>
      <c r="F17" s="149">
        <v>47.06359477393562</v>
      </c>
      <c r="G17" s="149">
        <v>1.2497854828824095</v>
      </c>
      <c r="H17" s="149">
        <v>1.8449266987043007</v>
      </c>
      <c r="I17" s="149">
        <v>0.67741741921786858</v>
      </c>
    </row>
    <row r="18" spans="1:9">
      <c r="A18" s="149">
        <v>2000</v>
      </c>
      <c r="B18" s="149">
        <v>569349.8931632</v>
      </c>
      <c r="C18" s="149">
        <v>29295</v>
      </c>
      <c r="D18" s="149">
        <v>944.37987727808638</v>
      </c>
      <c r="E18" s="149">
        <v>606575</v>
      </c>
      <c r="F18" s="149">
        <v>48.295758974570333</v>
      </c>
      <c r="G18" s="149">
        <v>1.2825059101654845</v>
      </c>
      <c r="H18" s="149">
        <v>1.8449266987043007</v>
      </c>
      <c r="I18" s="149">
        <v>0.69515277277205301</v>
      </c>
    </row>
    <row r="19" spans="1:9">
      <c r="A19" s="149">
        <v>2001</v>
      </c>
      <c r="B19" s="149">
        <v>588813.03500000003</v>
      </c>
      <c r="C19" s="149">
        <v>36909</v>
      </c>
      <c r="D19" s="149">
        <v>1227.161678306521</v>
      </c>
      <c r="E19" s="149">
        <v>486779</v>
      </c>
      <c r="F19" s="149">
        <v>78.22603719599428</v>
      </c>
      <c r="G19" s="149">
        <v>1.615839243498818</v>
      </c>
      <c r="H19" s="149">
        <v>1.480561469675771</v>
      </c>
      <c r="I19" s="149">
        <v>1.1259590451492427</v>
      </c>
    </row>
    <row r="20" spans="1:9">
      <c r="A20" s="149">
        <v>2002</v>
      </c>
      <c r="B20" s="149">
        <v>594916.01479939977</v>
      </c>
      <c r="C20" s="149">
        <v>36909</v>
      </c>
      <c r="D20" s="149">
        <v>1239.881068822905</v>
      </c>
      <c r="E20" s="149">
        <v>495473</v>
      </c>
      <c r="F20" s="149">
        <v>74.492454684715412</v>
      </c>
      <c r="G20" s="149">
        <v>1.615839243498818</v>
      </c>
      <c r="H20" s="149">
        <v>1.5070046839832107</v>
      </c>
      <c r="I20" s="149">
        <v>1.0722191249120363</v>
      </c>
    </row>
    <row r="21" spans="1:9">
      <c r="A21" s="149">
        <v>2003</v>
      </c>
      <c r="B21" s="149">
        <v>712084.93499999994</v>
      </c>
      <c r="C21" s="149">
        <v>36909</v>
      </c>
      <c r="D21" s="149">
        <v>1484.0760852575042</v>
      </c>
      <c r="E21" s="149">
        <v>504075</v>
      </c>
      <c r="F21" s="149">
        <v>73.221246838268115</v>
      </c>
      <c r="G21" s="149">
        <v>1.615839243498818</v>
      </c>
      <c r="H21" s="149">
        <v>1.5331680759170265</v>
      </c>
      <c r="I21" s="149">
        <v>1.0539217903636193</v>
      </c>
    </row>
    <row r="22" spans="1:9">
      <c r="A22" s="149">
        <v>2004</v>
      </c>
      <c r="B22" s="149">
        <v>783761.92099999997</v>
      </c>
      <c r="C22" s="149">
        <v>36909</v>
      </c>
      <c r="D22" s="149">
        <v>1633.4600920767707</v>
      </c>
      <c r="E22" s="149">
        <v>512698</v>
      </c>
      <c r="F22" s="149">
        <v>71.98974835088103</v>
      </c>
      <c r="G22" s="149">
        <v>1.615839243498818</v>
      </c>
      <c r="H22" s="149">
        <v>1.5593953403491696</v>
      </c>
      <c r="I22" s="149">
        <v>1.0361960188601114</v>
      </c>
    </row>
    <row r="23" spans="1:9">
      <c r="A23" s="149">
        <v>2005</v>
      </c>
      <c r="B23" s="149">
        <v>961718.35599999991</v>
      </c>
      <c r="C23" s="149">
        <v>40914</v>
      </c>
      <c r="D23" s="149">
        <v>1808.1423248013655</v>
      </c>
      <c r="E23" s="149">
        <v>521439</v>
      </c>
      <c r="F23" s="149">
        <v>78.463636206727912</v>
      </c>
      <c r="G23" s="149">
        <v>1.7911741528762806</v>
      </c>
      <c r="H23" s="149">
        <v>1.5859815073909604</v>
      </c>
      <c r="I23" s="149">
        <v>1.1293789647162247</v>
      </c>
    </row>
    <row r="24" spans="1:9">
      <c r="A24" s="149">
        <v>2006</v>
      </c>
      <c r="B24" s="149">
        <v>1228353.3550000002</v>
      </c>
      <c r="C24" s="149">
        <v>45410</v>
      </c>
      <c r="D24" s="149">
        <v>2080.7910067250527</v>
      </c>
      <c r="E24" s="149">
        <v>530219</v>
      </c>
      <c r="F24" s="149">
        <v>85.643856595105035</v>
      </c>
      <c r="G24" s="149">
        <v>1.9880045530163732</v>
      </c>
      <c r="H24" s="149">
        <v>1.6126862947867875</v>
      </c>
      <c r="I24" s="149">
        <v>1.2327286214577811</v>
      </c>
    </row>
    <row r="25" spans="1:9">
      <c r="A25" s="149">
        <v>2007</v>
      </c>
      <c r="B25" s="149">
        <v>1645253</v>
      </c>
      <c r="C25" s="149">
        <v>49347</v>
      </c>
      <c r="D25" s="149">
        <v>2564.652827465156</v>
      </c>
      <c r="E25" s="149">
        <v>538952</v>
      </c>
      <c r="F25" s="149">
        <v>91.561029553652276</v>
      </c>
      <c r="G25" s="149">
        <v>2.160362490149724</v>
      </c>
      <c r="H25" s="149">
        <v>1.6392481294482633</v>
      </c>
      <c r="I25" s="149">
        <v>1.3178984019197004</v>
      </c>
    </row>
    <row r="26" spans="1:9">
      <c r="A26" s="149">
        <v>2008</v>
      </c>
      <c r="B26" s="149">
        <v>2669859.7549999999</v>
      </c>
      <c r="C26" s="149">
        <v>53092</v>
      </c>
      <c r="D26" s="149">
        <v>3868.2631527855851</v>
      </c>
      <c r="E26" s="149">
        <v>547742</v>
      </c>
      <c r="F26" s="149">
        <v>96.9288460625623</v>
      </c>
      <c r="G26" s="149">
        <v>2.3243148585938185</v>
      </c>
      <c r="H26" s="149">
        <v>1.6659833323194841</v>
      </c>
      <c r="I26" s="149">
        <v>1.3951609319870955</v>
      </c>
    </row>
    <row r="27" spans="1:9">
      <c r="A27" s="149">
        <v>2009</v>
      </c>
      <c r="B27" s="149">
        <v>3296582.3620000002</v>
      </c>
      <c r="C27" s="149">
        <v>54118</v>
      </c>
      <c r="D27" s="149">
        <v>4685.747045629636</v>
      </c>
      <c r="E27" s="149">
        <v>556528</v>
      </c>
      <c r="F27" s="149">
        <v>97.24218727539315</v>
      </c>
      <c r="G27" s="149">
        <v>2.3692321162770336</v>
      </c>
      <c r="H27" s="149">
        <v>1.6927063690005475</v>
      </c>
      <c r="I27" s="149">
        <v>1.3996710591193311</v>
      </c>
    </row>
    <row r="28" spans="1:9">
      <c r="A28" s="149">
        <v>2010</v>
      </c>
      <c r="B28" s="149">
        <v>3741262.3119999999</v>
      </c>
      <c r="C28" s="149">
        <v>53806</v>
      </c>
      <c r="D28" s="149">
        <v>5348.6490096900834</v>
      </c>
      <c r="E28" s="149">
        <v>571910</v>
      </c>
      <c r="F28" s="149">
        <v>94.08123655819972</v>
      </c>
      <c r="G28" s="149">
        <v>2.3555730671569917</v>
      </c>
      <c r="H28" s="149">
        <v>1.7394914532514143</v>
      </c>
      <c r="I28" s="149">
        <v>1.3541734066896465</v>
      </c>
    </row>
    <row r="29" spans="1:9">
      <c r="A29" s="149">
        <v>2011</v>
      </c>
      <c r="B29" s="149">
        <v>4919557.8480000002</v>
      </c>
      <c r="C29" s="149">
        <v>53587</v>
      </c>
      <c r="D29" s="149">
        <v>7061.9278326689464</v>
      </c>
      <c r="E29" s="149">
        <v>581720</v>
      </c>
      <c r="F29" s="149">
        <v>92.118201196451906</v>
      </c>
      <c r="G29" s="149">
        <v>2.3459854653708083</v>
      </c>
      <c r="H29" s="149">
        <v>1.769329034612811</v>
      </c>
      <c r="I29" s="149">
        <v>1.3259181415536931</v>
      </c>
    </row>
    <row r="30" spans="1:9">
      <c r="A30" s="149">
        <v>2012</v>
      </c>
      <c r="B30" s="149">
        <v>6567661.9570000004</v>
      </c>
      <c r="C30" s="149">
        <v>56309</v>
      </c>
      <c r="D30" s="149">
        <v>8972.0074219587805</v>
      </c>
      <c r="E30" s="149">
        <v>591422</v>
      </c>
      <c r="F30" s="149">
        <v>95.209511989746744</v>
      </c>
      <c r="G30" s="149">
        <v>2.4651519131424569</v>
      </c>
      <c r="H30" s="149">
        <v>1.7988381288399538</v>
      </c>
      <c r="I30" s="149">
        <v>1.370413420540624</v>
      </c>
    </row>
    <row r="31" spans="1:9">
      <c r="A31" s="149">
        <v>2013</v>
      </c>
      <c r="B31" s="149">
        <v>7960989.4499999993</v>
      </c>
      <c r="C31" s="149">
        <v>56254</v>
      </c>
      <c r="D31" s="149">
        <v>10886.049060442881</v>
      </c>
      <c r="E31" s="149">
        <v>601003</v>
      </c>
      <c r="F31" s="149">
        <v>93.60019833511646</v>
      </c>
      <c r="G31" s="149">
        <v>2.4627440679450134</v>
      </c>
      <c r="H31" s="149">
        <v>1.8279791958148306</v>
      </c>
      <c r="I31" s="149">
        <v>1.3472495056746165</v>
      </c>
    </row>
    <row r="32" spans="1:9">
      <c r="A32" s="149">
        <v>2014</v>
      </c>
      <c r="B32" s="149">
        <v>11952649.584000001</v>
      </c>
      <c r="C32" s="149">
        <v>59164</v>
      </c>
      <c r="D32" s="149">
        <v>15540.439851676958</v>
      </c>
      <c r="E32" s="149">
        <v>610449</v>
      </c>
      <c r="F32" s="149">
        <v>96.918825323655213</v>
      </c>
      <c r="G32" s="149">
        <v>2.5901409683915593</v>
      </c>
      <c r="H32" s="149">
        <v>1.8567096538718899</v>
      </c>
      <c r="I32" s="149">
        <v>1.3950166968702986</v>
      </c>
    </row>
    <row r="33" spans="1:9">
      <c r="A33" s="149">
        <v>2015</v>
      </c>
      <c r="B33" s="149">
        <v>18148997.524</v>
      </c>
      <c r="C33" s="149">
        <v>61197</v>
      </c>
      <c r="D33" s="149">
        <v>22812.829593205301</v>
      </c>
      <c r="E33" s="149">
        <v>619745</v>
      </c>
      <c r="F33" s="149">
        <v>98.74545175838449</v>
      </c>
      <c r="G33" s="149">
        <v>2.6791436826897819</v>
      </c>
      <c r="H33" s="149">
        <v>1.8849838797980412</v>
      </c>
      <c r="I33" s="149">
        <v>1.421308538180617</v>
      </c>
    </row>
    <row r="34" spans="1:9">
      <c r="A34" s="149">
        <v>2016</v>
      </c>
      <c r="B34" s="149">
        <v>24723576.127</v>
      </c>
      <c r="C34" s="149">
        <v>64729</v>
      </c>
      <c r="D34" s="149">
        <v>29381.166837596276</v>
      </c>
      <c r="E34" s="149">
        <v>628897</v>
      </c>
      <c r="F34" s="149">
        <v>102.92464425812176</v>
      </c>
      <c r="G34" s="149">
        <v>2.8337711233692322</v>
      </c>
      <c r="H34" s="149">
        <v>1.9128201228785207</v>
      </c>
      <c r="I34" s="149">
        <v>1.4814624174409103</v>
      </c>
    </row>
    <row r="35" spans="1:9">
      <c r="A35" s="149">
        <v>2017</v>
      </c>
      <c r="B35" s="149">
        <v>32375629.613999996</v>
      </c>
      <c r="C35" s="149">
        <v>66911</v>
      </c>
      <c r="D35" s="149">
        <v>37220.084100234177</v>
      </c>
      <c r="E35" s="149">
        <v>637913</v>
      </c>
      <c r="F35" s="149">
        <v>104.89047879569785</v>
      </c>
      <c r="G35" s="149">
        <v>2.9292969092023466</v>
      </c>
      <c r="H35" s="149">
        <v>1.9402427154936432</v>
      </c>
      <c r="I35" s="149">
        <v>1.5097579729642561</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4"/>
  <sheetViews>
    <sheetView tabSelected="1" workbookViewId="0">
      <selection activeCell="B34" sqref="B34"/>
    </sheetView>
  </sheetViews>
  <sheetFormatPr baseColWidth="10" defaultRowHeight="12" x14ac:dyDescent="0"/>
  <cols>
    <col min="1" max="5" width="11" bestFit="1" customWidth="1"/>
    <col min="6" max="6" width="11.1640625" bestFit="1" customWidth="1"/>
    <col min="7" max="7" width="11" bestFit="1" customWidth="1"/>
    <col min="8" max="8" width="11.1640625" bestFit="1" customWidth="1"/>
    <col min="9" max="9" width="10.83203125" style="24"/>
    <col min="10" max="18" width="11" bestFit="1" customWidth="1"/>
    <col min="20" max="23" width="11" bestFit="1" customWidth="1"/>
    <col min="25" max="25" width="11" bestFit="1" customWidth="1"/>
    <col min="27" max="29" width="11" bestFit="1" customWidth="1"/>
    <col min="31" max="31" width="11" bestFit="1" customWidth="1"/>
    <col min="33" max="36" width="11" bestFit="1" customWidth="1"/>
    <col min="38" max="41" width="11" bestFit="1" customWidth="1"/>
  </cols>
  <sheetData>
    <row r="1" spans="1:41" s="156" customFormat="1" ht="10">
      <c r="A1" s="32" t="s">
        <v>828</v>
      </c>
      <c r="B1" s="32"/>
      <c r="C1" s="32"/>
      <c r="D1" s="32"/>
      <c r="E1" s="32"/>
      <c r="F1" s="32"/>
      <c r="G1" s="32"/>
      <c r="H1" s="32"/>
      <c r="I1" s="155"/>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row>
    <row r="2" spans="1:41" s="126" customFormat="1" ht="10">
      <c r="A2" s="104" t="s">
        <v>829</v>
      </c>
      <c r="B2" s="172" t="s">
        <v>792</v>
      </c>
      <c r="C2" s="172"/>
      <c r="D2" s="172"/>
      <c r="E2" s="172"/>
      <c r="F2" s="172"/>
      <c r="G2" s="172"/>
      <c r="H2" s="172"/>
      <c r="I2" s="103"/>
      <c r="J2" s="103"/>
      <c r="K2" s="104"/>
      <c r="L2" s="104" t="s">
        <v>331</v>
      </c>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26" customFormat="1" ht="10">
      <c r="A3" s="104"/>
      <c r="B3" s="164"/>
      <c r="C3" s="164"/>
      <c r="D3" s="172" t="s">
        <v>793</v>
      </c>
      <c r="E3" s="172"/>
      <c r="F3" s="172" t="s">
        <v>794</v>
      </c>
      <c r="G3" s="172"/>
      <c r="H3" s="164"/>
      <c r="I3" s="103"/>
      <c r="J3" s="103"/>
      <c r="K3" s="104"/>
      <c r="L3" s="104"/>
      <c r="M3" s="104"/>
      <c r="N3" s="104"/>
      <c r="O3" s="104"/>
      <c r="P3" s="104"/>
      <c r="Q3" s="104"/>
      <c r="R3" s="104"/>
      <c r="S3" s="104"/>
      <c r="T3" s="174" t="s">
        <v>475</v>
      </c>
      <c r="U3" s="174"/>
      <c r="V3" s="174"/>
      <c r="W3" s="104"/>
      <c r="X3" s="104"/>
      <c r="Y3" s="19" t="s">
        <v>795</v>
      </c>
      <c r="Z3" s="104"/>
      <c r="AA3" s="171" t="s">
        <v>796</v>
      </c>
      <c r="AB3" s="171"/>
      <c r="AC3" s="171"/>
      <c r="AD3" s="171"/>
      <c r="AE3" s="171"/>
      <c r="AF3" s="171"/>
      <c r="AG3" s="171"/>
      <c r="AH3" s="104"/>
      <c r="AI3" s="104"/>
      <c r="AJ3" s="104"/>
      <c r="AK3" s="104"/>
      <c r="AL3" s="174" t="s">
        <v>797</v>
      </c>
      <c r="AM3" s="174"/>
      <c r="AN3" s="174"/>
      <c r="AO3" s="174"/>
    </row>
    <row r="4" spans="1:41" s="126" customFormat="1" ht="10">
      <c r="A4" s="104"/>
      <c r="B4" s="165" t="s">
        <v>798</v>
      </c>
      <c r="C4" s="165" t="s">
        <v>799</v>
      </c>
      <c r="D4" s="165" t="s">
        <v>800</v>
      </c>
      <c r="E4" s="165" t="s">
        <v>801</v>
      </c>
      <c r="F4" s="165" t="s">
        <v>802</v>
      </c>
      <c r="G4" s="165" t="s">
        <v>803</v>
      </c>
      <c r="H4" s="165" t="s">
        <v>804</v>
      </c>
      <c r="I4" s="103"/>
      <c r="J4" s="166" t="s">
        <v>798</v>
      </c>
      <c r="K4" s="172" t="s">
        <v>805</v>
      </c>
      <c r="L4" s="172"/>
      <c r="M4" s="173" t="s">
        <v>806</v>
      </c>
      <c r="N4" s="173"/>
      <c r="O4" s="174" t="s">
        <v>794</v>
      </c>
      <c r="P4" s="174"/>
      <c r="Q4" s="104" t="s">
        <v>807</v>
      </c>
      <c r="R4" s="104"/>
      <c r="S4" s="104"/>
      <c r="T4" s="159" t="s">
        <v>564</v>
      </c>
      <c r="U4" s="159" t="s">
        <v>808</v>
      </c>
      <c r="V4" s="159" t="s">
        <v>809</v>
      </c>
      <c r="W4" s="104"/>
      <c r="X4" s="104"/>
      <c r="Y4" s="19" t="s">
        <v>810</v>
      </c>
      <c r="Z4" s="104"/>
      <c r="AA4" s="159" t="s">
        <v>564</v>
      </c>
      <c r="AB4" s="159" t="s">
        <v>808</v>
      </c>
      <c r="AC4" s="159" t="s">
        <v>809</v>
      </c>
      <c r="AD4" s="104"/>
      <c r="AE4" s="104" t="s">
        <v>811</v>
      </c>
      <c r="AF4" s="104"/>
      <c r="AG4" s="103" t="s">
        <v>805</v>
      </c>
      <c r="AH4" s="104"/>
      <c r="AI4" s="104"/>
      <c r="AJ4" s="104"/>
      <c r="AK4" s="104"/>
      <c r="AL4" s="104"/>
      <c r="AM4" s="104"/>
      <c r="AN4" s="104"/>
      <c r="AO4" s="104"/>
    </row>
    <row r="5" spans="1:41" s="126" customFormat="1" ht="10">
      <c r="A5" s="104"/>
      <c r="B5" s="165" t="s">
        <v>812</v>
      </c>
      <c r="C5" s="165" t="s">
        <v>812</v>
      </c>
      <c r="D5" s="165" t="s">
        <v>812</v>
      </c>
      <c r="E5" s="165" t="s">
        <v>812</v>
      </c>
      <c r="F5" s="165" t="s">
        <v>812</v>
      </c>
      <c r="G5" s="165" t="s">
        <v>812</v>
      </c>
      <c r="H5" s="165" t="s">
        <v>813</v>
      </c>
      <c r="I5" s="103"/>
      <c r="J5" s="166" t="s">
        <v>814</v>
      </c>
      <c r="K5" s="165" t="s">
        <v>812</v>
      </c>
      <c r="L5" s="165" t="s">
        <v>815</v>
      </c>
      <c r="M5" s="165" t="s">
        <v>816</v>
      </c>
      <c r="N5" s="165" t="s">
        <v>817</v>
      </c>
      <c r="O5" s="165" t="s">
        <v>816</v>
      </c>
      <c r="P5" s="165" t="s">
        <v>817</v>
      </c>
      <c r="Q5" s="104"/>
      <c r="R5" s="165" t="s">
        <v>818</v>
      </c>
      <c r="S5" s="104"/>
      <c r="T5" s="104"/>
      <c r="U5" s="104"/>
      <c r="V5" s="159" t="s">
        <v>819</v>
      </c>
      <c r="W5" s="104"/>
      <c r="X5" s="104"/>
      <c r="Y5" s="104"/>
      <c r="Z5" s="104"/>
      <c r="AA5" s="104"/>
      <c r="AB5" s="104"/>
      <c r="AC5" s="159" t="s">
        <v>819</v>
      </c>
      <c r="AD5" s="104"/>
      <c r="AE5" s="104"/>
      <c r="AF5" s="104"/>
      <c r="AG5" s="104"/>
      <c r="AH5" s="104" t="s">
        <v>820</v>
      </c>
      <c r="AI5" s="104" t="s">
        <v>821</v>
      </c>
      <c r="AJ5" s="104"/>
      <c r="AK5" s="104"/>
      <c r="AL5" s="104" t="s">
        <v>822</v>
      </c>
      <c r="AM5" s="104" t="s">
        <v>823</v>
      </c>
      <c r="AN5" s="104" t="s">
        <v>824</v>
      </c>
      <c r="AO5" s="104" t="s">
        <v>825</v>
      </c>
    </row>
    <row r="6" spans="1:41" s="126" customFormat="1" ht="10">
      <c r="A6" s="160">
        <v>1993</v>
      </c>
      <c r="B6" s="161"/>
      <c r="C6" s="161">
        <v>441319145.75280011</v>
      </c>
      <c r="D6" s="161">
        <v>3143131620.3830481</v>
      </c>
      <c r="E6" s="161">
        <v>454260960.1396383</v>
      </c>
      <c r="F6" s="161">
        <v>297797988.8425703</v>
      </c>
      <c r="G6" s="161">
        <v>13609562.04631489</v>
      </c>
      <c r="H6" s="161">
        <v>4350119277.1643715</v>
      </c>
      <c r="I6" s="162"/>
      <c r="J6" s="162"/>
      <c r="K6" s="126">
        <v>177726916</v>
      </c>
      <c r="L6" s="163">
        <f>K6/C6</f>
        <v>0.40271743863918313</v>
      </c>
      <c r="M6" s="163">
        <v>0.34348680581763291</v>
      </c>
      <c r="N6" s="126">
        <f>M6*(D6+E6)</f>
        <v>1235656886.7557893</v>
      </c>
      <c r="O6" s="163">
        <v>0.47233985898589859</v>
      </c>
      <c r="P6" s="158">
        <f>O6*(G6+F6)</f>
        <v>147090198.67400008</v>
      </c>
      <c r="Q6" s="158">
        <f>P6+N6+K6+J6</f>
        <v>1560474001.4297893</v>
      </c>
      <c r="R6" s="163">
        <f>Q6/H6</f>
        <v>0.3587198193900985</v>
      </c>
      <c r="S6" s="163"/>
      <c r="T6" s="126">
        <v>3739179732.7620192</v>
      </c>
      <c r="Y6" s="126">
        <v>27.266194640234882</v>
      </c>
      <c r="AA6" s="126">
        <f>T6/$Y6*100</f>
        <v>13713610505.971977</v>
      </c>
      <c r="AC6" s="126">
        <f t="shared" ref="AC6:AC30" si="0">V6/$Y6*100</f>
        <v>0</v>
      </c>
      <c r="AE6" s="126">
        <f>Q6/Y6*100</f>
        <v>5723108860.6955919</v>
      </c>
      <c r="AG6" s="158">
        <f>K6/Y6*100</f>
        <v>651821489.37549353</v>
      </c>
      <c r="AH6" s="163">
        <f>AG6/AE6</f>
        <v>0.11389290423112283</v>
      </c>
      <c r="AI6" s="163"/>
      <c r="AJ6" s="158">
        <f>AE6-AG6</f>
        <v>5071287371.3200989</v>
      </c>
    </row>
    <row r="7" spans="1:41" s="126" customFormat="1" ht="10">
      <c r="A7" s="160">
        <v>1994</v>
      </c>
      <c r="B7" s="161"/>
      <c r="C7" s="161">
        <v>463038826.52271354</v>
      </c>
      <c r="D7" s="161">
        <v>2764376410.2919555</v>
      </c>
      <c r="E7" s="161">
        <v>528867510.42652863</v>
      </c>
      <c r="F7" s="161">
        <v>152196249.56498113</v>
      </c>
      <c r="G7" s="161">
        <v>14742786.476656316</v>
      </c>
      <c r="H7" s="161">
        <v>3923221783.2828355</v>
      </c>
      <c r="I7" s="162"/>
      <c r="J7" s="162"/>
      <c r="K7" s="126">
        <v>208137660</v>
      </c>
      <c r="L7" s="163">
        <f t="shared" ref="L7:L31" si="1">K7/C7</f>
        <v>0.44950368754830577</v>
      </c>
      <c r="M7" s="163">
        <v>0.39405013941960138</v>
      </c>
      <c r="N7" s="126">
        <f t="shared" ref="N7:N31" si="2">M7*(D7+E7)</f>
        <v>1297703226.1018732</v>
      </c>
      <c r="O7" s="163">
        <v>0.4494295411055349</v>
      </c>
      <c r="P7" s="158">
        <f t="shared" ref="P7:P31" si="3">O7*(G7+F7)</f>
        <v>75027334.360793471</v>
      </c>
      <c r="Q7" s="158">
        <f t="shared" ref="Q7:Q31" si="4">P7+N7+K7+J7</f>
        <v>1580868220.4626665</v>
      </c>
      <c r="R7" s="163">
        <f t="shared" ref="R7:R31" si="5">Q7/H7</f>
        <v>0.40295153009163887</v>
      </c>
      <c r="S7" s="163"/>
      <c r="T7" s="126">
        <v>4398100347.057971</v>
      </c>
      <c r="Y7" s="126">
        <v>27.506149971052711</v>
      </c>
      <c r="AA7" s="126">
        <f t="shared" ref="AA7:AB30" si="6">T7/$Y7*100</f>
        <v>15989516350.657951</v>
      </c>
      <c r="AC7" s="126">
        <f t="shared" si="0"/>
        <v>0</v>
      </c>
      <c r="AE7" s="126">
        <f t="shared" ref="AE7:AE30" si="7">Q7/Y7*100</f>
        <v>5747326405.6451435</v>
      </c>
      <c r="AG7" s="158">
        <f t="shared" ref="AG7:AG30" si="8">K7/Y7*100</f>
        <v>756694994.46139383</v>
      </c>
      <c r="AH7" s="163">
        <f t="shared" ref="AH7:AH30" si="9">AG7/AE7</f>
        <v>0.13166034796947537</v>
      </c>
      <c r="AI7" s="163"/>
      <c r="AJ7" s="158">
        <f t="shared" ref="AJ7:AJ30" si="10">AE7-AG7</f>
        <v>4990631411.1837502</v>
      </c>
    </row>
    <row r="8" spans="1:41" s="126" customFormat="1" ht="10">
      <c r="A8" s="160">
        <v>1995</v>
      </c>
      <c r="B8" s="161"/>
      <c r="C8" s="161">
        <v>553471626.91555369</v>
      </c>
      <c r="D8" s="161">
        <v>3073700158.2340317</v>
      </c>
      <c r="E8" s="161">
        <v>1183232352.8321624</v>
      </c>
      <c r="F8" s="161">
        <v>249413926.36044103</v>
      </c>
      <c r="G8" s="161">
        <v>16042332.863131069</v>
      </c>
      <c r="H8" s="161">
        <v>5075860397.2053213</v>
      </c>
      <c r="I8" s="162"/>
      <c r="J8" s="162"/>
      <c r="K8" s="126">
        <v>244963365</v>
      </c>
      <c r="L8" s="163">
        <f t="shared" si="1"/>
        <v>0.44259425973677863</v>
      </c>
      <c r="M8" s="163">
        <v>0.37629219674644815</v>
      </c>
      <c r="N8" s="126">
        <f t="shared" si="2"/>
        <v>1601850485.9904718</v>
      </c>
      <c r="O8" s="163">
        <v>0.4662698334483098</v>
      </c>
      <c r="P8" s="158">
        <f t="shared" si="3"/>
        <v>123774245.77598631</v>
      </c>
      <c r="Q8" s="158">
        <f t="shared" si="4"/>
        <v>1970588096.766458</v>
      </c>
      <c r="R8" s="163">
        <f t="shared" si="5"/>
        <v>0.38822740236343556</v>
      </c>
      <c r="S8" s="163"/>
      <c r="T8" s="126">
        <v>4741542174.7193489</v>
      </c>
      <c r="U8" s="126">
        <v>1354930430.9932344</v>
      </c>
      <c r="V8" s="126">
        <v>3386611743.7261143</v>
      </c>
      <c r="W8" s="163">
        <f>Q8/V8</f>
        <v>0.58187600052385147</v>
      </c>
      <c r="Y8" s="126">
        <v>28.766604389347666</v>
      </c>
      <c r="AA8" s="126">
        <f t="shared" si="6"/>
        <v>16482801065.235046</v>
      </c>
      <c r="AB8" s="126">
        <f t="shared" si="6"/>
        <v>4710081220.0656118</v>
      </c>
      <c r="AC8" s="126">
        <f t="shared" si="0"/>
        <v>11772719845.169434</v>
      </c>
      <c r="AE8" s="126">
        <f t="shared" si="7"/>
        <v>6850263138.7949657</v>
      </c>
      <c r="AG8" s="158">
        <f t="shared" si="8"/>
        <v>851554676.68165398</v>
      </c>
      <c r="AH8" s="163">
        <f t="shared" si="9"/>
        <v>0.12430977605211403</v>
      </c>
      <c r="AI8" s="163">
        <f>AG8/AC8</f>
        <v>7.2332875315219772E-2</v>
      </c>
      <c r="AJ8" s="158">
        <f t="shared" si="10"/>
        <v>5998708462.1133118</v>
      </c>
    </row>
    <row r="9" spans="1:41" s="126" customFormat="1" ht="10">
      <c r="A9" s="160">
        <v>1996</v>
      </c>
      <c r="B9" s="161"/>
      <c r="C9" s="161">
        <v>719941493.18865371</v>
      </c>
      <c r="D9" s="161">
        <v>2788881005.3560019</v>
      </c>
      <c r="E9" s="161">
        <v>1998744300.5330124</v>
      </c>
      <c r="F9" s="161">
        <v>138558828.00206453</v>
      </c>
      <c r="G9" s="161">
        <v>16342331.293369163</v>
      </c>
      <c r="H9" s="161">
        <v>5662467958.3731031</v>
      </c>
      <c r="I9" s="162"/>
      <c r="J9" s="162"/>
      <c r="K9" s="126">
        <v>318348461</v>
      </c>
      <c r="L9" s="163">
        <f t="shared" si="1"/>
        <v>0.44218657211993734</v>
      </c>
      <c r="M9" s="163">
        <v>0.36709452190141617</v>
      </c>
      <c r="N9" s="126">
        <f t="shared" si="2"/>
        <v>1757511022.7084491</v>
      </c>
      <c r="O9" s="163">
        <v>0.45791480273600971</v>
      </c>
      <c r="P9" s="158">
        <f t="shared" si="3"/>
        <v>70931533.802347735</v>
      </c>
      <c r="Q9" s="158">
        <f t="shared" si="4"/>
        <v>2146791017.5107968</v>
      </c>
      <c r="R9" s="163">
        <f t="shared" si="5"/>
        <v>0.37912638681448652</v>
      </c>
      <c r="S9" s="163"/>
      <c r="T9" s="126">
        <v>5236891279.1584415</v>
      </c>
      <c r="U9" s="126">
        <v>1427470131.8878663</v>
      </c>
      <c r="V9" s="126">
        <v>3809421147.2705755</v>
      </c>
      <c r="W9" s="163">
        <f t="shared" ref="W9:W30" si="11">Q9/V9</f>
        <v>0.56354782905769241</v>
      </c>
      <c r="Y9" s="126">
        <v>28.893831179256246</v>
      </c>
      <c r="AA9" s="126">
        <f t="shared" si="6"/>
        <v>18124599838.176407</v>
      </c>
      <c r="AB9" s="126">
        <f t="shared" si="6"/>
        <v>4940397564.5593519</v>
      </c>
      <c r="AC9" s="126">
        <f t="shared" si="0"/>
        <v>13184202273.617054</v>
      </c>
      <c r="AE9" s="126">
        <f t="shared" si="7"/>
        <v>7429928569.1543837</v>
      </c>
      <c r="AG9" s="158">
        <f t="shared" si="8"/>
        <v>1101786949.0029829</v>
      </c>
      <c r="AH9" s="163">
        <f t="shared" si="9"/>
        <v>0.14829038243746934</v>
      </c>
      <c r="AI9" s="163">
        <f t="shared" ref="AI9:AI30" si="12">AG9/AC9</f>
        <v>8.3568723092770802E-2</v>
      </c>
      <c r="AJ9" s="158">
        <f t="shared" si="10"/>
        <v>6328141620.1514006</v>
      </c>
      <c r="AL9" s="163">
        <f>AA9/AA8-1</f>
        <v>9.9606782029553642E-2</v>
      </c>
      <c r="AM9" s="163">
        <f>AC9/AC8-1</f>
        <v>0.11989433597426324</v>
      </c>
      <c r="AN9" s="163">
        <f>AE9/AE8-1</f>
        <v>8.4619439956490128E-2</v>
      </c>
      <c r="AO9" s="163">
        <f>AG9/AG8-1</f>
        <v>0.29385344144481285</v>
      </c>
    </row>
    <row r="10" spans="1:41" s="126" customFormat="1" ht="10">
      <c r="A10" s="160">
        <v>1997</v>
      </c>
      <c r="B10" s="161"/>
      <c r="C10" s="161">
        <v>717012690.98253512</v>
      </c>
      <c r="D10" s="161">
        <v>2461907893.7186089</v>
      </c>
      <c r="E10" s="161">
        <v>1704832240.6895533</v>
      </c>
      <c r="F10" s="161">
        <v>-26554699.02781558</v>
      </c>
      <c r="G10" s="161">
        <v>12327249.17192688</v>
      </c>
      <c r="H10" s="161">
        <v>4869525375.5348101</v>
      </c>
      <c r="I10" s="162"/>
      <c r="J10" s="162"/>
      <c r="K10" s="126">
        <v>323640299</v>
      </c>
      <c r="L10" s="163">
        <f t="shared" si="1"/>
        <v>0.45137318079615857</v>
      </c>
      <c r="M10" s="163">
        <v>0.37132243869181658</v>
      </c>
      <c r="N10" s="126">
        <f t="shared" si="2"/>
        <v>1547204108.1035063</v>
      </c>
      <c r="O10" s="163">
        <v>0.42340858822894756</v>
      </c>
      <c r="P10" s="158">
        <f t="shared" si="3"/>
        <v>-6024024.4575799778</v>
      </c>
      <c r="Q10" s="158">
        <f t="shared" si="4"/>
        <v>1864820382.6459262</v>
      </c>
      <c r="R10" s="163">
        <f t="shared" si="5"/>
        <v>0.38295731900588298</v>
      </c>
      <c r="S10" s="163"/>
      <c r="T10" s="126">
        <v>5327451670.9678402</v>
      </c>
      <c r="U10" s="126">
        <v>1471365499.9368961</v>
      </c>
      <c r="V10" s="126">
        <v>3856086171.0309439</v>
      </c>
      <c r="W10" s="163">
        <f t="shared" si="11"/>
        <v>0.4836044372284754</v>
      </c>
      <c r="Y10" s="126">
        <v>28.231520003959165</v>
      </c>
      <c r="AA10" s="126">
        <f t="shared" si="6"/>
        <v>18870580366.274017</v>
      </c>
      <c r="AB10" s="126">
        <f t="shared" si="6"/>
        <v>5211782786.5115051</v>
      </c>
      <c r="AC10" s="126">
        <f t="shared" si="0"/>
        <v>13658797579.762512</v>
      </c>
      <c r="AE10" s="126">
        <f t="shared" si="7"/>
        <v>6605455116.7787123</v>
      </c>
      <c r="AG10" s="158">
        <f t="shared" si="8"/>
        <v>1146379291.4962175</v>
      </c>
      <c r="AH10" s="163">
        <f t="shared" si="9"/>
        <v>0.17355038694975997</v>
      </c>
      <c r="AI10" s="163">
        <f t="shared" si="12"/>
        <v>8.3929737211622821E-2</v>
      </c>
      <c r="AJ10" s="158">
        <f t="shared" si="10"/>
        <v>5459075825.2824945</v>
      </c>
      <c r="AL10" s="163">
        <f t="shared" ref="AL10:AL30" si="13">AA10/AA9-1</f>
        <v>4.1158455069795652E-2</v>
      </c>
      <c r="AM10" s="163">
        <f t="shared" ref="AM10:AM30" si="14">AC10/AC9-1</f>
        <v>3.5997271302122824E-2</v>
      </c>
      <c r="AN10" s="163">
        <f t="shared" ref="AN10:AN30" si="15">AE10/AE9-1</f>
        <v>-0.11096653819775637</v>
      </c>
      <c r="AO10" s="163">
        <f t="shared" ref="AO10:AO30" si="16">AG10/AG9-1</f>
        <v>4.0472745237712937E-2</v>
      </c>
    </row>
    <row r="11" spans="1:41" s="126" customFormat="1" ht="10">
      <c r="A11" s="160">
        <v>1998</v>
      </c>
      <c r="B11" s="161"/>
      <c r="C11" s="161">
        <v>515708178.34843749</v>
      </c>
      <c r="D11" s="161">
        <v>1550778378.6080604</v>
      </c>
      <c r="E11" s="161">
        <v>1065564241.3459979</v>
      </c>
      <c r="F11" s="161">
        <v>-314346803.92835575</v>
      </c>
      <c r="G11" s="161">
        <v>29619779.109517753</v>
      </c>
      <c r="H11" s="161">
        <v>2847323773.4836578</v>
      </c>
      <c r="I11" s="162"/>
      <c r="J11" s="162"/>
      <c r="K11" s="126">
        <v>248376258</v>
      </c>
      <c r="L11" s="163">
        <f t="shared" si="1"/>
        <v>0.48162171636569423</v>
      </c>
      <c r="M11" s="163">
        <v>0.36892243834947502</v>
      </c>
      <c r="N11" s="126">
        <f t="shared" si="2"/>
        <v>965227498.91110504</v>
      </c>
      <c r="O11" s="163">
        <v>0.44783147812580892</v>
      </c>
      <c r="P11" s="158">
        <f t="shared" si="3"/>
        <v>-127509724.38698411</v>
      </c>
      <c r="Q11" s="158">
        <f t="shared" si="4"/>
        <v>1086094032.5241208</v>
      </c>
      <c r="R11" s="163">
        <f t="shared" si="5"/>
        <v>0.38144381142693201</v>
      </c>
      <c r="S11" s="163"/>
      <c r="T11" s="126">
        <v>5004192954.8297644</v>
      </c>
      <c r="U11" s="126">
        <v>1476086143.6262708</v>
      </c>
      <c r="V11" s="126">
        <v>3528106811.2034936</v>
      </c>
      <c r="W11" s="163">
        <f t="shared" si="11"/>
        <v>0.307840462503922</v>
      </c>
      <c r="Y11" s="126">
        <v>27.232690745883026</v>
      </c>
      <c r="AA11" s="126">
        <f t="shared" si="6"/>
        <v>18375683113.818954</v>
      </c>
      <c r="AB11" s="126">
        <f t="shared" si="6"/>
        <v>5420272852.9475994</v>
      </c>
      <c r="AC11" s="126">
        <f t="shared" si="0"/>
        <v>12955410260.871355</v>
      </c>
      <c r="AE11" s="126">
        <f t="shared" si="7"/>
        <v>3988199486.6346946</v>
      </c>
      <c r="AG11" s="158">
        <f t="shared" si="8"/>
        <v>912051843.56433427</v>
      </c>
      <c r="AH11" s="163">
        <f t="shared" si="9"/>
        <v>0.22868761871636917</v>
      </c>
      <c r="AI11" s="163">
        <f t="shared" si="12"/>
        <v>7.0399302314567647E-2</v>
      </c>
      <c r="AJ11" s="158">
        <f t="shared" si="10"/>
        <v>3076147643.0703602</v>
      </c>
      <c r="AL11" s="163">
        <f t="shared" si="13"/>
        <v>-2.6225862843071601E-2</v>
      </c>
      <c r="AM11" s="163">
        <f t="shared" si="14"/>
        <v>-5.1497016101426651E-2</v>
      </c>
      <c r="AN11" s="163">
        <f t="shared" si="15"/>
        <v>-0.39622638923029685</v>
      </c>
      <c r="AO11" s="163">
        <f t="shared" si="16"/>
        <v>-0.2044065604378168</v>
      </c>
    </row>
    <row r="12" spans="1:41" s="126" customFormat="1" ht="10">
      <c r="A12" s="160">
        <v>1999</v>
      </c>
      <c r="B12" s="161"/>
      <c r="C12" s="161">
        <v>696432922.05553472</v>
      </c>
      <c r="D12" s="161">
        <v>2612199825.4845018</v>
      </c>
      <c r="E12" s="161">
        <v>1190710805.5183055</v>
      </c>
      <c r="F12" s="161">
        <v>-496746485.95883381</v>
      </c>
      <c r="G12" s="161">
        <v>0</v>
      </c>
      <c r="H12" s="161">
        <v>4002597067.0995092</v>
      </c>
      <c r="I12" s="162"/>
      <c r="J12" s="162"/>
      <c r="K12" s="126">
        <v>317842784</v>
      </c>
      <c r="L12" s="163">
        <f t="shared" si="1"/>
        <v>0.45638678749115008</v>
      </c>
      <c r="M12" s="163">
        <v>0.39140968238801216</v>
      </c>
      <c r="N12" s="126">
        <f t="shared" si="2"/>
        <v>1488496042.2308037</v>
      </c>
      <c r="O12" s="163">
        <v>0.52224299987697342</v>
      </c>
      <c r="P12" s="158">
        <f t="shared" si="3"/>
        <v>-259422375.00548622</v>
      </c>
      <c r="Q12" s="158">
        <f t="shared" si="4"/>
        <v>1546916451.2253175</v>
      </c>
      <c r="R12" s="163">
        <f t="shared" si="5"/>
        <v>0.38647818536135936</v>
      </c>
      <c r="S12" s="163"/>
      <c r="T12" s="126">
        <v>5306685917.2002144</v>
      </c>
      <c r="U12" s="126">
        <v>1480678269.338979</v>
      </c>
      <c r="V12" s="126">
        <v>3826007647.8612356</v>
      </c>
      <c r="W12" s="163">
        <f t="shared" si="11"/>
        <v>0.40431608966857513</v>
      </c>
      <c r="Y12" s="126">
        <v>26.334593822833625</v>
      </c>
      <c r="AA12" s="126">
        <f t="shared" si="6"/>
        <v>20151007275.453056</v>
      </c>
      <c r="AB12" s="126">
        <f t="shared" si="6"/>
        <v>5622559737.584199</v>
      </c>
      <c r="AC12" s="126">
        <f t="shared" si="0"/>
        <v>14528447537.868855</v>
      </c>
      <c r="AE12" s="126">
        <f t="shared" si="7"/>
        <v>5874085097.4661741</v>
      </c>
      <c r="AG12" s="158">
        <f t="shared" si="8"/>
        <v>1206940141.6945789</v>
      </c>
      <c r="AH12" s="163">
        <f t="shared" si="9"/>
        <v>0.20546861709838024</v>
      </c>
      <c r="AI12" s="163">
        <f t="shared" si="12"/>
        <v>8.3074267814826838E-2</v>
      </c>
      <c r="AJ12" s="158">
        <f t="shared" si="10"/>
        <v>4667144955.771595</v>
      </c>
      <c r="AL12" s="163">
        <f t="shared" si="13"/>
        <v>9.6612689206585944E-2</v>
      </c>
      <c r="AM12" s="163">
        <f t="shared" si="14"/>
        <v>0.12141933333817101</v>
      </c>
      <c r="AN12" s="163">
        <f t="shared" si="15"/>
        <v>0.47286641933320639</v>
      </c>
      <c r="AO12" s="163">
        <f t="shared" si="16"/>
        <v>0.32332405247689611</v>
      </c>
    </row>
    <row r="13" spans="1:41" s="126" customFormat="1" ht="10">
      <c r="A13" s="160">
        <v>2000</v>
      </c>
      <c r="B13" s="161"/>
      <c r="C13" s="161">
        <v>1072252085.8816015</v>
      </c>
      <c r="D13" s="161">
        <v>5854383995.4507799</v>
      </c>
      <c r="E13" s="161">
        <v>119290570.87904832</v>
      </c>
      <c r="F13" s="161">
        <v>1003194265.6004846</v>
      </c>
      <c r="G13" s="161">
        <v>0</v>
      </c>
      <c r="H13" s="161">
        <v>8049120917.8119125</v>
      </c>
      <c r="I13" s="162"/>
      <c r="J13" s="162"/>
      <c r="K13" s="126">
        <v>459714771</v>
      </c>
      <c r="L13" s="163">
        <f t="shared" si="1"/>
        <v>0.42873758610786411</v>
      </c>
      <c r="M13" s="163">
        <v>0.39036173384233203</v>
      </c>
      <c r="N13" s="126">
        <f t="shared" si="2"/>
        <v>2331893961.1223526</v>
      </c>
      <c r="O13" s="163">
        <v>0.48605241161370732</v>
      </c>
      <c r="P13" s="158">
        <f t="shared" si="3"/>
        <v>487604992.11215758</v>
      </c>
      <c r="Q13" s="158">
        <f t="shared" si="4"/>
        <v>3279213724.2345104</v>
      </c>
      <c r="R13" s="163">
        <f t="shared" si="5"/>
        <v>0.4074002313691093</v>
      </c>
      <c r="S13" s="163"/>
      <c r="T13" s="126">
        <v>6296351421.9830666</v>
      </c>
      <c r="U13" s="126">
        <v>1540441725.849772</v>
      </c>
      <c r="V13" s="126">
        <v>4755909696.1332951</v>
      </c>
      <c r="W13" s="163">
        <f t="shared" si="11"/>
        <v>0.68950294134066814</v>
      </c>
      <c r="Y13" s="126">
        <v>25.500575300297918</v>
      </c>
      <c r="AA13" s="126">
        <f t="shared" si="6"/>
        <v>24691017154.854179</v>
      </c>
      <c r="AB13" s="126">
        <f t="shared" si="6"/>
        <v>6040811658.9894161</v>
      </c>
      <c r="AC13" s="126">
        <f t="shared" si="0"/>
        <v>18650205495.864765</v>
      </c>
      <c r="AE13" s="126">
        <f t="shared" si="7"/>
        <v>12859371546.006651</v>
      </c>
      <c r="AG13" s="158">
        <f t="shared" si="8"/>
        <v>1802762351.7757628</v>
      </c>
      <c r="AH13" s="163">
        <f t="shared" si="9"/>
        <v>0.14019054860698793</v>
      </c>
      <c r="AI13" s="163">
        <f t="shared" si="12"/>
        <v>9.6661795612680082E-2</v>
      </c>
      <c r="AJ13" s="158">
        <f t="shared" si="10"/>
        <v>11056609194.230888</v>
      </c>
      <c r="AL13" s="163">
        <f t="shared" si="13"/>
        <v>0.22529940153073813</v>
      </c>
      <c r="AM13" s="163">
        <f t="shared" si="14"/>
        <v>0.28370257367502072</v>
      </c>
      <c r="AN13" s="163">
        <f t="shared" si="15"/>
        <v>1.1891701146028044</v>
      </c>
      <c r="AO13" s="163">
        <f t="shared" si="16"/>
        <v>0.49366342993997381</v>
      </c>
    </row>
    <row r="14" spans="1:41" s="126" customFormat="1" ht="10">
      <c r="A14" s="160">
        <v>2001</v>
      </c>
      <c r="B14" s="161"/>
      <c r="C14" s="161">
        <v>941841950.10996795</v>
      </c>
      <c r="D14" s="161">
        <v>3686712257.9238787</v>
      </c>
      <c r="E14" s="161">
        <v>1949466171.2597055</v>
      </c>
      <c r="F14" s="161">
        <v>-425186934.68369383</v>
      </c>
      <c r="G14" s="161">
        <v>101719946.17997874</v>
      </c>
      <c r="H14" s="161">
        <v>6254553390.7898359</v>
      </c>
      <c r="I14" s="162"/>
      <c r="J14" s="162"/>
      <c r="K14" s="126">
        <v>406940680</v>
      </c>
      <c r="L14" s="163">
        <f t="shared" si="1"/>
        <v>0.43206896863373551</v>
      </c>
      <c r="M14" s="163">
        <v>0.35953583588406235</v>
      </c>
      <c r="N14" s="126">
        <f t="shared" si="2"/>
        <v>2026408122.7282414</v>
      </c>
      <c r="O14" s="163">
        <v>0.44755717787546512</v>
      </c>
      <c r="P14" s="158">
        <f t="shared" si="3"/>
        <v>-144769972.51059824</v>
      </c>
      <c r="Q14" s="158">
        <f t="shared" si="4"/>
        <v>2288578830.2176433</v>
      </c>
      <c r="R14" s="163">
        <f t="shared" si="5"/>
        <v>0.36590603472786687</v>
      </c>
      <c r="S14" s="163"/>
      <c r="T14" s="126">
        <v>5824055200.1630373</v>
      </c>
      <c r="U14" s="126">
        <v>1546650218.623167</v>
      </c>
      <c r="V14" s="126">
        <v>4277404981.5398703</v>
      </c>
      <c r="W14" s="163">
        <f t="shared" si="11"/>
        <v>0.53503908096019293</v>
      </c>
      <c r="Y14" s="126">
        <v>24.315301045565459</v>
      </c>
      <c r="AA14" s="126">
        <f t="shared" si="6"/>
        <v>23952223290.384506</v>
      </c>
      <c r="AB14" s="126">
        <f t="shared" si="6"/>
        <v>6360810486.0591049</v>
      </c>
      <c r="AC14" s="126">
        <f t="shared" si="0"/>
        <v>17591412804.325401</v>
      </c>
      <c r="AE14" s="126">
        <f t="shared" si="7"/>
        <v>9412093339.6176338</v>
      </c>
      <c r="AG14" s="158">
        <f t="shared" si="8"/>
        <v>1673599184.4699633</v>
      </c>
      <c r="AH14" s="163">
        <f t="shared" si="9"/>
        <v>0.17781370456935494</v>
      </c>
      <c r="AI14" s="163">
        <f t="shared" si="12"/>
        <v>9.5137281074914939E-2</v>
      </c>
      <c r="AJ14" s="158">
        <f t="shared" si="10"/>
        <v>7738494155.1476707</v>
      </c>
      <c r="AL14" s="163">
        <f t="shared" si="13"/>
        <v>-2.9921564585055127E-2</v>
      </c>
      <c r="AM14" s="163">
        <f t="shared" si="14"/>
        <v>-5.6771100552973852E-2</v>
      </c>
      <c r="AN14" s="163">
        <f t="shared" si="15"/>
        <v>-0.26807516946343579</v>
      </c>
      <c r="AO14" s="163">
        <f t="shared" si="16"/>
        <v>-7.1647362270778947E-2</v>
      </c>
    </row>
    <row r="15" spans="1:41" s="126" customFormat="1" ht="10">
      <c r="A15" s="160">
        <v>2002</v>
      </c>
      <c r="B15" s="161">
        <v>1065310443.9005246</v>
      </c>
      <c r="C15" s="161">
        <v>2408033364.4904699</v>
      </c>
      <c r="D15" s="161">
        <v>-649064710.59759343</v>
      </c>
      <c r="E15" s="161">
        <v>-1918331285.1978269</v>
      </c>
      <c r="F15" s="161">
        <v>-489723525.51926255</v>
      </c>
      <c r="G15" s="161">
        <v>-84015846.636591807</v>
      </c>
      <c r="H15" s="161">
        <v>332208440.43972039</v>
      </c>
      <c r="I15" s="162"/>
      <c r="J15" s="162">
        <f>AVERAGE(L15:M15)*B15</f>
        <v>379326339.49721467</v>
      </c>
      <c r="K15" s="126">
        <v>909149767</v>
      </c>
      <c r="L15" s="163">
        <f t="shared" si="1"/>
        <v>0.37754865875472304</v>
      </c>
      <c r="M15" s="163">
        <v>0.33459368748634133</v>
      </c>
      <c r="N15" s="126">
        <f t="shared" si="2"/>
        <v>-859034493.4708569</v>
      </c>
      <c r="O15" s="163">
        <v>0.4424843053077408</v>
      </c>
      <c r="P15" s="158">
        <f t="shared" si="3"/>
        <v>-253870667.51608258</v>
      </c>
      <c r="Q15" s="158">
        <f t="shared" si="4"/>
        <v>175570945.51027524</v>
      </c>
      <c r="R15" s="163">
        <f t="shared" si="5"/>
        <v>0.52849634186863115</v>
      </c>
      <c r="S15" s="163"/>
      <c r="T15" s="126">
        <v>9849630274.9235497</v>
      </c>
      <c r="U15" s="126">
        <v>1683401163.2163012</v>
      </c>
      <c r="V15" s="126">
        <v>8166229111.7072487</v>
      </c>
      <c r="W15" s="163">
        <f t="shared" si="11"/>
        <v>2.1499635034556361E-2</v>
      </c>
      <c r="Y15" s="126">
        <v>34.821243573665342</v>
      </c>
      <c r="AA15" s="126">
        <f t="shared" si="6"/>
        <v>28286267990.648796</v>
      </c>
      <c r="AB15" s="126">
        <f t="shared" si="6"/>
        <v>4834408511.7322636</v>
      </c>
      <c r="AC15" s="126">
        <f t="shared" si="0"/>
        <v>23451859478.916531</v>
      </c>
      <c r="AE15" s="126">
        <f t="shared" si="7"/>
        <v>504206419.67840654</v>
      </c>
      <c r="AG15" s="158">
        <f t="shared" si="8"/>
        <v>2610905509.6687388</v>
      </c>
      <c r="AH15" s="163">
        <f t="shared" si="9"/>
        <v>5.1782472570143581</v>
      </c>
      <c r="AI15" s="163">
        <f t="shared" si="12"/>
        <v>0.11133042614450127</v>
      </c>
      <c r="AJ15" s="158">
        <f t="shared" si="10"/>
        <v>-2106699089.9903324</v>
      </c>
      <c r="AL15" s="163">
        <f t="shared" si="13"/>
        <v>0.18094540317700569</v>
      </c>
      <c r="AM15" s="163">
        <f t="shared" si="14"/>
        <v>0.33314246784943591</v>
      </c>
      <c r="AN15" s="163">
        <f t="shared" si="15"/>
        <v>-0.94642993843292145</v>
      </c>
      <c r="AO15" s="163">
        <f t="shared" si="16"/>
        <v>0.56005424351089461</v>
      </c>
    </row>
    <row r="16" spans="1:41" s="126" customFormat="1" ht="10">
      <c r="A16" s="160">
        <v>2003</v>
      </c>
      <c r="B16" s="161">
        <v>1318425171.3937135</v>
      </c>
      <c r="C16" s="161">
        <v>2645118582.6214237</v>
      </c>
      <c r="D16" s="161">
        <v>791031063.31844151</v>
      </c>
      <c r="E16" s="161">
        <v>-1123457780.6918714</v>
      </c>
      <c r="F16" s="161">
        <v>-434163777.72472382</v>
      </c>
      <c r="G16" s="161">
        <v>-53512630.188925438</v>
      </c>
      <c r="H16" s="161">
        <v>3143440628.7280579</v>
      </c>
      <c r="I16" s="162"/>
      <c r="J16" s="162">
        <f t="shared" ref="J16:J28" si="17">AVERAGE(L16:M16)*B16</f>
        <v>468724166.38442117</v>
      </c>
      <c r="K16" s="126">
        <v>1011765493</v>
      </c>
      <c r="L16" s="163">
        <f t="shared" si="1"/>
        <v>0.38250288650473202</v>
      </c>
      <c r="M16" s="163">
        <v>0.32853354780261762</v>
      </c>
      <c r="N16" s="126">
        <f t="shared" si="2"/>
        <v>-109213328.84307098</v>
      </c>
      <c r="O16" s="163">
        <v>0.48639341811183845</v>
      </c>
      <c r="P16" s="158">
        <f t="shared" si="3"/>
        <v>-237202594.97762308</v>
      </c>
      <c r="Q16" s="158">
        <f t="shared" si="4"/>
        <v>1134073735.5637271</v>
      </c>
      <c r="R16" s="163">
        <f t="shared" si="5"/>
        <v>0.36077466365974015</v>
      </c>
      <c r="S16" s="163"/>
      <c r="T16" s="126">
        <v>11204177394.327984</v>
      </c>
      <c r="U16" s="126">
        <v>2351793296.5618033</v>
      </c>
      <c r="V16" s="126">
        <v>8852384097.76618</v>
      </c>
      <c r="W16" s="163">
        <f t="shared" si="11"/>
        <v>0.12810941358157973</v>
      </c>
      <c r="Y16" s="126">
        <v>41.255457887115163</v>
      </c>
      <c r="AA16" s="126">
        <f t="shared" si="6"/>
        <v>27158048821.043999</v>
      </c>
      <c r="AB16" s="126">
        <f t="shared" si="6"/>
        <v>5700562827.3400192</v>
      </c>
      <c r="AC16" s="126">
        <f t="shared" si="0"/>
        <v>21457485993.703979</v>
      </c>
      <c r="AE16" s="126">
        <f t="shared" si="7"/>
        <v>2748905947.5883775</v>
      </c>
      <c r="AG16" s="158">
        <f t="shared" si="8"/>
        <v>2452440343.2109108</v>
      </c>
      <c r="AH16" s="163">
        <f t="shared" si="9"/>
        <v>0.89215141949925325</v>
      </c>
      <c r="AI16" s="163">
        <f t="shared" si="12"/>
        <v>0.11429299517802327</v>
      </c>
      <c r="AJ16" s="158">
        <f t="shared" si="10"/>
        <v>296465604.37746668</v>
      </c>
      <c r="AL16" s="163">
        <f t="shared" si="13"/>
        <v>-3.9885755518464849E-2</v>
      </c>
      <c r="AM16" s="163">
        <f t="shared" si="14"/>
        <v>-8.5041166437378357E-2</v>
      </c>
      <c r="AN16" s="163">
        <f t="shared" si="15"/>
        <v>4.4519455530567971</v>
      </c>
      <c r="AO16" s="163">
        <f t="shared" si="16"/>
        <v>-6.0693566224820361E-2</v>
      </c>
    </row>
    <row r="17" spans="1:41" s="126" customFormat="1" ht="10">
      <c r="A17" s="160">
        <v>2004</v>
      </c>
      <c r="B17" s="161">
        <v>1850096177.4553235</v>
      </c>
      <c r="C17" s="161">
        <v>3147278106.6490002</v>
      </c>
      <c r="D17" s="161">
        <v>2058090547.6604671</v>
      </c>
      <c r="E17" s="161">
        <v>-826020505.61292481</v>
      </c>
      <c r="F17" s="161">
        <v>357704295.69804239</v>
      </c>
      <c r="G17" s="161">
        <v>-88938829.685165554</v>
      </c>
      <c r="H17" s="161">
        <v>6498209792.1647434</v>
      </c>
      <c r="I17" s="162"/>
      <c r="J17" s="162">
        <f t="shared" si="17"/>
        <v>634569275.99876618</v>
      </c>
      <c r="K17" s="126">
        <v>1177434871</v>
      </c>
      <c r="L17" s="163">
        <f t="shared" si="1"/>
        <v>0.37411211564447655</v>
      </c>
      <c r="M17" s="163">
        <v>0.3118730604035832</v>
      </c>
      <c r="N17" s="126">
        <f t="shared" si="2"/>
        <v>384249454.64493847</v>
      </c>
      <c r="O17" s="163">
        <v>0.5294144274455872</v>
      </c>
      <c r="P17" s="158">
        <f t="shared" si="3"/>
        <v>142288315.30635363</v>
      </c>
      <c r="Q17" s="158">
        <f t="shared" si="4"/>
        <v>2338541916.950058</v>
      </c>
      <c r="R17" s="163">
        <f t="shared" si="5"/>
        <v>0.35987479501966363</v>
      </c>
      <c r="S17" s="163"/>
      <c r="T17" s="126">
        <v>13442824244.412977</v>
      </c>
      <c r="U17" s="126">
        <v>3105292272.374866</v>
      </c>
      <c r="V17" s="126">
        <v>10337531972.038111</v>
      </c>
      <c r="W17" s="163">
        <f t="shared" si="11"/>
        <v>0.22621859098240829</v>
      </c>
      <c r="Y17" s="126">
        <v>43.261139019119199</v>
      </c>
      <c r="AA17" s="126">
        <f t="shared" si="6"/>
        <v>31073671542.656197</v>
      </c>
      <c r="AB17" s="126">
        <f t="shared" si="6"/>
        <v>7178017830.2806273</v>
      </c>
      <c r="AC17" s="126">
        <f t="shared" si="0"/>
        <v>23895653712.375565</v>
      </c>
      <c r="AE17" s="126">
        <f t="shared" si="7"/>
        <v>5405641113.4171543</v>
      </c>
      <c r="AG17" s="158">
        <f t="shared" si="8"/>
        <v>2721691794.752871</v>
      </c>
      <c r="AH17" s="163">
        <f t="shared" si="9"/>
        <v>0.50349102680854163</v>
      </c>
      <c r="AI17" s="163">
        <f t="shared" si="12"/>
        <v>0.11389903065691424</v>
      </c>
      <c r="AJ17" s="158">
        <f t="shared" si="10"/>
        <v>2683949318.6642833</v>
      </c>
      <c r="AL17" s="163">
        <f t="shared" si="13"/>
        <v>0.14417908839526405</v>
      </c>
      <c r="AM17" s="163">
        <f t="shared" si="14"/>
        <v>0.11362783689510447</v>
      </c>
      <c r="AN17" s="163">
        <f t="shared" si="15"/>
        <v>0.96647001260975762</v>
      </c>
      <c r="AO17" s="163">
        <f t="shared" si="16"/>
        <v>0.10978919519381125</v>
      </c>
    </row>
    <row r="18" spans="1:41" s="126" customFormat="1" ht="10">
      <c r="A18" s="160">
        <v>2005</v>
      </c>
      <c r="B18" s="161">
        <v>2952476706.9310951</v>
      </c>
      <c r="C18" s="161">
        <v>3725097613.8308659</v>
      </c>
      <c r="D18" s="161">
        <v>7830724658.6909084</v>
      </c>
      <c r="E18" s="161">
        <v>-52728655.262119293</v>
      </c>
      <c r="F18" s="161">
        <v>1879884453.1477816</v>
      </c>
      <c r="G18" s="161">
        <v>-6819317.624384881</v>
      </c>
      <c r="H18" s="161">
        <v>16328635459.714142</v>
      </c>
      <c r="I18" s="162"/>
      <c r="J18" s="162">
        <f t="shared" si="17"/>
        <v>959148814.49812365</v>
      </c>
      <c r="K18" s="126">
        <v>1343529411</v>
      </c>
      <c r="L18" s="163">
        <f t="shared" si="1"/>
        <v>0.36066958514365566</v>
      </c>
      <c r="M18" s="163">
        <v>0.28905531344502494</v>
      </c>
      <c r="N18" s="126">
        <f t="shared" si="2"/>
        <v>2248271072.7452598</v>
      </c>
      <c r="O18" s="163">
        <v>0.5219470154676743</v>
      </c>
      <c r="P18" s="158">
        <f t="shared" si="3"/>
        <v>977640757.26299179</v>
      </c>
      <c r="Q18" s="158">
        <f t="shared" si="4"/>
        <v>5528590055.5063744</v>
      </c>
      <c r="R18" s="163">
        <f t="shared" si="5"/>
        <v>0.33858249019928582</v>
      </c>
      <c r="S18" s="163"/>
      <c r="T18" s="126">
        <v>15897832702.616995</v>
      </c>
      <c r="U18" s="126">
        <v>3472841305.2642937</v>
      </c>
      <c r="V18" s="126">
        <v>12424991397.352701</v>
      </c>
      <c r="W18" s="163">
        <f t="shared" si="11"/>
        <v>0.44495725419047849</v>
      </c>
      <c r="Y18" s="126">
        <v>46.698257731017598</v>
      </c>
      <c r="AA18" s="126">
        <f t="shared" si="6"/>
        <v>34043738407.091457</v>
      </c>
      <c r="AB18" s="126">
        <f t="shared" si="6"/>
        <v>7436768466.3267136</v>
      </c>
      <c r="AC18" s="126">
        <f t="shared" si="0"/>
        <v>26606969940.764748</v>
      </c>
      <c r="AE18" s="126">
        <f t="shared" si="7"/>
        <v>11838964287.171278</v>
      </c>
      <c r="AG18" s="158">
        <f t="shared" si="8"/>
        <v>2877043976.1130748</v>
      </c>
      <c r="AH18" s="163">
        <f t="shared" si="9"/>
        <v>0.2430148369676767</v>
      </c>
      <c r="AI18" s="163">
        <f t="shared" si="12"/>
        <v>0.10813121458468418</v>
      </c>
      <c r="AJ18" s="158">
        <f t="shared" si="10"/>
        <v>8961920311.0582027</v>
      </c>
      <c r="AL18" s="163">
        <f t="shared" si="13"/>
        <v>9.5581459061190088E-2</v>
      </c>
      <c r="AM18" s="163">
        <f t="shared" si="14"/>
        <v>0.11346482758012977</v>
      </c>
      <c r="AN18" s="163">
        <f t="shared" si="15"/>
        <v>1.190112891102999</v>
      </c>
      <c r="AO18" s="163">
        <f t="shared" si="16"/>
        <v>5.7079270202344823E-2</v>
      </c>
    </row>
    <row r="19" spans="1:41" s="126" customFormat="1" ht="10">
      <c r="A19" s="160">
        <v>2006</v>
      </c>
      <c r="B19" s="161">
        <v>3540076673.2220869</v>
      </c>
      <c r="C19" s="161">
        <v>4549520665.1401424</v>
      </c>
      <c r="D19" s="161">
        <v>13014445172.184937</v>
      </c>
      <c r="E19" s="161">
        <v>28830921.278779984</v>
      </c>
      <c r="F19" s="161">
        <v>5960947388.7292109</v>
      </c>
      <c r="G19" s="161">
        <v>4004159.3589607477</v>
      </c>
      <c r="H19" s="161">
        <v>27097824979.914112</v>
      </c>
      <c r="I19" s="162"/>
      <c r="J19" s="162">
        <f t="shared" si="17"/>
        <v>1048867804.57725</v>
      </c>
      <c r="K19" s="126">
        <v>1497234440</v>
      </c>
      <c r="L19" s="163">
        <f t="shared" si="1"/>
        <v>0.32909718412145722</v>
      </c>
      <c r="M19" s="163">
        <v>0.263470661943073</v>
      </c>
      <c r="N19" s="126">
        <f t="shared" si="2"/>
        <v>3436520586.2511449</v>
      </c>
      <c r="O19" s="163">
        <v>0.4981697565517732</v>
      </c>
      <c r="P19" s="158">
        <f t="shared" si="3"/>
        <v>2971558460.5542073</v>
      </c>
      <c r="Q19" s="158">
        <f t="shared" si="4"/>
        <v>8954181291.3826027</v>
      </c>
      <c r="R19" s="163">
        <f t="shared" si="5"/>
        <v>0.33043911450530683</v>
      </c>
      <c r="S19" s="163"/>
      <c r="T19" s="126">
        <v>18879020660.338135</v>
      </c>
      <c r="U19" s="126">
        <v>4991539740.5309868</v>
      </c>
      <c r="V19" s="126">
        <v>13887480919.807148</v>
      </c>
      <c r="W19" s="163">
        <f t="shared" si="11"/>
        <v>0.64476641538434942</v>
      </c>
      <c r="Y19" s="126">
        <v>50.896162412183045</v>
      </c>
      <c r="AA19" s="126">
        <f t="shared" si="6"/>
        <v>37093210500.717537</v>
      </c>
      <c r="AB19" s="126">
        <f t="shared" si="6"/>
        <v>9807300794.3250332</v>
      </c>
      <c r="AC19" s="126">
        <f t="shared" si="0"/>
        <v>27285909706.392509</v>
      </c>
      <c r="AE19" s="126">
        <f t="shared" si="7"/>
        <v>17593038191.891724</v>
      </c>
      <c r="AG19" s="158">
        <f t="shared" si="8"/>
        <v>2941743284.8367486</v>
      </c>
      <c r="AH19" s="163">
        <f t="shared" si="9"/>
        <v>0.16721064620848369</v>
      </c>
      <c r="AI19" s="163">
        <f t="shared" si="12"/>
        <v>0.10781180896994468</v>
      </c>
      <c r="AJ19" s="158">
        <f t="shared" si="10"/>
        <v>14651294907.054976</v>
      </c>
      <c r="AL19" s="163">
        <f t="shared" si="13"/>
        <v>8.9575124128872474E-2</v>
      </c>
      <c r="AM19" s="163">
        <f t="shared" si="14"/>
        <v>2.5517365079123611E-2</v>
      </c>
      <c r="AN19" s="163">
        <f t="shared" si="15"/>
        <v>0.48602848738682058</v>
      </c>
      <c r="AO19" s="163">
        <f t="shared" si="16"/>
        <v>2.248811949377405E-2</v>
      </c>
    </row>
    <row r="20" spans="1:41" s="126" customFormat="1" ht="10">
      <c r="A20" s="160">
        <v>2007</v>
      </c>
      <c r="B20" s="161">
        <v>3288568974.6318407</v>
      </c>
      <c r="C20" s="161">
        <v>4583157548.5652418</v>
      </c>
      <c r="D20" s="161">
        <v>20114414112.653179</v>
      </c>
      <c r="E20" s="161">
        <v>407163640.92777824</v>
      </c>
      <c r="F20" s="161">
        <v>10049823543.594217</v>
      </c>
      <c r="G20" s="161">
        <v>41573740.892006099</v>
      </c>
      <c r="H20" s="161">
        <v>38484701561.264259</v>
      </c>
      <c r="I20" s="162"/>
      <c r="J20" s="162">
        <f t="shared" si="17"/>
        <v>983200422.467906</v>
      </c>
      <c r="K20" s="126">
        <v>1548083242</v>
      </c>
      <c r="L20" s="163">
        <f t="shared" si="1"/>
        <v>0.33777657119481475</v>
      </c>
      <c r="M20" s="163">
        <v>0.26017374096366841</v>
      </c>
      <c r="N20" s="126">
        <f t="shared" si="2"/>
        <v>5339175654.6259518</v>
      </c>
      <c r="O20" s="163">
        <v>0.49825743581941773</v>
      </c>
      <c r="P20" s="158">
        <f t="shared" si="3"/>
        <v>5028113734.8031406</v>
      </c>
      <c r="Q20" s="158">
        <f t="shared" si="4"/>
        <v>12898573053.896999</v>
      </c>
      <c r="R20" s="163">
        <f t="shared" si="5"/>
        <v>0.33516105181077227</v>
      </c>
      <c r="S20" s="163"/>
      <c r="T20" s="126">
        <v>21217127031.793823</v>
      </c>
      <c r="U20" s="126">
        <v>6293660867.7577391</v>
      </c>
      <c r="V20" s="126">
        <v>14923466164.036083</v>
      </c>
      <c r="W20" s="163">
        <f t="shared" si="11"/>
        <v>0.86431482553169492</v>
      </c>
      <c r="Y20" s="126">
        <v>61.241324879681258</v>
      </c>
      <c r="AA20" s="126">
        <f t="shared" si="6"/>
        <v>34645114346.363983</v>
      </c>
      <c r="AB20" s="126">
        <f t="shared" si="6"/>
        <v>10276820235.556105</v>
      </c>
      <c r="AC20" s="126">
        <f t="shared" si="0"/>
        <v>24368294110.807873</v>
      </c>
      <c r="AE20" s="126">
        <f t="shared" si="7"/>
        <v>21061877872.887932</v>
      </c>
      <c r="AG20" s="158">
        <f t="shared" si="8"/>
        <v>2527840873.8567729</v>
      </c>
      <c r="AH20" s="163">
        <f t="shared" si="9"/>
        <v>0.12001972896779332</v>
      </c>
      <c r="AI20" s="163">
        <f t="shared" si="12"/>
        <v>0.10373483110315958</v>
      </c>
      <c r="AJ20" s="158">
        <f t="shared" si="10"/>
        <v>18534036999.031158</v>
      </c>
      <c r="AL20" s="163">
        <f t="shared" si="13"/>
        <v>-6.5998497334335604E-2</v>
      </c>
      <c r="AM20" s="163">
        <f t="shared" si="14"/>
        <v>-0.10692755444034552</v>
      </c>
      <c r="AN20" s="163">
        <f t="shared" si="15"/>
        <v>0.19717115617897796</v>
      </c>
      <c r="AO20" s="163">
        <f t="shared" si="16"/>
        <v>-0.14069970453011338</v>
      </c>
    </row>
    <row r="21" spans="1:41" s="126" customFormat="1" ht="10">
      <c r="A21" s="160">
        <v>2008</v>
      </c>
      <c r="B21" s="161">
        <v>10443790874.258467</v>
      </c>
      <c r="C21" s="161">
        <v>5242701287.1823912</v>
      </c>
      <c r="D21" s="161">
        <v>42283686063.795212</v>
      </c>
      <c r="E21" s="161">
        <v>1241326946.8149607</v>
      </c>
      <c r="F21" s="161">
        <v>51485377837.417152</v>
      </c>
      <c r="G21" s="161">
        <v>155947023.39902321</v>
      </c>
      <c r="H21" s="161">
        <v>110852830032.86722</v>
      </c>
      <c r="I21" s="162"/>
      <c r="J21" s="162">
        <f t="shared" si="17"/>
        <v>3049995063.1781058</v>
      </c>
      <c r="K21" s="126">
        <v>1750165972</v>
      </c>
      <c r="L21" s="163">
        <f t="shared" si="1"/>
        <v>0.33382904654111994</v>
      </c>
      <c r="M21" s="163">
        <v>0.25024911049966098</v>
      </c>
      <c r="N21" s="126">
        <f t="shared" si="2"/>
        <v>10892095790.391367</v>
      </c>
      <c r="O21" s="163">
        <v>0.48099526540152004</v>
      </c>
      <c r="P21" s="158">
        <f t="shared" si="3"/>
        <v>24839232757.114391</v>
      </c>
      <c r="Q21" s="158">
        <f t="shared" si="4"/>
        <v>40531489582.683868</v>
      </c>
      <c r="R21" s="163">
        <f t="shared" si="5"/>
        <v>0.36563333178473223</v>
      </c>
      <c r="S21" s="163"/>
      <c r="T21" s="126">
        <v>25418649886.63966</v>
      </c>
      <c r="U21" s="126">
        <v>8716071835.7444344</v>
      </c>
      <c r="V21" s="126">
        <v>16702578050.895226</v>
      </c>
      <c r="W21" s="163">
        <f t="shared" si="11"/>
        <v>2.4266606902945416</v>
      </c>
      <c r="Y21" s="126">
        <v>78.981707605305445</v>
      </c>
      <c r="AA21" s="126">
        <f t="shared" si="6"/>
        <v>32182958127.04385</v>
      </c>
      <c r="AB21" s="126">
        <f t="shared" si="6"/>
        <v>11035557599.363613</v>
      </c>
      <c r="AC21" s="126">
        <f t="shared" si="0"/>
        <v>21147400527.680237</v>
      </c>
      <c r="AE21" s="126">
        <f t="shared" si="7"/>
        <v>51317565562.435684</v>
      </c>
      <c r="AG21" s="158">
        <f t="shared" si="8"/>
        <v>2215913057.6741748</v>
      </c>
      <c r="AH21" s="163">
        <f t="shared" si="9"/>
        <v>4.3180400967738362E-2</v>
      </c>
      <c r="AI21" s="163">
        <f t="shared" si="12"/>
        <v>0.10478418161956708</v>
      </c>
      <c r="AJ21" s="158">
        <f t="shared" si="10"/>
        <v>49101652504.761513</v>
      </c>
      <c r="AL21" s="163">
        <f t="shared" si="13"/>
        <v>-7.1067920131674733E-2</v>
      </c>
      <c r="AM21" s="163">
        <f t="shared" si="14"/>
        <v>-0.13217558719874034</v>
      </c>
      <c r="AN21" s="163">
        <f t="shared" si="15"/>
        <v>1.4365142496859042</v>
      </c>
      <c r="AO21" s="163">
        <f t="shared" si="16"/>
        <v>-0.12339693507158311</v>
      </c>
    </row>
    <row r="22" spans="1:41" s="126" customFormat="1" ht="10">
      <c r="A22" s="160">
        <v>2009</v>
      </c>
      <c r="B22" s="161">
        <v>9198212000</v>
      </c>
      <c r="C22" s="161">
        <v>5879273217.7770586</v>
      </c>
      <c r="D22" s="161">
        <v>14304004962.684334</v>
      </c>
      <c r="E22" s="161">
        <v>1066094684.2907171</v>
      </c>
      <c r="F22" s="161">
        <v>31898249001.350285</v>
      </c>
      <c r="G22" s="161">
        <v>82242111.15965201</v>
      </c>
      <c r="H22" s="161">
        <v>62428075977.262054</v>
      </c>
      <c r="I22" s="162"/>
      <c r="J22" s="162">
        <f t="shared" si="17"/>
        <v>2509745241.2330575</v>
      </c>
      <c r="K22" s="126">
        <v>1816934007.2213001</v>
      </c>
      <c r="L22" s="163">
        <f t="shared" si="1"/>
        <v>0.30904058034375192</v>
      </c>
      <c r="M22" s="163">
        <v>0.23666226739079849</v>
      </c>
      <c r="N22" s="126">
        <f t="shared" si="2"/>
        <v>3637522632.4756269</v>
      </c>
      <c r="O22" s="163">
        <v>0.45460526275935415</v>
      </c>
      <c r="P22" s="158">
        <f t="shared" si="3"/>
        <v>14538499565.375771</v>
      </c>
      <c r="Q22" s="158">
        <f t="shared" si="4"/>
        <v>22502701446.305759</v>
      </c>
      <c r="R22" s="163">
        <f t="shared" si="5"/>
        <v>0.36045803260862685</v>
      </c>
      <c r="S22" s="163"/>
      <c r="T22" s="126">
        <v>27938598803.108952</v>
      </c>
      <c r="U22" s="126">
        <v>9958440814.2631245</v>
      </c>
      <c r="V22" s="126">
        <v>17980157988.845825</v>
      </c>
      <c r="W22" s="163">
        <f t="shared" si="11"/>
        <v>1.2515296840142083</v>
      </c>
      <c r="Y22" s="126">
        <v>91.047966429716169</v>
      </c>
      <c r="AA22" s="126">
        <f t="shared" si="6"/>
        <v>30685582444.805019</v>
      </c>
      <c r="AB22" s="126">
        <f t="shared" si="6"/>
        <v>10937576318.028446</v>
      </c>
      <c r="AC22" s="126">
        <f t="shared" si="0"/>
        <v>19748006126.776573</v>
      </c>
      <c r="AE22" s="126">
        <f t="shared" si="7"/>
        <v>24715215867.755333</v>
      </c>
      <c r="AG22" s="158">
        <f t="shared" si="8"/>
        <v>1995578900.2974267</v>
      </c>
      <c r="AH22" s="163">
        <f t="shared" si="9"/>
        <v>8.074292820160861E-2</v>
      </c>
      <c r="AI22" s="163">
        <f t="shared" si="12"/>
        <v>0.10105217141854113</v>
      </c>
      <c r="AJ22" s="158">
        <f t="shared" si="10"/>
        <v>22719636967.457905</v>
      </c>
      <c r="AL22" s="163">
        <f t="shared" si="13"/>
        <v>-4.6526974814678712E-2</v>
      </c>
      <c r="AM22" s="163">
        <f t="shared" si="14"/>
        <v>-6.617335303561156E-2</v>
      </c>
      <c r="AN22" s="163">
        <f t="shared" si="15"/>
        <v>-0.51838682141526204</v>
      </c>
      <c r="AO22" s="163">
        <f t="shared" si="16"/>
        <v>-9.9432672511082676E-2</v>
      </c>
    </row>
    <row r="23" spans="1:41" s="126" customFormat="1" ht="10">
      <c r="A23" s="160">
        <v>2010</v>
      </c>
      <c r="B23" s="161">
        <v>7349697000</v>
      </c>
      <c r="C23" s="161">
        <v>6914362193.4754906</v>
      </c>
      <c r="D23" s="161">
        <v>34670804829.081383</v>
      </c>
      <c r="E23" s="161">
        <v>3103731802.9430532</v>
      </c>
      <c r="F23" s="161">
        <v>51981270609.301483</v>
      </c>
      <c r="G23" s="161">
        <v>134503354.27362642</v>
      </c>
      <c r="H23" s="161">
        <v>104154369789.07503</v>
      </c>
      <c r="I23" s="162"/>
      <c r="J23" s="162">
        <f t="shared" si="17"/>
        <v>1926858359.3674774</v>
      </c>
      <c r="K23" s="126">
        <v>2048788612.2573996</v>
      </c>
      <c r="L23" s="163">
        <f t="shared" si="1"/>
        <v>0.29630912511217178</v>
      </c>
      <c r="M23" s="163">
        <v>0.22802769023340705</v>
      </c>
      <c r="N23" s="126">
        <f t="shared" si="2"/>
        <v>8613640337.8377552</v>
      </c>
      <c r="O23" s="163">
        <v>0.4408048374748445</v>
      </c>
      <c r="P23" s="158">
        <f t="shared" si="3"/>
        <v>22972885271.889462</v>
      </c>
      <c r="Q23" s="158">
        <f t="shared" si="4"/>
        <v>35562172581.352097</v>
      </c>
      <c r="R23" s="163">
        <f t="shared" si="5"/>
        <v>0.34143716344661984</v>
      </c>
      <c r="S23" s="163"/>
      <c r="T23" s="126">
        <v>32221727943.042397</v>
      </c>
      <c r="U23" s="126">
        <v>12393712490.698797</v>
      </c>
      <c r="V23" s="126">
        <v>19828015452.343597</v>
      </c>
      <c r="W23" s="163">
        <f t="shared" si="11"/>
        <v>1.7935316152453764</v>
      </c>
      <c r="Y23" s="126">
        <v>113.36624212200715</v>
      </c>
      <c r="AA23" s="126">
        <f t="shared" si="6"/>
        <v>28422683278.470757</v>
      </c>
      <c r="AB23" s="126">
        <f t="shared" si="6"/>
        <v>10932454193.339516</v>
      </c>
      <c r="AC23" s="126">
        <f t="shared" si="0"/>
        <v>17490229085.131241</v>
      </c>
      <c r="AE23" s="126">
        <f t="shared" si="7"/>
        <v>31369278822.067093</v>
      </c>
      <c r="AG23" s="158">
        <f t="shared" si="8"/>
        <v>1807229889.5225353</v>
      </c>
      <c r="AH23" s="163">
        <f t="shared" si="9"/>
        <v>5.7611458005570021E-2</v>
      </c>
      <c r="AI23" s="163">
        <f t="shared" si="12"/>
        <v>0.10332797133337115</v>
      </c>
      <c r="AJ23" s="158">
        <f t="shared" si="10"/>
        <v>29562048932.544556</v>
      </c>
      <c r="AL23" s="163">
        <f t="shared" si="13"/>
        <v>-7.3744703083430174E-2</v>
      </c>
      <c r="AM23" s="163">
        <f t="shared" si="14"/>
        <v>-0.11432936708400065</v>
      </c>
      <c r="AN23" s="163">
        <f t="shared" si="15"/>
        <v>0.26922940871388357</v>
      </c>
      <c r="AO23" s="163">
        <f t="shared" si="16"/>
        <v>-9.4383144032450628E-2</v>
      </c>
    </row>
    <row r="24" spans="1:41" s="126" customFormat="1" ht="10">
      <c r="A24" s="160">
        <v>2011</v>
      </c>
      <c r="B24" s="161">
        <v>9198211999.9999981</v>
      </c>
      <c r="C24" s="161">
        <v>8045473808.4656849</v>
      </c>
      <c r="D24" s="161">
        <v>60076853846.982857</v>
      </c>
      <c r="E24" s="161">
        <v>3394078411.2898121</v>
      </c>
      <c r="F24" s="161">
        <v>74578185586.728439</v>
      </c>
      <c r="G24" s="161">
        <v>80304187.78001295</v>
      </c>
      <c r="H24" s="161">
        <v>155373107841.2468</v>
      </c>
      <c r="I24" s="162"/>
      <c r="J24" s="162">
        <f t="shared" si="17"/>
        <v>2378622328.2582316</v>
      </c>
      <c r="K24" s="126">
        <v>2347918150.8620996</v>
      </c>
      <c r="L24" s="163">
        <f t="shared" si="1"/>
        <v>0.29183093584762537</v>
      </c>
      <c r="M24" s="163">
        <v>0.2253613898474624</v>
      </c>
      <c r="N24" s="126">
        <f t="shared" si="2"/>
        <v>14303897508.638464</v>
      </c>
      <c r="O24" s="163">
        <v>0.42816086122702046</v>
      </c>
      <c r="P24" s="158">
        <f t="shared" si="3"/>
        <v>31965843279.762241</v>
      </c>
      <c r="Q24" s="158">
        <f t="shared" si="4"/>
        <v>50996281267.521034</v>
      </c>
      <c r="R24" s="163">
        <f t="shared" si="5"/>
        <v>0.32821819667549373</v>
      </c>
      <c r="S24" s="163"/>
      <c r="T24" s="126">
        <v>39840935670.657692</v>
      </c>
      <c r="U24" s="126">
        <v>16825566400.099596</v>
      </c>
      <c r="V24" s="126">
        <v>23015369270.558098</v>
      </c>
      <c r="W24" s="163">
        <f t="shared" si="11"/>
        <v>2.2157489922508824</v>
      </c>
      <c r="Y24" s="126">
        <v>144.50332796992726</v>
      </c>
      <c r="AA24" s="126">
        <f t="shared" si="6"/>
        <v>27570946794.352745</v>
      </c>
      <c r="AB24" s="126">
        <f t="shared" si="6"/>
        <v>11643722422.504471</v>
      </c>
      <c r="AC24" s="126">
        <f t="shared" si="0"/>
        <v>15927224371.848274</v>
      </c>
      <c r="AE24" s="126">
        <f t="shared" si="7"/>
        <v>35290731351.276512</v>
      </c>
      <c r="AG24" s="158">
        <f t="shared" si="8"/>
        <v>1624819430.699013</v>
      </c>
      <c r="AH24" s="163">
        <f t="shared" si="9"/>
        <v>4.6040967939312519E-2</v>
      </c>
      <c r="AI24" s="163">
        <f t="shared" si="12"/>
        <v>0.10201522831378691</v>
      </c>
      <c r="AJ24" s="158">
        <f t="shared" si="10"/>
        <v>33665911920.577499</v>
      </c>
      <c r="AL24" s="163">
        <f t="shared" si="13"/>
        <v>-2.9966786589891492E-2</v>
      </c>
      <c r="AM24" s="163">
        <f t="shared" si="14"/>
        <v>-8.9364450612696933E-2</v>
      </c>
      <c r="AN24" s="163">
        <f t="shared" si="15"/>
        <v>0.12500933003441661</v>
      </c>
      <c r="AO24" s="163">
        <f t="shared" si="16"/>
        <v>-0.10093373282560891</v>
      </c>
    </row>
    <row r="25" spans="1:41" s="126" customFormat="1" ht="10">
      <c r="A25" s="160">
        <v>2012</v>
      </c>
      <c r="B25" s="161">
        <v>11237506000</v>
      </c>
      <c r="C25" s="161">
        <v>9672524665.7963219</v>
      </c>
      <c r="D25" s="161">
        <v>71763627079.453766</v>
      </c>
      <c r="E25" s="161">
        <v>5860611847.0829706</v>
      </c>
      <c r="F25" s="161">
        <v>107945266592.14616</v>
      </c>
      <c r="G25" s="161">
        <v>64217302.939361088</v>
      </c>
      <c r="H25" s="161">
        <v>206543753487.41858</v>
      </c>
      <c r="I25" s="162"/>
      <c r="J25" s="162">
        <f t="shared" si="17"/>
        <v>2662328595.9900012</v>
      </c>
      <c r="K25" s="126">
        <v>2596703711.0219002</v>
      </c>
      <c r="L25" s="163">
        <f t="shared" si="1"/>
        <v>0.26846183398262941</v>
      </c>
      <c r="M25" s="163">
        <v>0.20536725157959426</v>
      </c>
      <c r="N25" s="126">
        <f t="shared" si="2"/>
        <v>15941476604.300606</v>
      </c>
      <c r="O25" s="163">
        <v>0.401716797113157</v>
      </c>
      <c r="P25" s="158">
        <f t="shared" si="3"/>
        <v>43389223928.178871</v>
      </c>
      <c r="Q25" s="158">
        <f t="shared" si="4"/>
        <v>64589732839.491371</v>
      </c>
      <c r="R25" s="163">
        <f t="shared" si="5"/>
        <v>0.31271695100392272</v>
      </c>
      <c r="S25" s="163"/>
      <c r="T25" s="126">
        <v>46516138449.168633</v>
      </c>
      <c r="U25" s="126">
        <v>23023714465.276432</v>
      </c>
      <c r="V25" s="126">
        <v>23492423983.8922</v>
      </c>
      <c r="W25" s="163">
        <f t="shared" si="11"/>
        <v>2.7493856267781442</v>
      </c>
      <c r="Y25" s="126">
        <v>184.24748410371924</v>
      </c>
      <c r="AA25" s="126">
        <f t="shared" si="6"/>
        <v>25246552850.069366</v>
      </c>
      <c r="AB25" s="126">
        <f t="shared" si="6"/>
        <v>12496080788.986835</v>
      </c>
      <c r="AC25" s="126">
        <f t="shared" si="0"/>
        <v>12750472061.082531</v>
      </c>
      <c r="AE25" s="126">
        <f t="shared" si="7"/>
        <v>35055964619.376617</v>
      </c>
      <c r="AG25" s="158">
        <f t="shared" si="8"/>
        <v>1409356401.0676675</v>
      </c>
      <c r="AH25" s="163">
        <f t="shared" si="9"/>
        <v>4.0203041518608464E-2</v>
      </c>
      <c r="AI25" s="163">
        <f t="shared" si="12"/>
        <v>0.1105336645040271</v>
      </c>
      <c r="AJ25" s="158">
        <f t="shared" si="10"/>
        <v>33646608218.308949</v>
      </c>
      <c r="AL25" s="163">
        <f t="shared" si="13"/>
        <v>-8.4305916718082186E-2</v>
      </c>
      <c r="AM25" s="163">
        <f t="shared" si="14"/>
        <v>-0.19945423236334414</v>
      </c>
      <c r="AN25" s="163">
        <f t="shared" si="15"/>
        <v>-6.652362331714734E-3</v>
      </c>
      <c r="AO25" s="163">
        <f t="shared" si="16"/>
        <v>-0.13260736889307834</v>
      </c>
    </row>
    <row r="26" spans="1:41" s="126" customFormat="1" ht="10">
      <c r="A26" s="160">
        <v>2013</v>
      </c>
      <c r="B26" s="161">
        <v>7787714000.0000029</v>
      </c>
      <c r="C26" s="161">
        <v>11205094811.397284</v>
      </c>
      <c r="D26" s="161">
        <v>72152929438.444839</v>
      </c>
      <c r="E26" s="161">
        <v>4187792438.3167658</v>
      </c>
      <c r="F26" s="161">
        <v>115816874722.49095</v>
      </c>
      <c r="G26" s="161">
        <v>64292245.574014515</v>
      </c>
      <c r="H26" s="161">
        <v>211214697656.22382</v>
      </c>
      <c r="I26" s="162"/>
      <c r="J26" s="162">
        <f t="shared" si="17"/>
        <v>1874194627.7713234</v>
      </c>
      <c r="K26" s="126">
        <v>3093201983.7793999</v>
      </c>
      <c r="L26" s="163">
        <f t="shared" si="1"/>
        <v>0.27605317365392962</v>
      </c>
      <c r="M26" s="163">
        <v>0.20526769348919419</v>
      </c>
      <c r="N26" s="126">
        <f t="shared" si="2"/>
        <v>15670283898.942924</v>
      </c>
      <c r="O26" s="163">
        <v>0.38697078976062743</v>
      </c>
      <c r="P26" s="158">
        <f t="shared" si="3"/>
        <v>44842626700.015236</v>
      </c>
      <c r="Q26" s="158">
        <f t="shared" si="4"/>
        <v>65480307210.508888</v>
      </c>
      <c r="R26" s="163">
        <f t="shared" si="5"/>
        <v>0.31001775888288613</v>
      </c>
      <c r="S26" s="163"/>
      <c r="T26" s="126">
        <v>57643128792.283752</v>
      </c>
      <c r="U26" s="126">
        <v>32320912387.544518</v>
      </c>
      <c r="V26" s="126">
        <v>25322216404.739235</v>
      </c>
      <c r="W26" s="163">
        <f t="shared" si="11"/>
        <v>2.5858837221789868</v>
      </c>
      <c r="Y26" s="126">
        <v>228.40755931469334</v>
      </c>
      <c r="AA26" s="126">
        <f t="shared" si="6"/>
        <v>25236961931.222561</v>
      </c>
      <c r="AB26" s="126">
        <f t="shared" si="6"/>
        <v>14150544090.799417</v>
      </c>
      <c r="AC26" s="126">
        <f t="shared" si="0"/>
        <v>11086417840.423143</v>
      </c>
      <c r="AE26" s="126">
        <f t="shared" si="7"/>
        <v>28668187430.824917</v>
      </c>
      <c r="AG26" s="158">
        <f t="shared" si="8"/>
        <v>1354246765.3260441</v>
      </c>
      <c r="AH26" s="163">
        <f t="shared" si="9"/>
        <v>4.7238660225512423E-2</v>
      </c>
      <c r="AI26" s="163">
        <f t="shared" si="12"/>
        <v>0.12215368253469648</v>
      </c>
      <c r="AJ26" s="158">
        <f t="shared" si="10"/>
        <v>27313940665.498871</v>
      </c>
      <c r="AL26" s="163">
        <f t="shared" si="13"/>
        <v>-3.798902330850451E-4</v>
      </c>
      <c r="AM26" s="163">
        <f t="shared" si="14"/>
        <v>-0.13050922449675229</v>
      </c>
      <c r="AN26" s="163">
        <f t="shared" si="15"/>
        <v>-0.18221655737925291</v>
      </c>
      <c r="AO26" s="163">
        <f t="shared" si="16"/>
        <v>-3.9102696592483444E-2</v>
      </c>
    </row>
    <row r="27" spans="1:41" s="126" customFormat="1" ht="10">
      <c r="A27" s="160">
        <v>2014</v>
      </c>
      <c r="B27" s="161">
        <v>7788000000</v>
      </c>
      <c r="C27" s="161">
        <v>17481214334.277573</v>
      </c>
      <c r="D27" s="161">
        <v>85349458848.082382</v>
      </c>
      <c r="E27" s="161">
        <v>5345736869.7176819</v>
      </c>
      <c r="F27" s="161">
        <v>150570269530.26529</v>
      </c>
      <c r="G27" s="161">
        <v>32710170.198006749</v>
      </c>
      <c r="H27" s="161">
        <v>266567389752.54092</v>
      </c>
      <c r="I27" s="162"/>
      <c r="J27" s="162">
        <f t="shared" si="17"/>
        <v>1929998354.8785064</v>
      </c>
      <c r="K27" s="126">
        <v>4941814423.2829008</v>
      </c>
      <c r="L27" s="163">
        <f t="shared" si="1"/>
        <v>0.28269285695976371</v>
      </c>
      <c r="M27" s="163">
        <v>0.21294102975788048</v>
      </c>
      <c r="N27" s="126">
        <f t="shared" si="2"/>
        <v>19312728370.24086</v>
      </c>
      <c r="O27" s="163">
        <v>0.40731691961490391</v>
      </c>
      <c r="P27" s="158">
        <f t="shared" si="3"/>
        <v>61343141776.41861</v>
      </c>
      <c r="Q27" s="158">
        <f t="shared" si="4"/>
        <v>87527682924.820877</v>
      </c>
      <c r="R27" s="163">
        <f t="shared" si="5"/>
        <v>0.32835105226514888</v>
      </c>
      <c r="S27" s="163"/>
      <c r="T27" s="126">
        <v>87123853403.779678</v>
      </c>
      <c r="U27" s="126">
        <v>45831121694.548111</v>
      </c>
      <c r="V27" s="126">
        <v>41292731709.231567</v>
      </c>
      <c r="W27" s="163">
        <f t="shared" si="11"/>
        <v>2.1196873953789024</v>
      </c>
      <c r="Y27" s="126">
        <v>319.37585011041585</v>
      </c>
      <c r="AA27" s="126">
        <f t="shared" si="6"/>
        <v>27279411819.540798</v>
      </c>
      <c r="AB27" s="126">
        <f t="shared" si="6"/>
        <v>14350215170.841249</v>
      </c>
      <c r="AC27" s="126">
        <f t="shared" si="0"/>
        <v>12929196648.699545</v>
      </c>
      <c r="AE27" s="126">
        <f t="shared" si="7"/>
        <v>27405855168.623573</v>
      </c>
      <c r="AG27" s="158">
        <f t="shared" si="8"/>
        <v>1547335035.3742769</v>
      </c>
      <c r="AH27" s="163">
        <f t="shared" si="9"/>
        <v>5.6460016513032965E-2</v>
      </c>
      <c r="AI27" s="163">
        <f t="shared" si="12"/>
        <v>0.11967758534556068</v>
      </c>
      <c r="AJ27" s="158">
        <f t="shared" si="10"/>
        <v>25858520133.249298</v>
      </c>
      <c r="AL27" s="163">
        <f t="shared" si="13"/>
        <v>8.0930893896201006E-2</v>
      </c>
      <c r="AM27" s="163">
        <f t="shared" si="14"/>
        <v>0.16621949802011682</v>
      </c>
      <c r="AN27" s="163">
        <f t="shared" si="15"/>
        <v>-4.4032510435035199E-2</v>
      </c>
      <c r="AO27" s="163">
        <f t="shared" si="16"/>
        <v>0.1425798273933816</v>
      </c>
    </row>
    <row r="28" spans="1:41" s="126" customFormat="1" ht="10">
      <c r="A28" s="160">
        <v>2015</v>
      </c>
      <c r="B28" s="161">
        <v>643604000.00000012</v>
      </c>
      <c r="C28" s="161">
        <v>19200840303.689953</v>
      </c>
      <c r="D28" s="161">
        <v>9492387362.0202923</v>
      </c>
      <c r="E28" s="161">
        <v>4041110516.7898746</v>
      </c>
      <c r="F28" s="161">
        <v>122308879697.5666</v>
      </c>
      <c r="G28" s="161">
        <v>31906260.898374334</v>
      </c>
      <c r="H28" s="161">
        <v>155718728140.96506</v>
      </c>
      <c r="I28" s="162"/>
      <c r="J28" s="162">
        <f t="shared" si="17"/>
        <v>159190750.27956182</v>
      </c>
      <c r="K28" s="126">
        <v>5408028118.3203001</v>
      </c>
      <c r="L28" s="163">
        <f t="shared" si="1"/>
        <v>0.281655804266077</v>
      </c>
      <c r="M28" s="163">
        <v>0.21302959321299958</v>
      </c>
      <c r="N28" s="126">
        <f t="shared" si="2"/>
        <v>2883035547.8719225</v>
      </c>
      <c r="O28" s="163">
        <v>0.42251250192090317</v>
      </c>
      <c r="P28" s="158">
        <f t="shared" si="3"/>
        <v>51690511562.280739</v>
      </c>
      <c r="Q28" s="158">
        <f t="shared" si="4"/>
        <v>60140765978.752525</v>
      </c>
      <c r="R28" s="163">
        <f t="shared" si="5"/>
        <v>0.38621408418074049</v>
      </c>
      <c r="S28" s="163"/>
      <c r="T28" s="126">
        <v>110177161965.29912</v>
      </c>
      <c r="U28" s="126">
        <v>59302586318.881668</v>
      </c>
      <c r="V28" s="126">
        <v>50874575646.41745</v>
      </c>
      <c r="W28" s="163">
        <f t="shared" si="11"/>
        <v>1.1821379385399864</v>
      </c>
      <c r="Y28" s="126">
        <v>401.76980227815574</v>
      </c>
      <c r="AA28" s="126">
        <f t="shared" si="6"/>
        <v>27422957459.859211</v>
      </c>
      <c r="AB28" s="126">
        <f t="shared" si="6"/>
        <v>14760339374.093861</v>
      </c>
      <c r="AC28" s="126">
        <f t="shared" si="0"/>
        <v>12662618085.765352</v>
      </c>
      <c r="AE28" s="126">
        <f t="shared" si="7"/>
        <v>14968961240.425804</v>
      </c>
      <c r="AG28" s="158">
        <f t="shared" si="8"/>
        <v>1346051417.4174247</v>
      </c>
      <c r="AH28" s="163">
        <f t="shared" si="9"/>
        <v>8.9922834042900843E-2</v>
      </c>
      <c r="AI28" s="163">
        <f t="shared" si="12"/>
        <v>0.10630119366314812</v>
      </c>
      <c r="AJ28" s="158">
        <f t="shared" si="10"/>
        <v>13622909823.008379</v>
      </c>
      <c r="AL28" s="163">
        <f t="shared" si="13"/>
        <v>5.2620504161893233E-3</v>
      </c>
      <c r="AM28" s="163">
        <f t="shared" si="14"/>
        <v>-2.0618339265572661E-2</v>
      </c>
      <c r="AN28" s="163">
        <f t="shared" si="15"/>
        <v>-0.45380426378508065</v>
      </c>
      <c r="AO28" s="163">
        <f t="shared" si="16"/>
        <v>-0.1300840563647967</v>
      </c>
    </row>
    <row r="29" spans="1:41" s="126" customFormat="1" ht="10">
      <c r="A29" s="160">
        <v>2016</v>
      </c>
      <c r="B29" s="161">
        <v>0</v>
      </c>
      <c r="C29" s="161">
        <v>28133894787.252438</v>
      </c>
      <c r="D29" s="161">
        <v>-649393678.52209473</v>
      </c>
      <c r="E29" s="161">
        <v>5347306679.6547394</v>
      </c>
      <c r="F29" s="161">
        <v>50707729351.471924</v>
      </c>
      <c r="G29" s="161">
        <v>26942033.813265227</v>
      </c>
      <c r="H29" s="161">
        <v>83566479173.670242</v>
      </c>
      <c r="I29" s="162"/>
      <c r="J29" s="162"/>
      <c r="K29" s="126">
        <v>8456004559.29</v>
      </c>
      <c r="L29" s="163">
        <f t="shared" si="1"/>
        <v>0.30056288413794185</v>
      </c>
      <c r="M29" s="163">
        <v>0.21212392579955178</v>
      </c>
      <c r="N29" s="126">
        <f t="shared" si="2"/>
        <v>996539748.86501074</v>
      </c>
      <c r="O29" s="163">
        <v>0.43824237484603423</v>
      </c>
      <c r="P29" s="158">
        <f t="shared" si="3"/>
        <v>22234082874.920517</v>
      </c>
      <c r="Q29" s="158">
        <f t="shared" si="4"/>
        <v>31686627183.075527</v>
      </c>
      <c r="R29" s="163">
        <f t="shared" si="5"/>
        <v>0.37917867901582253</v>
      </c>
      <c r="S29" s="163"/>
      <c r="T29" s="126">
        <v>154678478939.93173</v>
      </c>
      <c r="U29" s="126">
        <v>69409780995.957413</v>
      </c>
      <c r="V29" s="126">
        <v>85268697943.974319</v>
      </c>
      <c r="W29" s="163">
        <f t="shared" si="11"/>
        <v>0.37160913614390101</v>
      </c>
      <c r="Y29" s="126">
        <v>552.29275296081107</v>
      </c>
      <c r="AA29" s="126">
        <f t="shared" si="6"/>
        <v>28006610282.446926</v>
      </c>
      <c r="AB29" s="126">
        <f t="shared" si="6"/>
        <v>12567570482.113951</v>
      </c>
      <c r="AC29" s="126">
        <f t="shared" si="0"/>
        <v>15439039800.332979</v>
      </c>
      <c r="AE29" s="126">
        <f t="shared" si="7"/>
        <v>5737288243.0930452</v>
      </c>
      <c r="AG29" s="158">
        <f t="shared" si="8"/>
        <v>1531072880.0908258</v>
      </c>
      <c r="AH29" s="163">
        <f t="shared" si="9"/>
        <v>0.26686351028886163</v>
      </c>
      <c r="AI29" s="163">
        <f t="shared" si="12"/>
        <v>9.9168918526772926E-2</v>
      </c>
      <c r="AJ29" s="158">
        <f t="shared" si="10"/>
        <v>4206215363.0022192</v>
      </c>
      <c r="AL29" s="163">
        <f t="shared" si="13"/>
        <v>2.1283365349709094E-2</v>
      </c>
      <c r="AM29" s="163">
        <f t="shared" si="14"/>
        <v>0.21926126933329315</v>
      </c>
      <c r="AN29" s="163">
        <f t="shared" si="15"/>
        <v>-0.61672101684660097</v>
      </c>
      <c r="AO29" s="163">
        <f t="shared" si="16"/>
        <v>0.13745497406658425</v>
      </c>
    </row>
    <row r="30" spans="1:41" s="126" customFormat="1" ht="10">
      <c r="A30" s="160">
        <v>2017</v>
      </c>
      <c r="B30" s="161">
        <v>0</v>
      </c>
      <c r="C30" s="161">
        <v>31334968750.475723</v>
      </c>
      <c r="D30" s="161">
        <v>13609982004.861237</v>
      </c>
      <c r="E30" s="161">
        <v>3383487116.2026224</v>
      </c>
      <c r="F30" s="161">
        <v>93268236931.200485</v>
      </c>
      <c r="G30" s="161">
        <v>97334472.465196416</v>
      </c>
      <c r="H30" s="161">
        <v>141694009275.20529</v>
      </c>
      <c r="I30" s="162"/>
      <c r="J30" s="162"/>
      <c r="K30" s="126">
        <v>9917075888.2999992</v>
      </c>
      <c r="L30" s="163">
        <f t="shared" si="1"/>
        <v>0.31648590324984571</v>
      </c>
      <c r="M30" s="163">
        <v>0.2209681011127427</v>
      </c>
      <c r="N30" s="126">
        <f t="shared" si="2"/>
        <v>3755014602.9995093</v>
      </c>
      <c r="O30" s="163">
        <v>0.45140227203524069</v>
      </c>
      <c r="P30" s="158">
        <f t="shared" si="3"/>
        <v>42145431061.483185</v>
      </c>
      <c r="Q30" s="158">
        <f t="shared" si="4"/>
        <v>55817521552.7827</v>
      </c>
      <c r="R30" s="163">
        <f t="shared" si="5"/>
        <v>0.39393000338053163</v>
      </c>
      <c r="S30" s="163"/>
      <c r="T30" s="126">
        <v>194101069653.59711</v>
      </c>
      <c r="U30" s="126">
        <v>97705741178.082596</v>
      </c>
      <c r="V30" s="126">
        <v>96395328475.514511</v>
      </c>
      <c r="W30" s="163">
        <f t="shared" si="11"/>
        <v>0.57904799366870741</v>
      </c>
      <c r="Y30" s="126">
        <v>681.59600411820736</v>
      </c>
      <c r="AA30" s="126">
        <f t="shared" si="6"/>
        <v>28477436557.84911</v>
      </c>
      <c r="AB30" s="126">
        <f t="shared" si="6"/>
        <v>14334846534.859932</v>
      </c>
      <c r="AC30" s="126">
        <f t="shared" si="0"/>
        <v>14142590022.989182</v>
      </c>
      <c r="AE30" s="126">
        <f t="shared" si="7"/>
        <v>8189238378.0909624</v>
      </c>
      <c r="AG30" s="158">
        <f t="shared" si="8"/>
        <v>1454978583.8503988</v>
      </c>
      <c r="AH30" s="163">
        <f t="shared" si="9"/>
        <v>0.17766958496933835</v>
      </c>
      <c r="AI30" s="163">
        <f t="shared" si="12"/>
        <v>0.10287921671244728</v>
      </c>
      <c r="AJ30" s="158">
        <f t="shared" si="10"/>
        <v>6734259794.2405634</v>
      </c>
      <c r="AL30" s="163">
        <f t="shared" si="13"/>
        <v>1.6811255294871374E-2</v>
      </c>
      <c r="AM30" s="163">
        <f t="shared" si="14"/>
        <v>-8.3972176645068064E-2</v>
      </c>
      <c r="AN30" s="163">
        <f t="shared" si="15"/>
        <v>0.42737091655622295</v>
      </c>
      <c r="AO30" s="163">
        <f t="shared" si="16"/>
        <v>-4.9699983083700716E-2</v>
      </c>
    </row>
    <row r="31" spans="1:41" s="126" customFormat="1" ht="10">
      <c r="A31" s="160">
        <v>2018</v>
      </c>
      <c r="B31" s="161">
        <v>0</v>
      </c>
      <c r="C31" s="161">
        <v>59394309428.367233</v>
      </c>
      <c r="D31" s="161">
        <v>-25362490536.242981</v>
      </c>
      <c r="E31" s="161">
        <v>-5760410345.419014</v>
      </c>
      <c r="F31" s="161">
        <v>163361826258.9259</v>
      </c>
      <c r="G31" s="161">
        <v>-277571437.98784304</v>
      </c>
      <c r="H31" s="161">
        <v>191355663367.64331</v>
      </c>
      <c r="I31" s="162"/>
      <c r="J31" s="162"/>
      <c r="K31" s="126">
        <v>21985162640.400002</v>
      </c>
      <c r="L31" s="163">
        <f t="shared" si="1"/>
        <v>0.3701560444425287</v>
      </c>
      <c r="M31" s="163">
        <v>0.24344680268722033</v>
      </c>
      <c r="N31" s="126">
        <f t="shared" si="2"/>
        <v>-7576770709.9918833</v>
      </c>
      <c r="O31" s="163">
        <v>0.49020519694572495</v>
      </c>
      <c r="P31" s="158">
        <f t="shared" si="3"/>
        <v>79944749253.244736</v>
      </c>
      <c r="Q31" s="158">
        <f t="shared" si="4"/>
        <v>94353141183.652863</v>
      </c>
      <c r="R31" s="163">
        <f t="shared" si="5"/>
        <v>0.49307733841342483</v>
      </c>
      <c r="S31" s="163"/>
      <c r="Y31" s="126">
        <v>910.78831082072168</v>
      </c>
    </row>
    <row r="32" spans="1:41" s="126" customFormat="1" ht="10">
      <c r="A32" s="160">
        <v>2019</v>
      </c>
      <c r="B32" s="158"/>
      <c r="C32" s="158"/>
      <c r="D32" s="158"/>
      <c r="E32" s="158"/>
      <c r="F32" s="158"/>
      <c r="G32" s="158"/>
      <c r="H32" s="158"/>
      <c r="I32" s="120"/>
      <c r="J32" s="120"/>
      <c r="Y32" s="126">
        <v>1446.1170248103761</v>
      </c>
    </row>
    <row r="33" spans="1:10" s="126" customFormat="1" ht="10">
      <c r="B33" s="158"/>
      <c r="C33" s="158"/>
      <c r="D33" s="158"/>
      <c r="E33" s="158"/>
      <c r="F33" s="158"/>
      <c r="G33" s="158"/>
      <c r="H33" s="158"/>
      <c r="I33" s="120"/>
      <c r="J33" s="120"/>
    </row>
    <row r="34" spans="1:10" s="126" customFormat="1" ht="10">
      <c r="B34" s="158"/>
      <c r="C34" s="158"/>
      <c r="D34" s="158"/>
      <c r="E34" s="158"/>
      <c r="F34" s="158"/>
      <c r="G34" s="158"/>
      <c r="H34" s="158"/>
      <c r="I34" s="120"/>
      <c r="J34" s="120"/>
    </row>
    <row r="35" spans="1:10" s="126" customFormat="1" ht="10">
      <c r="B35" s="158"/>
      <c r="C35" s="158"/>
      <c r="D35" s="158"/>
      <c r="E35" s="158"/>
      <c r="F35" s="158"/>
      <c r="G35" s="158"/>
      <c r="H35" s="158"/>
      <c r="I35" s="120"/>
      <c r="J35" s="120"/>
    </row>
    <row r="36" spans="1:10" s="126" customFormat="1" ht="14">
      <c r="A36" s="175" t="s">
        <v>830</v>
      </c>
      <c r="B36" s="158"/>
      <c r="C36" s="158"/>
      <c r="D36" s="158"/>
      <c r="E36" s="158"/>
      <c r="F36" s="158"/>
      <c r="G36" s="158"/>
      <c r="H36" s="158"/>
      <c r="I36" s="120"/>
      <c r="J36" s="120"/>
    </row>
    <row r="37" spans="1:10" ht="14">
      <c r="A37" s="175" t="s">
        <v>831</v>
      </c>
    </row>
    <row r="38" spans="1:10" ht="14">
      <c r="A38" s="175" t="s">
        <v>832</v>
      </c>
    </row>
    <row r="39" spans="1:10" ht="14">
      <c r="A39" s="175" t="s">
        <v>833</v>
      </c>
    </row>
    <row r="40" spans="1:10" ht="14">
      <c r="A40" s="175" t="s">
        <v>834</v>
      </c>
    </row>
    <row r="41" spans="1:10" ht="14">
      <c r="A41" s="175" t="s">
        <v>835</v>
      </c>
    </row>
    <row r="42" spans="1:10" ht="14">
      <c r="A42" s="175" t="s">
        <v>836</v>
      </c>
    </row>
    <row r="43" spans="1:10" ht="14">
      <c r="A43" s="175" t="s">
        <v>837</v>
      </c>
    </row>
    <row r="44" spans="1:10" ht="14">
      <c r="A44" s="175" t="s">
        <v>838</v>
      </c>
    </row>
  </sheetData>
  <mergeCells count="9">
    <mergeCell ref="T3:V3"/>
    <mergeCell ref="AA3:AG3"/>
    <mergeCell ref="AL3:AO3"/>
    <mergeCell ref="K4:L4"/>
    <mergeCell ref="M4:N4"/>
    <mergeCell ref="O4:P4"/>
    <mergeCell ref="B2:H2"/>
    <mergeCell ref="D3:E3"/>
    <mergeCell ref="F3:G3"/>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80"/>
  <sheetViews>
    <sheetView workbookViewId="0">
      <selection activeCell="K14" sqref="K14"/>
    </sheetView>
  </sheetViews>
  <sheetFormatPr baseColWidth="10" defaultColWidth="14.5" defaultRowHeight="15.75" customHeight="1" x14ac:dyDescent="0"/>
  <cols>
    <col min="1" max="3" width="14.5" style="117"/>
    <col min="4" max="7" width="14.5" style="28"/>
    <col min="8" max="10" width="14.5" style="117"/>
  </cols>
  <sheetData>
    <row r="1" spans="1:10" ht="12">
      <c r="A1" s="168" t="s">
        <v>21</v>
      </c>
      <c r="B1" s="168"/>
      <c r="C1" s="168"/>
    </row>
    <row r="2" spans="1:10" ht="15.75" customHeight="1">
      <c r="A2" s="117" t="s">
        <v>165</v>
      </c>
    </row>
    <row r="3" spans="1:10" s="5" customFormat="1" ht="15.75" customHeight="1">
      <c r="A3" s="117"/>
      <c r="B3" s="117"/>
      <c r="C3" s="117"/>
      <c r="D3" s="28"/>
      <c r="E3" s="28"/>
      <c r="F3" s="28"/>
      <c r="G3" s="28"/>
      <c r="H3" s="117"/>
      <c r="I3" s="117"/>
      <c r="J3" s="117"/>
    </row>
    <row r="4" spans="1:10" ht="15.75" customHeight="1">
      <c r="A4" s="117" t="s">
        <v>24</v>
      </c>
      <c r="B4" s="117" t="s">
        <v>36</v>
      </c>
      <c r="C4" s="117" t="s">
        <v>37</v>
      </c>
      <c r="D4" s="28" t="s">
        <v>38</v>
      </c>
      <c r="E4" s="28" t="s">
        <v>39</v>
      </c>
      <c r="F4" s="28" t="s">
        <v>29</v>
      </c>
      <c r="G4" s="116" t="s">
        <v>30</v>
      </c>
    </row>
    <row r="5" spans="1:10" ht="15.75" customHeight="1">
      <c r="A5" s="117" t="s">
        <v>31</v>
      </c>
      <c r="B5" s="117" t="s">
        <v>40</v>
      </c>
      <c r="C5" s="117" t="s">
        <v>41</v>
      </c>
      <c r="D5" s="28" t="s">
        <v>32</v>
      </c>
      <c r="E5" s="28" t="s">
        <v>33</v>
      </c>
      <c r="F5" s="28" t="s">
        <v>34</v>
      </c>
      <c r="G5" s="28" t="s">
        <v>34</v>
      </c>
    </row>
    <row r="6" spans="1:10" ht="15.75" customHeight="1">
      <c r="A6" s="117" t="s">
        <v>35</v>
      </c>
      <c r="B6" s="117" t="s">
        <v>22</v>
      </c>
      <c r="C6" s="117" t="s">
        <v>22</v>
      </c>
      <c r="F6" s="28" t="s">
        <v>9</v>
      </c>
      <c r="G6" s="28" t="s">
        <v>9</v>
      </c>
    </row>
    <row r="7" spans="1:10" s="5" customFormat="1" ht="15.75" customHeight="1">
      <c r="A7" s="4">
        <v>1950</v>
      </c>
      <c r="B7" s="117"/>
      <c r="C7" s="117"/>
      <c r="D7" s="30">
        <v>3730</v>
      </c>
      <c r="E7" s="30">
        <v>754.60500000000002</v>
      </c>
      <c r="F7" s="28"/>
      <c r="G7" s="28"/>
      <c r="H7" s="117"/>
      <c r="I7" s="117"/>
      <c r="J7" s="117"/>
    </row>
    <row r="8" spans="1:10" s="5" customFormat="1" ht="15.75" customHeight="1">
      <c r="A8" s="4">
        <v>1951</v>
      </c>
      <c r="B8" s="117"/>
      <c r="C8" s="117"/>
      <c r="D8" s="30">
        <v>3889.6</v>
      </c>
      <c r="E8" s="30">
        <v>830.04399999999998</v>
      </c>
      <c r="F8" s="28"/>
      <c r="G8" s="28"/>
      <c r="H8" s="117"/>
      <c r="I8" s="117"/>
      <c r="J8" s="117"/>
    </row>
    <row r="9" spans="1:10" s="5" customFormat="1" ht="15.75" customHeight="1">
      <c r="A9" s="4">
        <v>1952</v>
      </c>
      <c r="B9" s="117"/>
      <c r="C9" s="117"/>
      <c r="D9" s="30">
        <v>3946</v>
      </c>
      <c r="E9" s="30">
        <v>898.13099999999997</v>
      </c>
      <c r="F9" s="28"/>
      <c r="G9" s="28"/>
      <c r="H9" s="117"/>
      <c r="I9" s="117"/>
      <c r="J9" s="117"/>
    </row>
    <row r="10" spans="1:10" s="5" customFormat="1" ht="15.75" customHeight="1">
      <c r="A10" s="4">
        <v>1953</v>
      </c>
      <c r="B10" s="117"/>
      <c r="C10" s="117"/>
      <c r="D10" s="30">
        <v>4531.3999999999996</v>
      </c>
      <c r="E10" s="30">
        <v>932.09299999999996</v>
      </c>
      <c r="F10" s="28"/>
      <c r="G10" s="28"/>
      <c r="H10" s="117"/>
      <c r="I10" s="117"/>
      <c r="J10" s="117"/>
    </row>
    <row r="11" spans="1:10" s="5" customFormat="1" ht="15.75" customHeight="1">
      <c r="A11" s="4">
        <v>1954</v>
      </c>
      <c r="B11" s="117"/>
      <c r="C11" s="117"/>
      <c r="D11" s="30">
        <v>4701.6000000000004</v>
      </c>
      <c r="E11" s="30">
        <v>985.39200000000005</v>
      </c>
      <c r="F11" s="28"/>
      <c r="G11" s="28"/>
      <c r="H11" s="117"/>
      <c r="I11" s="117"/>
      <c r="J11" s="117"/>
    </row>
    <row r="12" spans="1:10" s="5" customFormat="1" ht="15.75" customHeight="1">
      <c r="A12" s="4">
        <v>1955</v>
      </c>
      <c r="B12" s="117"/>
      <c r="C12" s="117"/>
      <c r="D12" s="30">
        <v>4849.8</v>
      </c>
      <c r="E12" s="30">
        <v>1064.6099999999999</v>
      </c>
      <c r="F12" s="28"/>
      <c r="G12" s="28"/>
      <c r="H12" s="117"/>
      <c r="I12" s="117"/>
      <c r="J12" s="117"/>
    </row>
    <row r="13" spans="1:10" s="5" customFormat="1" ht="15.75" customHeight="1">
      <c r="A13" s="4">
        <v>1956</v>
      </c>
      <c r="B13" s="117"/>
      <c r="C13" s="117"/>
      <c r="D13" s="30">
        <v>4930.5</v>
      </c>
      <c r="E13" s="30">
        <v>1148.0139999999999</v>
      </c>
      <c r="F13" s="28"/>
      <c r="G13" s="28"/>
      <c r="H13" s="117"/>
      <c r="I13" s="117"/>
      <c r="J13" s="117"/>
    </row>
    <row r="14" spans="1:10" s="5" customFormat="1" ht="15.75" customHeight="1">
      <c r="A14" s="4">
        <v>1957</v>
      </c>
      <c r="B14" s="117"/>
      <c r="C14" s="117"/>
      <c r="D14" s="30">
        <v>5397.9</v>
      </c>
      <c r="E14" s="30">
        <v>1414.4269999999999</v>
      </c>
      <c r="F14" s="28"/>
      <c r="G14" s="28"/>
      <c r="H14" s="117"/>
      <c r="I14" s="117"/>
      <c r="J14" s="117"/>
    </row>
    <row r="15" spans="1:10" s="5" customFormat="1" ht="15.75" customHeight="1">
      <c r="A15" s="4">
        <v>1958</v>
      </c>
      <c r="B15" s="117"/>
      <c r="C15" s="117"/>
      <c r="D15" s="30">
        <v>5668.9</v>
      </c>
      <c r="E15" s="30">
        <v>1653.8969999999999</v>
      </c>
      <c r="F15" s="28"/>
      <c r="G15" s="28"/>
      <c r="H15" s="117"/>
      <c r="I15" s="117"/>
      <c r="J15" s="117"/>
    </row>
    <row r="16" spans="1:10" s="5" customFormat="1" ht="15.75" customHeight="1">
      <c r="A16" s="4">
        <v>1959</v>
      </c>
      <c r="B16" s="117"/>
      <c r="C16" s="117"/>
      <c r="D16" s="30">
        <v>7087.4</v>
      </c>
      <c r="E16" s="30">
        <v>2152.4470000000001</v>
      </c>
      <c r="F16" s="28"/>
      <c r="G16" s="28"/>
      <c r="H16" s="117"/>
      <c r="I16" s="117"/>
      <c r="J16" s="117"/>
    </row>
    <row r="17" spans="1:7" ht="15.75" customHeight="1">
      <c r="A17" s="4">
        <v>1960</v>
      </c>
      <c r="B17" s="4" t="s">
        <v>42</v>
      </c>
      <c r="C17" s="4" t="s">
        <v>43</v>
      </c>
      <c r="D17" s="30">
        <v>10152.915999999999</v>
      </c>
      <c r="E17" s="30">
        <v>3574.7089999999998</v>
      </c>
      <c r="F17" s="31">
        <f>B17/D17</f>
        <v>0.10000082734851741</v>
      </c>
      <c r="G17" s="31">
        <f>C17/E17</f>
        <v>7.8126639119436014E-2</v>
      </c>
    </row>
    <row r="18" spans="1:7" ht="15.75" customHeight="1">
      <c r="A18" s="4">
        <v>1961</v>
      </c>
      <c r="B18" s="4" t="s">
        <v>44</v>
      </c>
      <c r="C18" s="4" t="s">
        <v>45</v>
      </c>
      <c r="D18" s="30">
        <v>13428.346</v>
      </c>
      <c r="E18" s="30">
        <v>4908.576</v>
      </c>
      <c r="F18" s="31">
        <f t="shared" ref="F18:F72" si="0">B18/D18</f>
        <v>7.9229415149118146E-2</v>
      </c>
      <c r="G18" s="31">
        <f t="shared" ref="G18:G72" si="1">C18/E18</f>
        <v>5.5345990364618985E-2</v>
      </c>
    </row>
    <row r="19" spans="1:7" ht="15.75" customHeight="1">
      <c r="A19" s="4">
        <v>1962</v>
      </c>
      <c r="B19" s="4" t="s">
        <v>46</v>
      </c>
      <c r="C19" s="4" t="s">
        <v>47</v>
      </c>
      <c r="D19" s="30">
        <v>15613.519</v>
      </c>
      <c r="E19" s="30">
        <v>6173.0159999999996</v>
      </c>
      <c r="F19" s="31">
        <f t="shared" si="0"/>
        <v>6.1547303974203382E-2</v>
      </c>
      <c r="G19" s="31">
        <f t="shared" si="1"/>
        <v>4.7710875850637678E-2</v>
      </c>
    </row>
    <row r="20" spans="1:7" ht="15.75" customHeight="1">
      <c r="A20" s="4">
        <v>1963</v>
      </c>
      <c r="B20" s="4" t="s">
        <v>48</v>
      </c>
      <c r="C20" s="4" t="s">
        <v>49</v>
      </c>
      <c r="D20" s="30">
        <v>15444.151</v>
      </c>
      <c r="E20" s="30">
        <v>5946.58</v>
      </c>
      <c r="F20" s="31">
        <f t="shared" si="0"/>
        <v>5.3137268600909171E-2</v>
      </c>
      <c r="G20" s="31">
        <f t="shared" si="1"/>
        <v>5.8457129980593887E-2</v>
      </c>
    </row>
    <row r="21" spans="1:7" ht="15.75" customHeight="1">
      <c r="A21" s="4">
        <v>1964</v>
      </c>
      <c r="B21" s="4" t="s">
        <v>50</v>
      </c>
      <c r="C21" s="4" t="s">
        <v>51</v>
      </c>
      <c r="D21" s="30">
        <v>15942.593999999999</v>
      </c>
      <c r="E21" s="30">
        <v>6585.7479999999996</v>
      </c>
      <c r="F21" s="31">
        <f t="shared" si="0"/>
        <v>4.9868296213276209E-2</v>
      </c>
      <c r="G21" s="31">
        <f t="shared" si="1"/>
        <v>6.2047621621720117E-2</v>
      </c>
    </row>
    <row r="22" spans="1:7" ht="15.75" customHeight="1">
      <c r="A22" s="4">
        <v>1965</v>
      </c>
      <c r="B22" s="4" t="s">
        <v>52</v>
      </c>
      <c r="C22" s="4" t="s">
        <v>53</v>
      </c>
      <c r="D22" s="30">
        <v>15624.714</v>
      </c>
      <c r="E22" s="30">
        <v>6236.4290000000001</v>
      </c>
      <c r="F22" s="31">
        <f t="shared" si="0"/>
        <v>4.976987098771856E-2</v>
      </c>
      <c r="G22" s="31">
        <f t="shared" si="1"/>
        <v>7.4759128982307022E-2</v>
      </c>
    </row>
    <row r="23" spans="1:7" ht="15.75" customHeight="1">
      <c r="A23" s="4">
        <v>1966</v>
      </c>
      <c r="B23" s="4" t="s">
        <v>54</v>
      </c>
      <c r="C23" s="4" t="s">
        <v>55</v>
      </c>
      <c r="D23" s="30">
        <v>16655.486000000001</v>
      </c>
      <c r="E23" s="30">
        <v>5962.8879999999999</v>
      </c>
      <c r="F23" s="31">
        <f t="shared" si="0"/>
        <v>4.0365078509267155E-2</v>
      </c>
      <c r="G23" s="31">
        <f t="shared" si="1"/>
        <v>6.100735080048459E-2</v>
      </c>
    </row>
    <row r="24" spans="1:7" ht="15.75" customHeight="1">
      <c r="A24" s="4">
        <v>1967</v>
      </c>
      <c r="B24" s="4" t="s">
        <v>56</v>
      </c>
      <c r="C24" s="4" t="s">
        <v>57</v>
      </c>
      <c r="D24" s="30">
        <v>18231.631000000001</v>
      </c>
      <c r="E24" s="30">
        <v>6468.1289999999999</v>
      </c>
      <c r="F24" s="31">
        <f t="shared" si="0"/>
        <v>3.7994955031724807E-2</v>
      </c>
      <c r="G24" s="31">
        <f t="shared" si="1"/>
        <v>5.6275933890619682E-2</v>
      </c>
    </row>
    <row r="25" spans="1:7" ht="15.75" customHeight="1">
      <c r="A25" s="4">
        <v>1968</v>
      </c>
      <c r="B25" s="4" t="s">
        <v>58</v>
      </c>
      <c r="C25" s="4" t="s">
        <v>59</v>
      </c>
      <c r="D25" s="30">
        <v>19951.059000000001</v>
      </c>
      <c r="E25" s="30">
        <v>7064.6959999999999</v>
      </c>
      <c r="F25" s="31">
        <f t="shared" si="0"/>
        <v>5.7288187058140622E-2</v>
      </c>
      <c r="G25" s="31">
        <f t="shared" si="1"/>
        <v>6.2233392632888948E-2</v>
      </c>
    </row>
    <row r="26" spans="1:7" ht="15.75" customHeight="1">
      <c r="A26" s="4">
        <v>1969</v>
      </c>
      <c r="B26" s="4" t="s">
        <v>60</v>
      </c>
      <c r="C26" s="4" t="s">
        <v>61</v>
      </c>
      <c r="D26" s="30">
        <v>20681.347000000002</v>
      </c>
      <c r="E26" s="30">
        <v>7007.44</v>
      </c>
      <c r="F26" s="31">
        <f t="shared" si="0"/>
        <v>6.1216999066840271E-2</v>
      </c>
      <c r="G26" s="31">
        <f t="shared" si="1"/>
        <v>7.0914627881223394E-2</v>
      </c>
    </row>
    <row r="27" spans="1:7" ht="15.75" customHeight="1">
      <c r="A27" s="4">
        <v>1970</v>
      </c>
      <c r="B27" s="4" t="s">
        <v>62</v>
      </c>
      <c r="C27" s="4" t="s">
        <v>63</v>
      </c>
      <c r="D27" s="30">
        <v>22798.438999999998</v>
      </c>
      <c r="E27" s="30">
        <v>7664.9179999999997</v>
      </c>
      <c r="F27" s="31">
        <f t="shared" si="0"/>
        <v>6.6252342978394274E-2</v>
      </c>
      <c r="G27" s="31">
        <f t="shared" si="1"/>
        <v>0.1452122514552667</v>
      </c>
    </row>
    <row r="28" spans="1:7" ht="15.75" customHeight="1">
      <c r="A28" s="4">
        <v>1971</v>
      </c>
      <c r="B28" s="4" t="s">
        <v>64</v>
      </c>
      <c r="C28" s="4" t="s">
        <v>65</v>
      </c>
      <c r="D28" s="30">
        <v>24565.257000000001</v>
      </c>
      <c r="E28" s="30">
        <v>8117.06</v>
      </c>
      <c r="F28" s="31">
        <f t="shared" si="0"/>
        <v>9.9251149703013491E-2</v>
      </c>
      <c r="G28" s="31">
        <f t="shared" si="1"/>
        <v>0.228820533542933</v>
      </c>
    </row>
    <row r="29" spans="1:7" ht="15.75" customHeight="1">
      <c r="A29" s="4">
        <v>1972</v>
      </c>
      <c r="B29" s="4" t="s">
        <v>66</v>
      </c>
      <c r="C29" s="4" t="s">
        <v>67</v>
      </c>
      <c r="D29" s="30">
        <v>25193.453000000001</v>
      </c>
      <c r="E29" s="30">
        <v>8316.8209999999999</v>
      </c>
      <c r="F29" s="31">
        <f t="shared" si="0"/>
        <v>0.11802987069696241</v>
      </c>
      <c r="G29" s="31">
        <f t="shared" si="1"/>
        <v>0.21334834547960094</v>
      </c>
    </row>
    <row r="30" spans="1:7" ht="15.75" customHeight="1">
      <c r="A30" s="4">
        <v>1973</v>
      </c>
      <c r="B30" s="4" t="s">
        <v>68</v>
      </c>
      <c r="C30" s="4" t="s">
        <v>69</v>
      </c>
      <c r="D30" s="30">
        <v>24440.932000000001</v>
      </c>
      <c r="E30" s="30">
        <v>8914.3809999999994</v>
      </c>
      <c r="F30" s="31">
        <f t="shared" si="0"/>
        <v>0.10934893972128396</v>
      </c>
      <c r="G30" s="31">
        <f t="shared" si="1"/>
        <v>0.24608775415814063</v>
      </c>
    </row>
    <row r="31" spans="1:7" ht="15.75" customHeight="1">
      <c r="A31" s="4">
        <v>1974</v>
      </c>
      <c r="B31" s="4" t="s">
        <v>70</v>
      </c>
      <c r="C31" s="4" t="s">
        <v>71</v>
      </c>
      <c r="D31" s="30">
        <v>24022.263999999999</v>
      </c>
      <c r="E31" s="30">
        <v>9427.8150000000005</v>
      </c>
      <c r="F31" s="31">
        <f t="shared" si="0"/>
        <v>0.10074987103630198</v>
      </c>
      <c r="G31" s="31">
        <f t="shared" si="1"/>
        <v>0.23600272173350872</v>
      </c>
    </row>
    <row r="32" spans="1:7" ht="15.75" customHeight="1">
      <c r="A32" s="4">
        <v>1975</v>
      </c>
      <c r="B32" s="4" t="s">
        <v>72</v>
      </c>
      <c r="C32" s="4" t="s">
        <v>73</v>
      </c>
      <c r="D32" s="30">
        <v>22968.223999999998</v>
      </c>
      <c r="E32" s="30">
        <v>10275.106</v>
      </c>
      <c r="F32" s="31">
        <f t="shared" si="0"/>
        <v>0.10475341933272682</v>
      </c>
      <c r="G32" s="31">
        <f t="shared" si="1"/>
        <v>0.22802684468656578</v>
      </c>
    </row>
    <row r="33" spans="1:7" ht="15.75" customHeight="1">
      <c r="A33" s="4">
        <v>1976</v>
      </c>
      <c r="B33" s="4" t="s">
        <v>74</v>
      </c>
      <c r="C33" s="4" t="s">
        <v>75</v>
      </c>
      <c r="D33" s="30">
        <v>23147.463</v>
      </c>
      <c r="E33" s="30">
        <v>11031.772000000001</v>
      </c>
      <c r="F33" s="31">
        <f t="shared" si="0"/>
        <v>0.10925603380379094</v>
      </c>
      <c r="G33" s="31">
        <f t="shared" si="1"/>
        <v>0.22090739366259562</v>
      </c>
    </row>
    <row r="34" spans="1:7" ht="15.75" customHeight="1">
      <c r="A34" s="4">
        <v>1977</v>
      </c>
      <c r="B34" s="4" t="s">
        <v>76</v>
      </c>
      <c r="C34" s="4" t="s">
        <v>77</v>
      </c>
      <c r="D34" s="30">
        <v>25047.333999999999</v>
      </c>
      <c r="E34" s="30">
        <v>11662.745999999999</v>
      </c>
      <c r="F34" s="31">
        <f t="shared" si="0"/>
        <v>0.10867424053993133</v>
      </c>
      <c r="G34" s="31">
        <f t="shared" si="1"/>
        <v>0.24642567024952788</v>
      </c>
    </row>
    <row r="35" spans="1:7" ht="15.75" customHeight="1">
      <c r="A35" s="4">
        <v>1978</v>
      </c>
      <c r="B35" s="4" t="s">
        <v>78</v>
      </c>
      <c r="C35" s="4" t="s">
        <v>79</v>
      </c>
      <c r="D35" s="30">
        <v>26254.880000000001</v>
      </c>
      <c r="E35" s="30">
        <v>11504.179</v>
      </c>
      <c r="F35" s="31">
        <f t="shared" si="0"/>
        <v>0.11708299561833838</v>
      </c>
      <c r="G35" s="31">
        <f t="shared" si="1"/>
        <v>0.27016269479117111</v>
      </c>
    </row>
    <row r="36" spans="1:7" ht="15.75" customHeight="1">
      <c r="A36" s="4">
        <v>1979</v>
      </c>
      <c r="B36" s="4" t="s">
        <v>80</v>
      </c>
      <c r="C36" s="4" t="s">
        <v>81</v>
      </c>
      <c r="D36" s="30">
        <v>27433.915000000001</v>
      </c>
      <c r="E36" s="30">
        <v>12815.343000000001</v>
      </c>
      <c r="F36" s="31">
        <f t="shared" si="0"/>
        <v>0.12911026370097012</v>
      </c>
      <c r="G36" s="31">
        <f t="shared" si="1"/>
        <v>0.24696958949908712</v>
      </c>
    </row>
    <row r="37" spans="1:7" ht="15.75" customHeight="1">
      <c r="A37" s="4">
        <v>1980</v>
      </c>
      <c r="B37" s="4" t="s">
        <v>82</v>
      </c>
      <c r="C37" s="4" t="s">
        <v>83</v>
      </c>
      <c r="D37" s="30">
        <v>28566.204000000002</v>
      </c>
      <c r="E37" s="30">
        <v>13465.647999999999</v>
      </c>
      <c r="F37" s="31">
        <f t="shared" si="0"/>
        <v>0.13599986893603364</v>
      </c>
      <c r="G37" s="31">
        <f t="shared" si="1"/>
        <v>0.22538833630583543</v>
      </c>
    </row>
    <row r="38" spans="1:7" ht="15.75" customHeight="1">
      <c r="A38" s="4">
        <v>1981</v>
      </c>
      <c r="B38" s="4" t="s">
        <v>84</v>
      </c>
      <c r="C38" s="4" t="s">
        <v>85</v>
      </c>
      <c r="D38" s="30">
        <v>28852.368999999999</v>
      </c>
      <c r="E38" s="30">
        <v>13629.016</v>
      </c>
      <c r="F38" s="31">
        <f t="shared" si="0"/>
        <v>0.13821395393910291</v>
      </c>
      <c r="G38" s="31">
        <f t="shared" si="1"/>
        <v>0.23407999521021916</v>
      </c>
    </row>
    <row r="39" spans="1:7" ht="15.75" customHeight="1">
      <c r="A39" s="4">
        <v>1982</v>
      </c>
      <c r="B39" s="4" t="s">
        <v>86</v>
      </c>
      <c r="C39" s="4" t="s">
        <v>87</v>
      </c>
      <c r="D39" s="30">
        <v>28470.103999999999</v>
      </c>
      <c r="E39" s="30">
        <v>15523.344999999999</v>
      </c>
      <c r="F39" s="31">
        <f t="shared" si="0"/>
        <v>0.14005814660880761</v>
      </c>
      <c r="G39" s="31">
        <f t="shared" si="1"/>
        <v>0.29107837260590425</v>
      </c>
    </row>
    <row r="40" spans="1:7" ht="15.75" customHeight="1">
      <c r="A40" s="4">
        <v>1983</v>
      </c>
      <c r="B40" s="4" t="s">
        <v>88</v>
      </c>
      <c r="C40" s="4" t="s">
        <v>89</v>
      </c>
      <c r="D40" s="30">
        <v>28474.112000000001</v>
      </c>
      <c r="E40" s="30">
        <v>17180.631000000001</v>
      </c>
      <c r="F40" s="31">
        <f t="shared" si="0"/>
        <v>0.14277530410781555</v>
      </c>
      <c r="G40" s="31">
        <f t="shared" si="1"/>
        <v>0.34491515474606255</v>
      </c>
    </row>
    <row r="41" spans="1:7" ht="15.75" customHeight="1">
      <c r="A41" s="4">
        <v>1984</v>
      </c>
      <c r="B41" s="4" t="s">
        <v>90</v>
      </c>
      <c r="C41" s="4" t="s">
        <v>91</v>
      </c>
      <c r="D41" s="30">
        <v>27838.190999999999</v>
      </c>
      <c r="E41" s="30">
        <v>18763.962</v>
      </c>
      <c r="F41" s="31">
        <f t="shared" si="0"/>
        <v>0.14611797153054953</v>
      </c>
      <c r="G41" s="31">
        <f t="shared" si="1"/>
        <v>0.36433296976406154</v>
      </c>
    </row>
    <row r="42" spans="1:7" ht="15.75" customHeight="1">
      <c r="A42" s="4">
        <v>1985</v>
      </c>
      <c r="B42" s="4" t="s">
        <v>92</v>
      </c>
      <c r="C42" s="4" t="s">
        <v>93</v>
      </c>
      <c r="D42" s="30">
        <v>26675.061000000002</v>
      </c>
      <c r="E42" s="30">
        <v>19113.136999999999</v>
      </c>
      <c r="F42" s="31">
        <f t="shared" si="0"/>
        <v>0.14451063485852947</v>
      </c>
      <c r="G42" s="31">
        <f t="shared" si="1"/>
        <v>0.37010983597302738</v>
      </c>
    </row>
    <row r="43" spans="1:7" ht="15.75" customHeight="1">
      <c r="A43" s="4">
        <v>1986</v>
      </c>
      <c r="B43" s="4" t="s">
        <v>94</v>
      </c>
      <c r="C43" s="4" t="s">
        <v>95</v>
      </c>
      <c r="D43" s="30">
        <v>25178.946</v>
      </c>
      <c r="E43" s="30">
        <v>19245.71</v>
      </c>
      <c r="F43" s="31">
        <f t="shared" si="0"/>
        <v>0.1437844141688854</v>
      </c>
      <c r="G43" s="31">
        <f t="shared" si="1"/>
        <v>0.3880371261959159</v>
      </c>
    </row>
    <row r="44" spans="1:7" ht="15.75" customHeight="1">
      <c r="A44" s="4">
        <v>1987</v>
      </c>
      <c r="B44" s="4" t="s">
        <v>96</v>
      </c>
      <c r="C44" s="4" t="s">
        <v>97</v>
      </c>
      <c r="D44" s="30">
        <v>24857.137999999999</v>
      </c>
      <c r="E44" s="30">
        <v>19171.05</v>
      </c>
      <c r="F44" s="31">
        <f t="shared" si="0"/>
        <v>0.15145066177771552</v>
      </c>
      <c r="G44" s="31">
        <f t="shared" si="1"/>
        <v>0.4021396845764838</v>
      </c>
    </row>
    <row r="45" spans="1:7" ht="15.75" customHeight="1">
      <c r="A45" s="4">
        <v>1988</v>
      </c>
      <c r="B45" s="4" t="s">
        <v>98</v>
      </c>
      <c r="C45" s="4" t="s">
        <v>99</v>
      </c>
      <c r="D45" s="30">
        <v>26122.68</v>
      </c>
      <c r="E45" s="30">
        <v>22734.097000000002</v>
      </c>
      <c r="F45" s="31">
        <f t="shared" si="0"/>
        <v>0.16745716748817505</v>
      </c>
      <c r="G45" s="31">
        <f t="shared" si="1"/>
        <v>0.407556103943781</v>
      </c>
    </row>
    <row r="46" spans="1:7" ht="15.75" customHeight="1">
      <c r="A46" s="4">
        <v>1989</v>
      </c>
      <c r="B46" s="4" t="s">
        <v>100</v>
      </c>
      <c r="C46" s="4" t="s">
        <v>101</v>
      </c>
      <c r="D46" s="30">
        <v>26713.284</v>
      </c>
      <c r="E46" s="30">
        <v>24206.888999999999</v>
      </c>
      <c r="F46" s="31">
        <f t="shared" si="0"/>
        <v>0.19657186289787507</v>
      </c>
      <c r="G46" s="31">
        <f t="shared" si="1"/>
        <v>0.4520304116733051</v>
      </c>
    </row>
    <row r="47" spans="1:7" ht="15.75" customHeight="1">
      <c r="A47" s="4">
        <v>1990</v>
      </c>
      <c r="B47" s="4" t="s">
        <v>102</v>
      </c>
      <c r="C47" s="4" t="s">
        <v>103</v>
      </c>
      <c r="D47" s="30">
        <v>28004.036</v>
      </c>
      <c r="E47" s="30">
        <v>23017.917000000001</v>
      </c>
      <c r="F47" s="31">
        <f t="shared" si="0"/>
        <v>0.20821177347436634</v>
      </c>
      <c r="G47" s="31">
        <f t="shared" si="1"/>
        <v>0.45279422981671186</v>
      </c>
    </row>
    <row r="48" spans="1:7" ht="15.75" customHeight="1">
      <c r="A48" s="4">
        <v>1991</v>
      </c>
      <c r="B48" s="4" t="s">
        <v>104</v>
      </c>
      <c r="C48" s="4" t="s">
        <v>105</v>
      </c>
      <c r="D48" s="30">
        <v>28620.52</v>
      </c>
      <c r="E48" s="30">
        <v>24642.916000000001</v>
      </c>
      <c r="F48" s="31">
        <f t="shared" si="0"/>
        <v>0.22090688778540712</v>
      </c>
      <c r="G48" s="31">
        <f t="shared" si="1"/>
        <v>0.46263518489451488</v>
      </c>
    </row>
    <row r="49" spans="1:7" ht="15.75" customHeight="1">
      <c r="A49" s="4">
        <v>1992</v>
      </c>
      <c r="B49" s="4" t="s">
        <v>106</v>
      </c>
      <c r="C49" s="4" t="s">
        <v>107</v>
      </c>
      <c r="D49" s="30">
        <v>32246.103999999999</v>
      </c>
      <c r="E49" s="30">
        <v>25042.63</v>
      </c>
      <c r="F49" s="31">
        <f t="shared" si="0"/>
        <v>0.30064283114636109</v>
      </c>
      <c r="G49" s="31">
        <f t="shared" si="1"/>
        <v>0.49013661903721767</v>
      </c>
    </row>
    <row r="50" spans="1:7" ht="15.75" customHeight="1">
      <c r="A50" s="4">
        <v>1993</v>
      </c>
      <c r="B50" s="4" t="s">
        <v>108</v>
      </c>
      <c r="C50" s="4" t="s">
        <v>109</v>
      </c>
      <c r="D50" s="30">
        <v>34447.294999999998</v>
      </c>
      <c r="E50" s="30">
        <v>26662.656999999999</v>
      </c>
      <c r="F50" s="31">
        <f t="shared" si="0"/>
        <v>0.34348386426278177</v>
      </c>
      <c r="G50" s="31">
        <f t="shared" si="1"/>
        <v>0.47236365077944031</v>
      </c>
    </row>
    <row r="51" spans="1:7" ht="15.75" customHeight="1">
      <c r="A51" s="4">
        <v>1994</v>
      </c>
      <c r="B51" s="4" t="s">
        <v>110</v>
      </c>
      <c r="C51" s="4" t="s">
        <v>111</v>
      </c>
      <c r="D51" s="30">
        <v>38732.470999999998</v>
      </c>
      <c r="E51" s="30">
        <v>27697.397000000001</v>
      </c>
      <c r="F51" s="31">
        <f t="shared" si="0"/>
        <v>0.39404534763609583</v>
      </c>
      <c r="G51" s="31">
        <f t="shared" si="1"/>
        <v>0.44942309921759072</v>
      </c>
    </row>
    <row r="52" spans="1:7" ht="15.75" customHeight="1">
      <c r="A52" s="4">
        <v>1995</v>
      </c>
      <c r="B52" s="4" t="s">
        <v>112</v>
      </c>
      <c r="C52" s="4" t="s">
        <v>113</v>
      </c>
      <c r="D52" s="30">
        <v>41739.33</v>
      </c>
      <c r="E52" s="30">
        <v>30441.179</v>
      </c>
      <c r="F52" s="31">
        <f t="shared" si="0"/>
        <v>0.37628922170049206</v>
      </c>
      <c r="G52" s="31">
        <f t="shared" si="1"/>
        <v>0.46626709169181652</v>
      </c>
    </row>
    <row r="53" spans="1:7" ht="15.75" customHeight="1">
      <c r="A53" s="4">
        <v>1996</v>
      </c>
      <c r="B53" s="4" t="s">
        <v>114</v>
      </c>
      <c r="C53" s="4" t="s">
        <v>115</v>
      </c>
      <c r="D53" s="30">
        <v>45569.608</v>
      </c>
      <c r="E53" s="30">
        <v>34649.728999999999</v>
      </c>
      <c r="F53" s="31">
        <f t="shared" si="0"/>
        <v>0.36689628754322395</v>
      </c>
      <c r="G53" s="31">
        <f t="shared" si="1"/>
        <v>0.45790516860896663</v>
      </c>
    </row>
    <row r="54" spans="1:7" ht="15.75" customHeight="1">
      <c r="A54" s="4">
        <v>1997</v>
      </c>
      <c r="B54" s="4" t="s">
        <v>116</v>
      </c>
      <c r="C54" s="4" t="s">
        <v>117</v>
      </c>
      <c r="D54" s="30">
        <v>48402.957999999999</v>
      </c>
      <c r="E54" s="30">
        <v>37073.982000000004</v>
      </c>
      <c r="F54" s="31">
        <f t="shared" si="0"/>
        <v>0.3713227608940759</v>
      </c>
      <c r="G54" s="31">
        <f t="shared" si="1"/>
        <v>0.42340879380046093</v>
      </c>
    </row>
    <row r="55" spans="1:7" ht="15.75" customHeight="1">
      <c r="A55" s="4">
        <v>1998</v>
      </c>
      <c r="B55" s="4" t="s">
        <v>118</v>
      </c>
      <c r="C55" s="4" t="s">
        <v>119</v>
      </c>
      <c r="D55" s="30">
        <v>49147.654999999999</v>
      </c>
      <c r="E55" s="30">
        <v>38630.230000000003</v>
      </c>
      <c r="F55" s="31">
        <f t="shared" si="0"/>
        <v>0.36892502806085048</v>
      </c>
      <c r="G55" s="31">
        <f t="shared" si="1"/>
        <v>0.44782881178807371</v>
      </c>
    </row>
    <row r="56" spans="1:7" ht="15.75" customHeight="1">
      <c r="A56" s="4">
        <v>1999</v>
      </c>
      <c r="B56" s="4" t="s">
        <v>120</v>
      </c>
      <c r="C56" s="4" t="s">
        <v>121</v>
      </c>
      <c r="D56" s="30">
        <v>44666.665000000001</v>
      </c>
      <c r="E56" s="30">
        <v>42425.478999999999</v>
      </c>
      <c r="F56" s="31">
        <f t="shared" si="0"/>
        <v>0.39175971611043714</v>
      </c>
      <c r="G56" s="31">
        <f t="shared" si="1"/>
        <v>0.50160635782096885</v>
      </c>
    </row>
    <row r="57" spans="1:7" ht="15.75" customHeight="1">
      <c r="A57" s="4">
        <v>2000</v>
      </c>
      <c r="B57" s="4" t="s">
        <v>122</v>
      </c>
      <c r="C57" s="4" t="s">
        <v>123</v>
      </c>
      <c r="D57" s="30">
        <v>43288.766000000003</v>
      </c>
      <c r="E57" s="30">
        <v>45211.565000000002</v>
      </c>
      <c r="F57" s="31">
        <f t="shared" si="0"/>
        <v>0.3806798281106003</v>
      </c>
      <c r="G57" s="31">
        <f t="shared" si="1"/>
        <v>0.48605240716617526</v>
      </c>
    </row>
    <row r="58" spans="1:7" ht="15.75" customHeight="1">
      <c r="A58" s="4">
        <v>2001</v>
      </c>
      <c r="B58" s="4" t="s">
        <v>124</v>
      </c>
      <c r="C58" s="4" t="s">
        <v>125</v>
      </c>
      <c r="D58" s="30">
        <v>44616.993000000002</v>
      </c>
      <c r="E58" s="30">
        <v>48038.567000000003</v>
      </c>
      <c r="F58" s="31">
        <f t="shared" si="0"/>
        <v>0.35111061832427837</v>
      </c>
      <c r="G58" s="31">
        <f t="shared" si="1"/>
        <v>0.44755727205601276</v>
      </c>
    </row>
    <row r="59" spans="1:7" ht="15.75" customHeight="1">
      <c r="A59" s="4">
        <v>2002</v>
      </c>
      <c r="B59" s="4" t="s">
        <v>126</v>
      </c>
      <c r="C59" s="4" t="s">
        <v>127</v>
      </c>
      <c r="D59" s="30">
        <v>43960.582000000002</v>
      </c>
      <c r="E59" s="30">
        <v>46457.1</v>
      </c>
      <c r="F59" s="31">
        <f t="shared" si="0"/>
        <v>0.32641606064269124</v>
      </c>
      <c r="G59" s="31">
        <f t="shared" si="1"/>
        <v>0.44248435653538432</v>
      </c>
    </row>
    <row r="60" spans="1:7" ht="15.75" customHeight="1">
      <c r="A60" s="4">
        <v>2003</v>
      </c>
      <c r="B60" s="4" t="s">
        <v>128</v>
      </c>
      <c r="C60" s="4" t="s">
        <v>129</v>
      </c>
      <c r="D60" s="30">
        <v>42957.053999999996</v>
      </c>
      <c r="E60" s="30">
        <v>50947.741000000002</v>
      </c>
      <c r="F60" s="31">
        <f t="shared" si="0"/>
        <v>0.31852696416285903</v>
      </c>
      <c r="G60" s="31">
        <f t="shared" si="1"/>
        <v>0.48639349878142785</v>
      </c>
    </row>
    <row r="61" spans="1:7" ht="15.75" customHeight="1">
      <c r="A61" s="4">
        <v>2004</v>
      </c>
      <c r="B61" s="4" t="s">
        <v>130</v>
      </c>
      <c r="C61" s="4" t="s">
        <v>131</v>
      </c>
      <c r="D61" s="30">
        <v>40432.947999999997</v>
      </c>
      <c r="E61" s="30">
        <v>52156.987999999998</v>
      </c>
      <c r="F61" s="31">
        <f t="shared" si="0"/>
        <v>0.30224286391385563</v>
      </c>
      <c r="G61" s="31">
        <f t="shared" si="1"/>
        <v>0.52941439026348691</v>
      </c>
    </row>
    <row r="62" spans="1:7" ht="15.75" customHeight="1">
      <c r="A62" s="4">
        <v>2005</v>
      </c>
      <c r="B62" s="4" t="s">
        <v>132</v>
      </c>
      <c r="C62" s="4" t="s">
        <v>133</v>
      </c>
      <c r="D62" s="30">
        <v>38572.464999999997</v>
      </c>
      <c r="E62" s="30">
        <v>51278.599000000002</v>
      </c>
      <c r="F62" s="31">
        <f t="shared" si="0"/>
        <v>0.28038187344262289</v>
      </c>
      <c r="G62" s="31">
        <f t="shared" si="1"/>
        <v>0.52194698220986879</v>
      </c>
    </row>
    <row r="63" spans="1:7" ht="15.75" customHeight="1">
      <c r="A63" s="4">
        <v>2006</v>
      </c>
      <c r="B63" s="4" t="s">
        <v>134</v>
      </c>
      <c r="C63" s="4" t="s">
        <v>135</v>
      </c>
      <c r="D63" s="30">
        <v>38346.334000000003</v>
      </c>
      <c r="E63" s="30">
        <v>51645.773999999998</v>
      </c>
      <c r="F63" s="31">
        <f t="shared" si="0"/>
        <v>0.25589773457874743</v>
      </c>
      <c r="G63" s="31">
        <f t="shared" si="1"/>
        <v>0.49816970503724084</v>
      </c>
    </row>
    <row r="64" spans="1:7" ht="15.75" customHeight="1">
      <c r="A64" s="4">
        <v>2007</v>
      </c>
      <c r="B64" s="4" t="s">
        <v>136</v>
      </c>
      <c r="C64" s="4" t="s">
        <v>137</v>
      </c>
      <c r="D64" s="30">
        <v>37904.567000000003</v>
      </c>
      <c r="E64" s="30">
        <v>50971.152000000002</v>
      </c>
      <c r="F64" s="31">
        <f t="shared" si="0"/>
        <v>0.25276505598916355</v>
      </c>
      <c r="G64" s="31">
        <f t="shared" si="1"/>
        <v>0.4982575241775975</v>
      </c>
    </row>
    <row r="65" spans="1:7" ht="15.75" customHeight="1">
      <c r="A65" s="4">
        <v>2008</v>
      </c>
      <c r="B65" s="4" t="s">
        <v>138</v>
      </c>
      <c r="C65" s="4" t="s">
        <v>139</v>
      </c>
      <c r="D65" s="30">
        <v>37592.946000000004</v>
      </c>
      <c r="E65" s="30">
        <v>50488.254999999997</v>
      </c>
      <c r="F65" s="31">
        <f t="shared" si="0"/>
        <v>0.24241116937204124</v>
      </c>
      <c r="G65" s="31">
        <f t="shared" si="1"/>
        <v>0.48099523344587769</v>
      </c>
    </row>
    <row r="66" spans="1:7" ht="15.75" customHeight="1">
      <c r="A66" s="4">
        <v>2009</v>
      </c>
      <c r="B66" s="4" t="s">
        <v>140</v>
      </c>
      <c r="C66" s="4" t="s">
        <v>141</v>
      </c>
      <c r="D66" s="30">
        <v>36239.940999999999</v>
      </c>
      <c r="E66" s="30">
        <v>48419.249000000003</v>
      </c>
      <c r="F66" s="31">
        <f t="shared" si="0"/>
        <v>0.22877410313664695</v>
      </c>
      <c r="G66" s="31">
        <f t="shared" si="1"/>
        <v>0.45460535746847291</v>
      </c>
    </row>
    <row r="67" spans="1:7" ht="15.75" customHeight="1">
      <c r="A67" s="4">
        <v>2010</v>
      </c>
      <c r="B67" s="4" t="s">
        <v>142</v>
      </c>
      <c r="C67" s="4" t="s">
        <v>143</v>
      </c>
      <c r="D67" s="30">
        <v>35413.415999999997</v>
      </c>
      <c r="E67" s="30">
        <v>47107.584000000003</v>
      </c>
      <c r="F67" s="31">
        <f t="shared" si="0"/>
        <v>0.22020948219172079</v>
      </c>
      <c r="G67" s="31">
        <f t="shared" si="1"/>
        <v>0.44080481817959499</v>
      </c>
    </row>
    <row r="68" spans="1:7" ht="15.75" customHeight="1">
      <c r="A68" s="4">
        <v>2011</v>
      </c>
      <c r="B68" s="4" t="s">
        <v>144</v>
      </c>
      <c r="C68" s="4" t="s">
        <v>145</v>
      </c>
      <c r="D68" s="30">
        <v>33326.279000000002</v>
      </c>
      <c r="E68" s="30">
        <v>45527.553999999996</v>
      </c>
      <c r="F68" s="31">
        <f t="shared" si="0"/>
        <v>0.21717636103328547</v>
      </c>
      <c r="G68" s="31">
        <f t="shared" si="1"/>
        <v>0.42816093304727071</v>
      </c>
    </row>
    <row r="69" spans="1:7" ht="15.75" customHeight="1">
      <c r="A69" s="4">
        <v>2012</v>
      </c>
      <c r="B69" s="4" t="s">
        <v>146</v>
      </c>
      <c r="C69" s="4" t="s">
        <v>147</v>
      </c>
      <c r="D69" s="30">
        <v>33139.519</v>
      </c>
      <c r="E69" s="30">
        <v>44123.694000000003</v>
      </c>
      <c r="F69" s="31">
        <f t="shared" si="0"/>
        <v>0.19811090197175163</v>
      </c>
      <c r="G69" s="31">
        <f t="shared" si="1"/>
        <v>0.40171681908590878</v>
      </c>
    </row>
    <row r="70" spans="1:7" ht="15.75" customHeight="1">
      <c r="A70" s="4">
        <v>2013</v>
      </c>
      <c r="B70" s="4" t="s">
        <v>148</v>
      </c>
      <c r="C70" s="4" t="s">
        <v>149</v>
      </c>
      <c r="D70" s="30">
        <v>32461.091</v>
      </c>
      <c r="E70" s="30">
        <v>41708.288999999997</v>
      </c>
      <c r="F70" s="31">
        <f t="shared" si="0"/>
        <v>0.19813382119535047</v>
      </c>
      <c r="G70" s="31">
        <f t="shared" si="1"/>
        <v>0.38697080093599623</v>
      </c>
    </row>
    <row r="71" spans="1:7" ht="15.75" customHeight="1">
      <c r="A71" s="4">
        <v>2014</v>
      </c>
      <c r="B71" s="4" t="s">
        <v>150</v>
      </c>
      <c r="C71" s="4" t="s">
        <v>151</v>
      </c>
      <c r="D71" s="30">
        <v>31979.792000000001</v>
      </c>
      <c r="E71" s="30">
        <v>41484.025000000001</v>
      </c>
      <c r="F71" s="31">
        <f t="shared" si="0"/>
        <v>0.20562610288397123</v>
      </c>
      <c r="G71" s="31">
        <f t="shared" si="1"/>
        <v>0.40731486397474692</v>
      </c>
    </row>
    <row r="72" spans="1:7" ht="15.75" customHeight="1">
      <c r="A72" s="4">
        <v>2015</v>
      </c>
      <c r="B72" s="4" t="s">
        <v>152</v>
      </c>
      <c r="C72" s="4" t="s">
        <v>153</v>
      </c>
      <c r="D72" s="30">
        <v>31973.253000000001</v>
      </c>
      <c r="E72" s="30">
        <v>42972.906000000003</v>
      </c>
      <c r="F72" s="31">
        <f t="shared" si="0"/>
        <v>0.20586300680759631</v>
      </c>
      <c r="G72" s="31">
        <f t="shared" si="1"/>
        <v>0.42184999078256419</v>
      </c>
    </row>
    <row r="73" spans="1:7" ht="15.75" customHeight="1">
      <c r="A73" s="4">
        <v>2016</v>
      </c>
      <c r="B73" s="4" t="s">
        <v>154</v>
      </c>
      <c r="C73" s="4" t="s">
        <v>155</v>
      </c>
      <c r="D73" s="29"/>
      <c r="E73" s="29"/>
    </row>
    <row r="74" spans="1:7" ht="15.75" customHeight="1">
      <c r="A74" s="4">
        <v>2017</v>
      </c>
      <c r="B74" s="4" t="s">
        <v>156</v>
      </c>
      <c r="C74" s="4" t="s">
        <v>157</v>
      </c>
      <c r="D74" s="29"/>
      <c r="E74" s="29"/>
    </row>
    <row r="75" spans="1:7" ht="15.75" customHeight="1">
      <c r="A75" s="4">
        <v>2018</v>
      </c>
      <c r="B75" s="4" t="s">
        <v>158</v>
      </c>
      <c r="C75" s="4" t="s">
        <v>159</v>
      </c>
    </row>
    <row r="76" spans="1:7" ht="15.75" customHeight="1">
      <c r="A76" s="4">
        <v>2019</v>
      </c>
      <c r="B76" s="4" t="s">
        <v>160</v>
      </c>
      <c r="C76" s="4" t="s">
        <v>161</v>
      </c>
    </row>
    <row r="78" spans="1:7" ht="12">
      <c r="A78" s="168"/>
      <c r="B78" s="168"/>
      <c r="C78" s="168"/>
      <c r="D78" s="168"/>
      <c r="E78" s="168"/>
    </row>
    <row r="79" spans="1:7" ht="12">
      <c r="A79" s="168"/>
      <c r="B79" s="168"/>
      <c r="C79" s="168"/>
      <c r="D79" s="168"/>
      <c r="E79" s="168"/>
    </row>
    <row r="80" spans="1:7" ht="12">
      <c r="A80" s="168"/>
      <c r="B80" s="168"/>
      <c r="C80" s="168"/>
      <c r="D80" s="168"/>
    </row>
  </sheetData>
  <mergeCells count="4">
    <mergeCell ref="A1:C1"/>
    <mergeCell ref="A78:E78"/>
    <mergeCell ref="A79:E79"/>
    <mergeCell ref="A80:D80"/>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F7" sqref="F7"/>
    </sheetView>
  </sheetViews>
  <sheetFormatPr baseColWidth="10" defaultRowHeight="12" x14ac:dyDescent="0"/>
  <cols>
    <col min="1" max="1" width="11.5" style="19" bestFit="1" customWidth="1"/>
    <col min="2" max="2" width="16" style="19" customWidth="1"/>
    <col min="3" max="3" width="16.5" style="19" customWidth="1"/>
    <col min="4" max="4" width="12.33203125" style="19" customWidth="1"/>
    <col min="5" max="7" width="10.83203125" style="32"/>
    <col min="8" max="9" width="10.83203125" style="117"/>
  </cols>
  <sheetData>
    <row r="1" spans="1:9">
      <c r="A1" s="19" t="s">
        <v>184</v>
      </c>
    </row>
    <row r="2" spans="1:9">
      <c r="A2" s="18" t="s">
        <v>673</v>
      </c>
    </row>
    <row r="4" spans="1:9" s="5" customFormat="1" ht="15.75" customHeight="1">
      <c r="A4" s="32" t="s">
        <v>24</v>
      </c>
      <c r="B4" s="32" t="s">
        <v>174</v>
      </c>
      <c r="C4" s="32" t="s">
        <v>175</v>
      </c>
      <c r="D4" s="32" t="s">
        <v>180</v>
      </c>
      <c r="E4" s="32" t="s">
        <v>185</v>
      </c>
      <c r="F4" s="32" t="s">
        <v>184</v>
      </c>
      <c r="G4" s="32"/>
      <c r="H4" s="117"/>
      <c r="I4" s="117"/>
    </row>
    <row r="5" spans="1:9" s="5" customFormat="1" ht="15.75" customHeight="1">
      <c r="A5" s="32"/>
      <c r="B5" s="32" t="s">
        <v>181</v>
      </c>
      <c r="C5" s="32" t="s">
        <v>181</v>
      </c>
      <c r="D5" s="32" t="s">
        <v>181</v>
      </c>
      <c r="E5" s="32" t="s">
        <v>181</v>
      </c>
      <c r="F5" s="32" t="s">
        <v>34</v>
      </c>
      <c r="G5" s="32"/>
      <c r="H5" s="117"/>
      <c r="I5" s="117"/>
    </row>
    <row r="6" spans="1:9" s="5" customFormat="1" ht="15.75" customHeight="1">
      <c r="A6" s="32"/>
      <c r="B6" s="32" t="s">
        <v>177</v>
      </c>
      <c r="C6" s="32" t="s">
        <v>177</v>
      </c>
      <c r="D6" s="32" t="s">
        <v>177</v>
      </c>
      <c r="E6" s="32" t="s">
        <v>700</v>
      </c>
      <c r="F6" s="32" t="s">
        <v>700</v>
      </c>
      <c r="G6" s="32"/>
      <c r="H6" s="117"/>
      <c r="I6" s="117"/>
    </row>
    <row r="7" spans="1:9">
      <c r="A7" s="19">
        <v>1988</v>
      </c>
      <c r="B7" s="21">
        <v>60268890</v>
      </c>
      <c r="C7" s="21">
        <v>106814379</v>
      </c>
      <c r="D7" s="21">
        <f>B7+C7</f>
        <v>167083269</v>
      </c>
    </row>
    <row r="8" spans="1:9">
      <c r="A8" s="19">
        <v>1989</v>
      </c>
      <c r="B8" s="21">
        <v>46669014</v>
      </c>
      <c r="C8" s="21">
        <v>79424944</v>
      </c>
      <c r="D8" s="21">
        <f t="shared" ref="D8:D38" si="0">B8+C8</f>
        <v>126093958</v>
      </c>
    </row>
    <row r="9" spans="1:9">
      <c r="A9" s="19">
        <v>1990</v>
      </c>
      <c r="B9" s="21">
        <v>77394159</v>
      </c>
      <c r="C9" s="21">
        <v>92153467</v>
      </c>
      <c r="D9" s="21">
        <f t="shared" si="0"/>
        <v>169547626</v>
      </c>
    </row>
    <row r="10" spans="1:9">
      <c r="A10" s="19">
        <v>1991</v>
      </c>
      <c r="B10" s="21">
        <v>74485962</v>
      </c>
      <c r="C10" s="21">
        <v>58311367</v>
      </c>
      <c r="D10" s="21">
        <f t="shared" si="0"/>
        <v>132797329</v>
      </c>
    </row>
    <row r="11" spans="1:9">
      <c r="A11" s="19">
        <v>1992</v>
      </c>
      <c r="B11" s="21">
        <v>112918311</v>
      </c>
      <c r="C11" s="21">
        <v>62560198</v>
      </c>
      <c r="D11" s="21">
        <f t="shared" si="0"/>
        <v>175478509</v>
      </c>
      <c r="E11" s="32">
        <v>532045917</v>
      </c>
      <c r="F11" s="34">
        <f>D11/E11</f>
        <v>0.32981835475677562</v>
      </c>
    </row>
    <row r="12" spans="1:9">
      <c r="A12" s="19">
        <v>1993</v>
      </c>
      <c r="B12" s="21">
        <v>125713600</v>
      </c>
      <c r="C12" s="21">
        <v>52013316</v>
      </c>
      <c r="D12" s="21">
        <f t="shared" si="0"/>
        <v>177726916</v>
      </c>
      <c r="E12" s="32">
        <v>608482959</v>
      </c>
      <c r="F12" s="34">
        <f t="shared" ref="F12:F38" si="1">D12/E12</f>
        <v>0.29208199403329549</v>
      </c>
    </row>
    <row r="13" spans="1:9">
      <c r="A13" s="19">
        <v>1994</v>
      </c>
      <c r="B13" s="21">
        <v>149348090</v>
      </c>
      <c r="C13" s="21">
        <v>58789570</v>
      </c>
      <c r="D13" s="21">
        <f t="shared" si="0"/>
        <v>208137660</v>
      </c>
      <c r="E13" s="32">
        <v>700399729</v>
      </c>
      <c r="F13" s="34">
        <f t="shared" si="1"/>
        <v>0.29716981800831049</v>
      </c>
    </row>
    <row r="14" spans="1:9">
      <c r="A14" s="19">
        <v>1995</v>
      </c>
      <c r="B14" s="21">
        <v>170400207</v>
      </c>
      <c r="C14" s="21">
        <v>74563158</v>
      </c>
      <c r="D14" s="21">
        <f t="shared" si="0"/>
        <v>244963365</v>
      </c>
      <c r="E14" s="32">
        <v>760500524</v>
      </c>
      <c r="F14" s="34">
        <f t="shared" si="1"/>
        <v>0.32210808180850115</v>
      </c>
    </row>
    <row r="15" spans="1:9">
      <c r="A15" s="19">
        <v>1996</v>
      </c>
      <c r="B15" s="21">
        <v>232591874</v>
      </c>
      <c r="C15" s="21">
        <v>85756587</v>
      </c>
      <c r="D15" s="21">
        <f t="shared" si="0"/>
        <v>318348461</v>
      </c>
      <c r="E15" s="32">
        <v>774021482</v>
      </c>
      <c r="F15" s="34">
        <f t="shared" si="1"/>
        <v>0.41129150598949399</v>
      </c>
    </row>
    <row r="16" spans="1:9">
      <c r="A16" s="19">
        <v>1997</v>
      </c>
      <c r="B16" s="21">
        <v>238282916</v>
      </c>
      <c r="C16" s="21">
        <v>85357383</v>
      </c>
      <c r="D16" s="21">
        <f t="shared" si="0"/>
        <v>323640299</v>
      </c>
      <c r="E16" s="32">
        <v>838974233</v>
      </c>
      <c r="F16" s="34">
        <f t="shared" si="1"/>
        <v>0.38575713802643091</v>
      </c>
    </row>
    <row r="17" spans="1:6">
      <c r="A17" s="19">
        <v>1998</v>
      </c>
      <c r="B17" s="21">
        <v>154139414</v>
      </c>
      <c r="C17" s="21">
        <v>94236844</v>
      </c>
      <c r="D17" s="21">
        <f t="shared" si="0"/>
        <v>248376258</v>
      </c>
      <c r="E17" s="32">
        <v>804391306</v>
      </c>
      <c r="F17" s="34">
        <f t="shared" si="1"/>
        <v>0.30877541334341574</v>
      </c>
    </row>
    <row r="18" spans="1:6">
      <c r="A18" s="19">
        <v>1999</v>
      </c>
      <c r="B18" s="21">
        <v>203482046</v>
      </c>
      <c r="C18" s="21">
        <v>114360738</v>
      </c>
      <c r="D18" s="21">
        <f t="shared" si="0"/>
        <v>317842784</v>
      </c>
      <c r="E18" s="32">
        <v>834530900</v>
      </c>
      <c r="F18" s="34">
        <f t="shared" si="1"/>
        <v>0.38086400875030513</v>
      </c>
    </row>
    <row r="19" spans="1:6">
      <c r="A19" s="19">
        <v>2000</v>
      </c>
      <c r="B19" s="21">
        <v>333336621</v>
      </c>
      <c r="C19" s="21">
        <v>126378150</v>
      </c>
      <c r="D19" s="21">
        <f t="shared" si="0"/>
        <v>459714771</v>
      </c>
      <c r="E19" s="32">
        <v>994400593</v>
      </c>
      <c r="F19" s="34">
        <f t="shared" si="1"/>
        <v>0.46230339587096364</v>
      </c>
    </row>
    <row r="20" spans="1:6">
      <c r="A20" s="19">
        <v>2001</v>
      </c>
      <c r="B20" s="21">
        <v>271409532</v>
      </c>
      <c r="C20" s="21">
        <v>135531148</v>
      </c>
      <c r="D20" s="21">
        <f t="shared" si="0"/>
        <v>406940680</v>
      </c>
      <c r="E20" s="32">
        <v>978583065</v>
      </c>
      <c r="F20" s="34">
        <f t="shared" si="1"/>
        <v>0.41584684484602236</v>
      </c>
    </row>
    <row r="21" spans="1:6">
      <c r="A21" s="19">
        <v>2002</v>
      </c>
      <c r="B21" s="21">
        <v>740509740</v>
      </c>
      <c r="C21" s="21">
        <v>168640027</v>
      </c>
      <c r="D21" s="21">
        <f t="shared" si="0"/>
        <v>909149767</v>
      </c>
      <c r="E21" s="32">
        <v>1483902429</v>
      </c>
      <c r="F21" s="34">
        <f t="shared" si="1"/>
        <v>0.61267489643013451</v>
      </c>
    </row>
    <row r="22" spans="1:6">
      <c r="A22" s="19">
        <v>2003</v>
      </c>
      <c r="B22" s="21">
        <v>771447848</v>
      </c>
      <c r="C22" s="21">
        <v>240317645</v>
      </c>
      <c r="D22" s="21">
        <f t="shared" si="0"/>
        <v>1011765493</v>
      </c>
      <c r="E22" s="32">
        <v>1799537976</v>
      </c>
      <c r="F22" s="34">
        <f t="shared" si="1"/>
        <v>0.56223625535758071</v>
      </c>
    </row>
    <row r="23" spans="1:6">
      <c r="A23" s="19">
        <v>2004</v>
      </c>
      <c r="B23" s="21">
        <v>852630775</v>
      </c>
      <c r="C23" s="21">
        <v>324804096</v>
      </c>
      <c r="D23" s="21">
        <f t="shared" si="0"/>
        <v>1177434871</v>
      </c>
      <c r="E23" s="32">
        <v>2175603748</v>
      </c>
      <c r="F23" s="34">
        <f t="shared" si="1"/>
        <v>0.541199137059034</v>
      </c>
    </row>
    <row r="24" spans="1:6">
      <c r="A24" s="19">
        <v>2005</v>
      </c>
      <c r="B24" s="21">
        <v>937420638</v>
      </c>
      <c r="C24" s="21">
        <v>406108773</v>
      </c>
      <c r="D24" s="21">
        <f t="shared" si="0"/>
        <v>1343529411</v>
      </c>
      <c r="E24" s="32">
        <v>2698544819</v>
      </c>
      <c r="F24" s="34">
        <f t="shared" si="1"/>
        <v>0.49787181652142126</v>
      </c>
    </row>
    <row r="25" spans="1:6">
      <c r="A25" s="19">
        <v>2006</v>
      </c>
      <c r="B25" s="21">
        <v>971283265</v>
      </c>
      <c r="C25" s="21">
        <v>525951175</v>
      </c>
      <c r="D25" s="21">
        <f t="shared" si="0"/>
        <v>1497234440</v>
      </c>
      <c r="E25" s="32">
        <v>3061905918</v>
      </c>
      <c r="F25" s="34">
        <f t="shared" si="1"/>
        <v>0.48898773512217364</v>
      </c>
    </row>
    <row r="26" spans="1:6">
      <c r="A26" s="19">
        <v>2007</v>
      </c>
      <c r="B26" s="21">
        <v>982665498</v>
      </c>
      <c r="C26" s="21">
        <v>565417744</v>
      </c>
      <c r="D26" s="21">
        <f t="shared" si="0"/>
        <v>1548083242</v>
      </c>
      <c r="E26" s="32">
        <v>3725169390</v>
      </c>
      <c r="F26" s="34">
        <f t="shared" si="1"/>
        <v>0.4155739189084231</v>
      </c>
    </row>
    <row r="27" spans="1:6">
      <c r="A27" s="19">
        <v>2008</v>
      </c>
      <c r="B27" s="21">
        <v>1015707444</v>
      </c>
      <c r="C27" s="21">
        <v>734458528</v>
      </c>
      <c r="D27" s="21">
        <f t="shared" si="0"/>
        <v>1750165972</v>
      </c>
      <c r="E27" s="32">
        <v>4753998239.4899998</v>
      </c>
      <c r="F27" s="34">
        <f t="shared" si="1"/>
        <v>0.36814611277343567</v>
      </c>
    </row>
    <row r="28" spans="1:6">
      <c r="A28" s="19">
        <v>2009</v>
      </c>
      <c r="B28" s="21">
        <v>1051272074.0167001</v>
      </c>
      <c r="C28" s="21">
        <v>765661933.20459986</v>
      </c>
      <c r="D28" s="21">
        <f t="shared" si="0"/>
        <v>1816934007.2213001</v>
      </c>
      <c r="E28" s="32">
        <v>5674536720.6700001</v>
      </c>
      <c r="F28" s="34">
        <f t="shared" si="1"/>
        <v>0.32019072157960632</v>
      </c>
    </row>
    <row r="29" spans="1:6">
      <c r="A29" s="19">
        <v>2010</v>
      </c>
      <c r="B29" s="21">
        <v>1221303396.0384998</v>
      </c>
      <c r="C29" s="21">
        <v>827485216.21889985</v>
      </c>
      <c r="D29" s="21">
        <f t="shared" si="0"/>
        <v>2048788612.2573996</v>
      </c>
      <c r="E29" s="32">
        <v>6894338003.1700001</v>
      </c>
      <c r="F29" s="34">
        <f t="shared" si="1"/>
        <v>0.29716973715465816</v>
      </c>
    </row>
    <row r="30" spans="1:6">
      <c r="A30" s="19">
        <v>2011</v>
      </c>
      <c r="B30" s="21">
        <v>1424518396.5033998</v>
      </c>
      <c r="C30" s="21">
        <v>923399754.35869992</v>
      </c>
      <c r="D30" s="21">
        <f t="shared" si="0"/>
        <v>2347918150.8620996</v>
      </c>
      <c r="E30" s="32">
        <v>8281012698.3600006</v>
      </c>
      <c r="F30" s="34">
        <f t="shared" si="1"/>
        <v>0.28353031644633142</v>
      </c>
    </row>
    <row r="31" spans="1:6">
      <c r="A31" s="19">
        <v>2012</v>
      </c>
      <c r="B31" s="21">
        <v>1724558874.7657001</v>
      </c>
      <c r="C31" s="21">
        <v>872144836.25620008</v>
      </c>
      <c r="D31" s="21">
        <f t="shared" si="0"/>
        <v>2596703711.0219002</v>
      </c>
      <c r="E31" s="32">
        <v>10065585857.42</v>
      </c>
      <c r="F31" s="34">
        <f t="shared" si="1"/>
        <v>0.25797839766154301</v>
      </c>
    </row>
    <row r="32" spans="1:6">
      <c r="A32" s="19">
        <v>2013</v>
      </c>
      <c r="B32" s="21">
        <v>2142399321.2814999</v>
      </c>
      <c r="C32" s="21">
        <v>950802662.49789989</v>
      </c>
      <c r="D32" s="21">
        <f t="shared" si="0"/>
        <v>3093201983.7793999</v>
      </c>
      <c r="E32" s="32">
        <v>12910251782.329998</v>
      </c>
      <c r="F32" s="34">
        <f t="shared" si="1"/>
        <v>0.23959269237591502</v>
      </c>
    </row>
    <row r="33" spans="1:6">
      <c r="A33" s="19">
        <v>2014</v>
      </c>
      <c r="B33" s="21">
        <v>3342628528.6599007</v>
      </c>
      <c r="C33" s="21">
        <v>1599185894.6229999</v>
      </c>
      <c r="D33" s="21">
        <f t="shared" si="0"/>
        <v>4941814423.2829008</v>
      </c>
      <c r="E33" s="32">
        <v>20592503249.73</v>
      </c>
      <c r="F33" s="34">
        <f t="shared" si="1"/>
        <v>0.23998123799483659</v>
      </c>
    </row>
    <row r="34" spans="1:6">
      <c r="A34" s="19">
        <v>2015</v>
      </c>
      <c r="B34" s="21">
        <v>3586866694.2659001</v>
      </c>
      <c r="C34" s="21">
        <v>1821161424.0543997</v>
      </c>
      <c r="D34" s="21">
        <f t="shared" si="0"/>
        <v>5408028118.3203001</v>
      </c>
      <c r="E34" s="32">
        <v>25842061473.720001</v>
      </c>
      <c r="F34" s="34">
        <f t="shared" si="1"/>
        <v>0.2092723184572553</v>
      </c>
    </row>
    <row r="35" spans="1:6">
      <c r="A35" s="19">
        <v>2016</v>
      </c>
      <c r="B35" s="21">
        <v>4605473167.3294001</v>
      </c>
      <c r="C35" s="21">
        <v>4011230465.0513997</v>
      </c>
      <c r="D35" s="21">
        <f t="shared" si="0"/>
        <v>8616703632.3808002</v>
      </c>
      <c r="E35" s="32">
        <v>37182174079.689995</v>
      </c>
      <c r="F35" s="34">
        <f t="shared" si="1"/>
        <v>0.23174286726519036</v>
      </c>
    </row>
    <row r="36" spans="1:6">
      <c r="A36" s="19">
        <v>2017</v>
      </c>
      <c r="B36" s="21">
        <v>4413642670.5974016</v>
      </c>
      <c r="C36" s="21">
        <v>5750235877.0798016</v>
      </c>
      <c r="D36" s="21">
        <f t="shared" si="0"/>
        <v>10163878547.677204</v>
      </c>
      <c r="E36" s="32">
        <v>46551923486.110001</v>
      </c>
      <c r="F36" s="34">
        <f t="shared" si="1"/>
        <v>0.21833423383052833</v>
      </c>
    </row>
    <row r="37" spans="1:6">
      <c r="A37" s="19">
        <v>2018</v>
      </c>
      <c r="B37" s="21">
        <v>10237531392.863201</v>
      </c>
      <c r="C37" s="21">
        <v>12811789576.241701</v>
      </c>
      <c r="D37" s="21">
        <f t="shared" si="0"/>
        <v>23049320969.104904</v>
      </c>
      <c r="E37" s="32">
        <v>77202160358.770004</v>
      </c>
      <c r="F37" s="34">
        <f t="shared" si="1"/>
        <v>0.29855797897353203</v>
      </c>
    </row>
    <row r="38" spans="1:6">
      <c r="A38" s="19">
        <v>2019</v>
      </c>
      <c r="B38" s="21">
        <v>16759071109.693701</v>
      </c>
      <c r="C38" s="21">
        <v>17255600887.575806</v>
      </c>
      <c r="D38" s="21">
        <f t="shared" si="0"/>
        <v>34014671997.269508</v>
      </c>
      <c r="E38" s="32">
        <v>115600761711.68001</v>
      </c>
      <c r="F38" s="34">
        <f t="shared" si="1"/>
        <v>0.29424262862649248</v>
      </c>
    </row>
    <row r="40" spans="1:6">
      <c r="A40" s="18"/>
    </row>
    <row r="43" spans="1:6">
      <c r="A43" s="18"/>
    </row>
    <row r="47" spans="1:6">
      <c r="B47" s="17"/>
      <c r="C47" s="17"/>
    </row>
    <row r="48" spans="1:6">
      <c r="B48" s="17"/>
      <c r="C48" s="17"/>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L15" sqref="L15"/>
    </sheetView>
  </sheetViews>
  <sheetFormatPr baseColWidth="10" defaultRowHeight="12" x14ac:dyDescent="0"/>
  <cols>
    <col min="1" max="1" width="8.5" style="81" customWidth="1"/>
    <col min="2" max="6" width="10.83203125" style="132"/>
    <col min="8" max="8" width="10.83203125" style="148"/>
  </cols>
  <sheetData>
    <row r="1" spans="1:9" s="9" customFormat="1">
      <c r="A1" s="131" t="s">
        <v>688</v>
      </c>
      <c r="B1" s="131"/>
      <c r="C1" s="131"/>
      <c r="D1" s="131"/>
      <c r="E1" s="131"/>
      <c r="F1" s="131"/>
      <c r="H1" s="147"/>
    </row>
    <row r="2" spans="1:9" s="9" customFormat="1">
      <c r="A2" s="37" t="s">
        <v>690</v>
      </c>
      <c r="B2" s="131"/>
      <c r="C2" s="131"/>
      <c r="D2" s="131"/>
      <c r="E2" s="131"/>
      <c r="F2" s="131"/>
      <c r="H2" s="147"/>
    </row>
    <row r="3" spans="1:9" s="9" customFormat="1">
      <c r="A3" s="37"/>
      <c r="B3" s="131"/>
      <c r="C3" s="131"/>
      <c r="D3" s="131"/>
      <c r="E3" s="131"/>
      <c r="F3" s="131"/>
      <c r="H3" s="147"/>
    </row>
    <row r="4" spans="1:9" s="9" customFormat="1">
      <c r="A4" s="37"/>
      <c r="B4" s="37" t="s">
        <v>684</v>
      </c>
      <c r="C4" s="139" t="s">
        <v>685</v>
      </c>
      <c r="D4" s="131" t="s">
        <v>686</v>
      </c>
      <c r="E4" s="89" t="s">
        <v>687</v>
      </c>
      <c r="F4" s="131" t="s">
        <v>688</v>
      </c>
      <c r="G4" s="32" t="s">
        <v>532</v>
      </c>
      <c r="H4" s="32" t="s">
        <v>740</v>
      </c>
      <c r="I4" s="32"/>
    </row>
    <row r="5" spans="1:9" s="9" customFormat="1">
      <c r="A5" s="140" t="s">
        <v>24</v>
      </c>
      <c r="B5" s="131" t="s">
        <v>689</v>
      </c>
      <c r="C5" s="37" t="s">
        <v>475</v>
      </c>
      <c r="D5" s="131" t="s">
        <v>475</v>
      </c>
      <c r="E5" s="131" t="s">
        <v>34</v>
      </c>
      <c r="F5" s="131" t="s">
        <v>475</v>
      </c>
      <c r="G5" s="32" t="s">
        <v>475</v>
      </c>
      <c r="H5" s="32" t="s">
        <v>34</v>
      </c>
      <c r="I5" s="32"/>
    </row>
    <row r="6" spans="1:9" s="33" customFormat="1">
      <c r="A6" s="133"/>
      <c r="B6" s="32"/>
      <c r="C6" s="19"/>
      <c r="D6" s="32"/>
      <c r="E6" s="32"/>
      <c r="F6" s="32"/>
      <c r="H6" s="32"/>
      <c r="I6" s="32"/>
    </row>
    <row r="7" spans="1:9">
      <c r="A7" s="133"/>
      <c r="C7" s="81"/>
    </row>
    <row r="8" spans="1:9">
      <c r="A8" s="133">
        <v>1987</v>
      </c>
      <c r="B8" s="134">
        <v>117108</v>
      </c>
      <c r="C8" s="81"/>
    </row>
    <row r="9" spans="1:9">
      <c r="A9" s="133">
        <v>1988</v>
      </c>
      <c r="B9" s="134">
        <v>136949</v>
      </c>
      <c r="C9" s="81"/>
    </row>
    <row r="10" spans="1:9">
      <c r="A10" s="133">
        <v>1989</v>
      </c>
      <c r="B10" s="134">
        <v>136000</v>
      </c>
      <c r="C10" s="81"/>
    </row>
    <row r="11" spans="1:9">
      <c r="A11" s="133">
        <v>1990</v>
      </c>
      <c r="B11" s="134">
        <v>170000</v>
      </c>
      <c r="C11" s="81"/>
    </row>
    <row r="12" spans="1:9">
      <c r="A12" s="133">
        <v>1991</v>
      </c>
      <c r="B12" s="134">
        <v>184000</v>
      </c>
      <c r="C12" s="81"/>
    </row>
    <row r="13" spans="1:9">
      <c r="A13" s="133">
        <v>1992</v>
      </c>
      <c r="B13" s="135" t="s">
        <v>681</v>
      </c>
      <c r="C13" s="81">
        <v>7.2387999999999994E-2</v>
      </c>
      <c r="E13" s="90">
        <v>0.59</v>
      </c>
    </row>
    <row r="14" spans="1:9">
      <c r="A14" s="133">
        <v>1993</v>
      </c>
      <c r="B14" s="134">
        <v>212340</v>
      </c>
      <c r="C14" s="81">
        <v>7.2577000000000003E-2</v>
      </c>
      <c r="D14" s="87">
        <f>B14*C14*1000</f>
        <v>15411000.180000002</v>
      </c>
      <c r="E14" s="90">
        <v>0.59</v>
      </c>
      <c r="F14" s="87">
        <f>(D14/E14)-D14</f>
        <v>10709339.108135594</v>
      </c>
    </row>
    <row r="15" spans="1:9">
      <c r="A15" s="133">
        <v>1994</v>
      </c>
      <c r="B15" s="134">
        <v>200719</v>
      </c>
      <c r="C15" s="81">
        <v>7.8228500000000006E-2</v>
      </c>
      <c r="D15" s="87">
        <f t="shared" ref="D15:D36" si="0">B15*C15*1000</f>
        <v>15701946.2915</v>
      </c>
      <c r="E15" s="90">
        <v>0.61250000000000004</v>
      </c>
      <c r="F15" s="87">
        <f t="shared" ref="F15:F28" si="1">(D15/E15)-D15</f>
        <v>9933884.3884999994</v>
      </c>
    </row>
    <row r="16" spans="1:9">
      <c r="A16" s="133">
        <v>1995</v>
      </c>
      <c r="B16" s="134">
        <v>231215</v>
      </c>
      <c r="C16" s="81">
        <v>8.4352750000000004E-2</v>
      </c>
      <c r="D16" s="87">
        <f t="shared" si="0"/>
        <v>19503621.091249999</v>
      </c>
      <c r="E16" s="90">
        <v>0.63500000000000001</v>
      </c>
      <c r="F16" s="87">
        <f t="shared" si="1"/>
        <v>11210742.831978343</v>
      </c>
      <c r="G16" s="151">
        <v>1354930430.9932344</v>
      </c>
      <c r="H16" s="150">
        <f t="shared" ref="H16:H36" si="2">F16/G16</f>
        <v>8.2740357552972561E-3</v>
      </c>
    </row>
    <row r="17" spans="1:8">
      <c r="A17" s="133">
        <v>1996</v>
      </c>
      <c r="B17" s="134">
        <v>231440</v>
      </c>
      <c r="C17" s="81">
        <v>8.8209249999999989E-2</v>
      </c>
      <c r="D17" s="87">
        <f t="shared" si="0"/>
        <v>20415148.82</v>
      </c>
      <c r="E17" s="90">
        <v>0.65</v>
      </c>
      <c r="F17" s="87">
        <f t="shared" si="1"/>
        <v>10992772.441538461</v>
      </c>
      <c r="G17" s="151">
        <v>1427470131.8878663</v>
      </c>
      <c r="H17" s="150">
        <f t="shared" si="2"/>
        <v>7.7008773745761211E-3</v>
      </c>
    </row>
    <row r="18" spans="1:8">
      <c r="A18" s="133">
        <v>1997</v>
      </c>
      <c r="B18" s="134">
        <v>198668</v>
      </c>
      <c r="C18" s="81">
        <v>8.8165750000000015E-2</v>
      </c>
      <c r="D18" s="87">
        <f t="shared" si="0"/>
        <v>17515713.221000001</v>
      </c>
      <c r="E18" s="90">
        <v>0.63749999999999996</v>
      </c>
      <c r="F18" s="87">
        <f t="shared" si="1"/>
        <v>9959915.3609607853</v>
      </c>
      <c r="G18" s="151">
        <v>1471365499.9368961</v>
      </c>
      <c r="H18" s="150">
        <f t="shared" si="2"/>
        <v>6.7691646714483564E-3</v>
      </c>
    </row>
    <row r="19" spans="1:8">
      <c r="A19" s="133">
        <v>1998</v>
      </c>
      <c r="B19" s="134">
        <v>242532</v>
      </c>
      <c r="C19" s="81">
        <v>8.5692749999999984E-2</v>
      </c>
      <c r="D19" s="87">
        <f t="shared" si="0"/>
        <v>20783234.042999998</v>
      </c>
      <c r="E19" s="90">
        <v>0.65749999999999997</v>
      </c>
      <c r="F19" s="87">
        <f t="shared" si="1"/>
        <v>10826247.391220532</v>
      </c>
      <c r="G19" s="151">
        <v>1476086143.6262708</v>
      </c>
      <c r="H19" s="150">
        <f t="shared" si="2"/>
        <v>7.3344278976997307E-3</v>
      </c>
    </row>
    <row r="20" spans="1:8">
      <c r="A20" s="133">
        <v>1999</v>
      </c>
      <c r="B20" s="134">
        <v>275549</v>
      </c>
      <c r="C20" s="81">
        <v>8.3614999999999995E-2</v>
      </c>
      <c r="D20" s="87">
        <f t="shared" si="0"/>
        <v>23040029.634999998</v>
      </c>
      <c r="E20" s="90">
        <v>0.64750000000000008</v>
      </c>
      <c r="F20" s="87">
        <f t="shared" si="1"/>
        <v>12543027.716351345</v>
      </c>
      <c r="G20" s="151">
        <v>1480678269.338979</v>
      </c>
      <c r="H20" s="150">
        <f t="shared" si="2"/>
        <v>8.4711364893272495E-3</v>
      </c>
    </row>
    <row r="21" spans="1:8">
      <c r="A21" s="133">
        <v>2000</v>
      </c>
      <c r="B21" s="134">
        <v>286293</v>
      </c>
      <c r="C21" s="81">
        <v>8.6029000000000008E-2</v>
      </c>
      <c r="D21" s="87">
        <f t="shared" si="0"/>
        <v>24629500.497000001</v>
      </c>
      <c r="E21" s="90">
        <v>0.66</v>
      </c>
      <c r="F21" s="87">
        <f t="shared" si="1"/>
        <v>12687924.498454541</v>
      </c>
      <c r="G21" s="151">
        <v>1540441725.849772</v>
      </c>
      <c r="H21" s="150">
        <f t="shared" si="2"/>
        <v>8.2365494815815586E-3</v>
      </c>
    </row>
    <row r="22" spans="1:8">
      <c r="A22" s="133">
        <v>2001</v>
      </c>
      <c r="B22" s="134">
        <v>286386</v>
      </c>
      <c r="C22" s="81">
        <v>8.8334499999999996E-2</v>
      </c>
      <c r="D22" s="87">
        <f t="shared" si="0"/>
        <v>25297764.116999999</v>
      </c>
      <c r="E22" s="90">
        <v>0.66500000000000004</v>
      </c>
      <c r="F22" s="87">
        <f t="shared" si="1"/>
        <v>12743986.434879698</v>
      </c>
      <c r="G22" s="151">
        <v>1546650218.623167</v>
      </c>
      <c r="H22" s="150">
        <f t="shared" si="2"/>
        <v>8.2397340274030645E-3</v>
      </c>
    </row>
    <row r="23" spans="1:8">
      <c r="A23" s="133">
        <v>2002</v>
      </c>
      <c r="B23" s="134">
        <v>290298</v>
      </c>
      <c r="C23" s="81">
        <v>8.7936500000000001E-2</v>
      </c>
      <c r="D23" s="87">
        <f t="shared" si="0"/>
        <v>25527790.077000003</v>
      </c>
      <c r="E23" s="90">
        <v>0.66</v>
      </c>
      <c r="F23" s="87">
        <f t="shared" si="1"/>
        <v>13150679.736636367</v>
      </c>
      <c r="G23" s="151">
        <v>1683401163.2163012</v>
      </c>
      <c r="H23" s="150">
        <f t="shared" si="2"/>
        <v>7.81197020887803E-3</v>
      </c>
    </row>
    <row r="24" spans="1:8">
      <c r="A24" s="133">
        <v>2003</v>
      </c>
      <c r="B24" s="134">
        <v>290029</v>
      </c>
      <c r="C24" s="137">
        <v>8.7936500000000001E-2</v>
      </c>
      <c r="D24" s="138">
        <f t="shared" si="0"/>
        <v>25504135.158500001</v>
      </c>
      <c r="E24" s="95">
        <v>0.66</v>
      </c>
      <c r="F24" s="138">
        <f t="shared" si="1"/>
        <v>13138493.869530305</v>
      </c>
      <c r="G24" s="151">
        <v>2351793296.5618033</v>
      </c>
      <c r="H24" s="150">
        <f t="shared" si="2"/>
        <v>5.5865853043879678E-3</v>
      </c>
    </row>
    <row r="25" spans="1:8">
      <c r="A25" s="133">
        <v>2004</v>
      </c>
      <c r="B25" s="134">
        <v>306548</v>
      </c>
      <c r="C25" s="81">
        <v>9.1103000000000003E-2</v>
      </c>
      <c r="D25" s="87">
        <f t="shared" si="0"/>
        <v>27927442.444000002</v>
      </c>
      <c r="E25" s="90">
        <v>0.67</v>
      </c>
      <c r="F25" s="87">
        <f t="shared" si="1"/>
        <v>13755307.47241791</v>
      </c>
      <c r="G25" s="151">
        <v>3105292272.374866</v>
      </c>
      <c r="H25" s="150">
        <f t="shared" si="2"/>
        <v>4.4296337561482166E-3</v>
      </c>
    </row>
    <row r="26" spans="1:8">
      <c r="A26" s="133">
        <v>2005</v>
      </c>
      <c r="B26" s="134">
        <v>333819</v>
      </c>
      <c r="C26" s="81">
        <v>9.1103000000000003E-2</v>
      </c>
      <c r="D26" s="87">
        <f t="shared" si="0"/>
        <v>30411912.357000001</v>
      </c>
      <c r="E26" s="90">
        <v>0.67</v>
      </c>
      <c r="F26" s="87">
        <f t="shared" si="1"/>
        <v>14979001.608671643</v>
      </c>
      <c r="G26" s="151">
        <v>3472841305.2642937</v>
      </c>
      <c r="H26" s="150">
        <f t="shared" si="2"/>
        <v>4.3131834403045653E-3</v>
      </c>
    </row>
    <row r="27" spans="1:8">
      <c r="A27" s="133">
        <v>2006</v>
      </c>
      <c r="B27" s="134">
        <v>336227</v>
      </c>
      <c r="C27" s="137">
        <v>9.1103000000000003E-2</v>
      </c>
      <c r="D27" s="138">
        <f t="shared" si="0"/>
        <v>30631288.381000001</v>
      </c>
      <c r="E27" s="95">
        <v>0.67</v>
      </c>
      <c r="F27" s="138">
        <f t="shared" si="1"/>
        <v>15087052.486164179</v>
      </c>
      <c r="G27" s="151">
        <v>4991539740.5309868</v>
      </c>
      <c r="H27" s="150">
        <f t="shared" si="2"/>
        <v>3.0225247659871899E-3</v>
      </c>
    </row>
    <row r="28" spans="1:8">
      <c r="A28" s="133">
        <v>2007</v>
      </c>
      <c r="B28" s="134">
        <v>387072</v>
      </c>
      <c r="C28" s="137">
        <v>9.1103000000000003E-2</v>
      </c>
      <c r="D28" s="138">
        <f t="shared" si="0"/>
        <v>35263420.416000001</v>
      </c>
      <c r="E28" s="95">
        <v>0.67</v>
      </c>
      <c r="F28" s="138">
        <f t="shared" si="1"/>
        <v>17368550.354149252</v>
      </c>
      <c r="G28" s="151">
        <v>6293660867.7577391</v>
      </c>
      <c r="H28" s="150">
        <f t="shared" si="2"/>
        <v>2.7596895859336628E-3</v>
      </c>
    </row>
    <row r="29" spans="1:8">
      <c r="A29" s="133">
        <v>2008</v>
      </c>
      <c r="B29" s="134">
        <v>372045</v>
      </c>
      <c r="C29" s="81">
        <v>0.11312899999999999</v>
      </c>
      <c r="D29" s="87">
        <f t="shared" si="0"/>
        <v>42089078.805</v>
      </c>
      <c r="E29" s="90">
        <v>0.72</v>
      </c>
      <c r="F29" s="87">
        <f t="shared" ref="F29:F34" si="3">(D29/E29)-D29</f>
        <v>16367975.090833336</v>
      </c>
      <c r="G29" s="151">
        <v>8716071835.7444344</v>
      </c>
      <c r="H29" s="150">
        <f t="shared" si="2"/>
        <v>1.8779073187199537E-3</v>
      </c>
    </row>
    <row r="30" spans="1:8">
      <c r="A30" s="133">
        <v>2009</v>
      </c>
      <c r="B30" s="134">
        <v>372729</v>
      </c>
      <c r="C30" s="137">
        <v>0.11312899999999999</v>
      </c>
      <c r="D30" s="138">
        <f t="shared" si="0"/>
        <v>42166459.040999994</v>
      </c>
      <c r="E30" s="95">
        <v>0.72</v>
      </c>
      <c r="F30" s="138">
        <f t="shared" si="3"/>
        <v>16398067.404833332</v>
      </c>
      <c r="G30" s="151">
        <v>9958440814.2631245</v>
      </c>
      <c r="H30" s="150">
        <f t="shared" si="2"/>
        <v>1.6466500841524265E-3</v>
      </c>
    </row>
    <row r="31" spans="1:8">
      <c r="A31" s="133">
        <v>2010</v>
      </c>
      <c r="B31" s="134">
        <v>441941</v>
      </c>
      <c r="C31" s="137">
        <v>0.11312899999999999</v>
      </c>
      <c r="D31" s="138">
        <f t="shared" si="0"/>
        <v>49996343.388999991</v>
      </c>
      <c r="E31" s="95">
        <v>0.72</v>
      </c>
      <c r="F31" s="138">
        <f t="shared" si="3"/>
        <v>19443022.429055549</v>
      </c>
      <c r="G31" s="151">
        <v>12393712490.698797</v>
      </c>
      <c r="H31" s="150">
        <f t="shared" si="2"/>
        <v>1.5687811415382679E-3</v>
      </c>
    </row>
    <row r="32" spans="1:8">
      <c r="A32" s="133">
        <v>2011</v>
      </c>
      <c r="B32" s="134">
        <v>418143</v>
      </c>
      <c r="C32" s="137">
        <v>0.11312899999999999</v>
      </c>
      <c r="D32" s="138">
        <f t="shared" si="0"/>
        <v>47304099.446999997</v>
      </c>
      <c r="E32" s="95">
        <v>0.72</v>
      </c>
      <c r="F32" s="138">
        <f t="shared" si="3"/>
        <v>18396038.673833333</v>
      </c>
      <c r="G32" s="151">
        <v>16825566400.099596</v>
      </c>
      <c r="H32" s="150">
        <f t="shared" si="2"/>
        <v>1.0933384491427546E-3</v>
      </c>
    </row>
    <row r="33" spans="1:8">
      <c r="A33" s="133">
        <v>2012</v>
      </c>
      <c r="B33" s="134">
        <v>401994</v>
      </c>
      <c r="C33" s="137">
        <v>0.11312899999999999</v>
      </c>
      <c r="D33" s="138">
        <f t="shared" si="0"/>
        <v>45477179.226000004</v>
      </c>
      <c r="E33" s="95">
        <v>0.72</v>
      </c>
      <c r="F33" s="138">
        <f t="shared" si="3"/>
        <v>17685569.699000001</v>
      </c>
      <c r="G33" s="151">
        <v>23023714465.276432</v>
      </c>
      <c r="H33" s="150">
        <f t="shared" si="2"/>
        <v>7.6814580573750441E-4</v>
      </c>
    </row>
    <row r="34" spans="1:8">
      <c r="A34" s="133">
        <v>2013</v>
      </c>
      <c r="B34" s="134">
        <v>390223</v>
      </c>
      <c r="C34" s="137">
        <v>0.11312899999999999</v>
      </c>
      <c r="D34" s="138">
        <f t="shared" si="0"/>
        <v>44145537.766999997</v>
      </c>
      <c r="E34" s="95">
        <v>0.72</v>
      </c>
      <c r="F34" s="138">
        <f t="shared" si="3"/>
        <v>17167709.131611109</v>
      </c>
      <c r="G34" s="151">
        <v>32320912387.544518</v>
      </c>
      <c r="H34" s="150">
        <f t="shared" si="2"/>
        <v>5.3116412450741998E-4</v>
      </c>
    </row>
    <row r="35" spans="1:8">
      <c r="A35" s="133">
        <v>2014</v>
      </c>
      <c r="B35" s="134">
        <v>544294</v>
      </c>
      <c r="C35" s="81">
        <v>0.12692999999999999</v>
      </c>
      <c r="D35" s="87">
        <f t="shared" si="0"/>
        <v>69087237.419999987</v>
      </c>
      <c r="E35" s="136">
        <v>0.73999999999999988</v>
      </c>
      <c r="F35" s="87">
        <f t="shared" ref="F35:F36" si="4">(D35/E35)-D35</f>
        <v>24273894.228648663</v>
      </c>
      <c r="G35" s="151">
        <v>45831121694.548111</v>
      </c>
      <c r="H35" s="150">
        <f t="shared" si="2"/>
        <v>5.2963779482482511E-4</v>
      </c>
    </row>
    <row r="36" spans="1:8">
      <c r="A36" s="133">
        <v>2015</v>
      </c>
      <c r="B36" s="134">
        <v>538134</v>
      </c>
      <c r="C36" s="81">
        <v>0.12692999999999999</v>
      </c>
      <c r="D36" s="87">
        <f t="shared" si="0"/>
        <v>68305348.61999999</v>
      </c>
      <c r="E36" s="136">
        <v>0.74</v>
      </c>
      <c r="F36" s="87">
        <f t="shared" si="4"/>
        <v>23999176.542162165</v>
      </c>
      <c r="G36" s="151">
        <v>59302586318.881668</v>
      </c>
      <c r="H36" s="150">
        <f t="shared" si="2"/>
        <v>4.0469021727170337E-4</v>
      </c>
    </row>
    <row r="37" spans="1:8">
      <c r="A37" s="133">
        <v>2016</v>
      </c>
      <c r="B37" s="134">
        <v>555088</v>
      </c>
      <c r="C37" s="81"/>
      <c r="E37" s="136">
        <v>0.66500000000000004</v>
      </c>
      <c r="G37" s="151">
        <v>69409780995.957413</v>
      </c>
      <c r="H37" s="150"/>
    </row>
    <row r="38" spans="1:8">
      <c r="A38" s="133">
        <v>2017</v>
      </c>
      <c r="B38" s="134">
        <v>552996</v>
      </c>
      <c r="C38" s="81"/>
      <c r="E38" s="136">
        <v>0.41</v>
      </c>
      <c r="G38" s="151">
        <v>97705741178.082596</v>
      </c>
      <c r="H38" s="150"/>
    </row>
    <row r="39" spans="1:8">
      <c r="A39" s="133">
        <v>2018</v>
      </c>
      <c r="B39" s="134">
        <v>603793</v>
      </c>
    </row>
    <row r="41" spans="1:8">
      <c r="A41" s="81" t="s">
        <v>741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
  <sheetViews>
    <sheetView workbookViewId="0">
      <selection sqref="A1:XFD36"/>
    </sheetView>
  </sheetViews>
  <sheetFormatPr baseColWidth="10" defaultRowHeight="12" x14ac:dyDescent="0"/>
  <cols>
    <col min="1" max="1" width="10.83203125" style="36"/>
    <col min="2" max="7" width="15.6640625" style="36" customWidth="1"/>
    <col min="8" max="8" width="16.5" style="36" customWidth="1"/>
    <col min="9" max="9" width="13.6640625" style="36" bestFit="1" customWidth="1"/>
    <col min="10" max="10" width="12.6640625" style="36" bestFit="1" customWidth="1"/>
    <col min="11" max="16" width="12.6640625" style="36" customWidth="1"/>
    <col min="17" max="17" width="13.83203125" style="36" customWidth="1"/>
    <col min="18" max="18" width="16.5" style="36" customWidth="1"/>
    <col min="19" max="19" width="14.6640625" style="36" customWidth="1"/>
    <col min="20" max="20" width="16.1640625" style="36" customWidth="1"/>
    <col min="21" max="21" width="10.83203125" style="36"/>
    <col min="22" max="22" width="10.83203125" style="7"/>
  </cols>
  <sheetData>
    <row r="1" spans="1:22" s="117" customFormat="1" ht="10">
      <c r="A1" s="121" t="s">
        <v>259</v>
      </c>
      <c r="B1" s="120"/>
      <c r="C1" s="120"/>
      <c r="D1" s="120"/>
      <c r="E1" s="120"/>
      <c r="F1" s="120"/>
      <c r="G1" s="120"/>
      <c r="H1" s="120"/>
      <c r="I1" s="120"/>
      <c r="J1" s="120"/>
      <c r="K1" s="120"/>
      <c r="L1" s="120"/>
      <c r="M1" s="120"/>
      <c r="N1" s="120"/>
      <c r="O1" s="120"/>
      <c r="P1" s="120"/>
      <c r="Q1" s="120"/>
      <c r="R1" s="120"/>
      <c r="S1" s="120"/>
      <c r="T1" s="120"/>
      <c r="U1" s="120"/>
    </row>
    <row r="2" spans="1:22" s="117" customFormat="1" ht="10">
      <c r="A2" s="121" t="s">
        <v>211</v>
      </c>
      <c r="B2" s="120"/>
      <c r="C2" s="120"/>
      <c r="D2" s="120"/>
      <c r="E2" s="120"/>
      <c r="F2" s="120"/>
      <c r="G2" s="120"/>
      <c r="H2" s="120"/>
      <c r="I2" s="120"/>
      <c r="J2" s="120"/>
      <c r="K2" s="120"/>
      <c r="L2" s="120"/>
      <c r="M2" s="120"/>
      <c r="N2" s="120"/>
      <c r="O2" s="120"/>
      <c r="P2" s="120"/>
      <c r="Q2" s="120"/>
      <c r="R2" s="120"/>
      <c r="S2" s="120"/>
      <c r="T2" s="120"/>
      <c r="U2" s="120"/>
    </row>
    <row r="3" spans="1:22" s="117" customFormat="1" ht="10">
      <c r="A3" s="121" t="s">
        <v>224</v>
      </c>
      <c r="B3" s="120"/>
      <c r="C3" s="120"/>
      <c r="D3" s="120"/>
      <c r="E3" s="120"/>
      <c r="F3" s="120"/>
      <c r="G3" s="120"/>
      <c r="H3" s="120"/>
      <c r="I3" s="120"/>
      <c r="J3" s="120"/>
      <c r="K3" s="120"/>
      <c r="L3" s="120"/>
      <c r="M3" s="120"/>
      <c r="N3" s="120"/>
      <c r="O3" s="120"/>
      <c r="P3" s="120"/>
      <c r="Q3" s="120"/>
      <c r="R3" s="120"/>
      <c r="S3" s="120"/>
      <c r="T3" s="120"/>
      <c r="U3" s="120"/>
    </row>
    <row r="4" spans="1:22" s="117" customFormat="1" ht="10">
      <c r="A4" s="120"/>
      <c r="B4" s="120"/>
      <c r="C4" s="120"/>
      <c r="D4" s="120"/>
      <c r="E4" s="120"/>
      <c r="F4" s="120"/>
      <c r="G4" s="120"/>
      <c r="H4" s="120"/>
      <c r="I4" s="120"/>
      <c r="J4" s="120"/>
      <c r="K4" s="120"/>
      <c r="L4" s="120"/>
      <c r="M4" s="120"/>
      <c r="N4" s="120"/>
      <c r="O4" s="120"/>
      <c r="P4" s="120"/>
      <c r="Q4" s="120"/>
      <c r="R4" s="120"/>
      <c r="S4" s="120"/>
      <c r="T4" s="120"/>
      <c r="U4" s="120"/>
    </row>
    <row r="5" spans="1:22" s="42" customFormat="1" ht="12" customHeight="1">
      <c r="A5" s="169" t="s">
        <v>24</v>
      </c>
      <c r="B5" s="169" t="s">
        <v>674</v>
      </c>
      <c r="C5" s="53"/>
      <c r="D5" s="53"/>
      <c r="E5" s="53"/>
      <c r="F5" s="53"/>
      <c r="G5" s="53"/>
      <c r="H5" s="170" t="s">
        <v>212</v>
      </c>
      <c r="I5" s="170"/>
      <c r="J5" s="170"/>
      <c r="K5" s="170"/>
      <c r="L5" s="170"/>
      <c r="M5" s="170"/>
      <c r="N5" s="170"/>
      <c r="O5" s="170"/>
      <c r="P5" s="170"/>
      <c r="Q5" s="170"/>
      <c r="R5" s="170"/>
      <c r="S5" s="170"/>
      <c r="T5" s="170"/>
      <c r="U5" s="170"/>
    </row>
    <row r="6" spans="1:22" s="43" customFormat="1" ht="38" customHeight="1">
      <c r="A6" s="169"/>
      <c r="B6" s="169"/>
      <c r="C6" s="53" t="s">
        <v>233</v>
      </c>
      <c r="D6" s="53" t="s">
        <v>234</v>
      </c>
      <c r="E6" s="122" t="s">
        <v>256</v>
      </c>
      <c r="F6" s="53" t="s">
        <v>261</v>
      </c>
      <c r="G6" s="53" t="s">
        <v>233</v>
      </c>
      <c r="H6" s="53" t="s">
        <v>213</v>
      </c>
      <c r="I6" s="123" t="s">
        <v>214</v>
      </c>
      <c r="J6" s="123" t="s">
        <v>215</v>
      </c>
      <c r="K6" s="123" t="s">
        <v>226</v>
      </c>
      <c r="L6" s="123" t="s">
        <v>231</v>
      </c>
      <c r="M6" s="123" t="s">
        <v>227</v>
      </c>
      <c r="N6" s="123" t="s">
        <v>228</v>
      </c>
      <c r="O6" s="123" t="s">
        <v>230</v>
      </c>
      <c r="P6" s="123" t="s">
        <v>229</v>
      </c>
      <c r="Q6" s="123" t="s">
        <v>232</v>
      </c>
      <c r="R6" s="123" t="s">
        <v>216</v>
      </c>
      <c r="S6" s="53" t="s">
        <v>217</v>
      </c>
      <c r="T6" s="53" t="s">
        <v>225</v>
      </c>
      <c r="U6" s="53" t="s">
        <v>218</v>
      </c>
      <c r="V6" s="43" t="s">
        <v>235</v>
      </c>
    </row>
    <row r="7" spans="1:22" s="43" customFormat="1" ht="38" customHeight="1">
      <c r="A7" s="53"/>
      <c r="B7" s="53" t="s">
        <v>257</v>
      </c>
      <c r="C7" s="53" t="s">
        <v>257</v>
      </c>
      <c r="D7" s="53" t="s">
        <v>34</v>
      </c>
      <c r="E7" s="122" t="s">
        <v>260</v>
      </c>
      <c r="F7" s="53" t="s">
        <v>258</v>
      </c>
      <c r="G7" s="53" t="s">
        <v>258</v>
      </c>
      <c r="H7" s="53" t="s">
        <v>257</v>
      </c>
      <c r="I7" s="53" t="s">
        <v>257</v>
      </c>
      <c r="J7" s="53" t="s">
        <v>257</v>
      </c>
      <c r="K7" s="53" t="s">
        <v>257</v>
      </c>
      <c r="L7" s="53" t="s">
        <v>257</v>
      </c>
      <c r="M7" s="53" t="s">
        <v>257</v>
      </c>
      <c r="N7" s="53" t="s">
        <v>257</v>
      </c>
      <c r="O7" s="53" t="s">
        <v>257</v>
      </c>
      <c r="P7" s="53" t="s">
        <v>257</v>
      </c>
      <c r="Q7" s="53" t="s">
        <v>257</v>
      </c>
      <c r="R7" s="53" t="s">
        <v>257</v>
      </c>
      <c r="S7" s="53" t="s">
        <v>257</v>
      </c>
      <c r="T7" s="53" t="s">
        <v>257</v>
      </c>
      <c r="U7" s="53" t="s">
        <v>257</v>
      </c>
      <c r="V7" s="43" t="s">
        <v>34</v>
      </c>
    </row>
    <row r="8" spans="1:22" s="116" customFormat="1" ht="10">
      <c r="A8" s="37">
        <v>1990</v>
      </c>
      <c r="B8" s="38">
        <v>215667963</v>
      </c>
      <c r="C8" s="38">
        <f>J8+Q8+R8+S8</f>
        <v>114478202</v>
      </c>
      <c r="D8" s="41">
        <f>C8/B8</f>
        <v>0.53080763785022622</v>
      </c>
      <c r="E8" s="54">
        <v>9.701593304160901E-3</v>
      </c>
      <c r="F8" s="56">
        <f>B8/E8</f>
        <v>22230159133.500526</v>
      </c>
      <c r="G8" s="56">
        <f>C8/E8</f>
        <v>11799938258.688047</v>
      </c>
      <c r="H8" s="38">
        <v>38551598</v>
      </c>
      <c r="I8" s="38">
        <v>11505061</v>
      </c>
      <c r="J8" s="38">
        <v>33292342</v>
      </c>
      <c r="K8" s="38"/>
      <c r="L8" s="38"/>
      <c r="M8" s="38"/>
      <c r="N8" s="38"/>
      <c r="O8" s="38"/>
      <c r="P8" s="38"/>
      <c r="Q8" s="38">
        <v>41922669</v>
      </c>
      <c r="R8" s="38">
        <v>39246838</v>
      </c>
      <c r="S8" s="38">
        <v>16353</v>
      </c>
      <c r="T8" s="38">
        <v>37165003</v>
      </c>
      <c r="U8" s="38">
        <v>4374075</v>
      </c>
      <c r="V8" s="44">
        <f t="shared" ref="V8:V35" si="0">+U8/B8</f>
        <v>2.0281524150158547E-2</v>
      </c>
    </row>
    <row r="9" spans="1:22" s="116" customFormat="1" ht="10">
      <c r="A9" s="37">
        <v>1991</v>
      </c>
      <c r="B9" s="38">
        <v>530668743</v>
      </c>
      <c r="C9" s="38">
        <f t="shared" ref="C9:C36" si="1">J9+Q9+R9+S9</f>
        <v>261094759</v>
      </c>
      <c r="D9" s="41">
        <f t="shared" ref="D9:D35" si="2">C9/B9</f>
        <v>0.49201081172402877</v>
      </c>
      <c r="E9" s="54">
        <v>2.4082314666482505E-2</v>
      </c>
      <c r="F9" s="56">
        <f t="shared" ref="F9:F36" si="3">B9/E9</f>
        <v>22035620344.193027</v>
      </c>
      <c r="G9" s="56">
        <f t="shared" ref="G9:G36" si="4">C9/E9</f>
        <v>10841763452.388933</v>
      </c>
      <c r="H9" s="38">
        <v>124245881</v>
      </c>
      <c r="I9" s="38">
        <v>34315473</v>
      </c>
      <c r="J9" s="38">
        <v>76515865</v>
      </c>
      <c r="K9" s="38"/>
      <c r="L9" s="38"/>
      <c r="M9" s="38"/>
      <c r="N9" s="38"/>
      <c r="O9" s="38"/>
      <c r="P9" s="38"/>
      <c r="Q9" s="38">
        <v>80785532</v>
      </c>
      <c r="R9" s="38">
        <v>103750578</v>
      </c>
      <c r="S9" s="38">
        <v>42784</v>
      </c>
      <c r="T9" s="38">
        <v>75915523</v>
      </c>
      <c r="U9" s="38">
        <v>9867722</v>
      </c>
      <c r="V9" s="44">
        <f t="shared" si="0"/>
        <v>1.8594880761612899E-2</v>
      </c>
    </row>
    <row r="10" spans="1:22" s="116" customFormat="1" ht="10">
      <c r="A10" s="37">
        <v>1992</v>
      </c>
      <c r="B10" s="38">
        <v>617700800</v>
      </c>
      <c r="C10" s="38">
        <f t="shared" si="1"/>
        <v>330718729</v>
      </c>
      <c r="D10" s="41">
        <f t="shared" si="2"/>
        <v>0.5354027856204816</v>
      </c>
      <c r="E10" s="54">
        <v>2.8403667177623954E-2</v>
      </c>
      <c r="F10" s="56">
        <f t="shared" si="3"/>
        <v>21747220038.073704</v>
      </c>
      <c r="G10" s="56">
        <f t="shared" si="4"/>
        <v>11643522187.886217</v>
      </c>
      <c r="H10" s="38">
        <v>181595376</v>
      </c>
      <c r="I10" s="38">
        <v>51568104</v>
      </c>
      <c r="J10" s="38">
        <v>102547171</v>
      </c>
      <c r="K10" s="38"/>
      <c r="L10" s="38"/>
      <c r="M10" s="38"/>
      <c r="N10" s="38"/>
      <c r="O10" s="38"/>
      <c r="P10" s="38"/>
      <c r="Q10" s="38">
        <v>66262441</v>
      </c>
      <c r="R10" s="38">
        <v>161839587</v>
      </c>
      <c r="S10" s="38">
        <v>69530</v>
      </c>
      <c r="T10" s="38">
        <v>47869713</v>
      </c>
      <c r="U10" s="38">
        <v>5948877</v>
      </c>
      <c r="V10" s="44">
        <f t="shared" si="0"/>
        <v>9.6306771822215545E-3</v>
      </c>
    </row>
    <row r="11" spans="1:22" s="116" customFormat="1" ht="10">
      <c r="A11" s="37">
        <v>1993</v>
      </c>
      <c r="B11" s="38">
        <v>1103323915</v>
      </c>
      <c r="C11" s="38">
        <f t="shared" si="1"/>
        <v>435705138</v>
      </c>
      <c r="D11" s="41">
        <f t="shared" si="2"/>
        <v>0.39490228760245805</v>
      </c>
      <c r="E11" s="54">
        <v>2.9936917630909218E-2</v>
      </c>
      <c r="F11" s="56">
        <f t="shared" si="3"/>
        <v>36854960440.577957</v>
      </c>
      <c r="G11" s="56">
        <f t="shared" si="4"/>
        <v>14554108187.48233</v>
      </c>
      <c r="H11" s="38">
        <v>226857036</v>
      </c>
      <c r="I11" s="38">
        <v>64625001</v>
      </c>
      <c r="J11" s="38">
        <v>115458055</v>
      </c>
      <c r="K11" s="38"/>
      <c r="L11" s="38"/>
      <c r="M11" s="38"/>
      <c r="N11" s="38"/>
      <c r="O11" s="38"/>
      <c r="P11" s="38"/>
      <c r="Q11" s="38">
        <v>78140877</v>
      </c>
      <c r="R11" s="38">
        <v>241842375</v>
      </c>
      <c r="S11" s="38">
        <v>263831</v>
      </c>
      <c r="T11" s="38">
        <v>367390021</v>
      </c>
      <c r="U11" s="38">
        <v>8746719</v>
      </c>
      <c r="V11" s="44">
        <f t="shared" si="0"/>
        <v>7.9276075512239759E-3</v>
      </c>
    </row>
    <row r="12" spans="1:22" s="116" customFormat="1" ht="10">
      <c r="A12" s="37">
        <v>1994</v>
      </c>
      <c r="B12" s="38">
        <v>836896564</v>
      </c>
      <c r="C12" s="38">
        <f t="shared" si="1"/>
        <v>468769513</v>
      </c>
      <c r="D12" s="41">
        <f t="shared" si="2"/>
        <v>0.56012837567343632</v>
      </c>
      <c r="E12" s="54">
        <v>3.0200376579566125E-2</v>
      </c>
      <c r="F12" s="56">
        <f t="shared" si="3"/>
        <v>27711461206.290142</v>
      </c>
      <c r="G12" s="56">
        <f t="shared" si="4"/>
        <v>15521975753.016739</v>
      </c>
      <c r="H12" s="38">
        <v>184578350</v>
      </c>
      <c r="I12" s="38">
        <v>70527698</v>
      </c>
      <c r="J12" s="38">
        <v>118025872</v>
      </c>
      <c r="K12" s="38"/>
      <c r="L12" s="38"/>
      <c r="M12" s="38"/>
      <c r="N12" s="38"/>
      <c r="O12" s="38"/>
      <c r="P12" s="38"/>
      <c r="Q12" s="38">
        <v>87957275</v>
      </c>
      <c r="R12" s="38">
        <v>262445599</v>
      </c>
      <c r="S12" s="38">
        <v>340767</v>
      </c>
      <c r="T12" s="38">
        <v>87563520</v>
      </c>
      <c r="U12" s="38">
        <v>25457485</v>
      </c>
      <c r="V12" s="44">
        <f t="shared" si="0"/>
        <v>3.0418914469339368E-2</v>
      </c>
    </row>
    <row r="13" spans="1:22" s="116" customFormat="1" ht="10">
      <c r="A13" s="37">
        <v>1995</v>
      </c>
      <c r="B13" s="38">
        <v>1104061541</v>
      </c>
      <c r="C13" s="38">
        <f t="shared" si="1"/>
        <v>504680931</v>
      </c>
      <c r="D13" s="41">
        <f t="shared" si="2"/>
        <v>0.45711304330271929</v>
      </c>
      <c r="E13" s="54">
        <v>3.1584292472337239E-2</v>
      </c>
      <c r="F13" s="56">
        <f t="shared" si="3"/>
        <v>34956032083.57383</v>
      </c>
      <c r="G13" s="56">
        <f t="shared" si="4"/>
        <v>15978858207.50993</v>
      </c>
      <c r="H13" s="38">
        <v>252712416</v>
      </c>
      <c r="I13" s="38">
        <v>78738448</v>
      </c>
      <c r="J13" s="38">
        <v>129083725</v>
      </c>
      <c r="K13" s="38"/>
      <c r="L13" s="38"/>
      <c r="M13" s="38"/>
      <c r="N13" s="38"/>
      <c r="O13" s="38"/>
      <c r="P13" s="38"/>
      <c r="Q13" s="38">
        <v>103623757</v>
      </c>
      <c r="R13" s="38">
        <v>271878268</v>
      </c>
      <c r="S13" s="38">
        <v>95181</v>
      </c>
      <c r="T13" s="38">
        <v>250562027</v>
      </c>
      <c r="U13" s="38">
        <v>17367718</v>
      </c>
      <c r="V13" s="44">
        <f t="shared" si="0"/>
        <v>1.5730751733521349E-2</v>
      </c>
    </row>
    <row r="14" spans="1:22" s="116" customFormat="1" ht="10">
      <c r="A14" s="37">
        <v>1996</v>
      </c>
      <c r="B14" s="38">
        <v>839128619</v>
      </c>
      <c r="C14" s="38">
        <f t="shared" si="1"/>
        <v>438409510</v>
      </c>
      <c r="D14" s="41">
        <f t="shared" si="2"/>
        <v>0.52245805955523006</v>
      </c>
      <c r="E14" s="54">
        <v>3.1723981122704234E-2</v>
      </c>
      <c r="F14" s="56">
        <f t="shared" si="3"/>
        <v>26450924168.51339</v>
      </c>
      <c r="G14" s="56">
        <f t="shared" si="4"/>
        <v>13819498514.524044</v>
      </c>
      <c r="H14" s="38">
        <v>212532297</v>
      </c>
      <c r="I14" s="38">
        <v>68013006</v>
      </c>
      <c r="J14" s="38">
        <v>105211913</v>
      </c>
      <c r="K14" s="38"/>
      <c r="L14" s="38"/>
      <c r="M14" s="38"/>
      <c r="N14" s="38"/>
      <c r="O14" s="38"/>
      <c r="P14" s="38"/>
      <c r="Q14" s="38">
        <v>111325968</v>
      </c>
      <c r="R14" s="38">
        <v>221858780</v>
      </c>
      <c r="S14" s="38">
        <v>12849</v>
      </c>
      <c r="T14" s="38">
        <v>84336284</v>
      </c>
      <c r="U14" s="38">
        <v>35837521</v>
      </c>
      <c r="V14" s="44">
        <f t="shared" si="0"/>
        <v>4.2708018995595717E-2</v>
      </c>
    </row>
    <row r="15" spans="1:22" s="116" customFormat="1" ht="10">
      <c r="A15" s="37">
        <v>1997</v>
      </c>
      <c r="B15" s="38">
        <v>870941381</v>
      </c>
      <c r="C15" s="38">
        <f t="shared" si="1"/>
        <v>460062642</v>
      </c>
      <c r="D15" s="41">
        <f t="shared" si="2"/>
        <v>0.52823605817393127</v>
      </c>
      <c r="E15" s="54">
        <v>3.0996796586595873E-2</v>
      </c>
      <c r="F15" s="56">
        <f t="shared" si="3"/>
        <v>28097786768.60519</v>
      </c>
      <c r="G15" s="56">
        <f t="shared" si="4"/>
        <v>14842264126.059647</v>
      </c>
      <c r="H15" s="38">
        <v>239107606</v>
      </c>
      <c r="I15" s="38">
        <v>72534788</v>
      </c>
      <c r="J15" s="38">
        <v>113862063</v>
      </c>
      <c r="K15" s="38"/>
      <c r="L15" s="38"/>
      <c r="M15" s="38"/>
      <c r="N15" s="38"/>
      <c r="O15" s="38"/>
      <c r="P15" s="38"/>
      <c r="Q15" s="38">
        <v>97734957</v>
      </c>
      <c r="R15" s="38">
        <v>248261628</v>
      </c>
      <c r="S15" s="38">
        <v>203994</v>
      </c>
      <c r="T15" s="38">
        <v>81465175</v>
      </c>
      <c r="U15" s="38">
        <v>17771170</v>
      </c>
      <c r="V15" s="44">
        <f t="shared" si="0"/>
        <v>2.0404553495432087E-2</v>
      </c>
    </row>
    <row r="16" spans="1:22" s="116" customFormat="1" ht="10">
      <c r="A16" s="37">
        <v>1998</v>
      </c>
      <c r="B16" s="38">
        <v>971688076</v>
      </c>
      <c r="C16" s="38">
        <f t="shared" si="1"/>
        <v>505540620</v>
      </c>
      <c r="D16" s="41">
        <f t="shared" si="2"/>
        <v>0.52027047823935635</v>
      </c>
      <c r="E16" s="54">
        <v>2.9900132031057076E-2</v>
      </c>
      <c r="F16" s="56">
        <f t="shared" si="3"/>
        <v>32497785460.971001</v>
      </c>
      <c r="G16" s="56">
        <f t="shared" si="4"/>
        <v>16907638383.499384</v>
      </c>
      <c r="H16" s="38">
        <v>258052462</v>
      </c>
      <c r="I16" s="38">
        <v>87783783</v>
      </c>
      <c r="J16" s="38">
        <v>121561457</v>
      </c>
      <c r="K16" s="38"/>
      <c r="L16" s="38"/>
      <c r="M16" s="38"/>
      <c r="N16" s="38"/>
      <c r="O16" s="38"/>
      <c r="P16" s="38"/>
      <c r="Q16" s="38">
        <v>124033560</v>
      </c>
      <c r="R16" s="38">
        <v>259500587</v>
      </c>
      <c r="S16" s="38">
        <v>445016</v>
      </c>
      <c r="T16" s="38">
        <v>106723313</v>
      </c>
      <c r="U16" s="38">
        <v>13587899</v>
      </c>
      <c r="V16" s="44">
        <f t="shared" si="0"/>
        <v>1.3983807495029917E-2</v>
      </c>
    </row>
    <row r="17" spans="1:30" s="116" customFormat="1" ht="10">
      <c r="A17" s="37">
        <v>1999</v>
      </c>
      <c r="B17" s="38">
        <v>1165036839</v>
      </c>
      <c r="C17" s="38">
        <f t="shared" si="1"/>
        <v>555010527</v>
      </c>
      <c r="D17" s="41">
        <f t="shared" si="2"/>
        <v>0.4763888217272072</v>
      </c>
      <c r="E17" s="54">
        <v>2.8914066539900175E-2</v>
      </c>
      <c r="F17" s="56">
        <f t="shared" si="3"/>
        <v>40293081479.64241</v>
      </c>
      <c r="G17" s="56">
        <f t="shared" si="4"/>
        <v>19195173609.8452</v>
      </c>
      <c r="H17" s="38">
        <v>312970339</v>
      </c>
      <c r="I17" s="38">
        <v>89617915</v>
      </c>
      <c r="J17" s="38">
        <v>146455502</v>
      </c>
      <c r="K17" s="38"/>
      <c r="L17" s="38"/>
      <c r="M17" s="38"/>
      <c r="N17" s="38"/>
      <c r="O17" s="38"/>
      <c r="P17" s="38"/>
      <c r="Q17" s="38">
        <v>105576405</v>
      </c>
      <c r="R17" s="38">
        <v>302375032</v>
      </c>
      <c r="S17" s="38">
        <v>603588</v>
      </c>
      <c r="T17" s="38">
        <v>164317366</v>
      </c>
      <c r="U17" s="38">
        <v>43120692</v>
      </c>
      <c r="V17" s="44">
        <f t="shared" si="0"/>
        <v>3.7012299144988665E-2</v>
      </c>
    </row>
    <row r="18" spans="1:30" s="116" customFormat="1" ht="10">
      <c r="A18" s="37">
        <v>2000</v>
      </c>
      <c r="B18" s="38">
        <v>1053086916</v>
      </c>
      <c r="C18" s="38">
        <f t="shared" si="1"/>
        <v>538947613</v>
      </c>
      <c r="D18" s="41">
        <f t="shared" si="2"/>
        <v>0.5117788520696045</v>
      </c>
      <c r="E18" s="54">
        <v>2.7998355926767509E-2</v>
      </c>
      <c r="F18" s="56">
        <f t="shared" si="3"/>
        <v>37612455486.831223</v>
      </c>
      <c r="G18" s="56">
        <f t="shared" si="4"/>
        <v>19249259292.56958</v>
      </c>
      <c r="H18" s="38">
        <v>274471790</v>
      </c>
      <c r="I18" s="38">
        <v>91981815</v>
      </c>
      <c r="J18" s="38">
        <v>146881874</v>
      </c>
      <c r="K18" s="38"/>
      <c r="L18" s="38"/>
      <c r="M18" s="38"/>
      <c r="N18" s="38"/>
      <c r="O18" s="38"/>
      <c r="P18" s="38"/>
      <c r="Q18" s="38">
        <v>94105201</v>
      </c>
      <c r="R18" s="38">
        <v>297882405</v>
      </c>
      <c r="S18" s="38">
        <v>78133</v>
      </c>
      <c r="T18" s="38">
        <v>69420838</v>
      </c>
      <c r="U18" s="38">
        <v>78264860</v>
      </c>
      <c r="V18" s="44">
        <f t="shared" si="0"/>
        <v>7.4319468612598361E-2</v>
      </c>
    </row>
    <row r="19" spans="1:30" s="116" customFormat="1" ht="10">
      <c r="A19" s="37">
        <v>2001</v>
      </c>
      <c r="B19" s="38">
        <v>1174402461</v>
      </c>
      <c r="C19" s="38">
        <f t="shared" si="1"/>
        <v>608963819</v>
      </c>
      <c r="D19" s="41">
        <f t="shared" si="2"/>
        <v>0.51853077562649963</v>
      </c>
      <c r="E19" s="54">
        <v>2.6696984092444781E-2</v>
      </c>
      <c r="F19" s="56">
        <f t="shared" si="3"/>
        <v>43990079813.260803</v>
      </c>
      <c r="G19" s="56">
        <f t="shared" si="4"/>
        <v>22810210205.44175</v>
      </c>
      <c r="H19" s="38">
        <v>276595600</v>
      </c>
      <c r="I19" s="38">
        <v>93079354</v>
      </c>
      <c r="J19" s="38">
        <v>162565094</v>
      </c>
      <c r="K19" s="38"/>
      <c r="L19" s="38"/>
      <c r="M19" s="38"/>
      <c r="N19" s="38"/>
      <c r="O19" s="38"/>
      <c r="P19" s="38"/>
      <c r="Q19" s="38">
        <v>123195068</v>
      </c>
      <c r="R19" s="38">
        <v>323172294</v>
      </c>
      <c r="S19" s="38">
        <v>31363</v>
      </c>
      <c r="T19" s="38">
        <v>99823751</v>
      </c>
      <c r="U19" s="38">
        <v>95939937</v>
      </c>
      <c r="V19" s="44">
        <f t="shared" si="0"/>
        <v>8.169255445727476E-2</v>
      </c>
    </row>
    <row r="20" spans="1:30" s="116" customFormat="1" ht="10">
      <c r="A20" s="37">
        <v>2002</v>
      </c>
      <c r="B20" s="38">
        <v>1350089139</v>
      </c>
      <c r="C20" s="38">
        <f t="shared" si="1"/>
        <v>690935466</v>
      </c>
      <c r="D20" s="41">
        <f t="shared" si="2"/>
        <v>0.51177025726743519</v>
      </c>
      <c r="E20" s="54">
        <v>3.8231983392812238E-2</v>
      </c>
      <c r="F20" s="56">
        <f t="shared" si="3"/>
        <v>35313081331.109337</v>
      </c>
      <c r="G20" s="56">
        <f t="shared" si="4"/>
        <v>18072184717.727684</v>
      </c>
      <c r="H20" s="38">
        <v>379981629</v>
      </c>
      <c r="I20" s="38">
        <v>100037956</v>
      </c>
      <c r="J20" s="38">
        <v>183594657</v>
      </c>
      <c r="K20" s="38"/>
      <c r="L20" s="38"/>
      <c r="M20" s="38"/>
      <c r="N20" s="38"/>
      <c r="O20" s="38"/>
      <c r="P20" s="38"/>
      <c r="Q20" s="38">
        <v>174252419</v>
      </c>
      <c r="R20" s="38">
        <v>333058390</v>
      </c>
      <c r="S20" s="38">
        <v>30000</v>
      </c>
      <c r="T20" s="38">
        <v>153290112</v>
      </c>
      <c r="U20" s="38">
        <v>25843976</v>
      </c>
      <c r="V20" s="44">
        <f t="shared" si="0"/>
        <v>1.91424219730724E-2</v>
      </c>
    </row>
    <row r="21" spans="1:30" s="116" customFormat="1" ht="10">
      <c r="A21" s="37">
        <v>2003</v>
      </c>
      <c r="B21" s="38">
        <v>1818725786</v>
      </c>
      <c r="C21" s="38">
        <f t="shared" si="1"/>
        <v>932739860</v>
      </c>
      <c r="D21" s="41">
        <f t="shared" si="2"/>
        <v>0.51285348631440142</v>
      </c>
      <c r="E21" s="54">
        <v>4.5296428815538275E-2</v>
      </c>
      <c r="F21" s="56">
        <f t="shared" si="3"/>
        <v>40151637415.091599</v>
      </c>
      <c r="G21" s="56">
        <f t="shared" si="4"/>
        <v>20591907229.561489</v>
      </c>
      <c r="H21" s="38">
        <v>445426847</v>
      </c>
      <c r="I21" s="38">
        <v>129753134</v>
      </c>
      <c r="J21" s="38">
        <v>277185100</v>
      </c>
      <c r="K21" s="38"/>
      <c r="L21" s="38"/>
      <c r="M21" s="38"/>
      <c r="N21" s="38"/>
      <c r="O21" s="38"/>
      <c r="P21" s="38"/>
      <c r="Q21" s="38">
        <v>223704886</v>
      </c>
      <c r="R21" s="38">
        <v>431754874</v>
      </c>
      <c r="S21" s="38">
        <v>95000</v>
      </c>
      <c r="T21" s="38">
        <v>258538181</v>
      </c>
      <c r="U21" s="38">
        <v>52267764</v>
      </c>
      <c r="V21" s="44">
        <f t="shared" si="0"/>
        <v>2.8738672097982778E-2</v>
      </c>
    </row>
    <row r="22" spans="1:30" s="116" customFormat="1" ht="10">
      <c r="A22" s="37">
        <v>2004</v>
      </c>
      <c r="B22" s="38">
        <v>2095665351</v>
      </c>
      <c r="C22" s="38">
        <f t="shared" si="1"/>
        <v>1014002976</v>
      </c>
      <c r="D22" s="41">
        <f t="shared" si="2"/>
        <v>0.48385729883644957</v>
      </c>
      <c r="E22" s="54">
        <v>4.7498566357462468E-2</v>
      </c>
      <c r="F22" s="56">
        <f t="shared" si="3"/>
        <v>44120602193.096535</v>
      </c>
      <c r="G22" s="56">
        <f t="shared" si="4"/>
        <v>21348075400.189224</v>
      </c>
      <c r="H22" s="38">
        <v>514226098</v>
      </c>
      <c r="I22" s="38">
        <v>150757216</v>
      </c>
      <c r="J22" s="38">
        <v>308293595</v>
      </c>
      <c r="K22" s="38"/>
      <c r="L22" s="38"/>
      <c r="M22" s="38"/>
      <c r="N22" s="38"/>
      <c r="O22" s="38"/>
      <c r="P22" s="38"/>
      <c r="Q22" s="38">
        <v>224692159</v>
      </c>
      <c r="R22" s="38">
        <v>481017222</v>
      </c>
      <c r="S22" s="39"/>
      <c r="T22" s="38">
        <v>375765620</v>
      </c>
      <c r="U22" s="38">
        <v>40913441</v>
      </c>
      <c r="V22" s="44">
        <f t="shared" si="0"/>
        <v>1.9522888509120557E-2</v>
      </c>
    </row>
    <row r="23" spans="1:30" s="116" customFormat="1" ht="10">
      <c r="A23" s="37">
        <v>2005</v>
      </c>
      <c r="B23" s="38">
        <v>2533147753</v>
      </c>
      <c r="C23" s="38">
        <f t="shared" si="1"/>
        <v>1254514226</v>
      </c>
      <c r="D23" s="41">
        <f t="shared" si="2"/>
        <v>0.49523926289506098</v>
      </c>
      <c r="E23" s="54">
        <v>5.1272350749580073E-2</v>
      </c>
      <c r="F23" s="56">
        <f t="shared" si="3"/>
        <v>49405726789.71125</v>
      </c>
      <c r="G23" s="56">
        <f t="shared" si="4"/>
        <v>24467655718.131367</v>
      </c>
      <c r="H23" s="38">
        <v>636783250</v>
      </c>
      <c r="I23" s="38">
        <v>323672003</v>
      </c>
      <c r="J23" s="38">
        <v>379746632</v>
      </c>
      <c r="K23" s="38"/>
      <c r="L23" s="38"/>
      <c r="M23" s="38"/>
      <c r="N23" s="38"/>
      <c r="O23" s="38"/>
      <c r="P23" s="38"/>
      <c r="Q23" s="38">
        <v>243455202</v>
      </c>
      <c r="R23" s="38">
        <v>631296094</v>
      </c>
      <c r="S23" s="38">
        <v>16298</v>
      </c>
      <c r="T23" s="38">
        <v>392907520</v>
      </c>
      <c r="U23" s="38">
        <v>45382701</v>
      </c>
      <c r="V23" s="44">
        <f t="shared" si="0"/>
        <v>1.7915536488644766E-2</v>
      </c>
    </row>
    <row r="24" spans="1:30" s="116" customFormat="1" ht="10">
      <c r="A24" s="37">
        <v>2006</v>
      </c>
      <c r="B24" s="38">
        <v>3045109432</v>
      </c>
      <c r="C24" s="38">
        <f t="shared" si="1"/>
        <v>1517218908</v>
      </c>
      <c r="D24" s="41">
        <f t="shared" si="2"/>
        <v>0.49824774507479835</v>
      </c>
      <c r="E24" s="54">
        <v>5.588144007504877E-2</v>
      </c>
      <c r="F24" s="56">
        <f t="shared" si="3"/>
        <v>54492322100.332741</v>
      </c>
      <c r="G24" s="56">
        <f t="shared" si="4"/>
        <v>27150676610.38039</v>
      </c>
      <c r="H24" s="38">
        <v>769318419</v>
      </c>
      <c r="I24" s="38">
        <v>275968367</v>
      </c>
      <c r="J24" s="38">
        <v>339098511</v>
      </c>
      <c r="K24" s="38"/>
      <c r="L24" s="38"/>
      <c r="M24" s="38"/>
      <c r="N24" s="38"/>
      <c r="O24" s="38"/>
      <c r="P24" s="38"/>
      <c r="Q24" s="38">
        <v>391375516</v>
      </c>
      <c r="R24" s="38">
        <v>786742816</v>
      </c>
      <c r="S24" s="38">
        <v>2065</v>
      </c>
      <c r="T24" s="38">
        <v>410361907</v>
      </c>
      <c r="U24" s="38">
        <v>72241833</v>
      </c>
      <c r="V24" s="44">
        <f t="shared" si="0"/>
        <v>2.3723887306260853E-2</v>
      </c>
    </row>
    <row r="25" spans="1:30" s="116" customFormat="1" ht="10">
      <c r="A25" s="37">
        <v>2007</v>
      </c>
      <c r="B25" s="38">
        <v>3898876118</v>
      </c>
      <c r="C25" s="38">
        <f t="shared" si="1"/>
        <v>1942740964</v>
      </c>
      <c r="D25" s="41">
        <f t="shared" si="2"/>
        <v>0.49828230115620203</v>
      </c>
      <c r="E25" s="54">
        <v>6.7239910912444648E-2</v>
      </c>
      <c r="F25" s="56">
        <f t="shared" si="3"/>
        <v>57984552107.406235</v>
      </c>
      <c r="G25" s="56">
        <f t="shared" si="4"/>
        <v>28892676055.590088</v>
      </c>
      <c r="H25" s="38">
        <v>942744712</v>
      </c>
      <c r="I25" s="38">
        <v>348686057</v>
      </c>
      <c r="J25" s="38">
        <v>445048566</v>
      </c>
      <c r="K25" s="38"/>
      <c r="L25" s="38"/>
      <c r="M25" s="38"/>
      <c r="N25" s="38"/>
      <c r="O25" s="38"/>
      <c r="P25" s="38"/>
      <c r="Q25" s="38">
        <v>479064387</v>
      </c>
      <c r="R25" s="38">
        <v>1016342704</v>
      </c>
      <c r="S25" s="38">
        <v>2285307</v>
      </c>
      <c r="T25" s="38">
        <v>561831154</v>
      </c>
      <c r="U25" s="38">
        <v>102873231</v>
      </c>
      <c r="V25" s="44">
        <f t="shared" si="0"/>
        <v>2.6385355134794772E-2</v>
      </c>
    </row>
    <row r="26" spans="1:30" s="116" customFormat="1" ht="10">
      <c r="A26" s="37">
        <v>2008</v>
      </c>
      <c r="B26" s="38">
        <v>4977063496.3799992</v>
      </c>
      <c r="C26" s="38">
        <f t="shared" si="1"/>
        <v>2794824677.3899999</v>
      </c>
      <c r="D26" s="41">
        <f t="shared" si="2"/>
        <v>0.56154089242035554</v>
      </c>
      <c r="E26" s="54">
        <v>8.6717963622231983E-2</v>
      </c>
      <c r="F26" s="56">
        <f t="shared" si="3"/>
        <v>57393685096.913689</v>
      </c>
      <c r="G26" s="56">
        <f t="shared" si="4"/>
        <v>32228901148.613773</v>
      </c>
      <c r="H26" s="38">
        <v>1166456092.4299998</v>
      </c>
      <c r="I26" s="38">
        <v>377265321.75</v>
      </c>
      <c r="J26" s="38">
        <v>633690756.23000002</v>
      </c>
      <c r="K26" s="38">
        <v>241985258.03999999</v>
      </c>
      <c r="L26" s="38">
        <v>27984949.210000001</v>
      </c>
      <c r="M26" s="38">
        <v>56595174.640000001</v>
      </c>
      <c r="N26" s="38">
        <v>110201477.3</v>
      </c>
      <c r="O26" s="38">
        <v>249259217.68000001</v>
      </c>
      <c r="P26" s="38"/>
      <c r="Q26" s="38">
        <f>K26+L26+M26+N26+O26+P26</f>
        <v>686026076.87</v>
      </c>
      <c r="R26" s="38">
        <v>1474668938.97</v>
      </c>
      <c r="S26" s="38">
        <v>438905.32</v>
      </c>
      <c r="T26" s="38">
        <v>524243641.07000005</v>
      </c>
      <c r="U26" s="38">
        <v>114273763.73999999</v>
      </c>
      <c r="V26" s="44">
        <f t="shared" si="0"/>
        <v>2.2960077528268525E-2</v>
      </c>
      <c r="W26" s="38"/>
      <c r="X26" s="38"/>
      <c r="Y26" s="38"/>
      <c r="Z26" s="38"/>
      <c r="AA26" s="38"/>
      <c r="AB26" s="38"/>
      <c r="AC26" s="38"/>
      <c r="AD26" s="38"/>
    </row>
    <row r="27" spans="1:30" s="116" customFormat="1" ht="10">
      <c r="A27" s="37">
        <v>2009</v>
      </c>
      <c r="B27" s="38">
        <v>5758704041.0799999</v>
      </c>
      <c r="C27" s="38">
        <f t="shared" si="1"/>
        <v>3237240573.4900002</v>
      </c>
      <c r="D27" s="41">
        <f t="shared" si="2"/>
        <v>0.56214741205607799</v>
      </c>
      <c r="E27" s="54">
        <v>9.9966112155822268E-2</v>
      </c>
      <c r="F27" s="56">
        <f t="shared" si="3"/>
        <v>57606562032.777817</v>
      </c>
      <c r="G27" s="56">
        <f t="shared" si="4"/>
        <v>32383379764.173969</v>
      </c>
      <c r="H27" s="38">
        <v>1439757447.1000001</v>
      </c>
      <c r="I27" s="38">
        <v>460879501.02999997</v>
      </c>
      <c r="J27" s="38">
        <v>797419469.53999996</v>
      </c>
      <c r="K27" s="38">
        <v>181386960.09</v>
      </c>
      <c r="L27" s="38">
        <v>24326883.609999999</v>
      </c>
      <c r="M27" s="38">
        <v>52944928.140000001</v>
      </c>
      <c r="N27" s="38">
        <v>138642273.25</v>
      </c>
      <c r="O27" s="38">
        <v>285635894.57999998</v>
      </c>
      <c r="P27" s="38"/>
      <c r="Q27" s="38">
        <f t="shared" ref="Q27:Q36" si="5">K27+L27+M27+N27+O27+P27</f>
        <v>682936939.66999996</v>
      </c>
      <c r="R27" s="38">
        <v>1754431191.4300001</v>
      </c>
      <c r="S27" s="38">
        <v>2452972.85</v>
      </c>
      <c r="T27" s="38">
        <v>495303684.38</v>
      </c>
      <c r="U27" s="38">
        <v>125522835.08</v>
      </c>
      <c r="V27" s="44">
        <f t="shared" si="0"/>
        <v>2.1797063051786764E-2</v>
      </c>
      <c r="W27" s="38"/>
      <c r="X27" s="38"/>
      <c r="Y27" s="38"/>
      <c r="Z27" s="38"/>
      <c r="AA27" s="38"/>
      <c r="AB27" s="38"/>
      <c r="AC27" s="38"/>
      <c r="AD27" s="38"/>
    </row>
    <row r="28" spans="1:30" s="116" customFormat="1" ht="10">
      <c r="A28" s="37">
        <v>2010</v>
      </c>
      <c r="B28" s="38">
        <v>6939102784.920001</v>
      </c>
      <c r="C28" s="38">
        <f t="shared" si="1"/>
        <v>3645723031.0800004</v>
      </c>
      <c r="D28" s="41">
        <f t="shared" si="2"/>
        <v>0.52538824457289413</v>
      </c>
      <c r="E28" s="54">
        <v>0.12447046231835315</v>
      </c>
      <c r="F28" s="56">
        <f t="shared" si="3"/>
        <v>55748991814.396362</v>
      </c>
      <c r="G28" s="56">
        <f t="shared" si="4"/>
        <v>29289864946.074352</v>
      </c>
      <c r="H28" s="38">
        <v>1719150536.9700003</v>
      </c>
      <c r="I28" s="38">
        <v>504972561.32000005</v>
      </c>
      <c r="J28" s="38">
        <v>914320637.71000004</v>
      </c>
      <c r="K28" s="38">
        <v>232343358.52000001</v>
      </c>
      <c r="L28" s="38">
        <v>19764758.629999999</v>
      </c>
      <c r="M28" s="38">
        <v>68886927.189999998</v>
      </c>
      <c r="N28" s="38">
        <v>215689493.91999999</v>
      </c>
      <c r="O28" s="38">
        <v>255831264.69</v>
      </c>
      <c r="P28" s="38"/>
      <c r="Q28" s="38">
        <f t="shared" si="5"/>
        <v>792515802.95000005</v>
      </c>
      <c r="R28" s="38">
        <v>1937846399.3899999</v>
      </c>
      <c r="S28" s="38">
        <v>1040191.03</v>
      </c>
      <c r="T28" s="38">
        <v>938966818.73999989</v>
      </c>
      <c r="U28" s="38">
        <v>130289836.81</v>
      </c>
      <c r="V28" s="44">
        <f t="shared" si="0"/>
        <v>1.8776179118306875E-2</v>
      </c>
      <c r="W28" s="38"/>
      <c r="X28" s="38"/>
      <c r="Y28" s="38"/>
      <c r="Z28" s="38"/>
      <c r="AA28" s="38"/>
      <c r="AB28" s="38"/>
      <c r="AC28" s="38"/>
      <c r="AD28" s="38"/>
    </row>
    <row r="29" spans="1:30" s="116" customFormat="1" ht="10">
      <c r="A29" s="37">
        <v>2011</v>
      </c>
      <c r="B29" s="38">
        <v>8950926593.5500011</v>
      </c>
      <c r="C29" s="38">
        <f t="shared" si="1"/>
        <v>4572187638.6499996</v>
      </c>
      <c r="D29" s="41">
        <f t="shared" si="2"/>
        <v>0.51080607028379588</v>
      </c>
      <c r="E29" s="54">
        <v>0.15865742484081033</v>
      </c>
      <c r="F29" s="56">
        <f t="shared" si="3"/>
        <v>56416688992.216751</v>
      </c>
      <c r="G29" s="56">
        <f t="shared" si="4"/>
        <v>28817987202.537327</v>
      </c>
      <c r="H29" s="38">
        <v>2190678715.9600005</v>
      </c>
      <c r="I29" s="38">
        <v>678252129.78999996</v>
      </c>
      <c r="J29" s="38">
        <v>1146567511.1800001</v>
      </c>
      <c r="K29" s="38">
        <v>304173708.58999997</v>
      </c>
      <c r="L29" s="38">
        <v>16751901.92</v>
      </c>
      <c r="M29" s="38">
        <v>76537684.590000004</v>
      </c>
      <c r="N29" s="38">
        <v>259448975.28999999</v>
      </c>
      <c r="O29" s="38">
        <v>217354359.00999999</v>
      </c>
      <c r="P29" s="38"/>
      <c r="Q29" s="38">
        <f t="shared" si="5"/>
        <v>874266629.39999998</v>
      </c>
      <c r="R29" s="38">
        <v>2549203207.71</v>
      </c>
      <c r="S29" s="38">
        <v>2150290.36</v>
      </c>
      <c r="T29" s="38">
        <v>1219188738.3499999</v>
      </c>
      <c r="U29" s="38">
        <v>290619370.80000001</v>
      </c>
      <c r="V29" s="44">
        <f t="shared" si="0"/>
        <v>3.2468076658054491E-2</v>
      </c>
      <c r="W29" s="38"/>
      <c r="X29" s="38"/>
      <c r="Y29" s="38"/>
      <c r="Z29" s="38"/>
      <c r="AA29" s="38"/>
      <c r="AB29" s="38"/>
      <c r="AC29" s="38"/>
      <c r="AD29" s="38"/>
    </row>
    <row r="30" spans="1:30" s="116" customFormat="1" ht="10">
      <c r="A30" s="37">
        <v>2012</v>
      </c>
      <c r="B30" s="38">
        <v>11452521217.250002</v>
      </c>
      <c r="C30" s="38">
        <f t="shared" si="1"/>
        <v>5827305466.0600004</v>
      </c>
      <c r="D30" s="41">
        <f t="shared" si="2"/>
        <v>0.50882293562423653</v>
      </c>
      <c r="E30" s="54">
        <v>0.20229451993920713</v>
      </c>
      <c r="F30" s="56">
        <f t="shared" si="3"/>
        <v>56613106576.943733</v>
      </c>
      <c r="G30" s="56">
        <f t="shared" si="4"/>
        <v>28806047083.28828</v>
      </c>
      <c r="H30" s="38">
        <v>2896091529.4000001</v>
      </c>
      <c r="I30" s="38">
        <v>900388581.02999997</v>
      </c>
      <c r="J30" s="38">
        <v>1616780765.4399998</v>
      </c>
      <c r="K30" s="38">
        <v>321688451.25999999</v>
      </c>
      <c r="L30" s="38">
        <v>13003836.199999999</v>
      </c>
      <c r="M30" s="38">
        <v>90893770.420000002</v>
      </c>
      <c r="N30" s="38">
        <v>317908269.69</v>
      </c>
      <c r="O30" s="38">
        <v>210782440.34</v>
      </c>
      <c r="P30" s="38">
        <v>666000</v>
      </c>
      <c r="Q30" s="38">
        <f t="shared" si="5"/>
        <v>954942767.90999997</v>
      </c>
      <c r="R30" s="38">
        <v>3254184822.4100003</v>
      </c>
      <c r="S30" s="38">
        <v>1397110.3</v>
      </c>
      <c r="T30" s="38">
        <v>1586473462.0999999</v>
      </c>
      <c r="U30" s="38">
        <v>242262178.66</v>
      </c>
      <c r="V30" s="44">
        <f t="shared" si="0"/>
        <v>2.1153610987867034E-2</v>
      </c>
      <c r="W30" s="38"/>
      <c r="X30" s="38"/>
      <c r="Y30" s="38"/>
      <c r="Z30" s="38"/>
      <c r="AA30" s="38"/>
      <c r="AB30" s="38"/>
      <c r="AC30" s="38"/>
      <c r="AD30" s="38"/>
    </row>
    <row r="31" spans="1:30" s="116" customFormat="1" ht="10">
      <c r="A31" s="37">
        <v>2013</v>
      </c>
      <c r="B31" s="38">
        <v>14086721344.739998</v>
      </c>
      <c r="C31" s="38">
        <f t="shared" si="1"/>
        <v>7301800429.6099997</v>
      </c>
      <c r="D31" s="41">
        <f t="shared" si="2"/>
        <v>0.5183463384357001</v>
      </c>
      <c r="E31" s="54">
        <v>0.25078007326298768</v>
      </c>
      <c r="F31" s="56">
        <f t="shared" si="3"/>
        <v>56171613483.689972</v>
      </c>
      <c r="G31" s="56">
        <f t="shared" si="4"/>
        <v>29116350173.296101</v>
      </c>
      <c r="H31" s="38">
        <v>3581199215.9499998</v>
      </c>
      <c r="I31" s="38">
        <v>1091908599.54</v>
      </c>
      <c r="J31" s="38">
        <v>1925895869.6300001</v>
      </c>
      <c r="K31" s="38">
        <v>419186540.88999999</v>
      </c>
      <c r="L31" s="38">
        <v>61020653.340000004</v>
      </c>
      <c r="M31" s="38">
        <v>101094965.98</v>
      </c>
      <c r="N31" s="38">
        <v>410944767.85000002</v>
      </c>
      <c r="O31" s="38">
        <v>293307013.18000001</v>
      </c>
      <c r="P31" s="38"/>
      <c r="Q31" s="38">
        <f t="shared" si="5"/>
        <v>1285553941.24</v>
      </c>
      <c r="R31" s="38">
        <v>4090207327.5499997</v>
      </c>
      <c r="S31" s="38">
        <v>143291.19</v>
      </c>
      <c r="T31" s="38">
        <v>1793603555.8300004</v>
      </c>
      <c r="U31" s="38">
        <v>318209543.81</v>
      </c>
      <c r="V31" s="44">
        <f t="shared" si="0"/>
        <v>2.2589326218823792E-2</v>
      </c>
      <c r="W31" s="38"/>
      <c r="X31" s="38"/>
      <c r="Y31" s="38"/>
      <c r="Z31" s="38"/>
      <c r="AA31" s="38"/>
      <c r="AB31" s="38"/>
      <c r="AC31" s="38"/>
      <c r="AD31" s="38"/>
    </row>
    <row r="32" spans="1:30" s="116" customFormat="1" ht="10">
      <c r="A32" s="37">
        <v>2014</v>
      </c>
      <c r="B32" s="38">
        <v>21418694879.459999</v>
      </c>
      <c r="C32" s="38">
        <f t="shared" si="1"/>
        <v>11044618733.690001</v>
      </c>
      <c r="D32" s="41">
        <f t="shared" si="2"/>
        <v>0.51565320836992345</v>
      </c>
      <c r="E32" s="54">
        <v>0.3506587055587293</v>
      </c>
      <c r="F32" s="56">
        <f t="shared" si="3"/>
        <v>61081315079.094009</v>
      </c>
      <c r="G32" s="56">
        <f t="shared" si="4"/>
        <v>31496776091.989014</v>
      </c>
      <c r="H32" s="38">
        <v>5386913045.7599993</v>
      </c>
      <c r="I32" s="38">
        <v>1776323686.52</v>
      </c>
      <c r="J32" s="38">
        <v>2862469447.5700002</v>
      </c>
      <c r="K32" s="38">
        <v>753257226.52999997</v>
      </c>
      <c r="L32" s="38">
        <v>31845567.659999996</v>
      </c>
      <c r="M32" s="38">
        <v>114375242.84999999</v>
      </c>
      <c r="N32" s="38">
        <v>735776378.60000002</v>
      </c>
      <c r="O32" s="38">
        <v>518360159.91000003</v>
      </c>
      <c r="P32" s="38">
        <v>14398.62</v>
      </c>
      <c r="Q32" s="38">
        <f t="shared" si="5"/>
        <v>2153628974.1699996</v>
      </c>
      <c r="R32" s="38">
        <v>6028217569.9500008</v>
      </c>
      <c r="S32" s="38">
        <v>302742</v>
      </c>
      <c r="T32" s="38">
        <v>2735715163.9799995</v>
      </c>
      <c r="U32" s="38">
        <v>475124249.50999999</v>
      </c>
      <c r="V32" s="44">
        <f t="shared" si="0"/>
        <v>2.2182689103323119E-2</v>
      </c>
      <c r="W32" s="38"/>
      <c r="X32" s="38"/>
      <c r="Y32" s="38"/>
      <c r="Z32" s="38"/>
      <c r="AA32" s="38"/>
      <c r="AB32" s="38"/>
      <c r="AC32" s="38"/>
      <c r="AD32" s="38"/>
    </row>
    <row r="33" spans="1:30" s="116" customFormat="1" ht="10">
      <c r="A33" s="37">
        <v>2015</v>
      </c>
      <c r="B33" s="38">
        <v>31152143012.299999</v>
      </c>
      <c r="C33" s="38">
        <f t="shared" si="1"/>
        <v>16895023969.509998</v>
      </c>
      <c r="D33" s="41">
        <f t="shared" si="2"/>
        <v>0.54233906036060597</v>
      </c>
      <c r="E33" s="54">
        <v>0.44112314300138139</v>
      </c>
      <c r="F33" s="56">
        <f t="shared" si="3"/>
        <v>70620060421.999771</v>
      </c>
      <c r="G33" s="56">
        <f t="shared" si="4"/>
        <v>38300017211.876572</v>
      </c>
      <c r="H33" s="38">
        <v>7610717494.5900002</v>
      </c>
      <c r="I33" s="38">
        <v>2570237031.04</v>
      </c>
      <c r="J33" s="38">
        <v>4220786055.1900001</v>
      </c>
      <c r="K33" s="38">
        <v>1105981311.1800001</v>
      </c>
      <c r="L33" s="38">
        <v>41107926.370000005</v>
      </c>
      <c r="M33" s="38">
        <v>168747215.16</v>
      </c>
      <c r="N33" s="38">
        <v>1159996727.97</v>
      </c>
      <c r="O33" s="38">
        <v>864971954.62</v>
      </c>
      <c r="P33" s="38">
        <v>12130904.41</v>
      </c>
      <c r="Q33" s="38">
        <f t="shared" si="5"/>
        <v>3352936039.71</v>
      </c>
      <c r="R33" s="38">
        <v>9319926284.6299992</v>
      </c>
      <c r="S33" s="38">
        <v>1375589.98</v>
      </c>
      <c r="T33" s="38">
        <v>3546407425.9599996</v>
      </c>
      <c r="U33" s="38">
        <v>529757091.19999999</v>
      </c>
      <c r="V33" s="44">
        <f t="shared" si="0"/>
        <v>1.7005478274506915E-2</v>
      </c>
      <c r="W33" s="38"/>
      <c r="X33" s="38"/>
      <c r="Y33" s="38"/>
      <c r="Z33" s="38"/>
      <c r="AA33" s="38"/>
      <c r="AB33" s="38"/>
      <c r="AC33" s="38"/>
      <c r="AD33" s="38"/>
    </row>
    <row r="34" spans="1:30" s="116" customFormat="1" ht="10">
      <c r="A34" s="37">
        <v>2016</v>
      </c>
      <c r="B34" s="38">
        <v>41570452339.060005</v>
      </c>
      <c r="C34" s="38">
        <f t="shared" si="1"/>
        <v>21467629016.349998</v>
      </c>
      <c r="D34" s="41">
        <f t="shared" si="2"/>
        <v>0.51641557424620088</v>
      </c>
      <c r="E34" s="54">
        <v>0.60638981242867929</v>
      </c>
      <c r="F34" s="56">
        <f t="shared" si="3"/>
        <v>68554008472.807785</v>
      </c>
      <c r="G34" s="56">
        <f t="shared" si="4"/>
        <v>35402357652.36396</v>
      </c>
      <c r="H34" s="38">
        <v>10320321371.42</v>
      </c>
      <c r="I34" s="38">
        <v>3400788968.98</v>
      </c>
      <c r="J34" s="38">
        <v>5666333418.8299999</v>
      </c>
      <c r="K34" s="38">
        <v>1395318463.2</v>
      </c>
      <c r="L34" s="38">
        <v>56276381.470000029</v>
      </c>
      <c r="M34" s="38">
        <v>199670530</v>
      </c>
      <c r="N34" s="38">
        <v>1052623902.75</v>
      </c>
      <c r="O34" s="38">
        <v>690212489.38</v>
      </c>
      <c r="P34" s="38">
        <v>48790142.740000002</v>
      </c>
      <c r="Q34" s="38">
        <f t="shared" si="5"/>
        <v>3442891909.54</v>
      </c>
      <c r="R34" s="38">
        <v>12357483373.450001</v>
      </c>
      <c r="S34" s="38">
        <v>920314.53</v>
      </c>
      <c r="T34" s="38">
        <v>4693203593.8699999</v>
      </c>
      <c r="U34" s="38">
        <v>1688509388.4400001</v>
      </c>
      <c r="V34" s="44">
        <f t="shared" si="0"/>
        <v>4.0618018169926433E-2</v>
      </c>
      <c r="W34" s="38"/>
      <c r="X34" s="38"/>
      <c r="Y34" s="38"/>
      <c r="Z34" s="38"/>
      <c r="AA34" s="38"/>
      <c r="AB34" s="38"/>
      <c r="AC34" s="38"/>
      <c r="AD34" s="38"/>
    </row>
    <row r="35" spans="1:30" s="116" customFormat="1" ht="10">
      <c r="A35" s="37">
        <v>2017</v>
      </c>
      <c r="B35" s="38">
        <v>56430603324.68</v>
      </c>
      <c r="C35" s="38">
        <f t="shared" si="1"/>
        <v>29406535919.189995</v>
      </c>
      <c r="D35" s="41">
        <f t="shared" si="2"/>
        <v>0.52110972037630165</v>
      </c>
      <c r="E35" s="54">
        <v>0.74835831336484049</v>
      </c>
      <c r="F35" s="56">
        <f t="shared" si="3"/>
        <v>75405861492.940872</v>
      </c>
      <c r="G35" s="56">
        <f t="shared" si="4"/>
        <v>39294727397.320549</v>
      </c>
      <c r="H35" s="38">
        <v>13595326415.58</v>
      </c>
      <c r="I35" s="38">
        <v>4223149966.2199998</v>
      </c>
      <c r="J35" s="38">
        <v>7592684598.1499996</v>
      </c>
      <c r="K35" s="38">
        <v>2138250910.05</v>
      </c>
      <c r="L35" s="38">
        <v>7713827.3199999928</v>
      </c>
      <c r="M35" s="38">
        <v>258845524.66000003</v>
      </c>
      <c r="N35" s="38">
        <v>1727041827.1600001</v>
      </c>
      <c r="O35" s="38">
        <v>1018227257.47</v>
      </c>
      <c r="P35" s="38">
        <v>65644740.649999999</v>
      </c>
      <c r="Q35" s="38">
        <f t="shared" si="5"/>
        <v>5215724087.3099995</v>
      </c>
      <c r="R35" s="38">
        <v>16597808278.309999</v>
      </c>
      <c r="S35" s="38">
        <v>318955.42000000004</v>
      </c>
      <c r="T35" s="38">
        <v>6285552185.8900003</v>
      </c>
      <c r="U35" s="38">
        <v>2920038837.8000002</v>
      </c>
      <c r="V35" s="44">
        <f t="shared" si="0"/>
        <v>5.1745660435335399E-2</v>
      </c>
      <c r="W35" s="38"/>
      <c r="X35" s="38"/>
      <c r="Y35" s="38"/>
      <c r="Z35" s="38"/>
      <c r="AA35" s="38"/>
      <c r="AB35" s="38"/>
      <c r="AC35" s="38"/>
      <c r="AD35" s="38"/>
    </row>
    <row r="36" spans="1:30" s="116" customFormat="1" ht="10">
      <c r="A36" s="37">
        <v>2018</v>
      </c>
      <c r="B36" s="38"/>
      <c r="C36" s="38">
        <f t="shared" si="1"/>
        <v>40474458607.079994</v>
      </c>
      <c r="D36" s="41"/>
      <c r="E36" s="54">
        <v>1</v>
      </c>
      <c r="F36" s="56">
        <f t="shared" si="3"/>
        <v>0</v>
      </c>
      <c r="G36" s="56">
        <f t="shared" si="4"/>
        <v>40474458607.079994</v>
      </c>
      <c r="H36" s="38">
        <v>19732786758.309998</v>
      </c>
      <c r="I36" s="38">
        <v>5662276789.8699999</v>
      </c>
      <c r="J36" s="38">
        <v>11175949777.84</v>
      </c>
      <c r="K36" s="38">
        <v>3084687663.5500002</v>
      </c>
      <c r="L36" s="38">
        <v>6881484.7800000012</v>
      </c>
      <c r="M36" s="38">
        <v>370342009.84000003</v>
      </c>
      <c r="N36" s="38">
        <v>2378876670.75</v>
      </c>
      <c r="O36" s="38">
        <v>1602093089.1099999</v>
      </c>
      <c r="P36" s="38">
        <v>14657087.01</v>
      </c>
      <c r="Q36" s="38">
        <f t="shared" si="5"/>
        <v>7457538005.04</v>
      </c>
      <c r="R36" s="38">
        <v>21840857060.93</v>
      </c>
      <c r="S36" s="38">
        <v>113763.27</v>
      </c>
      <c r="T36" s="38">
        <v>8273290757.1099997</v>
      </c>
      <c r="U36" s="38">
        <v>4369055612.6599998</v>
      </c>
      <c r="V36" s="44"/>
      <c r="W36" s="38"/>
      <c r="X36" s="38"/>
      <c r="Y36" s="38"/>
      <c r="Z36" s="38"/>
      <c r="AA36" s="38"/>
      <c r="AB36" s="38"/>
      <c r="AC36" s="38"/>
      <c r="AD36" s="38"/>
    </row>
    <row r="37" spans="1:30" s="9" customFormat="1">
      <c r="A37" s="37"/>
      <c r="B37" s="38"/>
      <c r="C37" s="38"/>
      <c r="D37" s="38"/>
      <c r="E37" s="54"/>
      <c r="F37" s="38"/>
      <c r="G37" s="38"/>
      <c r="H37" s="38"/>
      <c r="I37" s="38"/>
      <c r="J37" s="38"/>
      <c r="K37" s="40"/>
      <c r="L37" s="40"/>
      <c r="M37" s="40"/>
      <c r="N37" s="40"/>
      <c r="O37" s="40"/>
      <c r="P37" s="40"/>
      <c r="Q37" s="40"/>
      <c r="R37" s="40"/>
      <c r="S37" s="40"/>
      <c r="T37" s="40"/>
      <c r="U37" s="40"/>
      <c r="V37" s="16"/>
    </row>
    <row r="38" spans="1:30">
      <c r="E38" s="55"/>
    </row>
  </sheetData>
  <mergeCells count="3">
    <mergeCell ref="A5:A6"/>
    <mergeCell ref="B5:B6"/>
    <mergeCell ref="H5:U5"/>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workbookViewId="0">
      <selection activeCell="D17" sqref="D17:D42"/>
    </sheetView>
  </sheetViews>
  <sheetFormatPr baseColWidth="10" defaultRowHeight="12" x14ac:dyDescent="0"/>
  <cols>
    <col min="1" max="4" width="13" style="126" customWidth="1"/>
    <col min="5" max="5" width="15" style="126" customWidth="1"/>
    <col min="6" max="6" width="14.6640625" style="126" bestFit="1" customWidth="1"/>
    <col min="7" max="7" width="14.6640625" style="126" customWidth="1"/>
    <col min="8" max="8" width="14.6640625" style="126" bestFit="1" customWidth="1"/>
    <col min="9" max="9" width="16.5" style="126" customWidth="1"/>
    <col min="10" max="16" width="14.6640625" style="126" bestFit="1" customWidth="1"/>
    <col min="17" max="18" width="10.83203125" style="117"/>
  </cols>
  <sheetData>
    <row r="1" spans="1:18" s="9" customFormat="1">
      <c r="A1" s="37" t="s">
        <v>238</v>
      </c>
      <c r="B1" s="37"/>
      <c r="C1" s="37"/>
      <c r="D1" s="37"/>
      <c r="E1" s="103"/>
      <c r="F1" s="103"/>
      <c r="G1" s="103"/>
      <c r="H1" s="103"/>
      <c r="I1" s="103"/>
      <c r="J1" s="103"/>
      <c r="K1" s="103"/>
      <c r="L1" s="103"/>
      <c r="M1" s="103"/>
      <c r="N1" s="103"/>
      <c r="O1" s="103"/>
      <c r="P1" s="103"/>
      <c r="Q1" s="116"/>
      <c r="R1" s="116"/>
    </row>
    <row r="2" spans="1:18" s="9" customFormat="1">
      <c r="A2" s="103"/>
      <c r="B2" s="103"/>
      <c r="C2" s="103"/>
      <c r="D2" s="103"/>
      <c r="E2" s="103"/>
      <c r="F2" s="103"/>
      <c r="G2" s="103"/>
      <c r="H2" s="103"/>
      <c r="I2" s="103"/>
      <c r="J2" s="103"/>
      <c r="K2" s="103"/>
      <c r="L2" s="103"/>
      <c r="M2" s="103"/>
      <c r="N2" s="103"/>
      <c r="O2" s="103"/>
      <c r="P2" s="103"/>
      <c r="Q2" s="116"/>
      <c r="R2" s="116"/>
    </row>
    <row r="3" spans="1:18" s="9" customFormat="1">
      <c r="A3" s="127" t="s">
        <v>242</v>
      </c>
      <c r="B3" s="127" t="s">
        <v>255</v>
      </c>
      <c r="C3" s="127" t="s">
        <v>256</v>
      </c>
      <c r="D3" s="127" t="s">
        <v>535</v>
      </c>
      <c r="E3" s="127" t="s">
        <v>243</v>
      </c>
      <c r="F3" s="127" t="s">
        <v>244</v>
      </c>
      <c r="G3" s="127" t="s">
        <v>245</v>
      </c>
      <c r="H3" s="127" t="s">
        <v>246</v>
      </c>
      <c r="I3" s="127" t="s">
        <v>247</v>
      </c>
      <c r="J3" s="127" t="s">
        <v>248</v>
      </c>
      <c r="K3" s="127" t="s">
        <v>249</v>
      </c>
      <c r="L3" s="127" t="s">
        <v>250</v>
      </c>
      <c r="M3" s="127" t="s">
        <v>251</v>
      </c>
      <c r="N3" s="127" t="s">
        <v>252</v>
      </c>
      <c r="O3" s="127" t="s">
        <v>253</v>
      </c>
      <c r="P3" s="127" t="s">
        <v>254</v>
      </c>
      <c r="Q3" s="116"/>
      <c r="R3" s="116"/>
    </row>
    <row r="4" spans="1:18">
      <c r="A4" s="45">
        <v>1980</v>
      </c>
      <c r="B4" s="46">
        <f>AVERAGE(E4:P4)</f>
        <v>100.36093749999999</v>
      </c>
      <c r="C4" s="46">
        <f>B4/B$42</f>
        <v>5.0666789726063095E-10</v>
      </c>
      <c r="D4" s="46">
        <f t="shared" ref="D4:D14" si="0">B4/B$34</f>
        <v>4.0705874134599629E-9</v>
      </c>
      <c r="E4" s="46">
        <v>74.936120000000003</v>
      </c>
      <c r="F4" s="46">
        <v>77.841419999999999</v>
      </c>
      <c r="G4" s="46">
        <v>82.68938</v>
      </c>
      <c r="H4" s="46">
        <v>87.272409999999994</v>
      </c>
      <c r="I4" s="46">
        <v>93.519570000000002</v>
      </c>
      <c r="J4" s="46">
        <v>98.182199999999995</v>
      </c>
      <c r="K4" s="46">
        <v>102.75037</v>
      </c>
      <c r="L4" s="46">
        <v>107.63797</v>
      </c>
      <c r="M4" s="46">
        <v>111.71095</v>
      </c>
      <c r="N4" s="46">
        <v>118.04868</v>
      </c>
      <c r="O4" s="46">
        <v>123.92559</v>
      </c>
      <c r="P4" s="46">
        <v>125.81659000000001</v>
      </c>
    </row>
    <row r="5" spans="1:18">
      <c r="A5" s="45">
        <v>1981</v>
      </c>
      <c r="B5" s="46">
        <f t="shared" ref="B5:B44" si="1">AVERAGE(E5:P5)</f>
        <v>208.01708833333331</v>
      </c>
      <c r="C5" s="46">
        <f t="shared" ref="C5:C44" si="2">B5/B$42</f>
        <v>1.0501653667805654E-9</v>
      </c>
      <c r="D5" s="46">
        <f t="shared" si="0"/>
        <v>8.4370648844751555E-9</v>
      </c>
      <c r="E5" s="46">
        <v>133.36163999999999</v>
      </c>
      <c r="F5" s="46">
        <v>139.33754999999999</v>
      </c>
      <c r="G5" s="46">
        <v>144.94415000000001</v>
      </c>
      <c r="H5" s="46">
        <v>157.29615000000001</v>
      </c>
      <c r="I5" s="46">
        <v>171.32651000000001</v>
      </c>
      <c r="J5" s="46">
        <v>196.80011999999999</v>
      </c>
      <c r="K5" s="46">
        <v>212.08641</v>
      </c>
      <c r="L5" s="46">
        <v>233.47783000000001</v>
      </c>
      <c r="M5" s="46">
        <v>250.31021000000001</v>
      </c>
      <c r="N5" s="46">
        <v>267.35656999999998</v>
      </c>
      <c r="O5" s="46">
        <v>285.91789</v>
      </c>
      <c r="P5" s="46">
        <v>303.99002999999999</v>
      </c>
    </row>
    <row r="6" spans="1:18">
      <c r="A6" s="45">
        <v>1982</v>
      </c>
      <c r="B6" s="46">
        <f t="shared" si="1"/>
        <v>565.73333333333323</v>
      </c>
      <c r="C6" s="46">
        <f t="shared" si="2"/>
        <v>2.8560805184810832E-9</v>
      </c>
      <c r="D6" s="46">
        <f t="shared" si="0"/>
        <v>2.2945849684210213E-8</v>
      </c>
      <c r="E6" s="46">
        <v>329.8</v>
      </c>
      <c r="F6" s="46">
        <v>350.5</v>
      </c>
      <c r="G6" s="46">
        <v>385.6</v>
      </c>
      <c r="H6" s="46">
        <v>407.6</v>
      </c>
      <c r="I6" s="46">
        <v>425.1</v>
      </c>
      <c r="J6" s="46">
        <v>467.3</v>
      </c>
      <c r="K6" s="46">
        <v>540.79999999999995</v>
      </c>
      <c r="L6" s="46">
        <v>616.79999999999995</v>
      </c>
      <c r="M6" s="46">
        <v>705.9</v>
      </c>
      <c r="N6" s="46">
        <v>779.2</v>
      </c>
      <c r="O6" s="46">
        <v>852.8</v>
      </c>
      <c r="P6" s="46">
        <v>927.4</v>
      </c>
    </row>
    <row r="7" spans="1:18">
      <c r="A7" s="45">
        <v>1983</v>
      </c>
      <c r="B7" s="46">
        <f t="shared" si="1"/>
        <v>2613.4166666666665</v>
      </c>
      <c r="C7" s="46">
        <f t="shared" si="2"/>
        <v>1.3193722180663042E-8</v>
      </c>
      <c r="D7" s="46">
        <f t="shared" si="0"/>
        <v>1.0599882040220902E-7</v>
      </c>
      <c r="E7" s="46">
        <v>1068.4000000000001</v>
      </c>
      <c r="F7" s="46">
        <v>1203.9000000000001</v>
      </c>
      <c r="G7" s="46">
        <v>1388.2</v>
      </c>
      <c r="H7" s="46">
        <v>1571.2</v>
      </c>
      <c r="I7" s="46">
        <v>1730.2</v>
      </c>
      <c r="J7" s="46">
        <v>2014.1</v>
      </c>
      <c r="K7" s="46">
        <v>2315</v>
      </c>
      <c r="L7" s="46">
        <v>2751.5</v>
      </c>
      <c r="M7" s="46">
        <v>3377.3</v>
      </c>
      <c r="N7" s="46">
        <v>3995.4</v>
      </c>
      <c r="O7" s="46">
        <v>4666.2</v>
      </c>
      <c r="P7" s="46">
        <v>5279.6</v>
      </c>
    </row>
    <row r="8" spans="1:18">
      <c r="A8" s="45">
        <v>1984</v>
      </c>
      <c r="B8" s="46">
        <f t="shared" si="1"/>
        <v>19586.441666666669</v>
      </c>
      <c r="C8" s="46">
        <f t="shared" si="2"/>
        <v>9.8881312403722906E-8</v>
      </c>
      <c r="D8" s="46">
        <f t="shared" si="0"/>
        <v>7.9441588439527204E-7</v>
      </c>
      <c r="E8" s="46">
        <v>5919</v>
      </c>
      <c r="F8" s="46">
        <v>6846.8</v>
      </c>
      <c r="G8" s="46">
        <v>8216.7999999999993</v>
      </c>
      <c r="H8" s="46">
        <v>10429.9</v>
      </c>
      <c r="I8" s="46">
        <v>12394.8</v>
      </c>
      <c r="J8" s="46">
        <v>14820.4</v>
      </c>
      <c r="K8" s="46">
        <v>18031.3</v>
      </c>
      <c r="L8" s="46">
        <v>21128.2</v>
      </c>
      <c r="M8" s="46">
        <v>26737.3</v>
      </c>
      <c r="N8" s="46">
        <v>31631.1</v>
      </c>
      <c r="O8" s="46">
        <v>36981.599999999999</v>
      </c>
      <c r="P8" s="46">
        <v>41900.1</v>
      </c>
    </row>
    <row r="9" spans="1:18">
      <c r="A9" s="45">
        <v>1985</v>
      </c>
      <c r="B9" s="46">
        <f t="shared" si="1"/>
        <v>145876.59166666665</v>
      </c>
      <c r="C9" s="46">
        <f t="shared" si="2"/>
        <v>7.3645172913313672E-7</v>
      </c>
      <c r="D9" s="46">
        <f t="shared" si="0"/>
        <v>5.9166786675022019E-6</v>
      </c>
      <c r="E9" s="46">
        <v>53116.1</v>
      </c>
      <c r="F9" s="46">
        <v>65887.600000000006</v>
      </c>
      <c r="G9" s="46">
        <v>86158.2</v>
      </c>
      <c r="H9" s="46">
        <v>114405.7</v>
      </c>
      <c r="I9" s="46">
        <v>145697.5</v>
      </c>
      <c r="J9" s="46">
        <v>179067.3</v>
      </c>
      <c r="K9" s="46">
        <v>177015.3</v>
      </c>
      <c r="L9" s="46">
        <v>180131.9</v>
      </c>
      <c r="M9" s="46">
        <v>182104.4</v>
      </c>
      <c r="N9" s="46">
        <v>185889.9</v>
      </c>
      <c r="O9" s="46">
        <v>187708</v>
      </c>
      <c r="P9" s="46">
        <v>193337.2</v>
      </c>
    </row>
    <row r="10" spans="1:18">
      <c r="A10" s="45">
        <v>1986</v>
      </c>
      <c r="B10" s="46">
        <f t="shared" si="1"/>
        <v>264343.44166666665</v>
      </c>
      <c r="C10" s="46">
        <f t="shared" si="2"/>
        <v>1.3345265506700578E-6</v>
      </c>
      <c r="D10" s="46">
        <f t="shared" si="0"/>
        <v>1.0721632472584477E-5</v>
      </c>
      <c r="E10" s="46">
        <v>201169.7</v>
      </c>
      <c r="F10" s="46">
        <v>209156.1</v>
      </c>
      <c r="G10" s="46">
        <v>220610.9</v>
      </c>
      <c r="H10" s="46">
        <v>227293.4</v>
      </c>
      <c r="I10" s="46">
        <v>238595.6</v>
      </c>
      <c r="J10" s="46">
        <v>245716.4</v>
      </c>
      <c r="K10" s="46">
        <v>257742.2</v>
      </c>
      <c r="L10" s="46">
        <v>277363.7</v>
      </c>
      <c r="M10" s="46">
        <v>295162.7</v>
      </c>
      <c r="N10" s="46">
        <v>314348.79999999999</v>
      </c>
      <c r="O10" s="46">
        <v>335718.9</v>
      </c>
      <c r="P10" s="46">
        <v>349242.9</v>
      </c>
    </row>
    <row r="11" spans="1:18">
      <c r="A11" s="45">
        <v>1987</v>
      </c>
      <c r="B11" s="46">
        <f t="shared" si="1"/>
        <v>585833.77500000002</v>
      </c>
      <c r="C11" s="46">
        <f t="shared" si="2"/>
        <v>2.9575567378842748E-6</v>
      </c>
      <c r="D11" s="46">
        <f t="shared" si="0"/>
        <v>2.3761113141203327E-5</v>
      </c>
      <c r="E11" s="46">
        <v>371100.5</v>
      </c>
      <c r="F11" s="46">
        <v>389186.7</v>
      </c>
      <c r="G11" s="46">
        <v>417438.7</v>
      </c>
      <c r="H11" s="46">
        <v>431544.1</v>
      </c>
      <c r="I11" s="46">
        <v>447871.2</v>
      </c>
      <c r="J11" s="46">
        <v>478788.1</v>
      </c>
      <c r="K11" s="46">
        <v>529749.69999999995</v>
      </c>
      <c r="L11" s="46">
        <v>588813.4</v>
      </c>
      <c r="M11" s="46">
        <v>680813.2</v>
      </c>
      <c r="N11" s="46">
        <v>822945.8</v>
      </c>
      <c r="O11" s="46">
        <v>914854.9</v>
      </c>
      <c r="P11" s="46">
        <v>956899</v>
      </c>
    </row>
    <row r="12" spans="1:18">
      <c r="A12" s="45">
        <v>1988</v>
      </c>
      <c r="B12" s="46">
        <f t="shared" si="1"/>
        <v>2749050.0166666671</v>
      </c>
      <c r="C12" s="46">
        <f t="shared" si="2"/>
        <v>1.3878461342679294E-5</v>
      </c>
      <c r="D12" s="46">
        <f t="shared" si="0"/>
        <v>1.115000385166314E-4</v>
      </c>
      <c r="E12" s="46">
        <v>1052942</v>
      </c>
      <c r="F12" s="46">
        <v>1202064.2</v>
      </c>
      <c r="G12" s="46">
        <v>1428321.3</v>
      </c>
      <c r="H12" s="46">
        <v>1633448.9</v>
      </c>
      <c r="I12" s="46">
        <v>1924462.5</v>
      </c>
      <c r="J12" s="46">
        <v>2294124.4</v>
      </c>
      <c r="K12" s="46">
        <v>2807118.7</v>
      </c>
      <c r="L12" s="46">
        <v>3523788.4</v>
      </c>
      <c r="M12" s="46">
        <v>3894638.2</v>
      </c>
      <c r="N12" s="46">
        <v>4242871.9000000004</v>
      </c>
      <c r="O12" s="46">
        <v>4382526.8</v>
      </c>
      <c r="P12" s="46">
        <v>4602292.9000000004</v>
      </c>
    </row>
    <row r="13" spans="1:18">
      <c r="A13" s="45">
        <v>1989</v>
      </c>
      <c r="B13" s="46">
        <f t="shared" si="1"/>
        <v>99941987.024999991</v>
      </c>
      <c r="C13" s="46">
        <f t="shared" si="2"/>
        <v>5.0455284371975911E-4</v>
      </c>
      <c r="D13" s="46">
        <f t="shared" si="0"/>
        <v>4.0535950001477803E-3</v>
      </c>
      <c r="E13" s="46">
        <v>5036562.3</v>
      </c>
      <c r="F13" s="46">
        <v>5711787.0999999996</v>
      </c>
      <c r="G13" s="46">
        <v>7064351.0999999996</v>
      </c>
      <c r="H13" s="46">
        <v>10166738.9</v>
      </c>
      <c r="I13" s="46">
        <v>20964675.199999999</v>
      </c>
      <c r="J13" s="46">
        <v>44566337.399999999</v>
      </c>
      <c r="K13" s="46">
        <v>130979075.59999999</v>
      </c>
      <c r="L13" s="46">
        <v>163295200.30000001</v>
      </c>
      <c r="M13" s="46">
        <v>170729502.59999999</v>
      </c>
      <c r="N13" s="46">
        <v>178305308.80000001</v>
      </c>
      <c r="O13" s="46">
        <v>188578664.09999999</v>
      </c>
      <c r="P13" s="46">
        <v>273905640.89999998</v>
      </c>
    </row>
    <row r="14" spans="1:18">
      <c r="A14" s="45">
        <v>1990</v>
      </c>
      <c r="B14" s="46">
        <f t="shared" si="1"/>
        <v>1921694673.2041671</v>
      </c>
      <c r="C14" s="46">
        <f t="shared" si="2"/>
        <v>9.701593304160901E-3</v>
      </c>
      <c r="D14" s="46">
        <f t="shared" si="0"/>
        <v>7.7942936207206506E-2</v>
      </c>
      <c r="E14" s="46">
        <v>466003956.66000003</v>
      </c>
      <c r="F14" s="46">
        <v>819626015.83000004</v>
      </c>
      <c r="G14" s="46">
        <v>1513832803.52</v>
      </c>
      <c r="H14" s="46">
        <v>1520435259.71</v>
      </c>
      <c r="I14" s="46">
        <v>1635760595.1500001</v>
      </c>
      <c r="J14" s="46">
        <v>1827117221.45</v>
      </c>
      <c r="K14" s="46">
        <v>1996045680.1300001</v>
      </c>
      <c r="L14" s="46">
        <v>2271738149.0900002</v>
      </c>
      <c r="M14" s="46">
        <v>2563228883.5300002</v>
      </c>
      <c r="N14" s="46">
        <v>2662115094.4099998</v>
      </c>
      <c r="O14" s="46">
        <v>2831106053.4000001</v>
      </c>
      <c r="P14" s="46">
        <v>2953326365.5700002</v>
      </c>
    </row>
    <row r="15" spans="1:18">
      <c r="A15" s="45">
        <v>1991</v>
      </c>
      <c r="B15" s="46">
        <f t="shared" si="1"/>
        <v>4770232513.5766668</v>
      </c>
      <c r="C15" s="46">
        <f t="shared" si="2"/>
        <v>2.4082314666482505E-2</v>
      </c>
      <c r="D15" s="46">
        <f t="shared" ref="D15:D33" si="3">B15/B$34</f>
        <v>0.19347814909603311</v>
      </c>
      <c r="E15" s="46">
        <v>3212270958.8899999</v>
      </c>
      <c r="F15" s="46">
        <v>4196702702.1100001</v>
      </c>
      <c r="G15" s="46">
        <v>4438139667.8599997</v>
      </c>
      <c r="H15" s="46">
        <v>4595799331.8400002</v>
      </c>
      <c r="I15" s="46">
        <v>4791769005.3599997</v>
      </c>
      <c r="J15" s="46">
        <v>4906239593.9700003</v>
      </c>
      <c r="K15" s="46">
        <v>5034680011.2200003</v>
      </c>
      <c r="L15" s="46">
        <v>5094680171.3299999</v>
      </c>
      <c r="M15" s="46">
        <v>5202325655.6099997</v>
      </c>
      <c r="N15" s="46">
        <v>5219210054.8000002</v>
      </c>
      <c r="O15" s="46">
        <v>5257750823.0299997</v>
      </c>
      <c r="P15" s="46">
        <v>5293222186.8999996</v>
      </c>
    </row>
    <row r="16" spans="1:18">
      <c r="A16" s="45">
        <v>1992</v>
      </c>
      <c r="B16" s="46">
        <f t="shared" si="1"/>
        <v>5626207387.1199999</v>
      </c>
      <c r="C16" s="46">
        <f t="shared" si="2"/>
        <v>2.8403667177623954E-2</v>
      </c>
      <c r="D16" s="46">
        <f t="shared" si="3"/>
        <v>0.22819604465657903</v>
      </c>
      <c r="E16" s="46">
        <v>5392923105.4899998</v>
      </c>
      <c r="F16" s="46">
        <v>5445776698.9899998</v>
      </c>
      <c r="G16" s="46">
        <v>5532264418.3800001</v>
      </c>
      <c r="H16" s="46">
        <v>5665193783.3999996</v>
      </c>
      <c r="I16" s="46">
        <v>5697604409.1999998</v>
      </c>
      <c r="J16" s="46">
        <v>5707005951.5799999</v>
      </c>
      <c r="K16" s="46">
        <v>5581534142.6499996</v>
      </c>
      <c r="L16" s="46">
        <v>5611197006.5500002</v>
      </c>
      <c r="M16" s="46">
        <v>5666372877.6400003</v>
      </c>
      <c r="N16" s="46">
        <v>5667712684.5100002</v>
      </c>
      <c r="O16" s="46">
        <v>5772751265.4200001</v>
      </c>
      <c r="P16" s="46">
        <v>5774152301.6300001</v>
      </c>
    </row>
    <row r="17" spans="1:16">
      <c r="A17" s="45">
        <v>1993</v>
      </c>
      <c r="B17" s="46">
        <f t="shared" si="1"/>
        <v>5929914122.3325005</v>
      </c>
      <c r="C17" s="46">
        <f t="shared" si="2"/>
        <v>2.9936917630909218E-2</v>
      </c>
      <c r="D17" s="46">
        <f t="shared" si="3"/>
        <v>0.24051423183711451</v>
      </c>
      <c r="E17" s="46">
        <v>5766531322.1000004</v>
      </c>
      <c r="F17" s="46">
        <v>5768864704.1199999</v>
      </c>
      <c r="G17" s="46">
        <v>5801831410.6800003</v>
      </c>
      <c r="H17" s="46">
        <v>5841225271.7799997</v>
      </c>
      <c r="I17" s="46">
        <v>5896411804.6800003</v>
      </c>
      <c r="J17" s="46">
        <v>5957399651.6899996</v>
      </c>
      <c r="K17" s="46">
        <v>5978321202.9399996</v>
      </c>
      <c r="L17" s="46">
        <v>5993399334.6999998</v>
      </c>
      <c r="M17" s="46">
        <v>6029669733.0500002</v>
      </c>
      <c r="N17" s="46">
        <v>6040414028.46</v>
      </c>
      <c r="O17" s="46">
        <v>6041690835.4899998</v>
      </c>
      <c r="P17" s="46">
        <v>6043210168.3000002</v>
      </c>
    </row>
    <row r="18" spans="1:16">
      <c r="A18" s="45">
        <v>1994</v>
      </c>
      <c r="B18" s="46">
        <f t="shared" si="1"/>
        <v>5982100154.293334</v>
      </c>
      <c r="C18" s="46">
        <f t="shared" si="2"/>
        <v>3.0200376579566125E-2</v>
      </c>
      <c r="D18" s="46">
        <f t="shared" si="3"/>
        <v>0.24263087014430637</v>
      </c>
      <c r="E18" s="46">
        <v>6026884645.8000002</v>
      </c>
      <c r="F18" s="46">
        <v>5979500194.3999996</v>
      </c>
      <c r="G18" s="46">
        <v>5964268225.71</v>
      </c>
      <c r="H18" s="46">
        <v>5954816317.6999998</v>
      </c>
      <c r="I18" s="46">
        <v>5956542220.1000004</v>
      </c>
      <c r="J18" s="46">
        <v>5949124952.1000004</v>
      </c>
      <c r="K18" s="46">
        <v>5957168779.3199997</v>
      </c>
      <c r="L18" s="46">
        <v>5961214779.5</v>
      </c>
      <c r="M18" s="46">
        <v>5961697731.4700003</v>
      </c>
      <c r="N18" s="46">
        <v>5986879130.8900003</v>
      </c>
      <c r="O18" s="46">
        <v>6024985487.3199997</v>
      </c>
      <c r="P18" s="46">
        <v>6062119387.21</v>
      </c>
    </row>
    <row r="19" spans="1:16">
      <c r="A19" s="45">
        <v>1995</v>
      </c>
      <c r="B19" s="46">
        <f t="shared" si="1"/>
        <v>6256226652.4800005</v>
      </c>
      <c r="C19" s="46">
        <f t="shared" si="2"/>
        <v>3.1584292472337239E-2</v>
      </c>
      <c r="D19" s="46">
        <f t="shared" si="3"/>
        <v>0.25374929829982751</v>
      </c>
      <c r="E19" s="46">
        <v>6099556241.0799999</v>
      </c>
      <c r="F19" s="46">
        <v>6127638844.3400002</v>
      </c>
      <c r="G19" s="46">
        <v>6132803762.4799995</v>
      </c>
      <c r="H19" s="46">
        <v>6191879180.46</v>
      </c>
      <c r="I19" s="46">
        <v>6236541987.9799995</v>
      </c>
      <c r="J19" s="46">
        <v>6288414150.0200005</v>
      </c>
      <c r="K19" s="46">
        <v>6300662115.3400002</v>
      </c>
      <c r="L19" s="46">
        <v>6330702321.3999996</v>
      </c>
      <c r="M19" s="46">
        <v>6339778784.6099997</v>
      </c>
      <c r="N19" s="46">
        <v>6340784228.9499998</v>
      </c>
      <c r="O19" s="46">
        <v>6335989908.1400003</v>
      </c>
      <c r="P19" s="46">
        <v>6349968304.96</v>
      </c>
    </row>
    <row r="20" spans="1:16">
      <c r="A20" s="45">
        <v>1996</v>
      </c>
      <c r="B20" s="46">
        <f t="shared" si="1"/>
        <v>6283896224.5699997</v>
      </c>
      <c r="C20" s="46">
        <f t="shared" si="2"/>
        <v>3.1723981122704234E-2</v>
      </c>
      <c r="D20" s="46">
        <f t="shared" si="3"/>
        <v>0.25487156174904424</v>
      </c>
      <c r="E20" s="46">
        <v>6340797344.3500004</v>
      </c>
      <c r="F20" s="46">
        <v>6305697047.3199997</v>
      </c>
      <c r="G20" s="46">
        <v>6259013212.4099998</v>
      </c>
      <c r="H20" s="46">
        <v>6263010903.1700001</v>
      </c>
      <c r="I20" s="46">
        <v>6253315539.3100004</v>
      </c>
      <c r="J20" s="46">
        <v>6257240087.8699999</v>
      </c>
      <c r="K20" s="46">
        <v>6252478754.2700005</v>
      </c>
      <c r="L20" s="46">
        <v>6308170370.21</v>
      </c>
      <c r="M20" s="46">
        <v>6321603776.4700003</v>
      </c>
      <c r="N20" s="46">
        <v>6328488671.6400003</v>
      </c>
      <c r="O20" s="46">
        <v>6279630006.2700005</v>
      </c>
      <c r="P20" s="46">
        <v>6237308981.5500002</v>
      </c>
    </row>
    <row r="21" spans="1:16">
      <c r="A21" s="45">
        <v>1997</v>
      </c>
      <c r="B21" s="46">
        <f t="shared" si="1"/>
        <v>6139855281.4316664</v>
      </c>
      <c r="C21" s="46">
        <f t="shared" si="2"/>
        <v>3.0996796586595873E-2</v>
      </c>
      <c r="D21" s="46">
        <f t="shared" si="3"/>
        <v>0.24902933603087773</v>
      </c>
      <c r="E21" s="46">
        <v>6203646049</v>
      </c>
      <c r="F21" s="46">
        <v>6188464854.7700005</v>
      </c>
      <c r="G21" s="46">
        <v>6185716618.6899996</v>
      </c>
      <c r="H21" s="46">
        <v>6195090138.1300001</v>
      </c>
      <c r="I21" s="46">
        <v>6195851281.1099997</v>
      </c>
      <c r="J21" s="46">
        <v>6187054280.4099998</v>
      </c>
      <c r="K21" s="46">
        <v>6138073531.6099997</v>
      </c>
      <c r="L21" s="46">
        <v>6103670129.9499998</v>
      </c>
      <c r="M21" s="46">
        <v>6104807891.4399996</v>
      </c>
      <c r="N21" s="46">
        <v>6088348645.6000004</v>
      </c>
      <c r="O21" s="46">
        <v>6083326273.9200001</v>
      </c>
      <c r="P21" s="46">
        <v>6004213682.5500002</v>
      </c>
    </row>
    <row r="22" spans="1:16">
      <c r="A22" s="45">
        <v>1998</v>
      </c>
      <c r="B22" s="46">
        <f t="shared" si="1"/>
        <v>5922627619.0675001</v>
      </c>
      <c r="C22" s="46">
        <f t="shared" si="2"/>
        <v>2.9900132031057076E-2</v>
      </c>
      <c r="D22" s="46">
        <f t="shared" si="3"/>
        <v>0.24021869505539956</v>
      </c>
      <c r="E22" s="46">
        <v>5994443831.9399996</v>
      </c>
      <c r="F22" s="46">
        <v>5986019669.0699997</v>
      </c>
      <c r="G22" s="46">
        <v>6015838690.0900002</v>
      </c>
      <c r="H22" s="46">
        <v>6010647612.3100004</v>
      </c>
      <c r="I22" s="46">
        <v>5954772032.0100002</v>
      </c>
      <c r="J22" s="46">
        <v>5872494882.9499998</v>
      </c>
      <c r="K22" s="46">
        <v>5854653500.1099997</v>
      </c>
      <c r="L22" s="46">
        <v>5856447191.5500002</v>
      </c>
      <c r="M22" s="46">
        <v>5863972190.0200005</v>
      </c>
      <c r="N22" s="46">
        <v>5876734065.1099997</v>
      </c>
      <c r="O22" s="46">
        <v>5914984759.3100004</v>
      </c>
      <c r="P22" s="46">
        <v>5870523004.3400002</v>
      </c>
    </row>
    <row r="23" spans="1:16">
      <c r="A23" s="45">
        <v>1999</v>
      </c>
      <c r="B23" s="46">
        <f t="shared" si="1"/>
        <v>5727307454.3916664</v>
      </c>
      <c r="C23" s="46">
        <f t="shared" si="2"/>
        <v>2.8914066539900175E-2</v>
      </c>
      <c r="D23" s="46">
        <f t="shared" si="3"/>
        <v>0.23229661078905464</v>
      </c>
      <c r="E23" s="46">
        <v>5823100303.3400002</v>
      </c>
      <c r="F23" s="46">
        <v>5779321869.7799997</v>
      </c>
      <c r="G23" s="46">
        <v>5770765921.6800003</v>
      </c>
      <c r="H23" s="46">
        <v>5759895340.4399996</v>
      </c>
      <c r="I23" s="46">
        <v>5761114256.6000004</v>
      </c>
      <c r="J23" s="46">
        <v>5739708899.6099997</v>
      </c>
      <c r="K23" s="46">
        <v>5719562472.6300001</v>
      </c>
      <c r="L23" s="46">
        <v>5726163067.5299997</v>
      </c>
      <c r="M23" s="46">
        <v>5728476611.9200001</v>
      </c>
      <c r="N23" s="46">
        <v>5707523287.9200001</v>
      </c>
      <c r="O23" s="46">
        <v>5627027551.9399996</v>
      </c>
      <c r="P23" s="46">
        <v>5585029869.3100004</v>
      </c>
    </row>
    <row r="24" spans="1:16">
      <c r="A24" s="45">
        <v>2000</v>
      </c>
      <c r="B24" s="46">
        <f t="shared" si="1"/>
        <v>5545923206.229167</v>
      </c>
      <c r="C24" s="46">
        <f t="shared" si="2"/>
        <v>2.7998355926767509E-2</v>
      </c>
      <c r="D24" s="46">
        <f t="shared" si="3"/>
        <v>0.22493976004650185</v>
      </c>
      <c r="E24" s="46">
        <v>5575984311.3199997</v>
      </c>
      <c r="F24" s="46">
        <v>5552745681.7200003</v>
      </c>
      <c r="G24" s="46">
        <v>5576359478.46</v>
      </c>
      <c r="H24" s="46">
        <v>5578613332.3599997</v>
      </c>
      <c r="I24" s="46">
        <v>5568366793.0500002</v>
      </c>
      <c r="J24" s="46">
        <v>5564381464.5200005</v>
      </c>
      <c r="K24" s="46">
        <v>5568533717.8199997</v>
      </c>
      <c r="L24" s="46">
        <v>5563299113.29</v>
      </c>
      <c r="M24" s="46">
        <v>5536343688.8599997</v>
      </c>
      <c r="N24" s="46">
        <v>5529785639.46</v>
      </c>
      <c r="O24" s="46">
        <v>5502624546.0100002</v>
      </c>
      <c r="P24" s="46">
        <v>5434040707.8800001</v>
      </c>
    </row>
    <row r="25" spans="1:16">
      <c r="A25" s="45">
        <v>2001</v>
      </c>
      <c r="B25" s="46">
        <f t="shared" si="1"/>
        <v>5288147061.2733335</v>
      </c>
      <c r="C25" s="46">
        <f t="shared" si="2"/>
        <v>2.6696984092444781E-2</v>
      </c>
      <c r="D25" s="46">
        <f t="shared" si="3"/>
        <v>0.21448449371195363</v>
      </c>
      <c r="E25" s="46">
        <v>5414508430.0100002</v>
      </c>
      <c r="F25" s="46">
        <v>5362948945.4300003</v>
      </c>
      <c r="G25" s="46">
        <v>5266121277.6900015</v>
      </c>
      <c r="H25" s="46">
        <v>5298086199.7200003</v>
      </c>
      <c r="I25" s="46">
        <v>5335351809.2200003</v>
      </c>
      <c r="J25" s="46">
        <v>5354200932.5299997</v>
      </c>
      <c r="K25" s="46">
        <v>5299720002.8900003</v>
      </c>
      <c r="L25" s="46">
        <v>5246073484.3999996</v>
      </c>
      <c r="M25" s="46">
        <v>5278922167.4099998</v>
      </c>
      <c r="N25" s="46">
        <v>5241904314.9300003</v>
      </c>
      <c r="O25" s="46">
        <v>5205632842.3199997</v>
      </c>
      <c r="P25" s="46">
        <v>5154294328.7299995</v>
      </c>
    </row>
    <row r="26" spans="1:16">
      <c r="A26" s="45">
        <v>2002</v>
      </c>
      <c r="B26" s="46">
        <f t="shared" si="1"/>
        <v>7573003374.6608343</v>
      </c>
      <c r="C26" s="46">
        <f t="shared" si="2"/>
        <v>3.8231983392812238E-2</v>
      </c>
      <c r="D26" s="46">
        <f t="shared" si="3"/>
        <v>0.30715707711463153</v>
      </c>
      <c r="E26" s="46">
        <v>5326671484.2299995</v>
      </c>
      <c r="F26" s="46">
        <v>5815115656.8599997</v>
      </c>
      <c r="G26" s="46">
        <v>5933436936.1800003</v>
      </c>
      <c r="H26" s="46">
        <v>6595864089.2600002</v>
      </c>
      <c r="I26" s="46">
        <v>7246747468.1899996</v>
      </c>
      <c r="J26" s="46">
        <v>8041812239.5699997</v>
      </c>
      <c r="K26" s="46">
        <v>8384581146.0200005</v>
      </c>
      <c r="L26" s="46">
        <v>8635424585.4699993</v>
      </c>
      <c r="M26" s="46">
        <v>8761310809.1599998</v>
      </c>
      <c r="N26" s="46">
        <v>8677695001.9699993</v>
      </c>
      <c r="O26" s="46">
        <v>8727728064.0699997</v>
      </c>
      <c r="P26" s="46">
        <v>8729653014.9500008</v>
      </c>
    </row>
    <row r="27" spans="1:16">
      <c r="A27" s="45">
        <v>2003</v>
      </c>
      <c r="B27" s="46">
        <f t="shared" si="1"/>
        <v>8972330960.5916653</v>
      </c>
      <c r="C27" s="46">
        <f t="shared" si="2"/>
        <v>4.5296428815538275E-2</v>
      </c>
      <c r="D27" s="46">
        <f t="shared" si="3"/>
        <v>0.36391307601706663</v>
      </c>
      <c r="E27" s="46">
        <v>8925927314.9099998</v>
      </c>
      <c r="F27" s="46">
        <v>8945744216.2600002</v>
      </c>
      <c r="G27" s="46">
        <v>8990320260.25</v>
      </c>
      <c r="H27" s="46">
        <v>9015196596.1900005</v>
      </c>
      <c r="I27" s="46">
        <v>9055452068.9200001</v>
      </c>
      <c r="J27" s="46">
        <v>8880753254.8299999</v>
      </c>
      <c r="K27" s="46">
        <v>8917197552.1000004</v>
      </c>
      <c r="L27" s="46">
        <v>8970271054.7399998</v>
      </c>
      <c r="M27" s="46">
        <v>8976691508.6200008</v>
      </c>
      <c r="N27" s="46">
        <v>8976691508.6200008</v>
      </c>
      <c r="O27" s="46">
        <v>8973626405.6299992</v>
      </c>
      <c r="P27" s="46">
        <v>9040099786.0300007</v>
      </c>
    </row>
    <row r="28" spans="1:16">
      <c r="A28" s="45">
        <v>2004</v>
      </c>
      <c r="B28" s="46">
        <f t="shared" si="1"/>
        <v>9408531062.0908337</v>
      </c>
      <c r="C28" s="46">
        <f t="shared" si="2"/>
        <v>4.7498566357462468E-2</v>
      </c>
      <c r="D28" s="46">
        <f t="shared" si="3"/>
        <v>0.38160512520614948</v>
      </c>
      <c r="E28" s="46">
        <v>9155343892.8899994</v>
      </c>
      <c r="F28" s="46">
        <v>9137162898.2299995</v>
      </c>
      <c r="G28" s="46">
        <v>9154013626.4799995</v>
      </c>
      <c r="H28" s="46">
        <v>9188831012.9500008</v>
      </c>
      <c r="I28" s="46">
        <v>9204100216.9799995</v>
      </c>
      <c r="J28" s="46">
        <v>9352864619.5799999</v>
      </c>
      <c r="K28" s="46">
        <v>9426466167.0200005</v>
      </c>
      <c r="L28" s="46">
        <v>9570271132.1800003</v>
      </c>
      <c r="M28" s="46">
        <v>9694809315.2099991</v>
      </c>
      <c r="N28" s="46">
        <v>9685205514.5300007</v>
      </c>
      <c r="O28" s="46">
        <v>9664063279.5200005</v>
      </c>
      <c r="P28" s="46">
        <v>9669241069.5200005</v>
      </c>
    </row>
    <row r="29" spans="1:16">
      <c r="A29" s="45">
        <v>2005</v>
      </c>
      <c r="B29" s="46">
        <f t="shared" si="1"/>
        <v>10156043469.258335</v>
      </c>
      <c r="C29" s="46">
        <f t="shared" si="2"/>
        <v>5.1272350749580073E-2</v>
      </c>
      <c r="D29" s="46">
        <f t="shared" si="3"/>
        <v>0.41192383955675221</v>
      </c>
      <c r="E29" s="46">
        <v>9707331837.9899998</v>
      </c>
      <c r="F29" s="46">
        <v>9855828370.9099998</v>
      </c>
      <c r="G29" s="46">
        <v>9912273518.5299988</v>
      </c>
      <c r="H29" s="46">
        <v>9871031376.8299999</v>
      </c>
      <c r="I29" s="46">
        <v>10002194048.59</v>
      </c>
      <c r="J29" s="46">
        <v>10087300915.969997</v>
      </c>
      <c r="K29" s="46">
        <v>10078157275.190001</v>
      </c>
      <c r="L29" s="46">
        <v>10195421424.82</v>
      </c>
      <c r="M29" s="46">
        <v>10419547409</v>
      </c>
      <c r="N29" s="46">
        <v>10557224981.799999</v>
      </c>
      <c r="O29" s="46">
        <v>10615519669.059999</v>
      </c>
      <c r="P29" s="46">
        <v>10570690802.41</v>
      </c>
    </row>
    <row r="30" spans="1:16">
      <c r="A30" s="45">
        <v>2006</v>
      </c>
      <c r="B30" s="46">
        <f t="shared" si="1"/>
        <v>11069013342.080833</v>
      </c>
      <c r="C30" s="46">
        <f t="shared" si="2"/>
        <v>5.588144007504877E-2</v>
      </c>
      <c r="D30" s="46">
        <f t="shared" si="3"/>
        <v>0.44895342263711557</v>
      </c>
      <c r="E30" s="46">
        <v>10698587132.309999</v>
      </c>
      <c r="F30" s="46">
        <v>10707529257.469997</v>
      </c>
      <c r="G30" s="46">
        <v>10854688558.440001</v>
      </c>
      <c r="H30" s="46">
        <v>10889813167.799999</v>
      </c>
      <c r="I30" s="46">
        <v>10932318406.68</v>
      </c>
      <c r="J30" s="46">
        <v>10994167901.57</v>
      </c>
      <c r="K30" s="46">
        <v>11043779337.67</v>
      </c>
      <c r="L30" s="46">
        <v>11059783029.99</v>
      </c>
      <c r="M30" s="46">
        <v>11152709584.74</v>
      </c>
      <c r="N30" s="46">
        <v>11378202627.93</v>
      </c>
      <c r="O30" s="46">
        <v>11457690574.370001</v>
      </c>
      <c r="P30" s="46">
        <v>11658890526</v>
      </c>
    </row>
    <row r="31" spans="1:16">
      <c r="A31" s="45">
        <v>2007</v>
      </c>
      <c r="B31" s="46">
        <f t="shared" si="1"/>
        <v>13318902841.634165</v>
      </c>
      <c r="C31" s="46">
        <f t="shared" si="2"/>
        <v>6.7239910912444648E-2</v>
      </c>
      <c r="D31" s="46">
        <f t="shared" si="3"/>
        <v>0.54020777026173317</v>
      </c>
      <c r="E31" s="46">
        <v>11837814274.83</v>
      </c>
      <c r="F31" s="46">
        <v>11975958083.069998</v>
      </c>
      <c r="G31" s="46">
        <v>11984565419.950001</v>
      </c>
      <c r="H31" s="46">
        <v>12299866365.040001</v>
      </c>
      <c r="I31" s="46">
        <v>12500288182.900003</v>
      </c>
      <c r="J31" s="46">
        <v>12924432023.57</v>
      </c>
      <c r="K31" s="46">
        <v>13339755980.59</v>
      </c>
      <c r="L31" s="46">
        <v>13952512491.799999</v>
      </c>
      <c r="M31" s="46">
        <v>14321832250.99</v>
      </c>
      <c r="N31" s="46">
        <v>14746663224.049999</v>
      </c>
      <c r="O31" s="46">
        <v>14875847592.08</v>
      </c>
      <c r="P31" s="46">
        <v>15067298210.74</v>
      </c>
    </row>
    <row r="32" spans="1:16">
      <c r="A32" s="45">
        <v>2008</v>
      </c>
      <c r="B32" s="46">
        <f t="shared" si="1"/>
        <v>17177121689.123335</v>
      </c>
      <c r="C32" s="46">
        <f t="shared" si="2"/>
        <v>8.6717963622231983E-2</v>
      </c>
      <c r="D32" s="46">
        <f t="shared" si="3"/>
        <v>0.69669511952511987</v>
      </c>
      <c r="E32" s="46">
        <v>15232285547.800001</v>
      </c>
      <c r="F32" s="46">
        <v>15798840948.43</v>
      </c>
      <c r="G32" s="46">
        <v>16131528868.07</v>
      </c>
      <c r="H32" s="46">
        <v>16466329606.889999</v>
      </c>
      <c r="I32" s="46">
        <v>16898083313.309999</v>
      </c>
      <c r="J32" s="46">
        <v>17301484056.619999</v>
      </c>
      <c r="K32" s="46">
        <v>17514020660.060001</v>
      </c>
      <c r="L32" s="46">
        <v>17811007216.73</v>
      </c>
      <c r="M32" s="46">
        <v>18034875541.09</v>
      </c>
      <c r="N32" s="46">
        <v>18224285412.220001</v>
      </c>
      <c r="O32" s="46">
        <v>18328051912.290001</v>
      </c>
      <c r="P32" s="46">
        <v>18384667185.970001</v>
      </c>
    </row>
    <row r="33" spans="1:16">
      <c r="A33" s="45">
        <v>2009</v>
      </c>
      <c r="B33" s="46">
        <f t="shared" si="1"/>
        <v>19801319145.009167</v>
      </c>
      <c r="C33" s="46">
        <f t="shared" si="2"/>
        <v>9.9966112155822268E-2</v>
      </c>
      <c r="D33" s="46">
        <f t="shared" si="3"/>
        <v>0.8031312031294856</v>
      </c>
      <c r="E33" s="46">
        <v>18423241482.029999</v>
      </c>
      <c r="F33" s="46">
        <v>18633501699.5</v>
      </c>
      <c r="G33" s="46">
        <v>18883179669.470001</v>
      </c>
      <c r="H33" s="46">
        <v>19134925282.310001</v>
      </c>
      <c r="I33" s="46">
        <v>19252373374.709999</v>
      </c>
      <c r="J33" s="46">
        <v>19377381444.66</v>
      </c>
      <c r="K33" s="46">
        <v>19872205050.18</v>
      </c>
      <c r="L33" s="46">
        <v>20343584896.84</v>
      </c>
      <c r="M33" s="46">
        <v>20492413205.560001</v>
      </c>
      <c r="N33" s="46">
        <v>20794855936.699997</v>
      </c>
      <c r="O33" s="46">
        <v>21012060972.700001</v>
      </c>
      <c r="P33" s="46">
        <v>21396106725.450001</v>
      </c>
    </row>
    <row r="34" spans="1:16">
      <c r="A34" s="45">
        <v>2010</v>
      </c>
      <c r="B34" s="46">
        <f t="shared" si="1"/>
        <v>24655148583.259167</v>
      </c>
      <c r="C34" s="46">
        <f t="shared" si="2"/>
        <v>0.12447046231835315</v>
      </c>
      <c r="D34" s="46">
        <f>B34/B$34</f>
        <v>1</v>
      </c>
      <c r="E34" s="46">
        <v>21748227798.470001</v>
      </c>
      <c r="F34" s="46">
        <v>22316160107.310001</v>
      </c>
      <c r="G34" s="46">
        <v>23020101397.060001</v>
      </c>
      <c r="H34" s="46">
        <v>23563739783.869999</v>
      </c>
      <c r="I34" s="46">
        <v>24008653867.279999</v>
      </c>
      <c r="J34" s="46">
        <v>24512095092.799995</v>
      </c>
      <c r="K34" s="46">
        <v>25096968281.220001</v>
      </c>
      <c r="L34" s="46">
        <v>25646483068.859997</v>
      </c>
      <c r="M34" s="46">
        <v>25703559155.66</v>
      </c>
      <c r="N34" s="46">
        <v>26366337766.110001</v>
      </c>
      <c r="O34" s="46">
        <v>26777167037.469997</v>
      </c>
      <c r="P34" s="46">
        <v>27102289643</v>
      </c>
    </row>
    <row r="35" spans="1:16">
      <c r="A35" s="45">
        <v>2011</v>
      </c>
      <c r="B35" s="46">
        <f t="shared" si="1"/>
        <v>31426912943.269993</v>
      </c>
      <c r="C35" s="46">
        <f t="shared" si="2"/>
        <v>0.15865742484081033</v>
      </c>
      <c r="D35" s="46">
        <f t="shared" ref="D35:D44" si="4">B35/B$34</f>
        <v>1.2746592395151433</v>
      </c>
      <c r="E35" s="46">
        <v>27923922128.66</v>
      </c>
      <c r="F35" s="46">
        <v>28171601686.499996</v>
      </c>
      <c r="G35" s="46">
        <v>29007269276.189999</v>
      </c>
      <c r="H35" s="46">
        <v>29754465759.299999</v>
      </c>
      <c r="I35" s="46">
        <v>30502855297.200001</v>
      </c>
      <c r="J35" s="46">
        <v>30976795288.740002</v>
      </c>
      <c r="K35" s="46">
        <v>31934202005.139999</v>
      </c>
      <c r="L35" s="46">
        <v>32624464942.799999</v>
      </c>
      <c r="M35" s="46">
        <v>33335416900.669998</v>
      </c>
      <c r="N35" s="46">
        <v>33682274061.300003</v>
      </c>
      <c r="O35" s="46">
        <v>34323360749.240002</v>
      </c>
      <c r="P35" s="46">
        <v>34886327223.5</v>
      </c>
    </row>
    <row r="36" spans="1:16">
      <c r="A36" s="45">
        <v>2012</v>
      </c>
      <c r="B36" s="46">
        <f t="shared" si="1"/>
        <v>40070562555.826668</v>
      </c>
      <c r="C36" s="46">
        <f t="shared" si="2"/>
        <v>0.20229451993920713</v>
      </c>
      <c r="D36" s="46">
        <f t="shared" si="4"/>
        <v>1.6252411710483285</v>
      </c>
      <c r="E36" s="46">
        <v>35564362969.489998</v>
      </c>
      <c r="F36" s="46">
        <v>35844109122.309998</v>
      </c>
      <c r="G36" s="46">
        <v>36852826823.080002</v>
      </c>
      <c r="H36" s="46">
        <v>37970756174.120003</v>
      </c>
      <c r="I36" s="46">
        <v>38655761048.650002</v>
      </c>
      <c r="J36" s="46">
        <v>39788893309.059998</v>
      </c>
      <c r="K36" s="46">
        <v>41058615692.110001</v>
      </c>
      <c r="L36" s="46">
        <v>41642517082.900002</v>
      </c>
      <c r="M36" s="46">
        <v>42577778267.449997</v>
      </c>
      <c r="N36" s="46">
        <v>43143239960.779999</v>
      </c>
      <c r="O36" s="46">
        <v>43545449539.839996</v>
      </c>
      <c r="P36" s="46">
        <v>44202440680.129997</v>
      </c>
    </row>
    <row r="37" spans="1:16">
      <c r="A37" s="45">
        <v>2013</v>
      </c>
      <c r="B37" s="46">
        <f t="shared" si="1"/>
        <v>49674596308.684998</v>
      </c>
      <c r="C37" s="46">
        <f t="shared" si="2"/>
        <v>0.25078007326298768</v>
      </c>
      <c r="D37" s="46">
        <f t="shared" si="4"/>
        <v>2.014775783684144</v>
      </c>
      <c r="E37" s="46">
        <v>44946954000.449997</v>
      </c>
      <c r="F37" s="46">
        <v>45579306140.029999</v>
      </c>
      <c r="G37" s="46">
        <v>45762321755.349998</v>
      </c>
      <c r="H37" s="46">
        <v>46232140429.660004</v>
      </c>
      <c r="I37" s="46">
        <v>47227629524.839996</v>
      </c>
      <c r="J37" s="46">
        <v>48505205247.930008</v>
      </c>
      <c r="K37" s="46">
        <v>50058670819.739998</v>
      </c>
      <c r="L37" s="46">
        <v>51112939083.469994</v>
      </c>
      <c r="M37" s="46">
        <v>51489078937.170006</v>
      </c>
      <c r="N37" s="46">
        <v>53437512199.040001</v>
      </c>
      <c r="O37" s="46">
        <v>55031426332.080002</v>
      </c>
      <c r="P37" s="46">
        <v>56711971234.459999</v>
      </c>
    </row>
    <row r="38" spans="1:16">
      <c r="A38" s="45">
        <v>2014</v>
      </c>
      <c r="B38" s="46">
        <f t="shared" si="1"/>
        <v>69458587415.313339</v>
      </c>
      <c r="C38" s="46">
        <f t="shared" si="2"/>
        <v>0.3506587055587293</v>
      </c>
      <c r="D38" s="46">
        <f t="shared" si="4"/>
        <v>2.8172041705916016</v>
      </c>
      <c r="E38" s="46">
        <v>59169863530.099998</v>
      </c>
      <c r="F38" s="46">
        <v>62697716815.069992</v>
      </c>
      <c r="G38" s="46">
        <v>63845551556.499992</v>
      </c>
      <c r="H38" s="46">
        <v>66194896097.739998</v>
      </c>
      <c r="I38" s="46">
        <v>67886750505.220016</v>
      </c>
      <c r="J38" s="46">
        <v>68774043571.089996</v>
      </c>
      <c r="K38" s="46">
        <v>70457109915.12999</v>
      </c>
      <c r="L38" s="46">
        <v>71959880072.850006</v>
      </c>
      <c r="M38" s="46">
        <v>73485609011.759979</v>
      </c>
      <c r="N38" s="46">
        <v>74561334587.229996</v>
      </c>
      <c r="O38" s="46">
        <v>76670659367.140015</v>
      </c>
      <c r="P38" s="46">
        <v>77799633953.929993</v>
      </c>
    </row>
    <row r="39" spans="1:16">
      <c r="A39" s="45">
        <v>2015</v>
      </c>
      <c r="B39" s="46">
        <f t="shared" si="1"/>
        <v>87377811824.915833</v>
      </c>
      <c r="C39" s="46">
        <f t="shared" si="2"/>
        <v>0.44112314300138139</v>
      </c>
      <c r="D39" s="46">
        <f t="shared" si="4"/>
        <v>3.5439985903895677</v>
      </c>
      <c r="E39" s="46">
        <v>79385749204.279999</v>
      </c>
      <c r="F39" s="46">
        <v>80133369382.580002</v>
      </c>
      <c r="G39" s="46">
        <v>81865275540.990021</v>
      </c>
      <c r="H39" s="46">
        <v>82886729354.460007</v>
      </c>
      <c r="I39" s="46">
        <v>84460848615.949997</v>
      </c>
      <c r="J39" s="46">
        <v>86302881097.509995</v>
      </c>
      <c r="K39" s="46">
        <v>87958980729.960022</v>
      </c>
      <c r="L39" s="46">
        <v>89633629165.790009</v>
      </c>
      <c r="M39" s="46">
        <v>91503240164.880005</v>
      </c>
      <c r="N39" s="46">
        <v>92930091829.949997</v>
      </c>
      <c r="O39" s="46">
        <v>94444530931.339981</v>
      </c>
      <c r="P39" s="46">
        <v>97028415881.300003</v>
      </c>
    </row>
    <row r="40" spans="1:16">
      <c r="A40" s="45">
        <v>2016</v>
      </c>
      <c r="B40" s="46">
        <f t="shared" si="1"/>
        <v>120113886028.35835</v>
      </c>
      <c r="C40" s="46">
        <f t="shared" si="2"/>
        <v>0.60638981242867929</v>
      </c>
      <c r="D40" s="46">
        <f t="shared" si="4"/>
        <v>4.8717567295423079</v>
      </c>
      <c r="E40" s="46">
        <v>102730071214.63</v>
      </c>
      <c r="F40" s="46">
        <v>105494302341.49004</v>
      </c>
      <c r="G40" s="46">
        <v>109465586189.40001</v>
      </c>
      <c r="H40" s="46">
        <v>112268259490.89</v>
      </c>
      <c r="I40" s="46">
        <v>116567290800.00999</v>
      </c>
      <c r="J40" s="46">
        <v>119277052952.46999</v>
      </c>
      <c r="K40" s="46">
        <v>124500283939.17001</v>
      </c>
      <c r="L40" s="46">
        <v>126166580607.87</v>
      </c>
      <c r="M40" s="46">
        <v>128254265068.7</v>
      </c>
      <c r="N40" s="46">
        <v>130794297032.88</v>
      </c>
      <c r="O40" s="46">
        <v>132296146669.97998</v>
      </c>
      <c r="P40" s="46">
        <v>133552496032.80998</v>
      </c>
    </row>
    <row r="41" spans="1:16">
      <c r="A41" s="45">
        <v>2017</v>
      </c>
      <c r="B41" s="46">
        <f t="shared" si="1"/>
        <v>148235051640.8967</v>
      </c>
      <c r="C41" s="46">
        <f t="shared" si="2"/>
        <v>0.74835831336484049</v>
      </c>
      <c r="D41" s="46">
        <f t="shared" si="4"/>
        <v>6.0123365770972566</v>
      </c>
      <c r="E41" s="46">
        <v>135924664317.57999</v>
      </c>
      <c r="F41" s="46">
        <v>137727224677.98001</v>
      </c>
      <c r="G41" s="46">
        <v>139855685929.20001</v>
      </c>
      <c r="H41" s="46">
        <v>142879882109</v>
      </c>
      <c r="I41" s="46">
        <v>145321922002.35001</v>
      </c>
      <c r="J41" s="46">
        <v>146794468327.87</v>
      </c>
      <c r="K41" s="46">
        <v>148739905392.19003</v>
      </c>
      <c r="L41" s="46">
        <v>151181939528.12</v>
      </c>
      <c r="M41" s="46">
        <v>153874188034.76001</v>
      </c>
      <c r="N41" s="46">
        <v>155388299461.34003</v>
      </c>
      <c r="O41" s="46">
        <v>159015653778.47</v>
      </c>
      <c r="P41" s="46">
        <v>162116786131.90002</v>
      </c>
    </row>
    <row r="42" spans="1:16">
      <c r="A42" s="45">
        <v>2018</v>
      </c>
      <c r="B42" s="46">
        <f t="shared" si="1"/>
        <v>198080316599.12753</v>
      </c>
      <c r="C42" s="46">
        <f t="shared" si="2"/>
        <v>1</v>
      </c>
      <c r="D42" s="46">
        <f t="shared" si="4"/>
        <v>8.0340345924187204</v>
      </c>
      <c r="E42" s="46">
        <v>163696056634.80002</v>
      </c>
      <c r="F42" s="46">
        <v>167800490917.91003</v>
      </c>
      <c r="G42" s="46">
        <v>171046907456.77002</v>
      </c>
      <c r="H42" s="46">
        <v>175629553897.10004</v>
      </c>
      <c r="I42" s="46">
        <v>180328509617.38007</v>
      </c>
      <c r="J42" s="46">
        <v>188365090996.37997</v>
      </c>
      <c r="K42" s="46">
        <v>193900158143.58997</v>
      </c>
      <c r="L42" s="46">
        <v>199236675556.73004</v>
      </c>
      <c r="M42" s="46">
        <v>218784230923.04999</v>
      </c>
      <c r="N42" s="46">
        <v>230110697003.78</v>
      </c>
      <c r="O42" s="46">
        <v>241894147924.57996</v>
      </c>
      <c r="P42" s="46">
        <v>246171280117.46002</v>
      </c>
    </row>
    <row r="43" spans="1:16">
      <c r="A43" s="45">
        <v>2019</v>
      </c>
      <c r="B43" s="46">
        <f t="shared" si="1"/>
        <v>314504824788.21753</v>
      </c>
      <c r="C43" s="46">
        <f t="shared" si="2"/>
        <v>1.5877641463220622</v>
      </c>
      <c r="D43" s="46">
        <f t="shared" si="4"/>
        <v>12.756152076153626</v>
      </c>
      <c r="E43" s="46">
        <v>253492219140.71002</v>
      </c>
      <c r="F43" s="46">
        <v>262902930136.59998</v>
      </c>
      <c r="G43" s="46">
        <v>269979825940.37</v>
      </c>
      <c r="H43" s="46">
        <v>279859484693.12994</v>
      </c>
      <c r="I43" s="46">
        <v>287325751488.58002</v>
      </c>
      <c r="J43" s="46">
        <v>294535825579.97998</v>
      </c>
      <c r="K43" s="46">
        <v>306639347239.18011</v>
      </c>
      <c r="L43" s="46">
        <v>324728463580.60999</v>
      </c>
      <c r="M43" s="46">
        <v>347133791625.37006</v>
      </c>
      <c r="N43" s="46">
        <v>363339647171.23999</v>
      </c>
      <c r="O43" s="46">
        <v>387474430058.95996</v>
      </c>
      <c r="P43" s="46">
        <v>396646180803.88</v>
      </c>
    </row>
    <row r="44" spans="1:16">
      <c r="A44" s="45">
        <v>2020</v>
      </c>
      <c r="B44" s="46">
        <f t="shared" si="1"/>
        <v>466069619390.46503</v>
      </c>
      <c r="C44" s="46">
        <f t="shared" si="2"/>
        <v>2.3529325245056576</v>
      </c>
      <c r="D44" s="46">
        <f t="shared" si="4"/>
        <v>18.903541295505558</v>
      </c>
      <c r="E44" s="46">
        <v>414740599064.28992</v>
      </c>
      <c r="F44" s="46">
        <v>419780155693.76996</v>
      </c>
      <c r="G44" s="46">
        <v>428828599567.56006</v>
      </c>
      <c r="H44" s="46">
        <v>436176094998.77002</v>
      </c>
      <c r="I44" s="46">
        <v>442942258855.77002</v>
      </c>
      <c r="J44" s="46">
        <v>452549156514.09003</v>
      </c>
      <c r="K44" s="46">
        <v>469090708072.60999</v>
      </c>
      <c r="L44" s="46">
        <v>475794363197.20996</v>
      </c>
      <c r="M44" s="46">
        <v>489903142516.34998</v>
      </c>
      <c r="N44" s="46">
        <v>503224119005.5</v>
      </c>
      <c r="O44" s="46">
        <v>521711851868.90009</v>
      </c>
      <c r="P44" s="46">
        <v>538094383330.75995</v>
      </c>
    </row>
    <row r="45" spans="1:16">
      <c r="A45" s="124"/>
      <c r="B45" s="124"/>
      <c r="C45" s="124"/>
      <c r="D45" s="124"/>
      <c r="E45" s="124"/>
      <c r="F45" s="124"/>
      <c r="G45" s="124"/>
      <c r="H45" s="124"/>
      <c r="I45" s="124"/>
      <c r="J45" s="124"/>
      <c r="K45" s="124"/>
      <c r="L45" s="124"/>
      <c r="M45" s="124"/>
      <c r="N45" s="124"/>
      <c r="O45" s="125"/>
      <c r="P45" s="124"/>
    </row>
    <row r="46" spans="1:16">
      <c r="A46" s="20" t="s">
        <v>675</v>
      </c>
      <c r="B46" s="20"/>
      <c r="C46" s="20"/>
      <c r="D46" s="20"/>
    </row>
    <row r="50" spans="1:16">
      <c r="A50" s="37"/>
      <c r="B50" s="37"/>
      <c r="C50" s="37"/>
      <c r="D50" s="37"/>
      <c r="E50" s="37"/>
      <c r="F50" s="37"/>
      <c r="G50" s="37"/>
      <c r="H50" s="37"/>
      <c r="I50" s="37"/>
      <c r="J50" s="37"/>
      <c r="K50" s="37"/>
      <c r="L50" s="37"/>
      <c r="M50" s="103"/>
      <c r="N50" s="103"/>
      <c r="O50" s="103"/>
      <c r="P50" s="103"/>
    </row>
    <row r="51" spans="1:16">
      <c r="A51" s="37"/>
      <c r="B51" s="37"/>
      <c r="C51" s="37"/>
      <c r="D51" s="37"/>
      <c r="E51" s="37"/>
      <c r="F51" s="37"/>
      <c r="G51" s="37"/>
      <c r="H51" s="37"/>
      <c r="I51" s="37"/>
      <c r="J51" s="37"/>
      <c r="K51" s="37"/>
      <c r="L51" s="37"/>
      <c r="M51" s="103"/>
      <c r="N51" s="103"/>
      <c r="O51" s="103"/>
      <c r="P51" s="103"/>
    </row>
    <row r="52" spans="1:16">
      <c r="A52" s="127"/>
      <c r="B52" s="127"/>
      <c r="C52" s="127"/>
      <c r="D52" s="127"/>
      <c r="E52" s="127"/>
      <c r="F52" s="127"/>
      <c r="G52" s="127"/>
      <c r="H52" s="127"/>
      <c r="I52" s="127"/>
      <c r="J52" s="127"/>
      <c r="K52" s="127"/>
      <c r="L52" s="127"/>
      <c r="M52" s="103"/>
      <c r="N52" s="103"/>
      <c r="O52" s="103"/>
      <c r="P52" s="103"/>
    </row>
    <row r="53" spans="1:16">
      <c r="A53" s="37"/>
      <c r="B53" s="37"/>
      <c r="C53" s="37"/>
      <c r="D53" s="37"/>
      <c r="E53" s="47"/>
      <c r="F53" s="47"/>
      <c r="G53" s="47"/>
      <c r="H53" s="47"/>
      <c r="I53" s="47"/>
      <c r="J53" s="48"/>
      <c r="K53" s="48"/>
      <c r="L53" s="48"/>
      <c r="M53" s="103"/>
      <c r="N53" s="103"/>
      <c r="O53" s="103"/>
      <c r="P53" s="103"/>
    </row>
    <row r="54" spans="1:16">
      <c r="A54" s="37"/>
      <c r="B54" s="37"/>
      <c r="C54" s="37"/>
      <c r="D54" s="37"/>
      <c r="E54" s="47"/>
      <c r="F54" s="47"/>
      <c r="G54" s="47"/>
      <c r="H54" s="47"/>
      <c r="I54" s="47"/>
      <c r="J54" s="47"/>
      <c r="K54" s="48"/>
      <c r="L54" s="48"/>
      <c r="M54" s="103"/>
      <c r="N54" s="103"/>
      <c r="O54" s="103"/>
      <c r="P54" s="103"/>
    </row>
    <row r="55" spans="1:16">
      <c r="A55" s="37"/>
      <c r="B55" s="37"/>
      <c r="C55" s="37"/>
      <c r="D55" s="37"/>
      <c r="E55" s="47"/>
      <c r="F55" s="47"/>
      <c r="G55" s="47"/>
      <c r="H55" s="47"/>
      <c r="I55" s="47"/>
      <c r="J55" s="47"/>
      <c r="K55" s="48"/>
      <c r="L55" s="48"/>
      <c r="M55" s="103"/>
      <c r="N55" s="103"/>
      <c r="O55" s="103"/>
      <c r="P55" s="103"/>
    </row>
    <row r="56" spans="1:16">
      <c r="A56" s="37"/>
      <c r="B56" s="37"/>
      <c r="C56" s="37"/>
      <c r="D56" s="37"/>
      <c r="E56" s="47"/>
      <c r="F56" s="47"/>
      <c r="G56" s="47"/>
      <c r="H56" s="47"/>
      <c r="I56" s="47"/>
      <c r="J56" s="47"/>
      <c r="K56" s="48"/>
      <c r="L56" s="48"/>
      <c r="M56" s="103"/>
      <c r="N56" s="103"/>
      <c r="O56" s="103"/>
      <c r="P56" s="103"/>
    </row>
    <row r="57" spans="1:16">
      <c r="A57" s="37"/>
      <c r="B57" s="37"/>
      <c r="C57" s="37"/>
      <c r="D57" s="37"/>
      <c r="E57" s="47"/>
      <c r="F57" s="47"/>
      <c r="G57" s="47"/>
      <c r="H57" s="47"/>
      <c r="I57" s="47"/>
      <c r="J57" s="47"/>
      <c r="K57" s="48"/>
      <c r="L57" s="48"/>
      <c r="M57" s="103"/>
      <c r="N57" s="103"/>
      <c r="O57" s="103"/>
      <c r="P57" s="103"/>
    </row>
    <row r="58" spans="1:16">
      <c r="A58" s="37"/>
      <c r="B58" s="37"/>
      <c r="C58" s="37"/>
      <c r="D58" s="37"/>
      <c r="E58" s="47"/>
      <c r="F58" s="47"/>
      <c r="G58" s="47"/>
      <c r="H58" s="47"/>
      <c r="I58" s="47"/>
      <c r="J58" s="47"/>
      <c r="K58" s="48"/>
      <c r="L58" s="48"/>
      <c r="M58" s="103"/>
      <c r="N58" s="103"/>
      <c r="O58" s="103"/>
      <c r="P58" s="103"/>
    </row>
    <row r="59" spans="1:16">
      <c r="A59" s="37"/>
      <c r="B59" s="37"/>
      <c r="C59" s="37"/>
      <c r="D59" s="37"/>
      <c r="E59" s="47"/>
      <c r="F59" s="47"/>
      <c r="G59" s="47"/>
      <c r="H59" s="49"/>
      <c r="I59" s="47"/>
      <c r="J59" s="47"/>
      <c r="K59" s="48"/>
      <c r="L59" s="48"/>
      <c r="M59" s="103"/>
      <c r="N59" s="103"/>
      <c r="O59" s="103"/>
      <c r="P59" s="103"/>
    </row>
    <row r="60" spans="1:16">
      <c r="A60" s="37"/>
      <c r="B60" s="37"/>
      <c r="C60" s="37"/>
      <c r="D60" s="37"/>
      <c r="E60" s="47"/>
      <c r="F60" s="47"/>
      <c r="G60" s="47"/>
      <c r="H60" s="48"/>
      <c r="I60" s="47"/>
      <c r="J60" s="47"/>
      <c r="K60" s="48"/>
      <c r="L60" s="48"/>
      <c r="M60" s="103"/>
      <c r="N60" s="103"/>
      <c r="O60" s="103"/>
      <c r="P60" s="103"/>
    </row>
    <row r="61" spans="1:16">
      <c r="A61" s="37"/>
      <c r="B61" s="37"/>
      <c r="C61" s="37"/>
      <c r="D61" s="37"/>
      <c r="E61" s="47"/>
      <c r="F61" s="47"/>
      <c r="G61" s="47"/>
      <c r="H61" s="50"/>
      <c r="I61" s="47"/>
      <c r="J61" s="47"/>
      <c r="K61" s="48"/>
      <c r="L61" s="48"/>
      <c r="M61" s="103"/>
      <c r="N61" s="103"/>
      <c r="O61" s="103"/>
      <c r="P61" s="103"/>
    </row>
    <row r="62" spans="1:16">
      <c r="A62" s="37"/>
      <c r="B62" s="37"/>
      <c r="C62" s="37"/>
      <c r="D62" s="37"/>
      <c r="E62" s="47"/>
      <c r="F62" s="47"/>
      <c r="G62" s="47"/>
      <c r="H62" s="50"/>
      <c r="I62" s="47"/>
      <c r="J62" s="47"/>
      <c r="K62" s="48"/>
      <c r="L62" s="48"/>
      <c r="M62" s="103"/>
      <c r="N62" s="103"/>
      <c r="O62" s="103"/>
      <c r="P62" s="103"/>
    </row>
    <row r="63" spans="1:16">
      <c r="A63" s="37"/>
      <c r="B63" s="37"/>
      <c r="C63" s="37"/>
      <c r="D63" s="37"/>
      <c r="E63" s="47"/>
      <c r="F63" s="47"/>
      <c r="G63" s="47"/>
      <c r="H63" s="50"/>
      <c r="I63" s="47"/>
      <c r="J63" s="47"/>
      <c r="K63" s="48"/>
      <c r="L63" s="48"/>
      <c r="M63" s="103"/>
      <c r="N63" s="103"/>
      <c r="O63" s="103"/>
      <c r="P63" s="103"/>
    </row>
    <row r="64" spans="1:16">
      <c r="A64" s="37"/>
      <c r="B64" s="37"/>
      <c r="C64" s="37"/>
      <c r="D64" s="37"/>
      <c r="E64" s="47"/>
      <c r="F64" s="47"/>
      <c r="G64" s="51"/>
      <c r="H64" s="47"/>
      <c r="I64" s="47"/>
      <c r="J64" s="47"/>
      <c r="K64" s="48"/>
      <c r="L64" s="48"/>
      <c r="M64" s="103"/>
      <c r="N64" s="103"/>
      <c r="O64" s="103"/>
      <c r="P64" s="103"/>
    </row>
    <row r="65" spans="1:16">
      <c r="A65" s="37"/>
      <c r="B65" s="37"/>
      <c r="C65" s="37"/>
      <c r="D65" s="37"/>
      <c r="E65" s="37"/>
      <c r="F65" s="37"/>
      <c r="G65" s="37"/>
      <c r="H65" s="37"/>
      <c r="I65" s="37"/>
      <c r="J65" s="37"/>
      <c r="K65" s="37"/>
      <c r="L65" s="37"/>
      <c r="M65" s="103"/>
      <c r="N65" s="103"/>
      <c r="O65" s="103"/>
      <c r="P65" s="103"/>
    </row>
    <row r="66" spans="1:16">
      <c r="A66" s="52"/>
      <c r="B66" s="52"/>
      <c r="C66" s="52"/>
      <c r="D66" s="52"/>
      <c r="E66" s="37"/>
      <c r="F66" s="37"/>
      <c r="G66" s="37"/>
      <c r="H66" s="37"/>
      <c r="I66" s="37"/>
      <c r="J66" s="37"/>
      <c r="K66" s="37"/>
      <c r="L66" s="37"/>
      <c r="M66" s="103"/>
      <c r="N66" s="103"/>
      <c r="O66" s="103"/>
      <c r="P66" s="103"/>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selection sqref="A1:XFD39"/>
    </sheetView>
  </sheetViews>
  <sheetFormatPr baseColWidth="10" defaultRowHeight="12" x14ac:dyDescent="0"/>
  <sheetData>
    <row r="1" spans="1:18" s="117" customFormat="1" ht="10">
      <c r="A1" s="81" t="s">
        <v>271</v>
      </c>
    </row>
    <row r="2" spans="1:18" s="117" customFormat="1" ht="10">
      <c r="A2" s="81" t="s">
        <v>211</v>
      </c>
    </row>
    <row r="3" spans="1:18" s="117" customFormat="1" ht="10">
      <c r="A3" s="81" t="s">
        <v>272</v>
      </c>
    </row>
    <row r="4" spans="1:18" s="117" customFormat="1" ht="10"/>
    <row r="5" spans="1:18" s="117" customFormat="1" ht="10">
      <c r="A5" s="117" t="s">
        <v>273</v>
      </c>
      <c r="B5" s="117" t="s">
        <v>274</v>
      </c>
      <c r="C5" s="117" t="s">
        <v>275</v>
      </c>
      <c r="D5" s="117" t="s">
        <v>276</v>
      </c>
      <c r="E5" s="117" t="s">
        <v>277</v>
      </c>
      <c r="F5" s="117" t="s">
        <v>278</v>
      </c>
      <c r="G5" s="117" t="s">
        <v>279</v>
      </c>
      <c r="H5" s="117" t="s">
        <v>280</v>
      </c>
      <c r="I5" s="117" t="s">
        <v>281</v>
      </c>
      <c r="J5" s="117" t="s">
        <v>282</v>
      </c>
      <c r="K5" s="117" t="s">
        <v>283</v>
      </c>
      <c r="L5" s="117" t="s">
        <v>284</v>
      </c>
      <c r="M5" s="117" t="s">
        <v>285</v>
      </c>
      <c r="N5" s="117" t="s">
        <v>286</v>
      </c>
      <c r="O5" s="117" t="s">
        <v>287</v>
      </c>
      <c r="P5" s="117" t="s">
        <v>288</v>
      </c>
      <c r="Q5" s="117" t="s">
        <v>289</v>
      </c>
      <c r="R5" s="117" t="s">
        <v>290</v>
      </c>
    </row>
    <row r="6" spans="1:18" s="117" customFormat="1" ht="10">
      <c r="A6" s="117">
        <v>1992</v>
      </c>
      <c r="B6" s="117">
        <v>33325</v>
      </c>
      <c r="C6" s="117">
        <v>32207</v>
      </c>
      <c r="D6" s="117">
        <v>8272</v>
      </c>
      <c r="E6" s="117">
        <v>3132</v>
      </c>
      <c r="F6" s="117">
        <v>17801</v>
      </c>
      <c r="G6" s="117">
        <v>80</v>
      </c>
      <c r="I6" s="117">
        <v>600</v>
      </c>
      <c r="J6" s="117">
        <v>580</v>
      </c>
      <c r="K6" s="117">
        <v>233</v>
      </c>
      <c r="L6" s="117">
        <v>233</v>
      </c>
      <c r="N6" s="117">
        <v>445</v>
      </c>
      <c r="O6" s="117">
        <v>831</v>
      </c>
      <c r="P6" s="117">
        <v>0</v>
      </c>
      <c r="Q6" s="117">
        <v>254</v>
      </c>
      <c r="R6" s="117">
        <v>864</v>
      </c>
    </row>
    <row r="7" spans="1:18" s="117" customFormat="1" ht="10">
      <c r="A7" s="117">
        <v>1993</v>
      </c>
      <c r="B7" s="117">
        <v>28820</v>
      </c>
      <c r="C7" s="117">
        <v>27701</v>
      </c>
      <c r="D7" s="117">
        <v>7807</v>
      </c>
      <c r="E7" s="117">
        <v>3268</v>
      </c>
      <c r="F7" s="117">
        <v>13764</v>
      </c>
      <c r="G7" s="117">
        <v>77</v>
      </c>
      <c r="I7" s="117">
        <v>545</v>
      </c>
      <c r="J7" s="117">
        <v>502</v>
      </c>
      <c r="K7" s="117">
        <v>402</v>
      </c>
      <c r="L7" s="117">
        <v>183</v>
      </c>
      <c r="N7" s="117">
        <v>426</v>
      </c>
      <c r="O7" s="117">
        <v>727</v>
      </c>
      <c r="P7" s="117">
        <v>0</v>
      </c>
      <c r="Q7" s="117">
        <v>235</v>
      </c>
      <c r="R7" s="117">
        <v>884</v>
      </c>
    </row>
    <row r="8" spans="1:18" s="117" customFormat="1" ht="10">
      <c r="A8" s="117">
        <v>1994</v>
      </c>
      <c r="B8" s="117">
        <v>28433</v>
      </c>
      <c r="C8" s="117">
        <v>27289</v>
      </c>
      <c r="D8" s="117">
        <v>7366</v>
      </c>
      <c r="E8" s="117">
        <v>3378</v>
      </c>
      <c r="F8" s="117">
        <v>13825</v>
      </c>
      <c r="G8" s="117">
        <v>71</v>
      </c>
      <c r="I8" s="117">
        <v>496</v>
      </c>
      <c r="J8" s="117">
        <v>436</v>
      </c>
      <c r="K8" s="117">
        <v>384</v>
      </c>
      <c r="L8" s="117">
        <v>144</v>
      </c>
      <c r="N8" s="117">
        <v>471</v>
      </c>
      <c r="O8" s="117">
        <v>718</v>
      </c>
      <c r="P8" s="117">
        <v>0</v>
      </c>
      <c r="Q8" s="117">
        <v>234</v>
      </c>
      <c r="R8" s="117">
        <v>910</v>
      </c>
    </row>
    <row r="9" spans="1:18" s="117" customFormat="1" ht="10">
      <c r="A9" s="117">
        <v>1995</v>
      </c>
      <c r="B9" s="117">
        <v>30559</v>
      </c>
      <c r="C9" s="117">
        <v>29354</v>
      </c>
      <c r="D9" s="117">
        <v>7903</v>
      </c>
      <c r="E9" s="117">
        <v>3631</v>
      </c>
      <c r="F9" s="117">
        <v>14925</v>
      </c>
      <c r="G9" s="117">
        <v>92</v>
      </c>
      <c r="I9" s="117">
        <v>507</v>
      </c>
      <c r="J9" s="117">
        <v>439</v>
      </c>
      <c r="K9" s="117">
        <v>466</v>
      </c>
      <c r="L9" s="117">
        <v>174</v>
      </c>
      <c r="N9" s="117">
        <v>483</v>
      </c>
      <c r="O9" s="117">
        <v>734</v>
      </c>
      <c r="P9" s="117">
        <v>0</v>
      </c>
      <c r="Q9" s="117">
        <v>286</v>
      </c>
      <c r="R9" s="117">
        <v>919</v>
      </c>
    </row>
    <row r="10" spans="1:18" s="117" customFormat="1" ht="10">
      <c r="A10" s="117">
        <v>1996</v>
      </c>
      <c r="B10" s="117">
        <v>30238</v>
      </c>
      <c r="C10" s="117">
        <v>28973</v>
      </c>
      <c r="D10" s="117">
        <v>7705</v>
      </c>
      <c r="E10" s="117">
        <v>3612</v>
      </c>
      <c r="F10" s="117">
        <v>14922</v>
      </c>
      <c r="G10" s="117">
        <v>72</v>
      </c>
      <c r="I10" s="117">
        <v>488</v>
      </c>
      <c r="J10" s="117">
        <v>423</v>
      </c>
      <c r="K10" s="117">
        <v>360</v>
      </c>
      <c r="L10" s="117">
        <v>171</v>
      </c>
      <c r="N10" s="117">
        <v>492</v>
      </c>
      <c r="O10" s="117">
        <v>728</v>
      </c>
      <c r="P10" s="117">
        <v>0</v>
      </c>
      <c r="Q10" s="117">
        <v>331</v>
      </c>
      <c r="R10" s="117">
        <v>934</v>
      </c>
    </row>
    <row r="11" spans="1:18" s="117" customFormat="1" ht="10">
      <c r="A11" s="117">
        <v>1997</v>
      </c>
      <c r="B11" s="117">
        <v>31020</v>
      </c>
      <c r="C11" s="117">
        <v>29687</v>
      </c>
      <c r="D11" s="117">
        <v>7809</v>
      </c>
      <c r="E11" s="117">
        <v>3748</v>
      </c>
      <c r="F11" s="117">
        <v>15398</v>
      </c>
      <c r="G11" s="117">
        <v>89</v>
      </c>
      <c r="I11" s="117">
        <v>475</v>
      </c>
      <c r="J11" s="117">
        <v>416</v>
      </c>
      <c r="K11" s="117">
        <v>389</v>
      </c>
      <c r="L11" s="117">
        <v>168</v>
      </c>
      <c r="N11" s="117">
        <v>485</v>
      </c>
      <c r="O11" s="117">
        <v>709</v>
      </c>
      <c r="P11" s="117">
        <v>1</v>
      </c>
      <c r="Q11" s="117">
        <v>353</v>
      </c>
      <c r="R11" s="117">
        <v>980</v>
      </c>
    </row>
    <row r="12" spans="1:18" s="117" customFormat="1" ht="10">
      <c r="A12" s="117">
        <v>1998</v>
      </c>
      <c r="B12" s="117">
        <v>32260</v>
      </c>
      <c r="C12" s="117">
        <v>30873</v>
      </c>
      <c r="D12" s="117">
        <v>8131</v>
      </c>
      <c r="E12" s="117">
        <v>3852</v>
      </c>
      <c r="F12" s="117">
        <v>16162</v>
      </c>
      <c r="G12" s="117">
        <v>87</v>
      </c>
      <c r="I12" s="117">
        <v>465</v>
      </c>
      <c r="J12" s="117">
        <v>404</v>
      </c>
      <c r="K12" s="117">
        <v>433</v>
      </c>
      <c r="L12" s="117">
        <v>163</v>
      </c>
      <c r="N12" s="117">
        <v>471</v>
      </c>
      <c r="O12" s="117">
        <v>704</v>
      </c>
      <c r="P12" s="117">
        <v>1</v>
      </c>
      <c r="Q12" s="117">
        <v>376</v>
      </c>
      <c r="R12" s="117">
        <v>1011</v>
      </c>
    </row>
    <row r="13" spans="1:18" s="117" customFormat="1" ht="10">
      <c r="A13" s="117">
        <v>1999</v>
      </c>
      <c r="B13" s="117">
        <v>34119</v>
      </c>
      <c r="C13" s="117">
        <v>32683</v>
      </c>
      <c r="D13" s="117">
        <v>8892</v>
      </c>
      <c r="E13" s="117">
        <v>3984</v>
      </c>
      <c r="F13" s="117">
        <v>16875</v>
      </c>
      <c r="G13" s="117">
        <v>100</v>
      </c>
      <c r="I13" s="117">
        <v>512</v>
      </c>
      <c r="J13" s="117">
        <v>455</v>
      </c>
      <c r="K13" s="117">
        <v>453</v>
      </c>
      <c r="L13" s="117">
        <v>162</v>
      </c>
      <c r="N13" s="117">
        <v>550</v>
      </c>
      <c r="O13" s="117">
        <v>694</v>
      </c>
      <c r="P13" s="117">
        <v>6</v>
      </c>
      <c r="Q13" s="117">
        <v>367</v>
      </c>
      <c r="R13" s="117">
        <v>1069</v>
      </c>
    </row>
    <row r="14" spans="1:18" s="117" customFormat="1" ht="10">
      <c r="A14" s="117">
        <v>2000</v>
      </c>
      <c r="B14" s="117">
        <v>33979</v>
      </c>
      <c r="C14" s="117">
        <v>32482</v>
      </c>
      <c r="D14" s="117">
        <v>8811</v>
      </c>
      <c r="E14" s="117">
        <v>3956</v>
      </c>
      <c r="F14" s="117">
        <v>16887</v>
      </c>
      <c r="G14" s="117">
        <v>100</v>
      </c>
      <c r="I14" s="117">
        <v>515</v>
      </c>
      <c r="J14" s="117">
        <v>435</v>
      </c>
      <c r="K14" s="117">
        <v>422</v>
      </c>
      <c r="L14" s="117">
        <v>132</v>
      </c>
      <c r="N14" s="117">
        <v>527</v>
      </c>
      <c r="O14" s="117">
        <v>683</v>
      </c>
      <c r="P14" s="117">
        <v>14</v>
      </c>
      <c r="Q14" s="117">
        <v>389</v>
      </c>
      <c r="R14" s="117">
        <v>1108</v>
      </c>
    </row>
    <row r="15" spans="1:18" s="117" customFormat="1" ht="10">
      <c r="A15" s="117">
        <v>2001</v>
      </c>
      <c r="B15" s="117">
        <v>34368</v>
      </c>
      <c r="C15" s="117">
        <v>32856</v>
      </c>
      <c r="D15" s="117">
        <v>8874</v>
      </c>
      <c r="E15" s="117">
        <v>3832</v>
      </c>
      <c r="F15" s="117">
        <v>17338</v>
      </c>
      <c r="G15" s="117">
        <v>98</v>
      </c>
      <c r="I15" s="117">
        <v>508</v>
      </c>
      <c r="J15" s="117">
        <v>422</v>
      </c>
      <c r="K15" s="117">
        <v>421</v>
      </c>
      <c r="L15" s="117">
        <v>142</v>
      </c>
      <c r="N15" s="117">
        <v>528</v>
      </c>
      <c r="O15" s="117">
        <v>677</v>
      </c>
      <c r="P15" s="117">
        <v>16</v>
      </c>
      <c r="Q15" s="117">
        <v>384</v>
      </c>
      <c r="R15" s="117">
        <v>1128</v>
      </c>
    </row>
    <row r="16" spans="1:18" s="117" customFormat="1" ht="10">
      <c r="A16" s="117">
        <v>2002</v>
      </c>
      <c r="B16" s="117">
        <v>35210</v>
      </c>
      <c r="C16" s="117">
        <v>33669</v>
      </c>
      <c r="D16" s="117">
        <v>9479</v>
      </c>
      <c r="E16" s="117">
        <v>4066</v>
      </c>
      <c r="F16" s="117">
        <v>17682</v>
      </c>
      <c r="G16" s="117">
        <v>96</v>
      </c>
      <c r="I16" s="117">
        <v>652</v>
      </c>
      <c r="J16" s="117">
        <v>420</v>
      </c>
      <c r="K16" s="117">
        <v>422</v>
      </c>
      <c r="L16" s="117">
        <v>133</v>
      </c>
      <c r="N16" s="117">
        <v>690</v>
      </c>
      <c r="O16" s="117">
        <v>662</v>
      </c>
      <c r="P16" s="117">
        <v>19</v>
      </c>
      <c r="Q16" s="117">
        <v>390</v>
      </c>
      <c r="R16" s="117">
        <v>1151</v>
      </c>
    </row>
    <row r="17" spans="1:18" s="117" customFormat="1" ht="10">
      <c r="A17" s="117">
        <v>2003</v>
      </c>
      <c r="B17" s="117">
        <v>36477</v>
      </c>
      <c r="C17" s="117">
        <v>34921</v>
      </c>
      <c r="D17" s="117">
        <v>9165</v>
      </c>
      <c r="E17" s="117">
        <v>4496</v>
      </c>
      <c r="F17" s="117">
        <v>18309</v>
      </c>
      <c r="G17" s="117">
        <v>113</v>
      </c>
      <c r="I17" s="117">
        <v>634</v>
      </c>
      <c r="J17" s="117">
        <v>424</v>
      </c>
      <c r="K17" s="117">
        <v>438</v>
      </c>
      <c r="L17" s="117">
        <v>137</v>
      </c>
      <c r="N17" s="117">
        <v>544</v>
      </c>
      <c r="O17" s="117">
        <v>644</v>
      </c>
      <c r="P17" s="117">
        <v>17</v>
      </c>
      <c r="Q17" s="117">
        <v>363</v>
      </c>
      <c r="R17" s="117">
        <v>1193</v>
      </c>
    </row>
    <row r="18" spans="1:18" s="117" customFormat="1" ht="10">
      <c r="A18" s="117">
        <v>2004</v>
      </c>
      <c r="B18" s="117">
        <v>37520</v>
      </c>
      <c r="C18" s="117">
        <v>35903</v>
      </c>
      <c r="D18" s="117">
        <v>10197</v>
      </c>
      <c r="E18" s="117">
        <v>4869</v>
      </c>
      <c r="F18" s="117">
        <v>18517</v>
      </c>
      <c r="G18" s="117">
        <v>108</v>
      </c>
      <c r="I18" s="117">
        <v>634</v>
      </c>
      <c r="J18" s="117">
        <v>423</v>
      </c>
      <c r="K18" s="117">
        <v>444</v>
      </c>
      <c r="L18" s="117">
        <v>164</v>
      </c>
      <c r="N18" s="117">
        <v>532</v>
      </c>
      <c r="O18" s="117">
        <v>627</v>
      </c>
      <c r="P18" s="117">
        <v>22</v>
      </c>
      <c r="Q18" s="117">
        <v>386</v>
      </c>
      <c r="R18" s="117">
        <v>1231</v>
      </c>
    </row>
    <row r="19" spans="1:18" s="117" customFormat="1" ht="10">
      <c r="A19" s="117">
        <v>2005</v>
      </c>
      <c r="B19" s="117">
        <v>39684</v>
      </c>
      <c r="C19" s="117">
        <v>37942</v>
      </c>
      <c r="D19" s="117">
        <v>11076</v>
      </c>
      <c r="E19" s="117">
        <v>4945</v>
      </c>
      <c r="F19" s="117">
        <v>19347</v>
      </c>
      <c r="G19" s="117">
        <v>104</v>
      </c>
      <c r="I19" s="117">
        <v>634</v>
      </c>
      <c r="J19" s="117">
        <v>344</v>
      </c>
      <c r="K19" s="117">
        <v>416</v>
      </c>
      <c r="L19" s="117">
        <v>157</v>
      </c>
      <c r="N19" s="117">
        <v>605</v>
      </c>
      <c r="O19" s="117">
        <v>589</v>
      </c>
      <c r="P19" s="117">
        <v>21</v>
      </c>
      <c r="Q19" s="117">
        <v>418</v>
      </c>
      <c r="R19" s="117">
        <v>1324</v>
      </c>
    </row>
    <row r="20" spans="1:18" s="117" customFormat="1" ht="10">
      <c r="A20" s="117">
        <v>2006</v>
      </c>
      <c r="B20" s="117">
        <v>40352</v>
      </c>
      <c r="C20" s="117">
        <v>39168</v>
      </c>
      <c r="D20" s="117">
        <v>10948</v>
      </c>
      <c r="E20" s="117">
        <v>5165</v>
      </c>
      <c r="F20" s="117">
        <v>20135</v>
      </c>
      <c r="G20" s="117">
        <v>127</v>
      </c>
      <c r="I20" s="117">
        <v>669</v>
      </c>
      <c r="J20" s="117">
        <v>356</v>
      </c>
      <c r="K20" s="117">
        <v>430</v>
      </c>
      <c r="L20" s="117">
        <v>142</v>
      </c>
      <c r="M20" s="117">
        <v>22</v>
      </c>
      <c r="N20" s="117">
        <v>606</v>
      </c>
      <c r="O20" s="117">
        <v>570</v>
      </c>
      <c r="P20" s="117">
        <v>20</v>
      </c>
      <c r="Q20" s="117">
        <v>428</v>
      </c>
      <c r="R20" s="117">
        <v>1425</v>
      </c>
    </row>
    <row r="21" spans="1:18" s="117" customFormat="1" ht="10">
      <c r="A21" s="117">
        <v>2007</v>
      </c>
      <c r="B21" s="117">
        <v>45749</v>
      </c>
      <c r="C21" s="117">
        <v>43946</v>
      </c>
      <c r="D21" s="117">
        <v>12741</v>
      </c>
      <c r="E21" s="117">
        <v>5239</v>
      </c>
      <c r="F21" s="117">
        <v>22802</v>
      </c>
      <c r="G21" s="117">
        <v>138</v>
      </c>
      <c r="I21" s="117">
        <v>673</v>
      </c>
      <c r="J21" s="117">
        <v>405</v>
      </c>
      <c r="K21" s="117">
        <v>465</v>
      </c>
      <c r="L21" s="117">
        <v>190</v>
      </c>
      <c r="M21" s="117">
        <v>32</v>
      </c>
      <c r="N21" s="117">
        <v>569</v>
      </c>
      <c r="O21" s="117">
        <v>696</v>
      </c>
      <c r="P21" s="117">
        <v>28</v>
      </c>
      <c r="Q21" s="117">
        <v>303</v>
      </c>
      <c r="R21" s="117">
        <v>1500</v>
      </c>
    </row>
    <row r="22" spans="1:18" s="117" customFormat="1" ht="10">
      <c r="A22" s="117">
        <v>2008</v>
      </c>
      <c r="B22" s="117">
        <v>48869</v>
      </c>
      <c r="C22" s="117">
        <v>46858</v>
      </c>
      <c r="D22" s="117">
        <v>14255</v>
      </c>
      <c r="E22" s="117">
        <v>5107</v>
      </c>
      <c r="F22" s="117">
        <v>24011</v>
      </c>
      <c r="G22" s="117">
        <v>137</v>
      </c>
      <c r="H22" s="117">
        <v>50</v>
      </c>
      <c r="I22" s="117">
        <v>689</v>
      </c>
      <c r="J22" s="117">
        <v>638</v>
      </c>
      <c r="K22" s="117">
        <v>484</v>
      </c>
      <c r="L22" s="117">
        <v>201</v>
      </c>
      <c r="M22" s="117">
        <v>81</v>
      </c>
      <c r="N22" s="117">
        <v>618</v>
      </c>
      <c r="O22" s="117">
        <v>682</v>
      </c>
      <c r="P22" s="117">
        <v>36</v>
      </c>
      <c r="Q22" s="117">
        <v>475</v>
      </c>
      <c r="R22" s="117">
        <v>1556</v>
      </c>
    </row>
    <row r="23" spans="1:18" s="117" customFormat="1" ht="10">
      <c r="A23" s="117">
        <v>2009</v>
      </c>
      <c r="B23" s="117">
        <v>49608</v>
      </c>
      <c r="C23" s="117">
        <v>47476</v>
      </c>
      <c r="D23" s="117">
        <v>14284</v>
      </c>
      <c r="E23" s="117">
        <v>5228</v>
      </c>
      <c r="F23" s="117">
        <v>24454</v>
      </c>
      <c r="G23" s="117">
        <v>133</v>
      </c>
      <c r="H23" s="117">
        <v>48</v>
      </c>
      <c r="I23" s="117">
        <v>520</v>
      </c>
      <c r="J23" s="117">
        <v>623</v>
      </c>
      <c r="K23" s="117">
        <v>508</v>
      </c>
      <c r="L23" s="117">
        <v>184</v>
      </c>
      <c r="M23" s="117">
        <v>59</v>
      </c>
      <c r="N23" s="117">
        <v>736</v>
      </c>
      <c r="O23" s="117">
        <v>651</v>
      </c>
      <c r="P23" s="117">
        <v>48</v>
      </c>
      <c r="Q23" s="117">
        <v>537</v>
      </c>
      <c r="R23" s="117">
        <v>1595</v>
      </c>
    </row>
    <row r="24" spans="1:18" s="117" customFormat="1" ht="10">
      <c r="A24" s="117">
        <v>2010</v>
      </c>
      <c r="B24" s="117">
        <v>49936</v>
      </c>
      <c r="C24" s="117">
        <v>47766</v>
      </c>
      <c r="D24" s="117">
        <v>14445</v>
      </c>
      <c r="E24" s="117">
        <v>5293</v>
      </c>
      <c r="F24" s="117">
        <v>24571</v>
      </c>
      <c r="G24" s="117">
        <v>135</v>
      </c>
      <c r="H24" s="117">
        <v>33</v>
      </c>
      <c r="I24" s="117">
        <v>728</v>
      </c>
      <c r="J24" s="117">
        <v>656</v>
      </c>
      <c r="K24" s="117">
        <v>533</v>
      </c>
      <c r="L24" s="117">
        <v>189</v>
      </c>
      <c r="M24" s="117">
        <v>73</v>
      </c>
      <c r="N24" s="117">
        <v>608</v>
      </c>
      <c r="O24" s="117">
        <v>620</v>
      </c>
      <c r="P24" s="117">
        <v>53</v>
      </c>
      <c r="Q24" s="117">
        <v>575</v>
      </c>
      <c r="R24" s="117">
        <v>1595</v>
      </c>
    </row>
    <row r="25" spans="1:18" s="117" customFormat="1" ht="10">
      <c r="A25" s="117">
        <v>2011</v>
      </c>
      <c r="B25" s="117">
        <v>50539</v>
      </c>
      <c r="C25" s="117">
        <v>48396</v>
      </c>
      <c r="D25" s="117">
        <v>14229</v>
      </c>
      <c r="E25" s="117">
        <v>5776</v>
      </c>
      <c r="F25" s="117">
        <v>24814</v>
      </c>
      <c r="G25" s="117">
        <v>129</v>
      </c>
      <c r="H25" s="117">
        <v>51</v>
      </c>
      <c r="I25" s="117">
        <v>475</v>
      </c>
      <c r="J25" s="117">
        <v>562</v>
      </c>
      <c r="K25" s="117">
        <v>621</v>
      </c>
      <c r="L25" s="117">
        <v>216</v>
      </c>
      <c r="M25" s="117">
        <v>67</v>
      </c>
      <c r="N25" s="117">
        <v>817</v>
      </c>
      <c r="O25" s="117">
        <v>591</v>
      </c>
      <c r="P25" s="117">
        <v>48</v>
      </c>
      <c r="Q25" s="117">
        <v>536</v>
      </c>
      <c r="R25" s="117">
        <v>1607</v>
      </c>
    </row>
    <row r="26" spans="1:18" s="117" customFormat="1" ht="10">
      <c r="A26" s="117">
        <v>2012</v>
      </c>
      <c r="B26" s="117">
        <v>52616</v>
      </c>
      <c r="C26" s="117">
        <v>50434</v>
      </c>
      <c r="D26" s="117">
        <v>15306</v>
      </c>
      <c r="E26" s="117">
        <v>5819</v>
      </c>
      <c r="F26" s="117">
        <v>25431</v>
      </c>
      <c r="G26" s="117">
        <v>134</v>
      </c>
      <c r="H26" s="117">
        <v>51</v>
      </c>
      <c r="I26" s="117">
        <v>725</v>
      </c>
      <c r="J26" s="117">
        <v>655</v>
      </c>
      <c r="K26" s="117">
        <v>549</v>
      </c>
      <c r="L26" s="117">
        <v>221</v>
      </c>
      <c r="M26" s="117">
        <v>70</v>
      </c>
      <c r="N26" s="117">
        <v>800</v>
      </c>
      <c r="O26" s="117">
        <v>618</v>
      </c>
      <c r="P26" s="117">
        <v>55</v>
      </c>
      <c r="Q26" s="117">
        <v>566</v>
      </c>
      <c r="R26" s="117">
        <v>1616</v>
      </c>
    </row>
    <row r="27" spans="1:18" s="117" customFormat="1" ht="10">
      <c r="A27" s="117">
        <v>2013</v>
      </c>
      <c r="B27" s="117">
        <v>53974</v>
      </c>
      <c r="C27" s="117">
        <v>51739</v>
      </c>
      <c r="D27" s="117">
        <v>15742</v>
      </c>
      <c r="E27" s="117">
        <v>6065</v>
      </c>
      <c r="F27" s="117">
        <v>26004</v>
      </c>
      <c r="G27" s="117">
        <v>130</v>
      </c>
      <c r="H27" s="117">
        <v>51</v>
      </c>
      <c r="I27" s="117">
        <v>728</v>
      </c>
      <c r="J27" s="117">
        <v>648</v>
      </c>
      <c r="K27" s="117">
        <v>569</v>
      </c>
      <c r="L27" s="117">
        <v>227</v>
      </c>
      <c r="M27" s="117">
        <v>70</v>
      </c>
      <c r="N27" s="117">
        <v>867</v>
      </c>
      <c r="O27" s="117">
        <v>587</v>
      </c>
      <c r="P27" s="117">
        <v>64</v>
      </c>
      <c r="Q27" s="117">
        <v>587</v>
      </c>
      <c r="R27" s="117">
        <v>1648</v>
      </c>
    </row>
    <row r="28" spans="1:18" s="117" customFormat="1" ht="10">
      <c r="A28" s="117">
        <v>2014</v>
      </c>
      <c r="B28" s="117">
        <v>54757</v>
      </c>
      <c r="C28" s="117">
        <v>52411</v>
      </c>
      <c r="D28" s="117">
        <v>15558</v>
      </c>
      <c r="E28" s="117">
        <v>6097</v>
      </c>
      <c r="F28" s="117">
        <v>26699</v>
      </c>
      <c r="G28" s="117">
        <v>134</v>
      </c>
      <c r="H28" s="117">
        <v>49</v>
      </c>
      <c r="I28" s="117">
        <v>720</v>
      </c>
      <c r="J28" s="117">
        <v>637</v>
      </c>
      <c r="K28" s="117">
        <v>561</v>
      </c>
      <c r="L28" s="117">
        <v>278</v>
      </c>
      <c r="M28" s="117">
        <v>70</v>
      </c>
      <c r="N28" s="117">
        <v>902</v>
      </c>
      <c r="O28" s="117">
        <v>652</v>
      </c>
      <c r="P28" s="117">
        <v>65</v>
      </c>
      <c r="Q28" s="117">
        <v>616</v>
      </c>
      <c r="R28" s="117">
        <v>1730</v>
      </c>
    </row>
    <row r="29" spans="1:18" s="117" customFormat="1" ht="10">
      <c r="A29" s="117">
        <v>2015</v>
      </c>
      <c r="B29" s="117">
        <v>57173</v>
      </c>
      <c r="C29" s="117">
        <v>54730</v>
      </c>
      <c r="D29" s="117">
        <v>16634</v>
      </c>
      <c r="E29" s="117">
        <v>6363</v>
      </c>
      <c r="F29" s="117">
        <v>27767</v>
      </c>
      <c r="G29" s="117">
        <v>136</v>
      </c>
      <c r="H29" s="117">
        <v>45</v>
      </c>
      <c r="I29" s="117">
        <v>730</v>
      </c>
      <c r="J29" s="117">
        <v>686</v>
      </c>
      <c r="K29" s="117">
        <v>370</v>
      </c>
      <c r="L29" s="117">
        <v>283</v>
      </c>
      <c r="M29" s="117">
        <v>70</v>
      </c>
      <c r="N29" s="117">
        <v>957</v>
      </c>
      <c r="O29" s="117">
        <v>633</v>
      </c>
      <c r="P29" s="117">
        <v>66</v>
      </c>
      <c r="Q29" s="117">
        <v>610</v>
      </c>
      <c r="R29" s="117">
        <v>1833</v>
      </c>
    </row>
    <row r="30" spans="1:18" s="117" customFormat="1" ht="10">
      <c r="A30" s="117">
        <v>2016</v>
      </c>
      <c r="B30" s="117">
        <v>57173</v>
      </c>
      <c r="C30" s="117">
        <v>54730</v>
      </c>
      <c r="D30" s="117">
        <v>18286</v>
      </c>
      <c r="E30" s="117">
        <v>6289</v>
      </c>
      <c r="F30" s="117">
        <v>29286</v>
      </c>
      <c r="G30" s="117">
        <v>128</v>
      </c>
      <c r="H30" s="117">
        <v>47</v>
      </c>
      <c r="I30" s="117">
        <v>715</v>
      </c>
      <c r="J30" s="117">
        <v>685</v>
      </c>
      <c r="K30" s="117">
        <v>705</v>
      </c>
      <c r="L30" s="117">
        <v>311</v>
      </c>
      <c r="M30" s="117">
        <v>70</v>
      </c>
      <c r="N30" s="117">
        <v>946</v>
      </c>
      <c r="O30" s="117">
        <v>606</v>
      </c>
      <c r="P30" s="117">
        <v>76</v>
      </c>
      <c r="Q30" s="117">
        <v>610</v>
      </c>
      <c r="R30" s="117">
        <v>1908</v>
      </c>
    </row>
    <row r="31" spans="1:18" s="117" customFormat="1" ht="10">
      <c r="A31" s="117">
        <v>2017</v>
      </c>
      <c r="B31" s="117">
        <v>62671</v>
      </c>
      <c r="C31" s="117">
        <v>60025</v>
      </c>
      <c r="D31" s="117">
        <v>18711</v>
      </c>
      <c r="E31" s="117">
        <v>6833</v>
      </c>
      <c r="F31" s="117">
        <v>29795</v>
      </c>
      <c r="G31" s="117">
        <v>123</v>
      </c>
      <c r="H31" s="117">
        <v>47</v>
      </c>
      <c r="I31" s="117">
        <v>708</v>
      </c>
      <c r="J31" s="117">
        <v>673</v>
      </c>
      <c r="K31" s="117">
        <v>736</v>
      </c>
      <c r="L31" s="117">
        <v>314</v>
      </c>
      <c r="M31" s="117">
        <v>71</v>
      </c>
      <c r="N31" s="117">
        <v>1074</v>
      </c>
      <c r="O31" s="117">
        <v>596</v>
      </c>
      <c r="P31" s="117">
        <v>70</v>
      </c>
      <c r="Q31" s="117">
        <v>620</v>
      </c>
      <c r="R31" s="117">
        <v>2026</v>
      </c>
    </row>
    <row r="32" spans="1:18" s="117" customFormat="1" ht="10"/>
    <row r="33" spans="1:1" s="117" customFormat="1" ht="10">
      <c r="A33" s="20" t="s">
        <v>676</v>
      </c>
    </row>
    <row r="34" spans="1:1" s="117" customFormat="1" ht="10"/>
    <row r="35" spans="1:1" s="117" customFormat="1" ht="10"/>
    <row r="36" spans="1:1" s="117" customFormat="1" ht="10"/>
    <row r="37" spans="1:1" s="117" customFormat="1" ht="10"/>
    <row r="38" spans="1:1" s="117" customFormat="1" ht="10"/>
    <row r="39" spans="1:1" s="117" customFormat="1" ht="10"/>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sqref="A1:XFD15"/>
    </sheetView>
  </sheetViews>
  <sheetFormatPr baseColWidth="10" defaultRowHeight="12" x14ac:dyDescent="0"/>
  <sheetData>
    <row r="1" spans="1:26" s="117" customFormat="1" ht="10">
      <c r="A1" s="117" t="s">
        <v>304</v>
      </c>
    </row>
    <row r="2" spans="1:26" s="117" customFormat="1" ht="10">
      <c r="A2" s="117" t="s">
        <v>294</v>
      </c>
    </row>
    <row r="3" spans="1:26" s="117" customFormat="1" ht="10"/>
    <row r="4" spans="1:26" s="117" customFormat="1" ht="11">
      <c r="A4" s="128"/>
      <c r="B4" s="128" t="s">
        <v>299</v>
      </c>
      <c r="C4" s="128" t="s">
        <v>299</v>
      </c>
      <c r="D4" s="128" t="s">
        <v>299</v>
      </c>
      <c r="E4" s="128" t="s">
        <v>300</v>
      </c>
      <c r="F4" s="128" t="s">
        <v>300</v>
      </c>
      <c r="G4" s="128" t="s">
        <v>300</v>
      </c>
      <c r="H4" s="128" t="s">
        <v>301</v>
      </c>
      <c r="I4" s="128" t="s">
        <v>301</v>
      </c>
      <c r="J4" s="128" t="s">
        <v>301</v>
      </c>
      <c r="K4" s="128" t="s">
        <v>302</v>
      </c>
      <c r="L4" s="128" t="s">
        <v>302</v>
      </c>
      <c r="M4" s="128" t="s">
        <v>302</v>
      </c>
      <c r="N4" s="128" t="s">
        <v>303</v>
      </c>
      <c r="O4" s="128" t="s">
        <v>303</v>
      </c>
      <c r="P4" s="128" t="s">
        <v>303</v>
      </c>
    </row>
    <row r="5" spans="1:26" s="117" customFormat="1" ht="11">
      <c r="A5" s="128"/>
      <c r="B5" s="128" t="s">
        <v>274</v>
      </c>
      <c r="C5" s="128" t="s">
        <v>297</v>
      </c>
      <c r="D5" s="128" t="s">
        <v>298</v>
      </c>
      <c r="E5" s="128" t="s">
        <v>274</v>
      </c>
      <c r="F5" s="128" t="s">
        <v>297</v>
      </c>
      <c r="G5" s="128" t="s">
        <v>298</v>
      </c>
      <c r="H5" s="128" t="s">
        <v>274</v>
      </c>
      <c r="I5" s="128" t="s">
        <v>297</v>
      </c>
      <c r="J5" s="128" t="s">
        <v>298</v>
      </c>
      <c r="K5" s="128" t="s">
        <v>274</v>
      </c>
      <c r="L5" s="128" t="s">
        <v>297</v>
      </c>
      <c r="M5" s="128" t="s">
        <v>298</v>
      </c>
      <c r="N5" s="128" t="s">
        <v>274</v>
      </c>
      <c r="O5" s="128" t="s">
        <v>297</v>
      </c>
      <c r="P5" s="128" t="s">
        <v>298</v>
      </c>
      <c r="Q5" s="128"/>
      <c r="R5" s="128"/>
      <c r="S5" s="128"/>
      <c r="T5" s="128"/>
      <c r="U5" s="128"/>
      <c r="V5" s="128"/>
      <c r="W5" s="128"/>
      <c r="X5" s="128"/>
      <c r="Y5" s="128"/>
      <c r="Z5" s="128"/>
    </row>
    <row r="6" spans="1:26" s="117" customFormat="1" ht="11">
      <c r="A6" s="128">
        <v>1947</v>
      </c>
      <c r="B6" s="128">
        <v>54245</v>
      </c>
      <c r="C6" s="128">
        <v>32519</v>
      </c>
      <c r="D6" s="128">
        <v>21726</v>
      </c>
      <c r="E6" s="128">
        <v>30668</v>
      </c>
      <c r="F6" s="128">
        <v>32519</v>
      </c>
      <c r="G6" s="128">
        <v>3694</v>
      </c>
      <c r="H6" s="128">
        <v>29920</v>
      </c>
      <c r="I6" s="128">
        <v>26303</v>
      </c>
      <c r="J6" s="128">
        <v>3617</v>
      </c>
      <c r="K6" s="128">
        <v>748</v>
      </c>
      <c r="L6" s="128">
        <v>671</v>
      </c>
      <c r="M6" s="128">
        <v>77</v>
      </c>
      <c r="N6" s="128">
        <v>23576</v>
      </c>
      <c r="O6" s="128">
        <v>5544</v>
      </c>
      <c r="P6" s="128">
        <v>18032</v>
      </c>
      <c r="Q6" s="128"/>
      <c r="R6" s="128"/>
      <c r="S6" s="128"/>
      <c r="T6" s="128"/>
      <c r="U6" s="128"/>
      <c r="V6" s="128"/>
      <c r="W6" s="128"/>
      <c r="X6" s="128"/>
      <c r="Y6" s="128"/>
      <c r="Z6" s="128"/>
    </row>
    <row r="7" spans="1:26" s="117" customFormat="1" ht="11">
      <c r="A7" s="128">
        <v>1960</v>
      </c>
      <c r="B7" s="128">
        <v>66758</v>
      </c>
      <c r="C7" s="128">
        <v>36621</v>
      </c>
      <c r="D7" s="128">
        <v>30137</v>
      </c>
      <c r="E7" s="128">
        <v>39153</v>
      </c>
      <c r="F7" s="128">
        <v>33284</v>
      </c>
      <c r="G7" s="128">
        <v>5869</v>
      </c>
      <c r="H7" s="128">
        <v>38351</v>
      </c>
      <c r="I7" s="128">
        <v>32662</v>
      </c>
      <c r="J7" s="128">
        <v>5689</v>
      </c>
      <c r="K7" s="128">
        <v>802</v>
      </c>
      <c r="L7" s="128">
        <v>622</v>
      </c>
      <c r="M7" s="128">
        <v>180</v>
      </c>
      <c r="N7" s="128">
        <v>27605</v>
      </c>
      <c r="O7" s="128">
        <v>3337</v>
      </c>
      <c r="P7" s="128">
        <v>24268</v>
      </c>
      <c r="Q7" s="128"/>
      <c r="R7" s="128"/>
      <c r="S7" s="128"/>
      <c r="T7" s="128"/>
      <c r="U7" s="128"/>
      <c r="V7" s="128"/>
      <c r="W7" s="128"/>
      <c r="X7" s="128"/>
      <c r="Y7" s="128"/>
      <c r="Z7" s="128"/>
    </row>
    <row r="8" spans="1:26" s="117" customFormat="1" ht="11">
      <c r="A8" s="128">
        <v>1970</v>
      </c>
      <c r="B8" s="128">
        <v>98355</v>
      </c>
      <c r="C8" s="128">
        <v>54119</v>
      </c>
      <c r="D8" s="128">
        <v>44236</v>
      </c>
      <c r="E8" s="128">
        <v>59093</v>
      </c>
      <c r="F8" s="128">
        <v>47394</v>
      </c>
      <c r="G8" s="128">
        <v>11699</v>
      </c>
      <c r="H8" s="128">
        <v>58188</v>
      </c>
      <c r="I8" s="128">
        <v>46679</v>
      </c>
      <c r="J8" s="128">
        <v>11508</v>
      </c>
      <c r="K8" s="128">
        <v>905</v>
      </c>
      <c r="L8" s="128">
        <v>715</v>
      </c>
      <c r="M8" s="128">
        <v>191</v>
      </c>
      <c r="N8" s="128">
        <v>37996</v>
      </c>
      <c r="O8" s="128">
        <v>6086</v>
      </c>
      <c r="P8" s="128">
        <v>31910</v>
      </c>
      <c r="Q8" s="128"/>
      <c r="R8" s="128"/>
      <c r="S8" s="128"/>
      <c r="T8" s="128"/>
      <c r="U8" s="128"/>
      <c r="V8" s="128"/>
      <c r="W8" s="128"/>
      <c r="X8" s="128"/>
      <c r="Y8" s="128"/>
      <c r="Z8" s="128"/>
    </row>
    <row r="9" spans="1:26" s="117" customFormat="1" ht="11">
      <c r="A9" s="128">
        <v>1980</v>
      </c>
      <c r="B9" s="128">
        <v>153024</v>
      </c>
      <c r="C9" s="128">
        <v>80340</v>
      </c>
      <c r="D9" s="128">
        <v>72744</v>
      </c>
      <c r="E9" s="128">
        <v>87513</v>
      </c>
      <c r="F9" s="128">
        <v>65295</v>
      </c>
      <c r="G9" s="128">
        <v>22218</v>
      </c>
      <c r="H9" s="128">
        <v>86228</v>
      </c>
      <c r="I9" s="128"/>
      <c r="J9" s="128"/>
      <c r="K9" s="128">
        <v>1225</v>
      </c>
      <c r="L9" s="128"/>
      <c r="M9" s="128"/>
      <c r="N9" s="128">
        <v>65571</v>
      </c>
      <c r="O9" s="128">
        <v>15045</v>
      </c>
      <c r="P9" s="128">
        <v>50526</v>
      </c>
      <c r="Q9" s="128"/>
      <c r="R9" s="128"/>
      <c r="S9" s="128"/>
      <c r="T9" s="128"/>
      <c r="U9" s="128"/>
      <c r="V9" s="128"/>
      <c r="W9" s="128"/>
      <c r="X9" s="128"/>
      <c r="Y9" s="128"/>
      <c r="Z9" s="128"/>
    </row>
    <row r="10" spans="1:26" s="117" customFormat="1" ht="11">
      <c r="A10" s="128">
        <v>1991</v>
      </c>
      <c r="B10" s="128">
        <v>253082</v>
      </c>
      <c r="C10" s="128">
        <v>127706</v>
      </c>
      <c r="D10" s="128">
        <v>125376</v>
      </c>
      <c r="E10" s="128">
        <v>158117</v>
      </c>
      <c r="F10" s="128">
        <v>101910</v>
      </c>
      <c r="G10" s="128">
        <v>56207</v>
      </c>
      <c r="H10" s="128">
        <v>147948</v>
      </c>
      <c r="I10" s="128">
        <v>96001</v>
      </c>
      <c r="J10" s="128">
        <v>51947</v>
      </c>
      <c r="K10" s="128">
        <v>10169</v>
      </c>
      <c r="L10" s="128">
        <v>5909</v>
      </c>
      <c r="M10" s="128">
        <v>4260</v>
      </c>
      <c r="N10" s="128">
        <v>94542</v>
      </c>
      <c r="O10" s="128">
        <v>25645</v>
      </c>
      <c r="P10" s="128">
        <v>68897</v>
      </c>
      <c r="Q10" s="128"/>
      <c r="R10" s="128"/>
      <c r="S10" s="128"/>
      <c r="T10" s="128"/>
      <c r="U10" s="128"/>
      <c r="V10" s="128"/>
      <c r="W10" s="128"/>
      <c r="X10" s="128"/>
      <c r="Y10" s="128"/>
      <c r="Z10" s="128"/>
    </row>
    <row r="11" spans="1:26" s="117" customFormat="1" ht="11">
      <c r="A11" s="128">
        <v>2001</v>
      </c>
      <c r="B11" s="128">
        <v>332123</v>
      </c>
      <c r="C11" s="128">
        <v>163981</v>
      </c>
      <c r="D11" s="128">
        <v>168142</v>
      </c>
      <c r="E11" s="128">
        <v>201696</v>
      </c>
      <c r="F11" s="128">
        <v>118895</v>
      </c>
      <c r="G11" s="128">
        <v>82801</v>
      </c>
      <c r="H11" s="128">
        <v>152332</v>
      </c>
      <c r="I11" s="128">
        <v>92824</v>
      </c>
      <c r="J11" s="128">
        <v>59508</v>
      </c>
      <c r="K11" s="128">
        <v>49364</v>
      </c>
      <c r="L11" s="128">
        <v>26071</v>
      </c>
      <c r="M11" s="128">
        <v>23293</v>
      </c>
      <c r="N11" s="128">
        <v>130427</v>
      </c>
      <c r="O11" s="128">
        <v>45086</v>
      </c>
      <c r="P11" s="128">
        <v>85341</v>
      </c>
      <c r="Q11" s="128"/>
      <c r="R11" s="128"/>
      <c r="S11" s="128"/>
      <c r="T11" s="128"/>
      <c r="U11" s="128"/>
      <c r="V11" s="128"/>
      <c r="W11" s="128"/>
      <c r="X11" s="128"/>
      <c r="Y11" s="128"/>
      <c r="Z11" s="128"/>
    </row>
    <row r="12" spans="1:26" s="117" customFormat="1" ht="11">
      <c r="A12" s="128">
        <v>2010</v>
      </c>
      <c r="B12" s="128">
        <v>406870</v>
      </c>
      <c r="C12" s="128">
        <v>198826</v>
      </c>
      <c r="D12" s="128">
        <v>208044</v>
      </c>
      <c r="E12" s="128">
        <v>274944</v>
      </c>
      <c r="F12" s="128">
        <v>154962</v>
      </c>
      <c r="G12" s="128">
        <v>119982</v>
      </c>
      <c r="H12" s="128">
        <v>257652</v>
      </c>
      <c r="I12" s="128">
        <v>147285</v>
      </c>
      <c r="J12" s="128">
        <v>110367</v>
      </c>
      <c r="K12" s="128">
        <v>17292</v>
      </c>
      <c r="L12" s="128">
        <v>7677</v>
      </c>
      <c r="M12" s="128">
        <v>9615</v>
      </c>
      <c r="N12" s="128">
        <v>131926</v>
      </c>
      <c r="O12" s="128">
        <v>43864</v>
      </c>
      <c r="P12" s="128">
        <v>88062</v>
      </c>
      <c r="Q12" s="128"/>
      <c r="R12" s="128"/>
      <c r="S12" s="128"/>
      <c r="T12" s="128"/>
      <c r="U12" s="128"/>
      <c r="V12" s="128"/>
      <c r="W12" s="128"/>
      <c r="X12" s="128"/>
      <c r="Y12" s="128"/>
      <c r="Z12" s="128"/>
    </row>
    <row r="13" spans="1:26" s="117" customFormat="1" ht="10"/>
    <row r="14" spans="1:26" s="117" customFormat="1" ht="10"/>
    <row r="15" spans="1:26" s="117" customFormat="1" ht="1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26</vt:i4>
      </vt:variant>
    </vt:vector>
  </HeadingPairs>
  <TitlesOfParts>
    <vt:vector size="26" baseType="lpstr">
      <vt:lpstr>Indice</vt:lpstr>
      <vt:lpstr>Reservas Neuquén-Argentina</vt:lpstr>
      <vt:lpstr>Produccion Neuquen-Argentina</vt:lpstr>
      <vt:lpstr>RegaliasRecursos</vt:lpstr>
      <vt:lpstr>Ahorro dif de precios</vt:lpstr>
      <vt:lpstr>Gasto publico y social</vt:lpstr>
      <vt:lpstr>IPC</vt:lpstr>
      <vt:lpstr>Empleo publico</vt:lpstr>
      <vt:lpstr>Poblacion-actividad</vt:lpstr>
      <vt:lpstr>Remuneraciones por rama</vt:lpstr>
      <vt:lpstr>Stock de deuda</vt:lpstr>
      <vt:lpstr>Condic de activ comp</vt:lpstr>
      <vt:lpstr>Categ Ocup comp</vt:lpstr>
      <vt:lpstr>Ingresos medios comp</vt:lpstr>
      <vt:lpstr>Poblacion anual estimada</vt:lpstr>
      <vt:lpstr>Masa salarial</vt:lpstr>
      <vt:lpstr>PBG</vt:lpstr>
      <vt:lpstr>IPI</vt:lpstr>
      <vt:lpstr>Plusvalia</vt:lpstr>
      <vt:lpstr>Productividad</vt:lpstr>
      <vt:lpstr>Productividad asal reg x sect</vt:lpstr>
      <vt:lpstr>Salarios rama comp</vt:lpstr>
      <vt:lpstr>Coparticipacion</vt:lpstr>
      <vt:lpstr>Emplo publico comp</vt:lpstr>
      <vt:lpstr>Empleopubxhabitante</vt:lpstr>
      <vt:lpstr>Renta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created xsi:type="dcterms:W3CDTF">2021-02-08T13:20:28Z</dcterms:created>
  <dcterms:modified xsi:type="dcterms:W3CDTF">2021-05-10T14:55:16Z</dcterms:modified>
</cp:coreProperties>
</file>