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2" windowWidth="16608" windowHeight="7992" activeTab="3"/>
  </bookViews>
  <sheets>
    <sheet name="Reservas" sheetId="1" r:id="rId1"/>
    <sheet name="Producción" sheetId="2" r:id="rId2"/>
    <sheet name="Regalías" sheetId="3" r:id="rId3"/>
    <sheet name="Renta" sheetId="5" r:id="rId4"/>
  </sheets>
  <calcPr calcId="124519" iterate="1" calcOnSave="0"/>
</workbook>
</file>

<file path=xl/calcChain.xml><?xml version="1.0" encoding="utf-8"?>
<calcChain xmlns="http://schemas.openxmlformats.org/spreadsheetml/2006/main">
  <c r="AP29" i="5"/>
  <c r="AP28"/>
  <c r="AP27"/>
  <c r="AP26"/>
  <c r="AP25"/>
  <c r="AP24"/>
  <c r="AP23"/>
  <c r="AP22"/>
  <c r="AP21"/>
  <c r="AP20"/>
  <c r="AP19"/>
  <c r="AP18"/>
  <c r="AP17"/>
  <c r="AP16"/>
  <c r="AP15"/>
  <c r="AP14"/>
  <c r="AP13"/>
  <c r="AP12"/>
  <c r="AP11"/>
  <c r="AP10"/>
  <c r="AP9"/>
  <c r="AP8"/>
  <c r="AM29"/>
  <c r="AM28"/>
  <c r="AM27"/>
  <c r="AM26"/>
  <c r="AM25"/>
  <c r="AM24"/>
  <c r="AM23"/>
  <c r="AM22"/>
  <c r="AM21"/>
  <c r="AM20"/>
  <c r="AM19"/>
  <c r="AM18"/>
  <c r="AM17"/>
  <c r="AM16"/>
  <c r="AM15"/>
  <c r="AM14"/>
  <c r="AM13"/>
  <c r="AM12"/>
  <c r="AM11"/>
  <c r="AM10"/>
  <c r="AM9"/>
  <c r="AM8"/>
  <c r="AN25"/>
  <c r="AH29"/>
  <c r="AH28"/>
  <c r="AH27"/>
  <c r="AH26"/>
  <c r="AH25"/>
  <c r="AH24"/>
  <c r="AH23"/>
  <c r="AJ23" s="1"/>
  <c r="AH22"/>
  <c r="AH21"/>
  <c r="AH20"/>
  <c r="AH19"/>
  <c r="AJ19" s="1"/>
  <c r="AH18"/>
  <c r="AH17"/>
  <c r="AH16"/>
  <c r="AH15"/>
  <c r="AJ15" s="1"/>
  <c r="AH14"/>
  <c r="AJ14" s="1"/>
  <c r="AH13"/>
  <c r="AH12"/>
  <c r="AH11"/>
  <c r="AJ11" s="1"/>
  <c r="AH10"/>
  <c r="AH9"/>
  <c r="AH8"/>
  <c r="AH7"/>
  <c r="AH6"/>
  <c r="AH5"/>
  <c r="AD29"/>
  <c r="AJ29" s="1"/>
  <c r="AD28"/>
  <c r="AN28" s="1"/>
  <c r="AD27"/>
  <c r="AN27" s="1"/>
  <c r="AD26"/>
  <c r="AJ26" s="1"/>
  <c r="AD25"/>
  <c r="AD24"/>
  <c r="AD23"/>
  <c r="AN23" s="1"/>
  <c r="AD22"/>
  <c r="AN22" s="1"/>
  <c r="AD21"/>
  <c r="AJ21" s="1"/>
  <c r="AD20"/>
  <c r="AN20" s="1"/>
  <c r="AD19"/>
  <c r="AN19" s="1"/>
  <c r="AD18"/>
  <c r="AJ18" s="1"/>
  <c r="AD17"/>
  <c r="AN17" s="1"/>
  <c r="AD16"/>
  <c r="AD15"/>
  <c r="AN15" s="1"/>
  <c r="AD14"/>
  <c r="AN14" s="1"/>
  <c r="AD13"/>
  <c r="AJ13" s="1"/>
  <c r="AD12"/>
  <c r="AN12" s="1"/>
  <c r="AD11"/>
  <c r="AN11" s="1"/>
  <c r="AD10"/>
  <c r="AJ10" s="1"/>
  <c r="AD9"/>
  <c r="AN9" s="1"/>
  <c r="AD8"/>
  <c r="AD7"/>
  <c r="AN8" s="1"/>
  <c r="AD6"/>
  <c r="AD5"/>
  <c r="AC29"/>
  <c r="AC28"/>
  <c r="AC27"/>
  <c r="AC26"/>
  <c r="AC25"/>
  <c r="AC24"/>
  <c r="AC23"/>
  <c r="AC22"/>
  <c r="AC21"/>
  <c r="AC20"/>
  <c r="AC19"/>
  <c r="AC18"/>
  <c r="AC17"/>
  <c r="AC16"/>
  <c r="AC15"/>
  <c r="AC14"/>
  <c r="AC13"/>
  <c r="AC12"/>
  <c r="AC11"/>
  <c r="AC10"/>
  <c r="AC9"/>
  <c r="AC8"/>
  <c r="AC7"/>
  <c r="AB29"/>
  <c r="AB28"/>
  <c r="AB27"/>
  <c r="AB26"/>
  <c r="AB25"/>
  <c r="AB24"/>
  <c r="AB23"/>
  <c r="AB22"/>
  <c r="AB21"/>
  <c r="AB20"/>
  <c r="AB19"/>
  <c r="AB18"/>
  <c r="AB17"/>
  <c r="AB16"/>
  <c r="AB15"/>
  <c r="AB14"/>
  <c r="AB13"/>
  <c r="AB12"/>
  <c r="AB11"/>
  <c r="AB10"/>
  <c r="AB9"/>
  <c r="AB8"/>
  <c r="AB7"/>
  <c r="AB6"/>
  <c r="AB5"/>
  <c r="AJ22" l="1"/>
  <c r="AJ7"/>
  <c r="AN24"/>
  <c r="AN16"/>
  <c r="AJ12"/>
  <c r="AJ20"/>
  <c r="AJ28"/>
  <c r="AN26"/>
  <c r="AN18"/>
  <c r="AN10"/>
  <c r="AJ27"/>
  <c r="AJ9"/>
  <c r="AJ17"/>
  <c r="AJ25"/>
  <c r="AN29"/>
  <c r="AN21"/>
  <c r="AN13"/>
  <c r="AJ8"/>
  <c r="AJ16"/>
  <c r="AJ24"/>
  <c r="Q30"/>
  <c r="Q29"/>
  <c r="Q28"/>
  <c r="Q27"/>
  <c r="O30"/>
  <c r="O29"/>
  <c r="O28"/>
  <c r="O27"/>
  <c r="I63" i="2"/>
  <c r="H63"/>
  <c r="I62"/>
  <c r="H62"/>
  <c r="I61"/>
  <c r="H61"/>
  <c r="I60"/>
  <c r="H60"/>
  <c r="M30" i="5"/>
  <c r="M29"/>
  <c r="M28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R29" l="1"/>
  <c r="S29" s="1"/>
  <c r="R28"/>
  <c r="X28" s="1"/>
  <c r="R30"/>
  <c r="S30" s="1"/>
  <c r="O26"/>
  <c r="O25"/>
  <c r="O24"/>
  <c r="O23"/>
  <c r="O22"/>
  <c r="O21"/>
  <c r="O20"/>
  <c r="O19"/>
  <c r="O18"/>
  <c r="O17"/>
  <c r="O16"/>
  <c r="O15"/>
  <c r="O14"/>
  <c r="O13"/>
  <c r="R13" s="1"/>
  <c r="O12"/>
  <c r="R12" s="1"/>
  <c r="O11"/>
  <c r="R11" s="1"/>
  <c r="O10"/>
  <c r="R10" s="1"/>
  <c r="O9"/>
  <c r="R9" s="1"/>
  <c r="O8"/>
  <c r="R8" s="1"/>
  <c r="O7"/>
  <c r="R7" s="1"/>
  <c r="O6"/>
  <c r="R6" s="1"/>
  <c r="O5"/>
  <c r="R5" s="1"/>
  <c r="M27"/>
  <c r="K27" s="1"/>
  <c r="R27" s="1"/>
  <c r="M26"/>
  <c r="K26" s="1"/>
  <c r="M25"/>
  <c r="K25" s="1"/>
  <c r="M24"/>
  <c r="K24" s="1"/>
  <c r="M23"/>
  <c r="K23" s="1"/>
  <c r="M22"/>
  <c r="K22" s="1"/>
  <c r="M21"/>
  <c r="K21" s="1"/>
  <c r="M20"/>
  <c r="K20" s="1"/>
  <c r="M19"/>
  <c r="K19" s="1"/>
  <c r="M18"/>
  <c r="K18" s="1"/>
  <c r="M17"/>
  <c r="K17" s="1"/>
  <c r="M16"/>
  <c r="K16" s="1"/>
  <c r="M15"/>
  <c r="K15" s="1"/>
  <c r="M14"/>
  <c r="K14" s="1"/>
  <c r="M13"/>
  <c r="M12"/>
  <c r="M11"/>
  <c r="M10"/>
  <c r="M9"/>
  <c r="M8"/>
  <c r="M7"/>
  <c r="M6"/>
  <c r="M5"/>
  <c r="R19" l="1"/>
  <c r="AF19" s="1"/>
  <c r="AF28"/>
  <c r="AK28" s="1"/>
  <c r="AF29"/>
  <c r="AK29" s="1"/>
  <c r="X29"/>
  <c r="S28"/>
  <c r="R18"/>
  <c r="X18" s="1"/>
  <c r="R26"/>
  <c r="X26" s="1"/>
  <c r="R16"/>
  <c r="X16" s="1"/>
  <c r="R24"/>
  <c r="X24" s="1"/>
  <c r="R20"/>
  <c r="X20" s="1"/>
  <c r="S5"/>
  <c r="AF5"/>
  <c r="S27"/>
  <c r="AF27"/>
  <c r="AO28" s="1"/>
  <c r="S12"/>
  <c r="AF12"/>
  <c r="X12"/>
  <c r="AF10"/>
  <c r="X10"/>
  <c r="S10"/>
  <c r="AF11"/>
  <c r="X11"/>
  <c r="S11"/>
  <c r="S13"/>
  <c r="AF13"/>
  <c r="X13"/>
  <c r="R22"/>
  <c r="R21"/>
  <c r="S8"/>
  <c r="AF8"/>
  <c r="X8"/>
  <c r="R15"/>
  <c r="R23"/>
  <c r="R14"/>
  <c r="S6"/>
  <c r="AF6"/>
  <c r="S7"/>
  <c r="AF7"/>
  <c r="X7"/>
  <c r="AF9"/>
  <c r="X9"/>
  <c r="S9"/>
  <c r="R17"/>
  <c r="R25"/>
  <c r="X27"/>
  <c r="J12" i="3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11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7"/>
  <c r="H36" i="2"/>
  <c r="I36"/>
  <c r="H37"/>
  <c r="I37"/>
  <c r="H38"/>
  <c r="I38"/>
  <c r="H39"/>
  <c r="I39"/>
  <c r="H40"/>
  <c r="I40"/>
  <c r="H41"/>
  <c r="I41"/>
  <c r="H42"/>
  <c r="I42"/>
  <c r="H43"/>
  <c r="I43"/>
  <c r="H44"/>
  <c r="I44"/>
  <c r="H45"/>
  <c r="I45"/>
  <c r="H46"/>
  <c r="I46"/>
  <c r="H47"/>
  <c r="I47"/>
  <c r="H48"/>
  <c r="I48"/>
  <c r="H49"/>
  <c r="I49"/>
  <c r="H50"/>
  <c r="I50"/>
  <c r="H51"/>
  <c r="I51"/>
  <c r="H52"/>
  <c r="I52"/>
  <c r="H53"/>
  <c r="I53"/>
  <c r="H54"/>
  <c r="I54"/>
  <c r="H55"/>
  <c r="I55"/>
  <c r="H56"/>
  <c r="I56"/>
  <c r="H57"/>
  <c r="I57"/>
  <c r="H58"/>
  <c r="I58"/>
  <c r="H59"/>
  <c r="I59"/>
  <c r="I35"/>
  <c r="H35"/>
  <c r="H30" i="1"/>
  <c r="I30"/>
  <c r="H31"/>
  <c r="I31"/>
  <c r="H32"/>
  <c r="I32"/>
  <c r="H33"/>
  <c r="I33"/>
  <c r="H34"/>
  <c r="I34"/>
  <c r="H35"/>
  <c r="I35"/>
  <c r="H36"/>
  <c r="I36"/>
  <c r="H37"/>
  <c r="I37"/>
  <c r="H38"/>
  <c r="I38"/>
  <c r="I29"/>
  <c r="H29"/>
  <c r="AI29" i="5" l="1"/>
  <c r="AI28"/>
  <c r="X19"/>
  <c r="S19"/>
  <c r="S16"/>
  <c r="AO29"/>
  <c r="S18"/>
  <c r="AF18"/>
  <c r="AK18" s="1"/>
  <c r="S24"/>
  <c r="S20"/>
  <c r="S26"/>
  <c r="AF16"/>
  <c r="AK16" s="1"/>
  <c r="AF24"/>
  <c r="AI24" s="1"/>
  <c r="AF20"/>
  <c r="AO20" s="1"/>
  <c r="AF26"/>
  <c r="AO27" s="1"/>
  <c r="AF17"/>
  <c r="AO18" s="1"/>
  <c r="X17"/>
  <c r="S17"/>
  <c r="AI13"/>
  <c r="AK13"/>
  <c r="AO13"/>
  <c r="AK19"/>
  <c r="AI19"/>
  <c r="AI7"/>
  <c r="AK7"/>
  <c r="S23"/>
  <c r="AF23"/>
  <c r="X23"/>
  <c r="AO10"/>
  <c r="AI10"/>
  <c r="AK10"/>
  <c r="AF14"/>
  <c r="S14"/>
  <c r="X14"/>
  <c r="S22"/>
  <c r="AF22"/>
  <c r="X22"/>
  <c r="AK27"/>
  <c r="AI27"/>
  <c r="AI5"/>
  <c r="AK5"/>
  <c r="AO9"/>
  <c r="AK9"/>
  <c r="AI9"/>
  <c r="S21"/>
  <c r="AF21"/>
  <c r="X21"/>
  <c r="AK6"/>
  <c r="AI6"/>
  <c r="AK11"/>
  <c r="AO11"/>
  <c r="AI11"/>
  <c r="AK12"/>
  <c r="AO12"/>
  <c r="AI12"/>
  <c r="S25"/>
  <c r="AF25"/>
  <c r="X25"/>
  <c r="S15"/>
  <c r="AF15"/>
  <c r="X15"/>
  <c r="AO8"/>
  <c r="AK8"/>
  <c r="AI8"/>
  <c r="AI16" l="1"/>
  <c r="AO24"/>
  <c r="AO16"/>
  <c r="AK24"/>
  <c r="AI20"/>
  <c r="AK20"/>
  <c r="AO26"/>
  <c r="AO19"/>
  <c r="AI18"/>
  <c r="AI26"/>
  <c r="AK26"/>
  <c r="AO22"/>
  <c r="AK22"/>
  <c r="AI22"/>
  <c r="AO17"/>
  <c r="AK17"/>
  <c r="AI17"/>
  <c r="AO14"/>
  <c r="AK14"/>
  <c r="AI14"/>
  <c r="AI15"/>
  <c r="AO15"/>
  <c r="AK15"/>
  <c r="AI21"/>
  <c r="AK21"/>
  <c r="AO21"/>
  <c r="AO25"/>
  <c r="AK25"/>
  <c r="AI25"/>
  <c r="AO23"/>
  <c r="AI23"/>
  <c r="AK23"/>
</calcChain>
</file>

<file path=xl/sharedStrings.xml><?xml version="1.0" encoding="utf-8"?>
<sst xmlns="http://schemas.openxmlformats.org/spreadsheetml/2006/main" count="120" uniqueCount="72">
  <si>
    <t>Reservas</t>
  </si>
  <si>
    <t>Año</t>
  </si>
  <si>
    <t>miles de m3</t>
  </si>
  <si>
    <t>millones de m3</t>
  </si>
  <si>
    <t>Neuquén:</t>
  </si>
  <si>
    <t>Regalías hidrocarburíferas según año</t>
  </si>
  <si>
    <t>Provincia del Neuquén</t>
  </si>
  <si>
    <t>Años 1988/2015</t>
  </si>
  <si>
    <t xml:space="preserve">Regalías hidrocarburíferas según añoReservas recuperables remanentes de petróleo y gas según año
Provincia del Neuquén
Años 1980/2014
</t>
  </si>
  <si>
    <r>
      <rPr>
        <b/>
        <sz val="8"/>
        <color indexed="8"/>
        <rFont val="Arial"/>
        <family val="2"/>
      </rPr>
      <t xml:space="preserve">Fuente: </t>
    </r>
    <r>
      <rPr>
        <sz val="8"/>
        <color indexed="8"/>
        <rFont val="Arial"/>
        <family val="2"/>
      </rPr>
      <t xml:space="preserve">Elaborado por la Dirección Provincial de Estadística y Censos </t>
    </r>
  </si>
  <si>
    <t xml:space="preserve">              de la Provincia del Neuquén, en base a datos de la Secretaría </t>
  </si>
  <si>
    <t xml:space="preserve">              de Energía de la Nación - Dirección Provincial de Hidrocarburos </t>
  </si>
  <si>
    <t xml:space="preserve">              y Combustibles.</t>
  </si>
  <si>
    <t>Neuquén</t>
  </si>
  <si>
    <t>Nacional</t>
  </si>
  <si>
    <t>Petróleo</t>
  </si>
  <si>
    <t>Gas</t>
  </si>
  <si>
    <t>Fuente: Secretaría de Energía de la Nación</t>
  </si>
  <si>
    <t>Producción</t>
  </si>
  <si>
    <r>
      <rPr>
        <b/>
        <sz val="8"/>
        <color indexed="8"/>
        <rFont val="Arial"/>
        <family val="2"/>
      </rPr>
      <t>Nota:</t>
    </r>
    <r>
      <rPr>
        <sz val="8"/>
        <color indexed="8"/>
        <rFont val="Arial"/>
        <family val="2"/>
      </rPr>
      <t xml:space="preserve"> no incluye la producción del área El Mangrullo</t>
    </r>
  </si>
  <si>
    <r>
      <rPr>
        <b/>
        <sz val="8"/>
        <color indexed="8"/>
        <rFont val="Arial"/>
        <family val="2"/>
      </rPr>
      <t>Fuente:</t>
    </r>
    <r>
      <rPr>
        <sz val="8"/>
        <color indexed="8"/>
        <rFont val="Arial"/>
        <family val="2"/>
      </rPr>
      <t xml:space="preserve"> Elaborado por la Dirección Provincial de Estadística y Censos </t>
    </r>
  </si>
  <si>
    <t xml:space="preserve">               en base a la Dirección Provincial de Hidrocarburos y Combustibles.</t>
  </si>
  <si>
    <t>% Neuquén / Nacional</t>
  </si>
  <si>
    <t>Fuente: Secretaría de Energía de la Nación/1</t>
  </si>
  <si>
    <t>en pesos</t>
  </si>
  <si>
    <r>
      <rPr>
        <b/>
        <sz val="8"/>
        <color indexed="8"/>
        <rFont val="Arial"/>
        <family val="2"/>
      </rPr>
      <t>Fuente:</t>
    </r>
    <r>
      <rPr>
        <sz val="8"/>
        <color indexed="8"/>
        <rFont val="Arial"/>
        <family val="2"/>
      </rPr>
      <t xml:space="preserve"> Elaborado por la Dirección Provincial de Estadística </t>
    </r>
  </si>
  <si>
    <t xml:space="preserve">               y Censos en base a datos de la Dirección Provincial </t>
  </si>
  <si>
    <t xml:space="preserve">               de Hidrocarburos y Combustibles.</t>
  </si>
  <si>
    <t>I - RECURSOS CORRIENTES - Neuquén</t>
  </si>
  <si>
    <t>II - EROGACIONES CORRIENTES</t>
  </si>
  <si>
    <t>Gas y Petróleo</t>
  </si>
  <si>
    <t>% de Regalías / Total de Ingresos Neuquén</t>
  </si>
  <si>
    <t>% de Regalías / Total de Egresos Neuquén</t>
  </si>
  <si>
    <t>% Neuquén / Total Nacional</t>
  </si>
  <si>
    <t>Neuquen</t>
  </si>
  <si>
    <t>Total País</t>
  </si>
  <si>
    <t>Retenciones</t>
  </si>
  <si>
    <t>Regalias total</t>
  </si>
  <si>
    <t>Renta por venta crudo en el mercado interno por debajo / arriba precio internacional</t>
  </si>
  <si>
    <t>Renta por venta gas en el mercado interno por debajo / arriba precio internacional</t>
  </si>
  <si>
    <t>Renta crudo por exportaciones a peso sobrevaluado</t>
  </si>
  <si>
    <t>Renta gas por exportaciones</t>
  </si>
  <si>
    <t>SUMA renta otros (sin importaciones)</t>
  </si>
  <si>
    <t>pesos</t>
  </si>
  <si>
    <t>pesso</t>
  </si>
  <si>
    <t>Petroleo</t>
  </si>
  <si>
    <t>gas</t>
  </si>
  <si>
    <t>regalias gas y petro</t>
  </si>
  <si>
    <t>%nacional</t>
  </si>
  <si>
    <t>$</t>
  </si>
  <si>
    <t>petroleo</t>
  </si>
  <si>
    <t>%neuq/naci</t>
  </si>
  <si>
    <t>renta</t>
  </si>
  <si>
    <t>$ corrientes</t>
  </si>
  <si>
    <t>PBG Neuquen</t>
  </si>
  <si>
    <t>Masa salarial met 2</t>
  </si>
  <si>
    <t>PV neta de gstos cir</t>
  </si>
  <si>
    <t>bruta de consumo kfijo</t>
  </si>
  <si>
    <t>Renta petrolera y gasífera apropiable por otros sujetos sociales  surgida de la producción neuquina</t>
  </si>
  <si>
    <t>OJO</t>
  </si>
  <si>
    <t>%neuq/nac</t>
  </si>
  <si>
    <t>IPC pcial</t>
  </si>
  <si>
    <t>ene 2010=100</t>
  </si>
  <si>
    <t>$ ene 2010</t>
  </si>
  <si>
    <t>Renta petrolera y gasífera apropiable por otros sujetos sociales surgida de la producción neuquina</t>
  </si>
  <si>
    <t>%reg/renta</t>
  </si>
  <si>
    <t>pv</t>
  </si>
  <si>
    <t>rent</t>
  </si>
  <si>
    <t>reg</t>
  </si>
  <si>
    <t>pbg</t>
  </si>
  <si>
    <t>variaciones respecto año anterior</t>
  </si>
  <si>
    <t>%reg/pv (der)</t>
  </si>
</sst>
</file>

<file path=xl/styles.xml><?xml version="1.0" encoding="utf-8"?>
<styleSheet xmlns="http://schemas.openxmlformats.org/spreadsheetml/2006/main">
  <numFmts count="10">
    <numFmt numFmtId="43" formatCode="_ * #,##0.00_ ;_ * \-#,##0.00_ ;_ * &quot;-&quot;??_ ;_ @_ "/>
    <numFmt numFmtId="164" formatCode="_-* #,##0.00\ _€_-;\-* #,##0.00\ _€_-;_-* &quot;-&quot;??\ _€_-;_-@_-"/>
    <numFmt numFmtId="165" formatCode="&quot;$&quot;#,##0_);[Red]\(&quot;$&quot;#,##0\)"/>
    <numFmt numFmtId="166" formatCode="&quot;$&quot;#,##0.00;[Red]\-&quot;$&quot;#,##0.00"/>
    <numFmt numFmtId="167" formatCode="#,##0,"/>
    <numFmt numFmtId="168" formatCode="#,##0,,"/>
    <numFmt numFmtId="169" formatCode="#,##0.00_);\(#,##0.00\);&quot; --- &quot;"/>
    <numFmt numFmtId="170" formatCode="General_)"/>
    <numFmt numFmtId="171" formatCode="_-* #,##0.00_-;\-* #,##0.00_-;_-* &quot;-&quot;??_-;_-@_-"/>
    <numFmt numFmtId="172" formatCode="_ [$€-2]\ * #,##0.00_ ;_ [$€-2]\ * \-#,##0.00_ ;_ [$€-2]\ * &quot;-&quot;??_ 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3"/>
      <name val="Calibri"/>
      <family val="2"/>
    </font>
    <font>
      <b/>
      <sz val="11"/>
      <color indexed="9"/>
      <name val="Calibri"/>
      <family val="2"/>
    </font>
    <font>
      <sz val="11"/>
      <color indexed="13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  <font>
      <i/>
      <sz val="10"/>
      <name val="Arial"/>
      <family val="2"/>
    </font>
    <font>
      <sz val="11"/>
      <name val="Calibri"/>
      <family val="2"/>
    </font>
    <font>
      <sz val="12"/>
      <name val="Helv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6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7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12" borderId="7" applyNumberFormat="0" applyAlignment="0" applyProtection="0"/>
    <xf numFmtId="0" fontId="13" fillId="13" borderId="8" applyNumberFormat="0" applyAlignment="0" applyProtection="0"/>
    <xf numFmtId="0" fontId="14" fillId="0" borderId="9" applyNumberFormat="0" applyFill="0" applyAlignment="0" applyProtection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7" fontId="26" fillId="0" borderId="0"/>
    <xf numFmtId="168" fontId="26" fillId="0" borderId="0"/>
    <xf numFmtId="0" fontId="15" fillId="0" borderId="0" applyNumberFormat="0" applyFill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4" borderId="0" applyNumberFormat="0" applyBorder="0" applyAlignment="0" applyProtection="0"/>
    <xf numFmtId="0" fontId="16" fillId="8" borderId="7" applyNumberFormat="0" applyAlignment="0" applyProtection="0"/>
    <xf numFmtId="172" fontId="8" fillId="0" borderId="0" applyFont="0" applyFill="0" applyBorder="0" applyAlignment="0" applyProtection="0"/>
    <xf numFmtId="170" fontId="30" fillId="0" borderId="0"/>
    <xf numFmtId="0" fontId="17" fillId="17" borderId="0" applyNumberFormat="0" applyBorder="0" applyAlignment="0" applyProtection="0"/>
    <xf numFmtId="43" fontId="8" fillId="0" borderId="0" applyFont="0" applyFill="0" applyBorder="0" applyAlignment="0" applyProtection="0"/>
    <xf numFmtId="4" fontId="27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8" fillId="8" borderId="0" applyNumberFormat="0" applyBorder="0" applyAlignment="0" applyProtection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5" borderId="10" applyNumberFormat="0" applyFont="0" applyAlignment="0" applyProtection="0"/>
    <xf numFmtId="169" fontId="2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9" fillId="12" borderId="11" applyNumberFormat="0" applyAlignment="0" applyProtection="0"/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15" fillId="0" borderId="14" applyNumberFormat="0" applyFill="0" applyAlignment="0" applyProtection="0"/>
    <xf numFmtId="0" fontId="24" fillId="0" borderId="15" applyNumberFormat="0" applyFill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7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/>
    <xf numFmtId="3" fontId="6" fillId="0" borderId="0" xfId="0" applyNumberFormat="1" applyFont="1" applyBorder="1"/>
    <xf numFmtId="3" fontId="6" fillId="0" borderId="6" xfId="0" applyNumberFormat="1" applyFont="1" applyBorder="1"/>
    <xf numFmtId="0" fontId="5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0" xfId="0" applyFont="1"/>
    <xf numFmtId="3" fontId="29" fillId="18" borderId="0" xfId="2" applyNumberFormat="1" applyFont="1" applyFill="1" applyBorder="1"/>
    <xf numFmtId="3" fontId="29" fillId="18" borderId="0" xfId="2" applyNumberFormat="1" applyFont="1" applyFill="1" applyBorder="1" applyAlignment="1">
      <alignment horizontal="right"/>
    </xf>
    <xf numFmtId="0" fontId="7" fillId="2" borderId="5" xfId="0" applyFont="1" applyFill="1" applyBorder="1" applyAlignment="1">
      <alignment horizontal="center"/>
    </xf>
    <xf numFmtId="9" fontId="0" fillId="0" borderId="0" xfId="1" applyFont="1"/>
    <xf numFmtId="0" fontId="6" fillId="0" borderId="0" xfId="0" applyFont="1"/>
    <xf numFmtId="0" fontId="6" fillId="0" borderId="5" xfId="0" applyFont="1" applyBorder="1"/>
    <xf numFmtId="4" fontId="6" fillId="0" borderId="0" xfId="0" applyNumberFormat="1" applyFont="1" applyBorder="1"/>
    <xf numFmtId="4" fontId="6" fillId="0" borderId="6" xfId="0" applyNumberFormat="1" applyFont="1" applyBorder="1"/>
    <xf numFmtId="0" fontId="0" fillId="0" borderId="0" xfId="0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3" fillId="0" borderId="0" xfId="0" applyFont="1" applyBorder="1"/>
    <xf numFmtId="0" fontId="7" fillId="0" borderId="5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3" fontId="29" fillId="0" borderId="0" xfId="50" applyNumberFormat="1" applyFont="1" applyFill="1" applyBorder="1" applyAlignment="1">
      <alignment horizontal="right" vertical="center"/>
    </xf>
    <xf numFmtId="3" fontId="29" fillId="0" borderId="0" xfId="61" applyNumberFormat="1" applyFont="1" applyFill="1" applyAlignment="1"/>
    <xf numFmtId="0" fontId="5" fillId="0" borderId="0" xfId="0" applyFont="1"/>
    <xf numFmtId="0" fontId="6" fillId="0" borderId="5" xfId="0" applyFont="1" applyBorder="1"/>
    <xf numFmtId="0" fontId="7" fillId="2" borderId="1" xfId="0" applyFont="1" applyFill="1" applyBorder="1" applyAlignment="1">
      <alignment horizontal="center"/>
    </xf>
    <xf numFmtId="0" fontId="3" fillId="0" borderId="0" xfId="0" applyFont="1"/>
    <xf numFmtId="0" fontId="6" fillId="0" borderId="2" xfId="0" applyFont="1" applyBorder="1"/>
    <xf numFmtId="0" fontId="0" fillId="0" borderId="0" xfId="0" applyFill="1"/>
    <xf numFmtId="0" fontId="0" fillId="0" borderId="0" xfId="0"/>
    <xf numFmtId="0" fontId="6" fillId="0" borderId="0" xfId="0" applyFont="1"/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Border="1"/>
    <xf numFmtId="3" fontId="7" fillId="0" borderId="6" xfId="0" applyNumberFormat="1" applyFont="1" applyBorder="1"/>
    <xf numFmtId="9" fontId="7" fillId="0" borderId="1" xfId="1" applyFont="1" applyBorder="1" applyAlignment="1">
      <alignment horizontal="right"/>
    </xf>
    <xf numFmtId="0" fontId="7" fillId="2" borderId="16" xfId="0" applyFont="1" applyFill="1" applyBorder="1" applyAlignment="1">
      <alignment horizontal="center"/>
    </xf>
    <xf numFmtId="3" fontId="6" fillId="0" borderId="1" xfId="0" applyNumberFormat="1" applyFont="1" applyBorder="1"/>
    <xf numFmtId="0" fontId="7" fillId="0" borderId="1" xfId="0" applyFont="1" applyBorder="1"/>
    <xf numFmtId="0" fontId="0" fillId="0" borderId="1" xfId="0" applyBorder="1"/>
    <xf numFmtId="3" fontId="7" fillId="0" borderId="1" xfId="0" applyNumberFormat="1" applyFont="1" applyBorder="1" applyAlignment="1">
      <alignment horizontal="right"/>
    </xf>
    <xf numFmtId="3" fontId="31" fillId="0" borderId="1" xfId="0" applyNumberFormat="1" applyFont="1" applyFill="1" applyBorder="1" applyAlignment="1" applyProtection="1">
      <alignment horizontal="right"/>
      <protection locked="0"/>
    </xf>
    <xf numFmtId="3" fontId="7" fillId="0" borderId="1" xfId="0" applyNumberFormat="1" applyFont="1" applyBorder="1"/>
    <xf numFmtId="0" fontId="0" fillId="0" borderId="0" xfId="0" applyFont="1"/>
    <xf numFmtId="1" fontId="0" fillId="0" borderId="0" xfId="85" applyNumberFormat="1" applyFont="1"/>
    <xf numFmtId="1" fontId="0" fillId="0" borderId="0" xfId="0" applyNumberFormat="1" applyFont="1"/>
    <xf numFmtId="1" fontId="0" fillId="0" borderId="0" xfId="0" applyNumberFormat="1" applyFont="1" applyAlignment="1">
      <alignment horizontal="center"/>
    </xf>
    <xf numFmtId="0" fontId="0" fillId="19" borderId="0" xfId="0" applyFont="1" applyFill="1"/>
    <xf numFmtId="0" fontId="0" fillId="0" borderId="0" xfId="0" applyFont="1" applyFill="1"/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 applyAlignment="1">
      <alignment horizontal="center"/>
    </xf>
    <xf numFmtId="1" fontId="32" fillId="0" borderId="0" xfId="0" applyNumberFormat="1" applyFont="1" applyFill="1"/>
    <xf numFmtId="0" fontId="33" fillId="0" borderId="0" xfId="0" applyFont="1"/>
    <xf numFmtId="0" fontId="0" fillId="0" borderId="0" xfId="0" applyFont="1" applyFill="1" applyBorder="1"/>
    <xf numFmtId="1" fontId="0" fillId="0" borderId="0" xfId="0" applyNumberForma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3" fillId="0" borderId="16" xfId="0" applyFont="1" applyBorder="1" applyAlignment="1">
      <alignment horizontal="center"/>
    </xf>
    <xf numFmtId="0" fontId="33" fillId="0" borderId="17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/>
    <xf numFmtId="3" fontId="0" fillId="19" borderId="0" xfId="0" applyNumberFormat="1" applyFont="1" applyFill="1"/>
    <xf numFmtId="3" fontId="0" fillId="0" borderId="0" xfId="0" applyNumberFormat="1" applyFont="1" applyFill="1"/>
    <xf numFmtId="3" fontId="0" fillId="0" borderId="0" xfId="0" applyNumberFormat="1" applyFill="1"/>
  </cellXfs>
  <cellStyles count="86">
    <cellStyle name="20% - Énfasis1 2" xfId="3"/>
    <cellStyle name="20% - Énfasis2 2" xfId="4"/>
    <cellStyle name="20% - Énfasis3 2" xfId="5"/>
    <cellStyle name="20% - Énfasis4 2" xfId="6"/>
    <cellStyle name="20% - Énfasis5 2" xfId="7"/>
    <cellStyle name="20% - Énfasis6 2" xfId="8"/>
    <cellStyle name="40% - Énfasis1 2" xfId="9"/>
    <cellStyle name="40% - Énfasis2 2" xfId="10"/>
    <cellStyle name="40% - Énfasis3 2" xfId="11"/>
    <cellStyle name="40% - Énfasis4 2" xfId="12"/>
    <cellStyle name="40% - Énfasis5 2" xfId="13"/>
    <cellStyle name="40% - Énfasis6 2" xfId="14"/>
    <cellStyle name="60% - Énfasis1 2" xfId="15"/>
    <cellStyle name="60% - Énfasis2 2" xfId="16"/>
    <cellStyle name="60% - Énfasis3 2" xfId="17"/>
    <cellStyle name="60% - Énfasis4 2" xfId="18"/>
    <cellStyle name="60% - Énfasis5 2" xfId="19"/>
    <cellStyle name="60% - Énfasis6 2" xfId="20"/>
    <cellStyle name="ANCLAS,REZONES Y SUS PARTES,DE FUNDICION,DE HIERRO O DE ACERO" xfId="21"/>
    <cellStyle name="ANCLAS,REZONES Y SUS PARTES,DE FUNDICION,DE HIERRO O DE ACERO 2" xfId="22"/>
    <cellStyle name="Buena 2" xfId="23"/>
    <cellStyle name="Cálculo 2" xfId="24"/>
    <cellStyle name="Celda de comprobación 2" xfId="25"/>
    <cellStyle name="Celda vinculada 2" xfId="26"/>
    <cellStyle name="Comma [0]" xfId="27"/>
    <cellStyle name="Comma_DGRA74#6" xfId="28"/>
    <cellStyle name="Currency [0]" xfId="29"/>
    <cellStyle name="Currency_FJP" xfId="30"/>
    <cellStyle name="En miles" xfId="31"/>
    <cellStyle name="En millones" xfId="32"/>
    <cellStyle name="Encabezado 4 2" xfId="33"/>
    <cellStyle name="Énfasis1 2" xfId="34"/>
    <cellStyle name="Énfasis2 2" xfId="35"/>
    <cellStyle name="Énfasis3 2" xfId="36"/>
    <cellStyle name="Énfasis4 2" xfId="37"/>
    <cellStyle name="Énfasis5 2" xfId="38"/>
    <cellStyle name="Énfasis6 2" xfId="39"/>
    <cellStyle name="Entrada 2" xfId="40"/>
    <cellStyle name="Euro" xfId="41"/>
    <cellStyle name="Excel.Chart" xfId="42"/>
    <cellStyle name="Incorrecto 2" xfId="43"/>
    <cellStyle name="Millares" xfId="85" builtinId="3"/>
    <cellStyle name="Millares [2]" xfId="45"/>
    <cellStyle name="Millares 2" xfId="46"/>
    <cellStyle name="Millares 2 2" xfId="47"/>
    <cellStyle name="Millares 2 3" xfId="48"/>
    <cellStyle name="Millares 2_Empleo registrado" xfId="49"/>
    <cellStyle name="Millares 3" xfId="50"/>
    <cellStyle name="Millares 3 2" xfId="51"/>
    <cellStyle name="Millares 3 3" xfId="52"/>
    <cellStyle name="Millares 3 4" xfId="53"/>
    <cellStyle name="Millares 3_Remuneraciones" xfId="54"/>
    <cellStyle name="Millares 4" xfId="55"/>
    <cellStyle name="Millares 4 2" xfId="56"/>
    <cellStyle name="Millares 4_Remuneraciones" xfId="57"/>
    <cellStyle name="Millares 5" xfId="58"/>
    <cellStyle name="Millares 6" xfId="59"/>
    <cellStyle name="Millares 7" xfId="44"/>
    <cellStyle name="Millares 8" xfId="83"/>
    <cellStyle name="Millares 9" xfId="84"/>
    <cellStyle name="Neutral 2" xfId="60"/>
    <cellStyle name="Normal" xfId="0" builtinId="0"/>
    <cellStyle name="Normal 2" xfId="61"/>
    <cellStyle name="Normal 2 2" xfId="62"/>
    <cellStyle name="Normal 3" xfId="63"/>
    <cellStyle name="Normal 3 2" xfId="64"/>
    <cellStyle name="Normal 3 3" xfId="65"/>
    <cellStyle name="Normal 3 4" xfId="66"/>
    <cellStyle name="Normal 4" xfId="67"/>
    <cellStyle name="Normal 5" xfId="68"/>
    <cellStyle name="Normal 6" xfId="69"/>
    <cellStyle name="Normal 7" xfId="70"/>
    <cellStyle name="Normal 8" xfId="2"/>
    <cellStyle name="Notas 2" xfId="71"/>
    <cellStyle name="Nulos" xfId="72"/>
    <cellStyle name="Porcentual" xfId="1" builtinId="5"/>
    <cellStyle name="Porcentual 2" xfId="73"/>
    <cellStyle name="Porcentual 3" xfId="74"/>
    <cellStyle name="Salida 2" xfId="75"/>
    <cellStyle name="Texto de advertencia 2" xfId="76"/>
    <cellStyle name="Texto explicativo 2" xfId="77"/>
    <cellStyle name="Título 1 2" xfId="79"/>
    <cellStyle name="Título 2 2" xfId="80"/>
    <cellStyle name="Título 3 2" xfId="81"/>
    <cellStyle name="Título 4" xfId="78"/>
    <cellStyle name="Total 2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title>
      <c:tx>
        <c:rich>
          <a:bodyPr/>
          <a:lstStyle/>
          <a:p>
            <a:pPr>
              <a:defRPr/>
            </a:pPr>
            <a:r>
              <a:rPr lang="es-AR"/>
              <a:t>Reservas Petróleo y Gas. % Neuquén / Total Nacional</a:t>
            </a:r>
          </a:p>
        </c:rich>
      </c:tx>
      <c:layout>
        <c:manualLayout>
          <c:xMode val="edge"/>
          <c:yMode val="edge"/>
          <c:x val="0.11878477690288727"/>
          <c:y val="0"/>
        </c:manualLayout>
      </c:layout>
    </c:title>
    <c:plotArea>
      <c:layout>
        <c:manualLayout>
          <c:layoutTarget val="inner"/>
          <c:xMode val="edge"/>
          <c:yMode val="edge"/>
          <c:x val="9.1849518810148578E-2"/>
          <c:y val="0.1115857392825898"/>
          <c:w val="0.87759492563429575"/>
          <c:h val="0.7211245990084576"/>
        </c:manualLayout>
      </c:layout>
      <c:barChart>
        <c:barDir val="col"/>
        <c:grouping val="clustered"/>
        <c:ser>
          <c:idx val="0"/>
          <c:order val="0"/>
          <c:tx>
            <c:strRef>
              <c:f>Reservas!$H$3</c:f>
              <c:strCache>
                <c:ptCount val="1"/>
                <c:pt idx="0">
                  <c:v>Petróleo</c:v>
                </c:pt>
              </c:strCache>
            </c:strRef>
          </c:tx>
          <c:spPr>
            <a:solidFill>
              <a:schemeClr val="tx1"/>
            </a:solidFill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cat>
            <c:numRef>
              <c:f>Reservas!$A$29:$A$39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Reservas!$H$29:$H$38</c:f>
              <c:numCache>
                <c:formatCode>0%</c:formatCode>
                <c:ptCount val="10"/>
                <c:pt idx="0">
                  <c:v>0.24939096524606319</c:v>
                </c:pt>
                <c:pt idx="1">
                  <c:v>0.20485170229750838</c:v>
                </c:pt>
                <c:pt idx="2">
                  <c:v>0.15456073402532125</c:v>
                </c:pt>
                <c:pt idx="3">
                  <c:v>0.15167348762350497</c:v>
                </c:pt>
                <c:pt idx="4">
                  <c:v>0.14116385836100895</c:v>
                </c:pt>
                <c:pt idx="5">
                  <c:v>0.13338847881306479</c:v>
                </c:pt>
                <c:pt idx="6">
                  <c:v>0.11931274769638575</c:v>
                </c:pt>
                <c:pt idx="7">
                  <c:v>0.10625756770594069</c:v>
                </c:pt>
                <c:pt idx="8">
                  <c:v>0.10829776977211633</c:v>
                </c:pt>
                <c:pt idx="9">
                  <c:v>0.11248797978923056</c:v>
                </c:pt>
              </c:numCache>
            </c:numRef>
          </c:val>
        </c:ser>
        <c:ser>
          <c:idx val="1"/>
          <c:order val="1"/>
          <c:tx>
            <c:strRef>
              <c:f>Reservas!$I$3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lt1"/>
            </a:solidFill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cat>
            <c:numRef>
              <c:f>Reservas!$A$29:$A$39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Reservas!$I$29:$I$38</c:f>
              <c:numCache>
                <c:formatCode>0%</c:formatCode>
                <c:ptCount val="10"/>
                <c:pt idx="0">
                  <c:v>0.47957730427795936</c:v>
                </c:pt>
                <c:pt idx="1">
                  <c:v>0.42961079988032375</c:v>
                </c:pt>
                <c:pt idx="2">
                  <c:v>0.41382165054925174</c:v>
                </c:pt>
                <c:pt idx="3">
                  <c:v>0.3968472443441553</c:v>
                </c:pt>
                <c:pt idx="4">
                  <c:v>0.39975989458214778</c:v>
                </c:pt>
                <c:pt idx="5">
                  <c:v>0.37467697652687931</c:v>
                </c:pt>
                <c:pt idx="6">
                  <c:v>0.40009485509846843</c:v>
                </c:pt>
                <c:pt idx="7">
                  <c:v>0.38532724528603013</c:v>
                </c:pt>
                <c:pt idx="8">
                  <c:v>0.37206930064799576</c:v>
                </c:pt>
                <c:pt idx="9">
                  <c:v>0.36961611158585606</c:v>
                </c:pt>
              </c:numCache>
            </c:numRef>
          </c:val>
        </c:ser>
        <c:axId val="72111616"/>
        <c:axId val="72113152"/>
      </c:barChart>
      <c:catAx>
        <c:axId val="72111616"/>
        <c:scaling>
          <c:orientation val="minMax"/>
        </c:scaling>
        <c:axPos val="b"/>
        <c:numFmt formatCode="General" sourceLinked="1"/>
        <c:tickLblPos val="nextTo"/>
        <c:crossAx val="72113152"/>
        <c:crosses val="autoZero"/>
        <c:auto val="1"/>
        <c:lblAlgn val="ctr"/>
        <c:lblOffset val="100"/>
      </c:catAx>
      <c:valAx>
        <c:axId val="72113152"/>
        <c:scaling>
          <c:orientation val="minMax"/>
          <c:max val="0.5"/>
        </c:scaling>
        <c:axPos val="l"/>
        <c:majorGridlines/>
        <c:numFmt formatCode="0%" sourceLinked="1"/>
        <c:tickLblPos val="nextTo"/>
        <c:crossAx val="7211161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037620297462926"/>
          <c:y val="0.91628280839894949"/>
          <c:w val="0.22938320209973753"/>
          <c:h val="7.8537839020122513E-2"/>
        </c:manualLayout>
      </c:layout>
    </c:legend>
    <c:plotVisOnly val="1"/>
    <c:dispBlanksAs val="gap"/>
  </c:chart>
  <c:txPr>
    <a:bodyPr/>
    <a:lstStyle/>
    <a:p>
      <a:pPr>
        <a:defRPr sz="1000">
          <a:latin typeface="Times New Roman" pitchFamily="18" charset="0"/>
          <a:cs typeface="Times New Roman" pitchFamily="18" charset="0"/>
        </a:defRPr>
      </a:pPr>
      <a:endParaRPr lang="es-AR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title>
      <c:tx>
        <c:rich>
          <a:bodyPr/>
          <a:lstStyle/>
          <a:p>
            <a:pPr>
              <a:defRPr/>
            </a:pPr>
            <a:r>
              <a:rPr lang="es-AR"/>
              <a:t>Participación de la Producción de petróleo y gas de Neuquén en el total nacional (%</a:t>
            </a:r>
            <a:r>
              <a:rPr lang="es-AR" baseline="0"/>
              <a:t> - 1990 - 2015)</a:t>
            </a:r>
            <a:r>
              <a:rPr lang="es-AR"/>
              <a:t> 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Producción!$H$3</c:f>
              <c:strCache>
                <c:ptCount val="1"/>
                <c:pt idx="0">
                  <c:v>Petróleo</c:v>
                </c:pt>
              </c:strCache>
            </c:strRef>
          </c:tx>
          <c:spPr>
            <a:solidFill>
              <a:schemeClr val="tx1"/>
            </a:solidFill>
          </c:spPr>
          <c:cat>
            <c:numRef>
              <c:f>Producción!$A$35:$A$59</c:f>
              <c:numCache>
                <c:formatCode>General</c:formatCode>
                <c:ptCount val="2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</c:numCache>
            </c:numRef>
          </c:cat>
          <c:val>
            <c:numRef>
              <c:f>Producción!$H$35:$H$59</c:f>
              <c:numCache>
                <c:formatCode>0%</c:formatCode>
                <c:ptCount val="25"/>
                <c:pt idx="0">
                  <c:v>0.20821204113698044</c:v>
                </c:pt>
                <c:pt idx="1">
                  <c:v>0.22091090146750525</c:v>
                </c:pt>
                <c:pt idx="2">
                  <c:v>0.30082105067179693</c:v>
                </c:pt>
                <c:pt idx="3">
                  <c:v>0.34348680581763291</c:v>
                </c:pt>
                <c:pt idx="4">
                  <c:v>0.39405013941960138</c:v>
                </c:pt>
                <c:pt idx="5">
                  <c:v>0.37629219674644815</c:v>
                </c:pt>
                <c:pt idx="6">
                  <c:v>0.36709452190141617</c:v>
                </c:pt>
                <c:pt idx="7">
                  <c:v>0.37132243869181658</c:v>
                </c:pt>
                <c:pt idx="8">
                  <c:v>0.36892243834947502</c:v>
                </c:pt>
                <c:pt idx="9">
                  <c:v>0.39140968238801216</c:v>
                </c:pt>
                <c:pt idx="10">
                  <c:v>0.39036173384233203</c:v>
                </c:pt>
                <c:pt idx="11">
                  <c:v>0.35953583588406235</c:v>
                </c:pt>
                <c:pt idx="12">
                  <c:v>0.33459368748634133</c:v>
                </c:pt>
                <c:pt idx="13">
                  <c:v>0.32853354780261762</c:v>
                </c:pt>
                <c:pt idx="14">
                  <c:v>0.3118730604035832</c:v>
                </c:pt>
                <c:pt idx="15">
                  <c:v>0.28905531344502494</c:v>
                </c:pt>
                <c:pt idx="16">
                  <c:v>0.263470661943073</c:v>
                </c:pt>
                <c:pt idx="17">
                  <c:v>0.26017374096366841</c:v>
                </c:pt>
                <c:pt idx="18">
                  <c:v>0.25024911049966098</c:v>
                </c:pt>
                <c:pt idx="19">
                  <c:v>0.23666226739079849</c:v>
                </c:pt>
                <c:pt idx="20">
                  <c:v>0.22802769023340705</c:v>
                </c:pt>
                <c:pt idx="21">
                  <c:v>0.2253613898474624</c:v>
                </c:pt>
                <c:pt idx="22">
                  <c:v>0.20536725157959426</c:v>
                </c:pt>
                <c:pt idx="23">
                  <c:v>0.20526769348919419</c:v>
                </c:pt>
                <c:pt idx="24">
                  <c:v>0.21294102975788048</c:v>
                </c:pt>
              </c:numCache>
            </c:numRef>
          </c:val>
        </c:ser>
        <c:ser>
          <c:idx val="1"/>
          <c:order val="1"/>
          <c:tx>
            <c:strRef>
              <c:f>Producción!$I$3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lt1"/>
            </a:solidFill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cat>
            <c:numRef>
              <c:f>Producción!$A$35:$A$59</c:f>
              <c:numCache>
                <c:formatCode>General</c:formatCode>
                <c:ptCount val="2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</c:numCache>
            </c:numRef>
          </c:cat>
          <c:val>
            <c:numRef>
              <c:f>Producción!$I$35:$I$59</c:f>
              <c:numCache>
                <c:formatCode>0%</c:formatCode>
                <c:ptCount val="25"/>
                <c:pt idx="0">
                  <c:v>0.45279259709792335</c:v>
                </c:pt>
                <c:pt idx="1">
                  <c:v>0.46263360792111352</c:v>
                </c:pt>
                <c:pt idx="2">
                  <c:v>0.4901293774707503</c:v>
                </c:pt>
                <c:pt idx="3">
                  <c:v>0.47233985898589859</c:v>
                </c:pt>
                <c:pt idx="4">
                  <c:v>0.4494295411055349</c:v>
                </c:pt>
                <c:pt idx="5">
                  <c:v>0.4662698334483098</c:v>
                </c:pt>
                <c:pt idx="6">
                  <c:v>0.45791480273600971</c:v>
                </c:pt>
                <c:pt idx="7">
                  <c:v>0.42340858822894756</c:v>
                </c:pt>
                <c:pt idx="8">
                  <c:v>0.44783147812580892</c:v>
                </c:pt>
                <c:pt idx="9">
                  <c:v>0.52224299987697342</c:v>
                </c:pt>
                <c:pt idx="10">
                  <c:v>0.48605241161370732</c:v>
                </c:pt>
                <c:pt idx="11">
                  <c:v>0.44755717787546512</c:v>
                </c:pt>
                <c:pt idx="12">
                  <c:v>0.4424843053077408</c:v>
                </c:pt>
                <c:pt idx="13">
                  <c:v>0.48639341811183845</c:v>
                </c:pt>
                <c:pt idx="14">
                  <c:v>0.5294144274455872</c:v>
                </c:pt>
                <c:pt idx="15">
                  <c:v>0.5219470154676743</c:v>
                </c:pt>
                <c:pt idx="16">
                  <c:v>0.4981697565517732</c:v>
                </c:pt>
                <c:pt idx="17">
                  <c:v>0.49825743581941773</c:v>
                </c:pt>
                <c:pt idx="18">
                  <c:v>0.48099526540152004</c:v>
                </c:pt>
                <c:pt idx="19">
                  <c:v>0.45460526275935415</c:v>
                </c:pt>
                <c:pt idx="20">
                  <c:v>0.4408048374748445</c:v>
                </c:pt>
                <c:pt idx="21">
                  <c:v>0.42816086122702046</c:v>
                </c:pt>
                <c:pt idx="22">
                  <c:v>0.401716797113157</c:v>
                </c:pt>
                <c:pt idx="23">
                  <c:v>0.38697078976062743</c:v>
                </c:pt>
                <c:pt idx="24">
                  <c:v>0.40731691961490391</c:v>
                </c:pt>
              </c:numCache>
            </c:numRef>
          </c:val>
        </c:ser>
        <c:axId val="80367616"/>
        <c:axId val="80369152"/>
      </c:barChart>
      <c:catAx>
        <c:axId val="80367616"/>
        <c:scaling>
          <c:orientation val="minMax"/>
        </c:scaling>
        <c:axPos val="b"/>
        <c:numFmt formatCode="General" sourceLinked="1"/>
        <c:tickLblPos val="nextTo"/>
        <c:txPr>
          <a:bodyPr rot="5400000" vert="horz"/>
          <a:lstStyle/>
          <a:p>
            <a:pPr>
              <a:defRPr/>
            </a:pPr>
            <a:endParaRPr lang="es-AR"/>
          </a:p>
        </c:txPr>
        <c:crossAx val="80369152"/>
        <c:crosses val="autoZero"/>
        <c:auto val="1"/>
        <c:lblAlgn val="ctr"/>
        <c:lblOffset val="100"/>
      </c:catAx>
      <c:valAx>
        <c:axId val="80369152"/>
        <c:scaling>
          <c:orientation val="minMax"/>
        </c:scaling>
        <c:axPos val="l"/>
        <c:majorGridlines/>
        <c:numFmt formatCode="0%" sourceLinked="1"/>
        <c:tickLblPos val="nextTo"/>
        <c:crossAx val="80367616"/>
        <c:crosses val="autoZero"/>
        <c:crossBetween val="between"/>
      </c:valAx>
    </c:plotArea>
    <c:legend>
      <c:legendPos val="b"/>
    </c:legend>
    <c:plotVisOnly val="1"/>
    <c:dispBlanksAs val="gap"/>
  </c:chart>
  <c:txPr>
    <a:bodyPr/>
    <a:lstStyle/>
    <a:p>
      <a:pPr>
        <a:defRPr sz="1000">
          <a:latin typeface="Times New Roman" pitchFamily="18" charset="0"/>
          <a:cs typeface="Times New Roman" pitchFamily="18" charset="0"/>
        </a:defRPr>
      </a:pPr>
      <a:endParaRPr lang="es-AR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title>
      <c:tx>
        <c:rich>
          <a:bodyPr/>
          <a:lstStyle/>
          <a:p>
            <a:pPr>
              <a:defRPr/>
            </a:pPr>
            <a:r>
              <a:rPr lang="es-AR"/>
              <a:t>% de Regalías Gas y Petróleo / Total de Ingresos Neuquén </a:t>
            </a:r>
          </a:p>
        </c:rich>
      </c:tx>
      <c:layout>
        <c:manualLayout>
          <c:xMode val="edge"/>
          <c:yMode val="edge"/>
          <c:x val="0.18833333333333363"/>
          <c:y val="0"/>
        </c:manualLayout>
      </c:layout>
    </c:title>
    <c:plotArea>
      <c:layout>
        <c:manualLayout>
          <c:layoutTarget val="inner"/>
          <c:xMode val="edge"/>
          <c:yMode val="edge"/>
          <c:x val="9.1849518810148689E-2"/>
          <c:y val="0.23635425780110839"/>
          <c:w val="0.87759492563429575"/>
          <c:h val="0.62417067658209546"/>
        </c:manualLayout>
      </c:layout>
      <c:barChart>
        <c:barDir val="col"/>
        <c:grouping val="clustered"/>
        <c:ser>
          <c:idx val="0"/>
          <c:order val="0"/>
          <c:spPr>
            <a:solidFill>
              <a:schemeClr val="tx1"/>
            </a:solidFill>
            <a:ln w="25400" cap="flat" cmpd="sng" algn="ctr">
              <a:solidFill>
                <a:schemeClr val="dk1"/>
              </a:solidFill>
              <a:prstDash val="solid"/>
            </a:ln>
            <a:effectLst/>
          </c:spPr>
          <c:cat>
            <c:numRef>
              <c:f>Regalías!$A$11:$A$34</c:f>
              <c:numCache>
                <c:formatCode>General</c:formatCode>
                <c:ptCount val="24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</c:numCache>
            </c:numRef>
          </c:cat>
          <c:val>
            <c:numRef>
              <c:f>Regalías!$I$11:$I$34</c:f>
              <c:numCache>
                <c:formatCode>0%</c:formatCode>
                <c:ptCount val="24"/>
                <c:pt idx="0">
                  <c:v>0.32981835475677562</c:v>
                </c:pt>
                <c:pt idx="1">
                  <c:v>0.29208199403329549</c:v>
                </c:pt>
                <c:pt idx="2">
                  <c:v>0.29716981800831049</c:v>
                </c:pt>
                <c:pt idx="3">
                  <c:v>0.32210808180850115</c:v>
                </c:pt>
                <c:pt idx="4">
                  <c:v>0.41129150598949399</c:v>
                </c:pt>
                <c:pt idx="5">
                  <c:v>0.38575713802643091</c:v>
                </c:pt>
                <c:pt idx="6">
                  <c:v>0.30877541334341574</c:v>
                </c:pt>
                <c:pt idx="7">
                  <c:v>0.38086400875030513</c:v>
                </c:pt>
                <c:pt idx="8">
                  <c:v>0.46230339587096364</c:v>
                </c:pt>
                <c:pt idx="9">
                  <c:v>0.41584684484602236</c:v>
                </c:pt>
                <c:pt idx="10">
                  <c:v>0.61267489643013451</c:v>
                </c:pt>
                <c:pt idx="11">
                  <c:v>0.56223625535758071</c:v>
                </c:pt>
                <c:pt idx="12">
                  <c:v>0.541199137059034</c:v>
                </c:pt>
                <c:pt idx="13">
                  <c:v>0.49787181652142126</c:v>
                </c:pt>
                <c:pt idx="14">
                  <c:v>0.48898773512217364</c:v>
                </c:pt>
                <c:pt idx="15">
                  <c:v>0.4155739189084231</c:v>
                </c:pt>
                <c:pt idx="16">
                  <c:v>0.38561460715309831</c:v>
                </c:pt>
                <c:pt idx="17">
                  <c:v>0.32018963401229072</c:v>
                </c:pt>
                <c:pt idx="18">
                  <c:v>0.29716973716198575</c:v>
                </c:pt>
                <c:pt idx="19">
                  <c:v>0.28353031644633142</c:v>
                </c:pt>
                <c:pt idx="20">
                  <c:v>0.25797839766154301</c:v>
                </c:pt>
                <c:pt idx="21">
                  <c:v>0.23959317356111753</c:v>
                </c:pt>
                <c:pt idx="22">
                  <c:v>0.23998123799483659</c:v>
                </c:pt>
                <c:pt idx="23">
                  <c:v>0.2092723184572553</c:v>
                </c:pt>
              </c:numCache>
            </c:numRef>
          </c:val>
        </c:ser>
        <c:axId val="82526208"/>
        <c:axId val="82527744"/>
      </c:barChart>
      <c:catAx>
        <c:axId val="82526208"/>
        <c:scaling>
          <c:orientation val="minMax"/>
        </c:scaling>
        <c:axPos val="b"/>
        <c:numFmt formatCode="General" sourceLinked="1"/>
        <c:tickLblPos val="nextTo"/>
        <c:txPr>
          <a:bodyPr rot="5400000" vert="horz"/>
          <a:lstStyle/>
          <a:p>
            <a:pPr>
              <a:defRPr/>
            </a:pPr>
            <a:endParaRPr lang="es-AR"/>
          </a:p>
        </c:txPr>
        <c:crossAx val="82527744"/>
        <c:crosses val="autoZero"/>
        <c:auto val="1"/>
        <c:lblAlgn val="ctr"/>
        <c:lblOffset val="100"/>
      </c:catAx>
      <c:valAx>
        <c:axId val="82527744"/>
        <c:scaling>
          <c:orientation val="minMax"/>
        </c:scaling>
        <c:axPos val="l"/>
        <c:majorGridlines/>
        <c:numFmt formatCode="0%" sourceLinked="1"/>
        <c:tickLblPos val="nextTo"/>
        <c:crossAx val="82526208"/>
        <c:crosses val="autoZero"/>
        <c:crossBetween val="between"/>
      </c:valAx>
    </c:plotArea>
    <c:plotVisOnly val="1"/>
    <c:dispBlanksAs val="gap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s-AR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Renta!$AF$3</c:f>
              <c:strCache>
                <c:ptCount val="1"/>
                <c:pt idx="0">
                  <c:v>Renta petrolera y gasífera apropiable por otros sujetos sociales surgida de la producción neuquina</c:v>
                </c:pt>
              </c:strCache>
            </c:strRef>
          </c:tx>
          <c:cat>
            <c:numRef>
              <c:f>Renta!$B$5:$B$29</c:f>
              <c:numCache>
                <c:formatCode>0</c:formatCode>
                <c:ptCount val="25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</c:numCache>
            </c:numRef>
          </c:cat>
          <c:val>
            <c:numRef>
              <c:f>Renta!$AF$5:$AF$29</c:f>
              <c:numCache>
                <c:formatCode>General</c:formatCode>
                <c:ptCount val="25"/>
                <c:pt idx="0">
                  <c:v>5723108860.6955919</c:v>
                </c:pt>
                <c:pt idx="1">
                  <c:v>5747326405.6451435</c:v>
                </c:pt>
                <c:pt idx="2">
                  <c:v>6850263138.7949657</c:v>
                </c:pt>
                <c:pt idx="3">
                  <c:v>7429928569.1543837</c:v>
                </c:pt>
                <c:pt idx="4">
                  <c:v>6605455116.7787123</c:v>
                </c:pt>
                <c:pt idx="5">
                  <c:v>3988199486.6346946</c:v>
                </c:pt>
                <c:pt idx="6">
                  <c:v>5874085097.4661741</c:v>
                </c:pt>
                <c:pt idx="7">
                  <c:v>12859371546.006651</c:v>
                </c:pt>
                <c:pt idx="8">
                  <c:v>9412093339.6176338</c:v>
                </c:pt>
                <c:pt idx="9">
                  <c:v>504206419.67840654</c:v>
                </c:pt>
                <c:pt idx="10">
                  <c:v>2748905947.5883775</c:v>
                </c:pt>
                <c:pt idx="11">
                  <c:v>5405641113.4171543</c:v>
                </c:pt>
                <c:pt idx="12">
                  <c:v>11838964287.171278</c:v>
                </c:pt>
                <c:pt idx="13">
                  <c:v>17593038191.891724</c:v>
                </c:pt>
                <c:pt idx="14">
                  <c:v>21061877872.887932</c:v>
                </c:pt>
                <c:pt idx="15">
                  <c:v>51317565562.435684</c:v>
                </c:pt>
                <c:pt idx="16">
                  <c:v>24715215867.755333</c:v>
                </c:pt>
                <c:pt idx="17">
                  <c:v>31369278822.067093</c:v>
                </c:pt>
                <c:pt idx="18">
                  <c:v>35290731351.276512</c:v>
                </c:pt>
                <c:pt idx="19">
                  <c:v>35055964619.376617</c:v>
                </c:pt>
                <c:pt idx="20">
                  <c:v>28668187430.824917</c:v>
                </c:pt>
                <c:pt idx="21">
                  <c:v>27405855168.623573</c:v>
                </c:pt>
                <c:pt idx="22">
                  <c:v>14968961240.425804</c:v>
                </c:pt>
                <c:pt idx="23">
                  <c:v>5737288243.0930452</c:v>
                </c:pt>
                <c:pt idx="24">
                  <c:v>8189238378.0909624</c:v>
                </c:pt>
              </c:numCache>
            </c:numRef>
          </c:val>
        </c:ser>
        <c:axId val="108652032"/>
        <c:axId val="108653568"/>
      </c:barChart>
      <c:lineChart>
        <c:grouping val="standard"/>
        <c:ser>
          <c:idx val="1"/>
          <c:order val="1"/>
          <c:tx>
            <c:v>% Total Nacional</c:v>
          </c:tx>
          <c:marker>
            <c:symbol val="none"/>
          </c:marker>
          <c:val>
            <c:numRef>
              <c:f>Renta!$S$5:$S$29</c:f>
              <c:numCache>
                <c:formatCode>0%</c:formatCode>
                <c:ptCount val="25"/>
                <c:pt idx="0">
                  <c:v>0.3587198193900985</c:v>
                </c:pt>
                <c:pt idx="1">
                  <c:v>0.40295153009163887</c:v>
                </c:pt>
                <c:pt idx="2">
                  <c:v>0.38822740236343556</c:v>
                </c:pt>
                <c:pt idx="3">
                  <c:v>0.37912638681448652</c:v>
                </c:pt>
                <c:pt idx="4">
                  <c:v>0.38295731900588298</c:v>
                </c:pt>
                <c:pt idx="5">
                  <c:v>0.38144381142693201</c:v>
                </c:pt>
                <c:pt idx="6">
                  <c:v>0.38647818536135936</c:v>
                </c:pt>
                <c:pt idx="7">
                  <c:v>0.4074002313691093</c:v>
                </c:pt>
                <c:pt idx="8">
                  <c:v>0.36590603472786687</c:v>
                </c:pt>
                <c:pt idx="9">
                  <c:v>0.52849634186863115</c:v>
                </c:pt>
                <c:pt idx="10">
                  <c:v>0.36077466365974015</c:v>
                </c:pt>
                <c:pt idx="11">
                  <c:v>0.35987479501966363</c:v>
                </c:pt>
                <c:pt idx="12">
                  <c:v>0.33858249019928582</c:v>
                </c:pt>
                <c:pt idx="13">
                  <c:v>0.33043911450530683</c:v>
                </c:pt>
                <c:pt idx="14">
                  <c:v>0.33516105181077227</c:v>
                </c:pt>
                <c:pt idx="15">
                  <c:v>0.36563333178473223</c:v>
                </c:pt>
                <c:pt idx="16">
                  <c:v>0.36045803260862685</c:v>
                </c:pt>
                <c:pt idx="17">
                  <c:v>0.34143716344661984</c:v>
                </c:pt>
                <c:pt idx="18">
                  <c:v>0.32821819667549373</c:v>
                </c:pt>
                <c:pt idx="19">
                  <c:v>0.31271695100392272</c:v>
                </c:pt>
                <c:pt idx="20">
                  <c:v>0.31001775888288613</c:v>
                </c:pt>
                <c:pt idx="21">
                  <c:v>0.32835105226514888</c:v>
                </c:pt>
                <c:pt idx="22">
                  <c:v>0.38621408418074049</c:v>
                </c:pt>
                <c:pt idx="23">
                  <c:v>0.37917867901582253</c:v>
                </c:pt>
                <c:pt idx="24">
                  <c:v>0.39393000338053163</c:v>
                </c:pt>
              </c:numCache>
            </c:numRef>
          </c:val>
        </c:ser>
        <c:marker val="1"/>
        <c:axId val="67838720"/>
        <c:axId val="144976896"/>
      </c:lineChart>
      <c:catAx>
        <c:axId val="108652032"/>
        <c:scaling>
          <c:orientation val="minMax"/>
        </c:scaling>
        <c:axPos val="b"/>
        <c:numFmt formatCode="0" sourceLinked="1"/>
        <c:tickLblPos val="nextTo"/>
        <c:crossAx val="108653568"/>
        <c:crosses val="autoZero"/>
        <c:auto val="1"/>
        <c:lblAlgn val="ctr"/>
        <c:lblOffset val="100"/>
      </c:catAx>
      <c:valAx>
        <c:axId val="108653568"/>
        <c:scaling>
          <c:orientation val="minMax"/>
        </c:scaling>
        <c:axPos val="l"/>
        <c:majorGridlines/>
        <c:numFmt formatCode="General" sourceLinked="1"/>
        <c:tickLblPos val="nextTo"/>
        <c:crossAx val="108652032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3084112149532721E-2"/>
                <c:y val="0.30412189773746678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s-AR"/>
                    <a:t>Millones de $2010</a:t>
                  </a:r>
                </a:p>
              </c:rich>
            </c:tx>
          </c:dispUnitsLbl>
        </c:dispUnits>
      </c:valAx>
      <c:valAx>
        <c:axId val="144976896"/>
        <c:scaling>
          <c:orientation val="minMax"/>
        </c:scaling>
        <c:axPos val="r"/>
        <c:numFmt formatCode="0%" sourceLinked="1"/>
        <c:tickLblPos val="nextTo"/>
        <c:crossAx val="67838720"/>
        <c:crosses val="max"/>
        <c:crossBetween val="between"/>
      </c:valAx>
      <c:catAx>
        <c:axId val="67838720"/>
        <c:scaling>
          <c:orientation val="minMax"/>
        </c:scaling>
        <c:delete val="1"/>
        <c:axPos val="b"/>
        <c:tickLblPos val="nextTo"/>
        <c:crossAx val="144976896"/>
        <c:crosses val="autoZero"/>
        <c:auto val="1"/>
        <c:lblAlgn val="ctr"/>
        <c:lblOffset val="100"/>
      </c:catAx>
    </c:plotArea>
    <c:legend>
      <c:legendPos val="b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/>
      <c:barChart>
        <c:barDir val="col"/>
        <c:grouping val="stacked"/>
        <c:ser>
          <c:idx val="0"/>
          <c:order val="0"/>
          <c:tx>
            <c:v>Renta neuquina no regalías</c:v>
          </c:tx>
          <c:cat>
            <c:numRef>
              <c:f>Renta!$B$5:$B$29</c:f>
              <c:numCache>
                <c:formatCode>0</c:formatCode>
                <c:ptCount val="25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</c:numCache>
            </c:numRef>
          </c:cat>
          <c:val>
            <c:numRef>
              <c:f>Renta!$AH$5:$AH$29</c:f>
              <c:numCache>
                <c:formatCode>0</c:formatCode>
                <c:ptCount val="25"/>
                <c:pt idx="0">
                  <c:v>651821489.37549353</c:v>
                </c:pt>
                <c:pt idx="1">
                  <c:v>756694994.46139383</c:v>
                </c:pt>
                <c:pt idx="2">
                  <c:v>851554676.68165398</c:v>
                </c:pt>
                <c:pt idx="3">
                  <c:v>1101786949.0029829</c:v>
                </c:pt>
                <c:pt idx="4">
                  <c:v>1146379291.4962175</c:v>
                </c:pt>
                <c:pt idx="5">
                  <c:v>912051843.56433427</c:v>
                </c:pt>
                <c:pt idx="6">
                  <c:v>1206940141.6945789</c:v>
                </c:pt>
                <c:pt idx="7">
                  <c:v>1802762351.7757628</c:v>
                </c:pt>
                <c:pt idx="8">
                  <c:v>1673599184.4699633</c:v>
                </c:pt>
                <c:pt idx="9">
                  <c:v>2610905509.6687388</c:v>
                </c:pt>
                <c:pt idx="10">
                  <c:v>2452440343.2109108</c:v>
                </c:pt>
                <c:pt idx="11">
                  <c:v>2721691794.752871</c:v>
                </c:pt>
                <c:pt idx="12">
                  <c:v>2877043976.1130748</c:v>
                </c:pt>
                <c:pt idx="13">
                  <c:v>2941743284.8367486</c:v>
                </c:pt>
                <c:pt idx="14">
                  <c:v>2527840873.8567729</c:v>
                </c:pt>
                <c:pt idx="15">
                  <c:v>2215913057.6741748</c:v>
                </c:pt>
                <c:pt idx="16">
                  <c:v>1995578900.2974267</c:v>
                </c:pt>
                <c:pt idx="17">
                  <c:v>1807229889.5225353</c:v>
                </c:pt>
                <c:pt idx="18">
                  <c:v>1624819430.699013</c:v>
                </c:pt>
                <c:pt idx="19">
                  <c:v>1409356401.0676675</c:v>
                </c:pt>
                <c:pt idx="20">
                  <c:v>1354246765.3260441</c:v>
                </c:pt>
                <c:pt idx="21">
                  <c:v>1547335035.3742769</c:v>
                </c:pt>
                <c:pt idx="22">
                  <c:v>1346051417.4174247</c:v>
                </c:pt>
                <c:pt idx="23">
                  <c:v>1531072880.0908258</c:v>
                </c:pt>
                <c:pt idx="24">
                  <c:v>1454978583.8503988</c:v>
                </c:pt>
              </c:numCache>
            </c:numRef>
          </c:val>
        </c:ser>
        <c:ser>
          <c:idx val="1"/>
          <c:order val="1"/>
          <c:tx>
            <c:v>Regalías gas y petroleo</c:v>
          </c:tx>
          <c:cat>
            <c:numRef>
              <c:f>Renta!$B$5:$B$29</c:f>
              <c:numCache>
                <c:formatCode>0</c:formatCode>
                <c:ptCount val="25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</c:numCache>
            </c:numRef>
          </c:cat>
          <c:val>
            <c:numRef>
              <c:f>Renta!$AK$5:$AK$29</c:f>
              <c:numCache>
                <c:formatCode>0</c:formatCode>
                <c:ptCount val="25"/>
                <c:pt idx="0">
                  <c:v>5071287371.3200989</c:v>
                </c:pt>
                <c:pt idx="1">
                  <c:v>4990631411.1837502</c:v>
                </c:pt>
                <c:pt idx="2">
                  <c:v>5998708462.1133118</c:v>
                </c:pt>
                <c:pt idx="3">
                  <c:v>6328141620.1514006</c:v>
                </c:pt>
                <c:pt idx="4">
                  <c:v>5459075825.2824945</c:v>
                </c:pt>
                <c:pt idx="5">
                  <c:v>3076147643.0703602</c:v>
                </c:pt>
                <c:pt idx="6">
                  <c:v>4667144955.771595</c:v>
                </c:pt>
                <c:pt idx="7">
                  <c:v>11056609194.230888</c:v>
                </c:pt>
                <c:pt idx="8">
                  <c:v>7738494155.1476707</c:v>
                </c:pt>
                <c:pt idx="9">
                  <c:v>-2106699089.9903324</c:v>
                </c:pt>
                <c:pt idx="10">
                  <c:v>296465604.37746668</c:v>
                </c:pt>
                <c:pt idx="11">
                  <c:v>2683949318.6642833</c:v>
                </c:pt>
                <c:pt idx="12">
                  <c:v>8961920311.0582027</c:v>
                </c:pt>
                <c:pt idx="13">
                  <c:v>14651294907.054976</c:v>
                </c:pt>
                <c:pt idx="14">
                  <c:v>18534036999.031158</c:v>
                </c:pt>
                <c:pt idx="15">
                  <c:v>49101652504.761513</c:v>
                </c:pt>
                <c:pt idx="16">
                  <c:v>22719636967.457905</c:v>
                </c:pt>
                <c:pt idx="17">
                  <c:v>29562048932.544556</c:v>
                </c:pt>
                <c:pt idx="18">
                  <c:v>33665911920.577499</c:v>
                </c:pt>
                <c:pt idx="19">
                  <c:v>33646608218.308949</c:v>
                </c:pt>
                <c:pt idx="20">
                  <c:v>27313940665.498871</c:v>
                </c:pt>
                <c:pt idx="21">
                  <c:v>25858520133.249298</c:v>
                </c:pt>
                <c:pt idx="22">
                  <c:v>13622909823.008379</c:v>
                </c:pt>
                <c:pt idx="23">
                  <c:v>4206215363.0022192</c:v>
                </c:pt>
                <c:pt idx="24">
                  <c:v>6734259794.2405634</c:v>
                </c:pt>
              </c:numCache>
            </c:numRef>
          </c:val>
        </c:ser>
        <c:overlap val="100"/>
        <c:axId val="67857024"/>
        <c:axId val="69353856"/>
      </c:barChart>
      <c:lineChart>
        <c:grouping val="standard"/>
        <c:ser>
          <c:idx val="2"/>
          <c:order val="2"/>
          <c:tx>
            <c:v>%regalías</c:v>
          </c:tx>
          <c:marker>
            <c:symbol val="none"/>
          </c:marker>
          <c:val>
            <c:numRef>
              <c:f>Renta!$AI$5:$AI$29</c:f>
              <c:numCache>
                <c:formatCode>0%</c:formatCode>
                <c:ptCount val="25"/>
                <c:pt idx="0">
                  <c:v>0.11389290423112283</c:v>
                </c:pt>
                <c:pt idx="1">
                  <c:v>0.13166034796947537</c:v>
                </c:pt>
                <c:pt idx="2">
                  <c:v>0.12430977605211403</c:v>
                </c:pt>
                <c:pt idx="3">
                  <c:v>0.14829038243746934</c:v>
                </c:pt>
                <c:pt idx="4">
                  <c:v>0.17355038694975997</c:v>
                </c:pt>
                <c:pt idx="5">
                  <c:v>0.22868761871636917</c:v>
                </c:pt>
                <c:pt idx="6">
                  <c:v>0.20546861709838024</c:v>
                </c:pt>
                <c:pt idx="7">
                  <c:v>0.14019054860698793</c:v>
                </c:pt>
                <c:pt idx="8">
                  <c:v>0.17781370456935494</c:v>
                </c:pt>
                <c:pt idx="9">
                  <c:v>5.1782472570143581</c:v>
                </c:pt>
                <c:pt idx="10">
                  <c:v>0.89215141949925325</c:v>
                </c:pt>
                <c:pt idx="11">
                  <c:v>0.50349102680854163</c:v>
                </c:pt>
                <c:pt idx="12">
                  <c:v>0.2430148369676767</c:v>
                </c:pt>
                <c:pt idx="13">
                  <c:v>0.16721064620848369</c:v>
                </c:pt>
                <c:pt idx="14">
                  <c:v>0.12001972896779332</c:v>
                </c:pt>
                <c:pt idx="15">
                  <c:v>4.3180400967738362E-2</c:v>
                </c:pt>
                <c:pt idx="16">
                  <c:v>8.074292820160861E-2</c:v>
                </c:pt>
                <c:pt idx="17">
                  <c:v>5.7611458005570021E-2</c:v>
                </c:pt>
                <c:pt idx="18">
                  <c:v>4.6040967939312519E-2</c:v>
                </c:pt>
                <c:pt idx="19">
                  <c:v>4.0203041518608464E-2</c:v>
                </c:pt>
                <c:pt idx="20">
                  <c:v>4.7238660225512423E-2</c:v>
                </c:pt>
                <c:pt idx="21">
                  <c:v>5.6460016513032965E-2</c:v>
                </c:pt>
                <c:pt idx="22">
                  <c:v>8.9922834042900843E-2</c:v>
                </c:pt>
                <c:pt idx="23">
                  <c:v>0.26686351028886163</c:v>
                </c:pt>
                <c:pt idx="24">
                  <c:v>0.17766958496933835</c:v>
                </c:pt>
              </c:numCache>
            </c:numRef>
          </c:val>
        </c:ser>
        <c:marker val="1"/>
        <c:axId val="69394432"/>
        <c:axId val="69355776"/>
      </c:lineChart>
      <c:catAx>
        <c:axId val="67857024"/>
        <c:scaling>
          <c:orientation val="minMax"/>
        </c:scaling>
        <c:axPos val="b"/>
        <c:numFmt formatCode="0" sourceLinked="1"/>
        <c:tickLblPos val="nextTo"/>
        <c:crossAx val="69353856"/>
        <c:crosses val="autoZero"/>
        <c:auto val="1"/>
        <c:lblAlgn val="ctr"/>
        <c:lblOffset val="100"/>
      </c:catAx>
      <c:valAx>
        <c:axId val="69353856"/>
        <c:scaling>
          <c:orientation val="minMax"/>
        </c:scaling>
        <c:axPos val="l"/>
        <c:majorGridlines/>
        <c:numFmt formatCode="0" sourceLinked="1"/>
        <c:tickLblPos val="nextTo"/>
        <c:crossAx val="67857024"/>
        <c:crosses val="autoZero"/>
        <c:crossBetween val="between"/>
        <c:dispUnits>
          <c:builtInUnit val="millions"/>
          <c:dispUnitsLbl>
            <c:layout/>
          </c:dispUnitsLbl>
        </c:dispUnits>
      </c:valAx>
      <c:valAx>
        <c:axId val="69355776"/>
        <c:scaling>
          <c:orientation val="minMax"/>
        </c:scaling>
        <c:axPos val="r"/>
        <c:numFmt formatCode="0%" sourceLinked="1"/>
        <c:tickLblPos val="nextTo"/>
        <c:crossAx val="69394432"/>
        <c:crosses val="max"/>
        <c:crossBetween val="between"/>
      </c:valAx>
      <c:catAx>
        <c:axId val="69394432"/>
        <c:scaling>
          <c:orientation val="minMax"/>
        </c:scaling>
        <c:delete val="1"/>
        <c:axPos val="b"/>
        <c:tickLblPos val="nextTo"/>
        <c:crossAx val="69355776"/>
        <c:crosses val="autoZero"/>
        <c:auto val="1"/>
        <c:lblAlgn val="ctr"/>
        <c:lblOffset val="100"/>
      </c:catAx>
    </c:plotArea>
    <c:legend>
      <c:legendPos val="b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/>
      <c:lineChart>
        <c:grouping val="standard"/>
        <c:ser>
          <c:idx val="0"/>
          <c:order val="0"/>
          <c:tx>
            <c:v>pv</c:v>
          </c:tx>
          <c:marker>
            <c:symbol val="none"/>
          </c:marker>
          <c:cat>
            <c:numRef>
              <c:f>Renta!$B$8:$B$29</c:f>
              <c:numCache>
                <c:formatCode>0</c:formatCode>
                <c:ptCount val="22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</c:numCache>
            </c:numRef>
          </c:cat>
          <c:val>
            <c:numRef>
              <c:f>Renta!$AN$8:$AN$29</c:f>
              <c:numCache>
                <c:formatCode>0%</c:formatCode>
                <c:ptCount val="22"/>
                <c:pt idx="0">
                  <c:v>0.11989433597426324</c:v>
                </c:pt>
                <c:pt idx="1">
                  <c:v>3.5997271302122824E-2</c:v>
                </c:pt>
                <c:pt idx="2">
                  <c:v>-5.1497016101426651E-2</c:v>
                </c:pt>
                <c:pt idx="3">
                  <c:v>0.12141933333817101</c:v>
                </c:pt>
                <c:pt idx="4">
                  <c:v>0.28370257367502072</c:v>
                </c:pt>
                <c:pt idx="5">
                  <c:v>-5.6771100552973852E-2</c:v>
                </c:pt>
                <c:pt idx="6">
                  <c:v>0.33314246784943591</c:v>
                </c:pt>
                <c:pt idx="7">
                  <c:v>-8.5041166437378357E-2</c:v>
                </c:pt>
                <c:pt idx="8">
                  <c:v>0.11362783689510447</c:v>
                </c:pt>
                <c:pt idx="9">
                  <c:v>0.11346482758012977</c:v>
                </c:pt>
                <c:pt idx="10">
                  <c:v>2.5517365079123611E-2</c:v>
                </c:pt>
                <c:pt idx="11">
                  <c:v>-0.10692755444034552</c:v>
                </c:pt>
                <c:pt idx="12">
                  <c:v>-0.13217558719874034</c:v>
                </c:pt>
                <c:pt idx="13">
                  <c:v>-6.617335303561156E-2</c:v>
                </c:pt>
                <c:pt idx="14">
                  <c:v>-0.11432936708400065</c:v>
                </c:pt>
                <c:pt idx="15">
                  <c:v>-8.9364450612696933E-2</c:v>
                </c:pt>
                <c:pt idx="16">
                  <c:v>-0.19945423236334414</c:v>
                </c:pt>
                <c:pt idx="17">
                  <c:v>-0.13050922449675229</c:v>
                </c:pt>
                <c:pt idx="18">
                  <c:v>0.16621949802011682</c:v>
                </c:pt>
                <c:pt idx="19">
                  <c:v>-2.0618339265572661E-2</c:v>
                </c:pt>
                <c:pt idx="20">
                  <c:v>0.21926126933329315</c:v>
                </c:pt>
                <c:pt idx="21">
                  <c:v>-8.3972176645068064E-2</c:v>
                </c:pt>
              </c:numCache>
            </c:numRef>
          </c:val>
        </c:ser>
        <c:ser>
          <c:idx val="1"/>
          <c:order val="1"/>
          <c:tx>
            <c:v>regalias</c:v>
          </c:tx>
          <c:marker>
            <c:symbol val="none"/>
          </c:marker>
          <c:cat>
            <c:numRef>
              <c:f>Renta!$B$8:$B$29</c:f>
              <c:numCache>
                <c:formatCode>0</c:formatCode>
                <c:ptCount val="22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</c:numCache>
            </c:numRef>
          </c:cat>
          <c:val>
            <c:numRef>
              <c:f>Renta!$AP$8:$AP$29</c:f>
              <c:numCache>
                <c:formatCode>0%</c:formatCode>
                <c:ptCount val="22"/>
                <c:pt idx="0">
                  <c:v>0.29385344144481285</c:v>
                </c:pt>
                <c:pt idx="1">
                  <c:v>4.0472745237712937E-2</c:v>
                </c:pt>
                <c:pt idx="2">
                  <c:v>-0.2044065604378168</c:v>
                </c:pt>
                <c:pt idx="3">
                  <c:v>0.32332405247689611</c:v>
                </c:pt>
                <c:pt idx="4">
                  <c:v>0.49366342993997381</c:v>
                </c:pt>
                <c:pt idx="5">
                  <c:v>-7.1647362270778947E-2</c:v>
                </c:pt>
                <c:pt idx="6">
                  <c:v>0.56005424351089461</c:v>
                </c:pt>
                <c:pt idx="7">
                  <c:v>-6.0693566224820361E-2</c:v>
                </c:pt>
                <c:pt idx="8">
                  <c:v>0.10978919519381125</c:v>
                </c:pt>
                <c:pt idx="9">
                  <c:v>5.7079270202344823E-2</c:v>
                </c:pt>
                <c:pt idx="10">
                  <c:v>2.248811949377405E-2</c:v>
                </c:pt>
                <c:pt idx="11">
                  <c:v>-0.14069970453011338</c:v>
                </c:pt>
                <c:pt idx="12">
                  <c:v>-0.12339693507158311</c:v>
                </c:pt>
                <c:pt idx="13">
                  <c:v>-9.9432672511082676E-2</c:v>
                </c:pt>
                <c:pt idx="14">
                  <c:v>-9.4383144032450628E-2</c:v>
                </c:pt>
                <c:pt idx="15">
                  <c:v>-0.10093373282560891</c:v>
                </c:pt>
                <c:pt idx="16">
                  <c:v>-0.13260736889307834</c:v>
                </c:pt>
                <c:pt idx="17">
                  <c:v>-3.9102696592483444E-2</c:v>
                </c:pt>
                <c:pt idx="18">
                  <c:v>0.1425798273933816</c:v>
                </c:pt>
                <c:pt idx="19">
                  <c:v>-0.1300840563647967</c:v>
                </c:pt>
                <c:pt idx="20">
                  <c:v>0.13745497406658425</c:v>
                </c:pt>
                <c:pt idx="21">
                  <c:v>-4.9699983083700716E-2</c:v>
                </c:pt>
              </c:numCache>
            </c:numRef>
          </c:val>
        </c:ser>
        <c:marker val="1"/>
        <c:axId val="69697536"/>
        <c:axId val="69699072"/>
      </c:lineChart>
      <c:lineChart>
        <c:grouping val="standard"/>
        <c:ser>
          <c:idx val="2"/>
          <c:order val="2"/>
          <c:tx>
            <c:strRef>
              <c:f>Renta!$AJ$4</c:f>
              <c:strCache>
                <c:ptCount val="1"/>
                <c:pt idx="0">
                  <c:v>%reg/pv (der)</c:v>
                </c:pt>
              </c:strCache>
            </c:strRef>
          </c:tx>
          <c:marker>
            <c:symbol val="none"/>
          </c:marker>
          <c:val>
            <c:numRef>
              <c:f>Renta!$AJ$8:$AJ$29</c:f>
              <c:numCache>
                <c:formatCode>0%</c:formatCode>
                <c:ptCount val="22"/>
                <c:pt idx="0">
                  <c:v>8.3568723092770802E-2</c:v>
                </c:pt>
                <c:pt idx="1">
                  <c:v>8.3929737211622821E-2</c:v>
                </c:pt>
                <c:pt idx="2">
                  <c:v>7.0399302314567647E-2</c:v>
                </c:pt>
                <c:pt idx="3">
                  <c:v>8.3074267814826838E-2</c:v>
                </c:pt>
                <c:pt idx="4">
                  <c:v>9.6661795612680082E-2</c:v>
                </c:pt>
                <c:pt idx="5">
                  <c:v>9.5137281074914939E-2</c:v>
                </c:pt>
                <c:pt idx="6">
                  <c:v>0.11133042614450127</c:v>
                </c:pt>
                <c:pt idx="7">
                  <c:v>0.11429299517802327</c:v>
                </c:pt>
                <c:pt idx="8">
                  <c:v>0.11389903065691424</c:v>
                </c:pt>
                <c:pt idx="9">
                  <c:v>0.10813121458468418</c:v>
                </c:pt>
                <c:pt idx="10">
                  <c:v>0.10781180896994468</c:v>
                </c:pt>
                <c:pt idx="11">
                  <c:v>0.10373483110315958</c:v>
                </c:pt>
                <c:pt idx="12">
                  <c:v>0.10478418161956708</c:v>
                </c:pt>
                <c:pt idx="13">
                  <c:v>0.10105217141854113</c:v>
                </c:pt>
                <c:pt idx="14">
                  <c:v>0.10332797133337115</c:v>
                </c:pt>
                <c:pt idx="15">
                  <c:v>0.10201522831378691</c:v>
                </c:pt>
                <c:pt idx="16">
                  <c:v>0.1105336645040271</c:v>
                </c:pt>
                <c:pt idx="17">
                  <c:v>0.12215368253469648</c:v>
                </c:pt>
                <c:pt idx="18">
                  <c:v>0.11967758534556068</c:v>
                </c:pt>
                <c:pt idx="19">
                  <c:v>0.10630119366314812</c:v>
                </c:pt>
                <c:pt idx="20">
                  <c:v>9.9168918526772926E-2</c:v>
                </c:pt>
                <c:pt idx="21">
                  <c:v>0.10287921671244728</c:v>
                </c:pt>
              </c:numCache>
            </c:numRef>
          </c:val>
        </c:ser>
        <c:marker val="1"/>
        <c:axId val="69702400"/>
        <c:axId val="69700608"/>
      </c:lineChart>
      <c:catAx>
        <c:axId val="69697536"/>
        <c:scaling>
          <c:orientation val="minMax"/>
        </c:scaling>
        <c:axPos val="b"/>
        <c:numFmt formatCode="0" sourceLinked="1"/>
        <c:tickLblPos val="nextTo"/>
        <c:crossAx val="69699072"/>
        <c:crosses val="autoZero"/>
        <c:auto val="1"/>
        <c:lblAlgn val="ctr"/>
        <c:lblOffset val="100"/>
      </c:catAx>
      <c:valAx>
        <c:axId val="69699072"/>
        <c:scaling>
          <c:orientation val="minMax"/>
        </c:scaling>
        <c:axPos val="l"/>
        <c:majorGridlines/>
        <c:numFmt formatCode="0%" sourceLinked="1"/>
        <c:tickLblPos val="nextTo"/>
        <c:crossAx val="69697536"/>
        <c:crosses val="autoZero"/>
        <c:crossBetween val="between"/>
      </c:valAx>
      <c:valAx>
        <c:axId val="69700608"/>
        <c:scaling>
          <c:orientation val="minMax"/>
        </c:scaling>
        <c:axPos val="r"/>
        <c:numFmt formatCode="0%" sourceLinked="1"/>
        <c:tickLblPos val="nextTo"/>
        <c:crossAx val="69702400"/>
        <c:crosses val="max"/>
        <c:crossBetween val="between"/>
      </c:valAx>
      <c:catAx>
        <c:axId val="69702400"/>
        <c:scaling>
          <c:orientation val="minMax"/>
        </c:scaling>
        <c:delete val="1"/>
        <c:axPos val="b"/>
        <c:tickLblPos val="nextTo"/>
        <c:crossAx val="69700608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26</xdr:row>
      <xdr:rowOff>128587</xdr:rowOff>
    </xdr:from>
    <xdr:to>
      <xdr:col>15</xdr:col>
      <xdr:colOff>314325</xdr:colOff>
      <xdr:row>41</xdr:row>
      <xdr:rowOff>14287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42</xdr:row>
      <xdr:rowOff>138112</xdr:rowOff>
    </xdr:from>
    <xdr:to>
      <xdr:col>15</xdr:col>
      <xdr:colOff>114300</xdr:colOff>
      <xdr:row>57</xdr:row>
      <xdr:rowOff>23812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20</xdr:row>
      <xdr:rowOff>23812</xdr:rowOff>
    </xdr:from>
    <xdr:to>
      <xdr:col>16</xdr:col>
      <xdr:colOff>514350</xdr:colOff>
      <xdr:row>34</xdr:row>
      <xdr:rowOff>100012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342900</xdr:colOff>
      <xdr:row>5</xdr:row>
      <xdr:rowOff>101600</xdr:rowOff>
    </xdr:from>
    <xdr:to>
      <xdr:col>53</xdr:col>
      <xdr:colOff>279400</xdr:colOff>
      <xdr:row>26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63500</xdr:colOff>
      <xdr:row>27</xdr:row>
      <xdr:rowOff>114300</xdr:rowOff>
    </xdr:from>
    <xdr:to>
      <xdr:col>54</xdr:col>
      <xdr:colOff>50800</xdr:colOff>
      <xdr:row>49</xdr:row>
      <xdr:rowOff>88900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901700</xdr:colOff>
      <xdr:row>33</xdr:row>
      <xdr:rowOff>114300</xdr:rowOff>
    </xdr:from>
    <xdr:to>
      <xdr:col>42</xdr:col>
      <xdr:colOff>622300</xdr:colOff>
      <xdr:row>48</xdr:row>
      <xdr:rowOff>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>
      <pane xSplit="1" ySplit="4" topLeftCell="B26" activePane="bottomRight" state="frozen"/>
      <selection pane="topRight" activeCell="B1" sqref="B1"/>
      <selection pane="bottomLeft" activeCell="A5" sqref="A5"/>
      <selection pane="bottomRight" activeCell="I39" sqref="I39"/>
    </sheetView>
  </sheetViews>
  <sheetFormatPr baseColWidth="10" defaultRowHeight="14.4"/>
  <cols>
    <col min="2" max="2" width="17.44140625" customWidth="1"/>
  </cols>
  <sheetData>
    <row r="1" spans="1:9">
      <c r="A1" t="s">
        <v>0</v>
      </c>
    </row>
    <row r="2" spans="1:9">
      <c r="B2" t="s">
        <v>13</v>
      </c>
      <c r="C2" s="10" t="s">
        <v>13</v>
      </c>
      <c r="E2" t="s">
        <v>14</v>
      </c>
      <c r="F2" s="10" t="s">
        <v>14</v>
      </c>
      <c r="H2" s="71" t="s">
        <v>33</v>
      </c>
      <c r="I2" s="71"/>
    </row>
    <row r="3" spans="1:9">
      <c r="A3" s="1" t="s">
        <v>1</v>
      </c>
      <c r="B3" s="19" t="s">
        <v>15</v>
      </c>
      <c r="C3" s="19" t="s">
        <v>16</v>
      </c>
      <c r="E3" s="19" t="s">
        <v>15</v>
      </c>
      <c r="F3" s="19" t="s">
        <v>16</v>
      </c>
      <c r="H3" s="19" t="s">
        <v>15</v>
      </c>
      <c r="I3" s="19" t="s">
        <v>16</v>
      </c>
    </row>
    <row r="4" spans="1:9">
      <c r="A4" s="2"/>
      <c r="B4" s="3" t="s">
        <v>2</v>
      </c>
      <c r="C4" s="4" t="s">
        <v>3</v>
      </c>
      <c r="E4" s="14" t="s">
        <v>2</v>
      </c>
      <c r="F4" s="15" t="s">
        <v>3</v>
      </c>
    </row>
    <row r="5" spans="1:9">
      <c r="A5" s="5">
        <v>1980</v>
      </c>
      <c r="B5" s="6">
        <v>99316</v>
      </c>
      <c r="C5" s="7">
        <v>405315</v>
      </c>
    </row>
    <row r="6" spans="1:9">
      <c r="A6" s="5">
        <v>1981</v>
      </c>
      <c r="B6" s="6">
        <v>108861</v>
      </c>
      <c r="C6" s="7">
        <v>416617</v>
      </c>
    </row>
    <row r="7" spans="1:9">
      <c r="A7" s="5">
        <v>1982</v>
      </c>
      <c r="B7" s="6">
        <v>107800</v>
      </c>
      <c r="C7" s="7">
        <v>407004</v>
      </c>
    </row>
    <row r="8" spans="1:9">
      <c r="A8" s="5">
        <v>1983</v>
      </c>
      <c r="B8" s="6">
        <v>111623</v>
      </c>
      <c r="C8" s="7">
        <v>403379</v>
      </c>
    </row>
    <row r="9" spans="1:9">
      <c r="A9" s="5">
        <v>1984</v>
      </c>
      <c r="B9" s="6">
        <v>109738</v>
      </c>
      <c r="C9" s="7">
        <v>397801</v>
      </c>
    </row>
    <row r="10" spans="1:9">
      <c r="A10" s="5">
        <v>1985</v>
      </c>
      <c r="B10" s="6">
        <v>111169</v>
      </c>
      <c r="C10" s="7">
        <v>405098</v>
      </c>
    </row>
    <row r="11" spans="1:9">
      <c r="A11" s="5">
        <v>1986</v>
      </c>
      <c r="B11" s="6">
        <v>111271</v>
      </c>
      <c r="C11" s="7">
        <v>402174</v>
      </c>
    </row>
    <row r="12" spans="1:9">
      <c r="A12" s="5">
        <v>1987</v>
      </c>
      <c r="B12" s="6">
        <v>105067</v>
      </c>
      <c r="C12" s="7">
        <v>392642</v>
      </c>
    </row>
    <row r="13" spans="1:9">
      <c r="A13" s="5">
        <v>1988</v>
      </c>
      <c r="B13" s="6">
        <v>105022</v>
      </c>
      <c r="C13" s="7">
        <v>399318</v>
      </c>
    </row>
    <row r="14" spans="1:9">
      <c r="A14" s="5">
        <v>1989</v>
      </c>
      <c r="B14" s="6">
        <v>100107</v>
      </c>
      <c r="C14" s="7">
        <v>371894</v>
      </c>
    </row>
    <row r="15" spans="1:9">
      <c r="A15" s="5">
        <v>1990</v>
      </c>
      <c r="B15" s="6">
        <v>74994</v>
      </c>
      <c r="C15" s="7">
        <v>301531</v>
      </c>
    </row>
    <row r="16" spans="1:9">
      <c r="A16" s="5">
        <v>1991</v>
      </c>
      <c r="B16" s="6">
        <v>82913</v>
      </c>
      <c r="C16" s="7">
        <v>313076</v>
      </c>
    </row>
    <row r="17" spans="1:9">
      <c r="A17" s="5">
        <v>1992</v>
      </c>
      <c r="B17" s="6">
        <v>98253</v>
      </c>
      <c r="C17" s="7">
        <v>308253</v>
      </c>
    </row>
    <row r="18" spans="1:9">
      <c r="A18" s="5">
        <v>1993</v>
      </c>
      <c r="B18" s="6">
        <v>110936</v>
      </c>
      <c r="C18" s="7">
        <v>302486</v>
      </c>
    </row>
    <row r="19" spans="1:9">
      <c r="A19" s="5">
        <v>1994</v>
      </c>
      <c r="B19" s="6">
        <v>112239</v>
      </c>
      <c r="C19" s="7">
        <v>282011</v>
      </c>
    </row>
    <row r="20" spans="1:9">
      <c r="A20" s="5">
        <v>1995</v>
      </c>
      <c r="B20" s="6">
        <v>118848</v>
      </c>
      <c r="C20" s="7">
        <v>322525</v>
      </c>
    </row>
    <row r="21" spans="1:9">
      <c r="A21" s="5">
        <v>1996</v>
      </c>
      <c r="B21" s="6">
        <v>118124</v>
      </c>
      <c r="C21" s="7">
        <v>311719</v>
      </c>
    </row>
    <row r="22" spans="1:9">
      <c r="A22" s="5">
        <v>1997</v>
      </c>
      <c r="B22" s="6">
        <v>116172</v>
      </c>
      <c r="C22" s="7">
        <v>303729</v>
      </c>
    </row>
    <row r="23" spans="1:9">
      <c r="A23" s="5">
        <v>1998</v>
      </c>
      <c r="B23" s="6">
        <v>123123</v>
      </c>
      <c r="C23" s="7">
        <v>335383</v>
      </c>
    </row>
    <row r="24" spans="1:9">
      <c r="A24" s="5">
        <v>1999</v>
      </c>
      <c r="B24" s="6">
        <v>139649</v>
      </c>
      <c r="C24" s="7">
        <v>351217</v>
      </c>
    </row>
    <row r="25" spans="1:9">
      <c r="A25" s="5">
        <v>2000</v>
      </c>
      <c r="B25" s="6">
        <v>129091</v>
      </c>
      <c r="C25" s="7">
        <v>366114</v>
      </c>
    </row>
    <row r="26" spans="1:9">
      <c r="A26" s="5">
        <v>2001</v>
      </c>
      <c r="B26" s="6">
        <v>117117</v>
      </c>
      <c r="C26" s="7">
        <v>349808</v>
      </c>
    </row>
    <row r="27" spans="1:9">
      <c r="A27" s="5">
        <v>2002</v>
      </c>
      <c r="B27" s="6">
        <v>119742</v>
      </c>
      <c r="C27" s="7">
        <v>320391</v>
      </c>
    </row>
    <row r="28" spans="1:9">
      <c r="A28" s="5">
        <v>2003</v>
      </c>
      <c r="B28" s="6">
        <v>108971</v>
      </c>
      <c r="C28" s="7">
        <v>287302</v>
      </c>
    </row>
    <row r="29" spans="1:9">
      <c r="A29" s="5">
        <v>2004</v>
      </c>
      <c r="B29" s="6">
        <v>98253</v>
      </c>
      <c r="C29" s="7">
        <v>265411</v>
      </c>
      <c r="E29" s="17">
        <v>393971.77</v>
      </c>
      <c r="F29" s="18">
        <v>553426.94000000006</v>
      </c>
      <c r="H29" s="20">
        <f>B29/E29</f>
        <v>0.24939096524606319</v>
      </c>
      <c r="I29" s="20">
        <f>C29/F29</f>
        <v>0.47957730427795936</v>
      </c>
    </row>
    <row r="30" spans="1:9">
      <c r="A30" s="5">
        <v>2005</v>
      </c>
      <c r="B30" s="6">
        <v>71513</v>
      </c>
      <c r="C30" s="7">
        <v>188578</v>
      </c>
      <c r="E30" s="17">
        <v>349096.44</v>
      </c>
      <c r="F30" s="17">
        <v>438950.79</v>
      </c>
      <c r="H30" s="20">
        <f t="shared" ref="H30:H38" si="0">B30/E30</f>
        <v>0.20485170229750838</v>
      </c>
      <c r="I30" s="20">
        <f t="shared" ref="I30:I38" si="1">C30/F30</f>
        <v>0.42961079988032375</v>
      </c>
    </row>
    <row r="31" spans="1:9">
      <c r="A31" s="5">
        <v>2006</v>
      </c>
      <c r="B31" s="6">
        <v>63565</v>
      </c>
      <c r="C31" s="7">
        <v>184629</v>
      </c>
      <c r="E31" s="17">
        <v>411262.28081697854</v>
      </c>
      <c r="F31" s="17">
        <v>446155.97022279538</v>
      </c>
      <c r="H31" s="20">
        <f t="shared" si="0"/>
        <v>0.15456073402532125</v>
      </c>
      <c r="I31" s="20">
        <f t="shared" si="1"/>
        <v>0.41382165054925174</v>
      </c>
    </row>
    <row r="32" spans="1:9">
      <c r="A32" s="5">
        <v>2007</v>
      </c>
      <c r="B32" s="6">
        <v>63083</v>
      </c>
      <c r="C32" s="7">
        <v>175396</v>
      </c>
      <c r="E32" s="17">
        <v>415913.16312702745</v>
      </c>
      <c r="F32" s="17">
        <v>441973.58681390376</v>
      </c>
      <c r="H32" s="20">
        <f t="shared" si="0"/>
        <v>0.15167348762350497</v>
      </c>
      <c r="I32" s="20">
        <f t="shared" si="1"/>
        <v>0.3968472443441553</v>
      </c>
    </row>
    <row r="33" spans="1:9">
      <c r="A33" s="5">
        <v>2008</v>
      </c>
      <c r="B33" s="6">
        <v>56564</v>
      </c>
      <c r="C33" s="7">
        <v>159316</v>
      </c>
      <c r="E33" s="17">
        <v>400697.46361950965</v>
      </c>
      <c r="F33" s="17">
        <v>398529.22256377497</v>
      </c>
      <c r="H33" s="20">
        <f t="shared" si="0"/>
        <v>0.14116385836100895</v>
      </c>
      <c r="I33" s="20">
        <f t="shared" si="1"/>
        <v>0.39975989458214778</v>
      </c>
    </row>
    <row r="34" spans="1:9">
      <c r="A34" s="5">
        <v>2009</v>
      </c>
      <c r="B34" s="6">
        <v>53261.535309630046</v>
      </c>
      <c r="C34" s="7">
        <v>141935</v>
      </c>
      <c r="E34" s="17">
        <v>399296.36939838412</v>
      </c>
      <c r="F34" s="17">
        <v>378819.64703485748</v>
      </c>
      <c r="H34" s="20">
        <f t="shared" si="0"/>
        <v>0.13338847881306479</v>
      </c>
      <c r="I34" s="20">
        <f t="shared" si="1"/>
        <v>0.37467697652687931</v>
      </c>
    </row>
    <row r="35" spans="1:9">
      <c r="A35" s="5">
        <v>2010</v>
      </c>
      <c r="B35" s="6">
        <v>47881.166785244241</v>
      </c>
      <c r="C35" s="7">
        <v>143524.36990016</v>
      </c>
      <c r="E35" s="17">
        <v>401308.05559090036</v>
      </c>
      <c r="F35" s="17">
        <v>358725.85730910447</v>
      </c>
      <c r="H35" s="20">
        <f t="shared" si="0"/>
        <v>0.11931274769638575</v>
      </c>
      <c r="I35" s="20">
        <f t="shared" si="1"/>
        <v>0.40009485509846843</v>
      </c>
    </row>
    <row r="36" spans="1:9">
      <c r="A36" s="5">
        <v>2011</v>
      </c>
      <c r="B36" s="6">
        <v>41865.070463054159</v>
      </c>
      <c r="C36" s="7">
        <v>128125.24806735125</v>
      </c>
      <c r="E36" s="17">
        <v>393996.13003482623</v>
      </c>
      <c r="F36" s="17">
        <v>332510.22250514186</v>
      </c>
      <c r="H36" s="20">
        <f t="shared" si="0"/>
        <v>0.10625756770594069</v>
      </c>
      <c r="I36" s="20">
        <f t="shared" si="1"/>
        <v>0.38532724528603013</v>
      </c>
    </row>
    <row r="37" spans="1:9">
      <c r="A37" s="5">
        <v>2012</v>
      </c>
      <c r="B37" s="6">
        <v>40534.707109166622</v>
      </c>
      <c r="C37" s="7">
        <v>117390.73443266841</v>
      </c>
      <c r="E37" s="17">
        <v>374289.39852095814</v>
      </c>
      <c r="F37" s="17">
        <v>315507.71382702293</v>
      </c>
      <c r="H37" s="20">
        <f t="shared" si="0"/>
        <v>0.10829776977211633</v>
      </c>
      <c r="I37" s="20">
        <f t="shared" si="1"/>
        <v>0.37206930064799576</v>
      </c>
    </row>
    <row r="38" spans="1:9">
      <c r="A38" s="5">
        <v>2013</v>
      </c>
      <c r="B38" s="6">
        <v>41662.654807256455</v>
      </c>
      <c r="C38" s="7">
        <v>121330.07278815311</v>
      </c>
      <c r="E38" s="17">
        <v>370374.28252618667</v>
      </c>
      <c r="F38" s="17">
        <v>328259.69698014646</v>
      </c>
      <c r="H38" s="20">
        <f t="shared" si="0"/>
        <v>0.11248797978923056</v>
      </c>
      <c r="I38" s="20">
        <f t="shared" si="1"/>
        <v>0.36961611158585606</v>
      </c>
    </row>
    <row r="39" spans="1:9">
      <c r="A39" s="5">
        <v>2014</v>
      </c>
      <c r="B39" s="6">
        <v>41731.572742034317</v>
      </c>
      <c r="C39" s="7">
        <v>125204.64268328964</v>
      </c>
    </row>
    <row r="44" spans="1:9">
      <c r="A44" s="9" t="s">
        <v>4</v>
      </c>
    </row>
    <row r="45" spans="1:9">
      <c r="A45" s="8" t="s">
        <v>8</v>
      </c>
    </row>
    <row r="46" spans="1:9">
      <c r="A46" s="16" t="s">
        <v>9</v>
      </c>
    </row>
    <row r="47" spans="1:9">
      <c r="A47" s="11" t="s">
        <v>10</v>
      </c>
    </row>
    <row r="48" spans="1:9">
      <c r="A48" s="11" t="s">
        <v>11</v>
      </c>
    </row>
    <row r="49" spans="1:1">
      <c r="A49" s="11" t="s">
        <v>12</v>
      </c>
    </row>
    <row r="52" spans="1:1">
      <c r="A52" s="11" t="s">
        <v>14</v>
      </c>
    </row>
    <row r="53" spans="1:1">
      <c r="A53" t="s">
        <v>17</v>
      </c>
    </row>
  </sheetData>
  <mergeCells count="1">
    <mergeCell ref="H2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>
      <pane xSplit="1" ySplit="4" topLeftCell="B48" activePane="bottomRight" state="frozen"/>
      <selection pane="topRight" activeCell="B1" sqref="B1"/>
      <selection pane="bottomLeft" activeCell="A5" sqref="A5"/>
      <selection pane="bottomRight" activeCell="G57" sqref="G57"/>
    </sheetView>
  </sheetViews>
  <sheetFormatPr baseColWidth="10" defaultRowHeight="14.4"/>
  <cols>
    <col min="5" max="6" width="11.44140625" style="41"/>
  </cols>
  <sheetData>
    <row r="1" spans="1:9">
      <c r="A1" s="10" t="s">
        <v>18</v>
      </c>
    </row>
    <row r="2" spans="1:9">
      <c r="B2" t="s">
        <v>13</v>
      </c>
      <c r="C2" s="25" t="s">
        <v>13</v>
      </c>
      <c r="E2" s="41" t="s">
        <v>14</v>
      </c>
      <c r="F2" s="41" t="s">
        <v>14</v>
      </c>
      <c r="H2" t="s">
        <v>22</v>
      </c>
      <c r="I2" s="25" t="s">
        <v>22</v>
      </c>
    </row>
    <row r="3" spans="1:9">
      <c r="A3" s="12" t="s">
        <v>1</v>
      </c>
      <c r="B3" s="19" t="s">
        <v>15</v>
      </c>
      <c r="C3" s="19" t="s">
        <v>16</v>
      </c>
      <c r="E3" s="31" t="s">
        <v>15</v>
      </c>
      <c r="F3" s="31" t="s">
        <v>16</v>
      </c>
      <c r="H3" s="19" t="s">
        <v>15</v>
      </c>
      <c r="I3" s="19" t="s">
        <v>16</v>
      </c>
    </row>
    <row r="4" spans="1:9">
      <c r="A4" s="13"/>
      <c r="B4" s="14" t="s">
        <v>2</v>
      </c>
      <c r="C4" s="15" t="s">
        <v>3</v>
      </c>
      <c r="E4" s="32" t="s">
        <v>2</v>
      </c>
      <c r="F4" s="33" t="s">
        <v>3</v>
      </c>
      <c r="H4" s="26" t="s">
        <v>2</v>
      </c>
      <c r="I4" s="27" t="s">
        <v>3</v>
      </c>
    </row>
    <row r="5" spans="1:9">
      <c r="A5" s="22">
        <v>1960</v>
      </c>
      <c r="B5" s="23">
        <v>1015.3</v>
      </c>
      <c r="C5" s="24">
        <v>279.27999999999997</v>
      </c>
    </row>
    <row r="6" spans="1:9">
      <c r="A6" s="22">
        <v>1961</v>
      </c>
      <c r="B6" s="23">
        <v>1063.92</v>
      </c>
      <c r="C6" s="24">
        <v>271.67</v>
      </c>
    </row>
    <row r="7" spans="1:9">
      <c r="A7" s="22">
        <v>1962</v>
      </c>
      <c r="B7" s="23">
        <v>960.97</v>
      </c>
      <c r="C7" s="24">
        <v>294.52</v>
      </c>
    </row>
    <row r="8" spans="1:9">
      <c r="A8" s="22">
        <v>1963</v>
      </c>
      <c r="B8" s="23">
        <v>820.66</v>
      </c>
      <c r="C8" s="24">
        <v>347.62</v>
      </c>
    </row>
    <row r="9" spans="1:9">
      <c r="A9" s="22">
        <v>1964</v>
      </c>
      <c r="B9" s="23">
        <v>795.03</v>
      </c>
      <c r="C9" s="24">
        <v>408.63</v>
      </c>
    </row>
    <row r="10" spans="1:9">
      <c r="A10" s="22">
        <v>1965</v>
      </c>
      <c r="B10" s="23">
        <v>777.64</v>
      </c>
      <c r="C10" s="24">
        <v>466.23</v>
      </c>
    </row>
    <row r="11" spans="1:9">
      <c r="A11" s="22">
        <v>1966</v>
      </c>
      <c r="B11" s="23">
        <v>672.3</v>
      </c>
      <c r="C11" s="24">
        <v>363.78</v>
      </c>
    </row>
    <row r="12" spans="1:9">
      <c r="A12" s="22">
        <v>1967</v>
      </c>
      <c r="B12" s="23">
        <v>692.71</v>
      </c>
      <c r="C12" s="24">
        <v>364</v>
      </c>
    </row>
    <row r="13" spans="1:9">
      <c r="A13" s="22">
        <v>1968</v>
      </c>
      <c r="B13" s="23">
        <v>1142.96</v>
      </c>
      <c r="C13" s="24">
        <v>439.66</v>
      </c>
    </row>
    <row r="14" spans="1:9">
      <c r="A14" s="22">
        <v>1969</v>
      </c>
      <c r="B14" s="23">
        <v>1266.05</v>
      </c>
      <c r="C14" s="24">
        <v>496.93</v>
      </c>
    </row>
    <row r="15" spans="1:9">
      <c r="A15" s="22">
        <v>1970</v>
      </c>
      <c r="B15" s="23">
        <v>1510.45</v>
      </c>
      <c r="C15" s="24">
        <v>1113.04</v>
      </c>
    </row>
    <row r="16" spans="1:9">
      <c r="A16" s="22">
        <v>1971</v>
      </c>
      <c r="B16" s="23">
        <v>2438.13</v>
      </c>
      <c r="C16" s="24">
        <v>1857.35</v>
      </c>
    </row>
    <row r="17" spans="1:3">
      <c r="A17" s="22">
        <v>1972</v>
      </c>
      <c r="B17" s="23">
        <v>2973.58</v>
      </c>
      <c r="C17" s="24">
        <v>1774.38</v>
      </c>
    </row>
    <row r="18" spans="1:3">
      <c r="A18" s="22">
        <v>1973</v>
      </c>
      <c r="B18" s="23">
        <v>2672.59</v>
      </c>
      <c r="C18" s="24">
        <v>2193.7199999999998</v>
      </c>
    </row>
    <row r="19" spans="1:3">
      <c r="A19" s="22">
        <v>1974</v>
      </c>
      <c r="B19" s="23">
        <v>2420.2399999999998</v>
      </c>
      <c r="C19" s="24">
        <v>2224.9899999999998</v>
      </c>
    </row>
    <row r="20" spans="1:3">
      <c r="A20" s="22">
        <v>1975</v>
      </c>
      <c r="B20" s="23">
        <v>2406</v>
      </c>
      <c r="C20" s="24">
        <v>2343</v>
      </c>
    </row>
    <row r="21" spans="1:3">
      <c r="A21" s="22">
        <v>1976</v>
      </c>
      <c r="B21" s="23">
        <v>2529</v>
      </c>
      <c r="C21" s="24">
        <v>2437</v>
      </c>
    </row>
    <row r="22" spans="1:3">
      <c r="A22" s="22">
        <v>1977</v>
      </c>
      <c r="B22" s="23">
        <v>2722</v>
      </c>
      <c r="C22" s="24">
        <v>2874</v>
      </c>
    </row>
    <row r="23" spans="1:3">
      <c r="A23" s="22">
        <v>1978</v>
      </c>
      <c r="B23" s="23">
        <v>3074</v>
      </c>
      <c r="C23" s="24">
        <v>3108</v>
      </c>
    </row>
    <row r="24" spans="1:3">
      <c r="A24" s="22">
        <v>1979</v>
      </c>
      <c r="B24" s="23">
        <v>3542</v>
      </c>
      <c r="C24" s="24">
        <v>3165</v>
      </c>
    </row>
    <row r="25" spans="1:3">
      <c r="A25" s="22">
        <v>1980</v>
      </c>
      <c r="B25" s="23">
        <v>3885</v>
      </c>
      <c r="C25" s="24">
        <v>3035</v>
      </c>
    </row>
    <row r="26" spans="1:3">
      <c r="A26" s="22">
        <v>1981</v>
      </c>
      <c r="B26" s="23">
        <v>3987.8</v>
      </c>
      <c r="C26" s="24">
        <v>3190.28</v>
      </c>
    </row>
    <row r="27" spans="1:3">
      <c r="A27" s="22">
        <v>1982</v>
      </c>
      <c r="B27" s="23">
        <v>3987.47</v>
      </c>
      <c r="C27" s="24">
        <v>4518.51</v>
      </c>
    </row>
    <row r="28" spans="1:3">
      <c r="A28" s="22">
        <v>1983</v>
      </c>
      <c r="B28" s="23">
        <v>4065.4</v>
      </c>
      <c r="C28" s="24">
        <v>5925.86</v>
      </c>
    </row>
    <row r="29" spans="1:3">
      <c r="A29" s="22">
        <v>1984</v>
      </c>
      <c r="B29" s="23">
        <v>4067.66</v>
      </c>
      <c r="C29" s="24">
        <v>6836.33</v>
      </c>
    </row>
    <row r="30" spans="1:3">
      <c r="A30" s="22">
        <v>1985</v>
      </c>
      <c r="B30" s="23">
        <v>3854.83</v>
      </c>
      <c r="C30" s="24">
        <v>7073.96</v>
      </c>
    </row>
    <row r="31" spans="1:3">
      <c r="A31" s="22">
        <v>1986</v>
      </c>
      <c r="B31" s="23">
        <v>3620.34</v>
      </c>
      <c r="C31" s="24">
        <v>7468.05</v>
      </c>
    </row>
    <row r="32" spans="1:3">
      <c r="A32" s="22">
        <v>1987</v>
      </c>
      <c r="B32" s="23">
        <v>3764.63</v>
      </c>
      <c r="C32" s="24">
        <v>7709.44</v>
      </c>
    </row>
    <row r="33" spans="1:9">
      <c r="A33" s="22">
        <v>1988</v>
      </c>
      <c r="B33" s="23">
        <v>4374.43</v>
      </c>
      <c r="C33" s="24">
        <v>9265.42</v>
      </c>
    </row>
    <row r="34" spans="1:9">
      <c r="A34" s="22">
        <v>1989</v>
      </c>
      <c r="B34" s="23">
        <v>5251.08</v>
      </c>
      <c r="C34" s="24">
        <v>10942.25</v>
      </c>
    </row>
    <row r="35" spans="1:9">
      <c r="A35" s="22">
        <v>1990</v>
      </c>
      <c r="B35" s="23">
        <v>5830.77</v>
      </c>
      <c r="C35" s="24">
        <v>10422.379999999999</v>
      </c>
      <c r="E35" s="34">
        <v>28004</v>
      </c>
      <c r="F35" s="34">
        <v>23018</v>
      </c>
      <c r="H35" s="20">
        <f>B35/E35</f>
        <v>0.20821204113698044</v>
      </c>
      <c r="I35" s="20">
        <f>C35/F35</f>
        <v>0.45279259709792335</v>
      </c>
    </row>
    <row r="36" spans="1:9">
      <c r="A36" s="22">
        <v>1991</v>
      </c>
      <c r="B36" s="23">
        <v>6322.47</v>
      </c>
      <c r="C36" s="24">
        <v>11400.68</v>
      </c>
      <c r="E36" s="34">
        <v>28620</v>
      </c>
      <c r="F36" s="34">
        <v>24643</v>
      </c>
      <c r="H36" s="20">
        <f t="shared" ref="H36:H59" si="0">B36/E36</f>
        <v>0.22091090146750525</v>
      </c>
      <c r="I36" s="20">
        <f t="shared" ref="I36:I59" si="1">C36/F36</f>
        <v>0.46263360792111352</v>
      </c>
    </row>
    <row r="37" spans="1:9">
      <c r="A37" s="22">
        <v>1992</v>
      </c>
      <c r="B37" s="23">
        <v>9694.56</v>
      </c>
      <c r="C37" s="24">
        <v>12274.31</v>
      </c>
      <c r="E37" s="34">
        <v>32227</v>
      </c>
      <c r="F37" s="34">
        <v>25043</v>
      </c>
      <c r="H37" s="20">
        <f t="shared" si="0"/>
        <v>0.30082105067179693</v>
      </c>
      <c r="I37" s="20">
        <f t="shared" si="1"/>
        <v>0.4901293774707503</v>
      </c>
    </row>
    <row r="38" spans="1:9">
      <c r="A38" s="22">
        <v>1993</v>
      </c>
      <c r="B38" s="23">
        <v>11832.09</v>
      </c>
      <c r="C38" s="24">
        <v>12594.47</v>
      </c>
      <c r="E38" s="34">
        <v>34447</v>
      </c>
      <c r="F38" s="34">
        <v>26664</v>
      </c>
      <c r="H38" s="20">
        <f t="shared" si="0"/>
        <v>0.34348680581763291</v>
      </c>
      <c r="I38" s="20">
        <f t="shared" si="1"/>
        <v>0.47233985898589859</v>
      </c>
    </row>
    <row r="39" spans="1:9">
      <c r="A39" s="22">
        <v>1994</v>
      </c>
      <c r="B39" s="23">
        <v>15262.35</v>
      </c>
      <c r="C39" s="24">
        <v>12447.85</v>
      </c>
      <c r="E39" s="34">
        <v>38732</v>
      </c>
      <c r="F39" s="34">
        <v>27697</v>
      </c>
      <c r="H39" s="20">
        <f t="shared" si="0"/>
        <v>0.39405013941960138</v>
      </c>
      <c r="I39" s="20">
        <f t="shared" si="1"/>
        <v>0.4494295411055349</v>
      </c>
    </row>
    <row r="40" spans="1:9">
      <c r="A40" s="22">
        <v>1995</v>
      </c>
      <c r="B40" s="23">
        <v>15706.06</v>
      </c>
      <c r="C40" s="24">
        <v>14193.72</v>
      </c>
      <c r="E40" s="34">
        <v>41739</v>
      </c>
      <c r="F40" s="34">
        <v>30441</v>
      </c>
      <c r="H40" s="20">
        <f t="shared" si="0"/>
        <v>0.37629219674644815</v>
      </c>
      <c r="I40" s="20">
        <f t="shared" si="1"/>
        <v>0.4662698334483098</v>
      </c>
    </row>
    <row r="41" spans="1:9">
      <c r="A41" s="22">
        <v>1996</v>
      </c>
      <c r="B41" s="23">
        <v>16719.32</v>
      </c>
      <c r="C41" s="24">
        <v>15866.29</v>
      </c>
      <c r="E41" s="34">
        <v>45545</v>
      </c>
      <c r="F41" s="34">
        <v>34649</v>
      </c>
      <c r="H41" s="20">
        <f t="shared" si="0"/>
        <v>0.36709452190141617</v>
      </c>
      <c r="I41" s="20">
        <f t="shared" si="1"/>
        <v>0.45791480273600971</v>
      </c>
    </row>
    <row r="42" spans="1:9">
      <c r="A42" s="22">
        <v>1997</v>
      </c>
      <c r="B42" s="23">
        <v>17973.12</v>
      </c>
      <c r="C42" s="24">
        <v>15697.45</v>
      </c>
      <c r="E42" s="34">
        <v>48403</v>
      </c>
      <c r="F42" s="34">
        <v>37074</v>
      </c>
      <c r="H42" s="20">
        <f t="shared" si="0"/>
        <v>0.37132243869181658</v>
      </c>
      <c r="I42" s="20">
        <f t="shared" si="1"/>
        <v>0.42340858822894756</v>
      </c>
    </row>
    <row r="43" spans="1:9">
      <c r="A43" s="22">
        <v>1998</v>
      </c>
      <c r="B43" s="23">
        <v>18131.8</v>
      </c>
      <c r="C43" s="24">
        <v>17299.73</v>
      </c>
      <c r="E43" s="34">
        <v>49148</v>
      </c>
      <c r="F43" s="34">
        <v>38630</v>
      </c>
      <c r="H43" s="20">
        <f t="shared" si="0"/>
        <v>0.36892243834947502</v>
      </c>
      <c r="I43" s="20">
        <f t="shared" si="1"/>
        <v>0.44783147812580892</v>
      </c>
    </row>
    <row r="44" spans="1:9">
      <c r="A44" s="22">
        <v>1999</v>
      </c>
      <c r="B44" s="23">
        <v>17498.599999999999</v>
      </c>
      <c r="C44" s="24">
        <v>21280.89</v>
      </c>
      <c r="E44" s="34">
        <v>44706.609946999961</v>
      </c>
      <c r="F44" s="34">
        <v>40749.01914436998</v>
      </c>
      <c r="H44" s="20">
        <f t="shared" si="0"/>
        <v>0.39140968238801216</v>
      </c>
      <c r="I44" s="20">
        <f t="shared" si="1"/>
        <v>0.52224299987697342</v>
      </c>
    </row>
    <row r="45" spans="1:9">
      <c r="A45" s="22">
        <v>2000</v>
      </c>
      <c r="B45" s="23">
        <v>16479.16</v>
      </c>
      <c r="C45" s="24">
        <v>21975.19</v>
      </c>
      <c r="E45" s="34">
        <v>42215.100947000021</v>
      </c>
      <c r="F45" s="34">
        <v>45211.564586299995</v>
      </c>
      <c r="H45" s="20">
        <f t="shared" si="0"/>
        <v>0.39036173384233203</v>
      </c>
      <c r="I45" s="20">
        <f t="shared" si="1"/>
        <v>0.48605241161370732</v>
      </c>
    </row>
    <row r="46" spans="1:9">
      <c r="A46" s="22">
        <v>2001</v>
      </c>
      <c r="B46" s="23">
        <v>15665.496140000001</v>
      </c>
      <c r="C46" s="24">
        <v>21500.005650000003</v>
      </c>
      <c r="E46" s="34">
        <v>43571.445671000016</v>
      </c>
      <c r="F46" s="34">
        <v>48038.567389444215</v>
      </c>
      <c r="H46" s="20">
        <f t="shared" si="0"/>
        <v>0.35953583588406235</v>
      </c>
      <c r="I46" s="20">
        <f t="shared" si="1"/>
        <v>0.44755717787546512</v>
      </c>
    </row>
    <row r="47" spans="1:9">
      <c r="A47" s="22">
        <v>2002</v>
      </c>
      <c r="B47" s="23">
        <v>14349.438630000002</v>
      </c>
      <c r="C47" s="24">
        <v>20556.537600000003</v>
      </c>
      <c r="E47" s="34">
        <v>42886.160637999994</v>
      </c>
      <c r="F47" s="34">
        <v>46457.099954546997</v>
      </c>
      <c r="H47" s="20">
        <f t="shared" si="0"/>
        <v>0.33459368748634133</v>
      </c>
      <c r="I47" s="20">
        <f t="shared" si="1"/>
        <v>0.4424843053077408</v>
      </c>
    </row>
    <row r="48" spans="1:9">
      <c r="A48" s="22">
        <v>2003</v>
      </c>
      <c r="B48" s="23">
        <v>13682.984430000002</v>
      </c>
      <c r="C48" s="24">
        <v>24780.646000000001</v>
      </c>
      <c r="E48" s="34">
        <v>41648.667302070215</v>
      </c>
      <c r="F48" s="34">
        <v>50947.741226017337</v>
      </c>
      <c r="H48" s="20">
        <f t="shared" si="0"/>
        <v>0.32853354780261762</v>
      </c>
      <c r="I48" s="20">
        <f t="shared" si="1"/>
        <v>0.48639341811183845</v>
      </c>
    </row>
    <row r="49" spans="1:9">
      <c r="A49" s="22">
        <v>2004</v>
      </c>
      <c r="B49" s="23">
        <v>12220.569995200003</v>
      </c>
      <c r="C49" s="24">
        <v>27612.662196300003</v>
      </c>
      <c r="E49" s="34">
        <v>39184.43606313999</v>
      </c>
      <c r="F49" s="34">
        <v>52156.988485429989</v>
      </c>
      <c r="H49" s="20">
        <f t="shared" si="0"/>
        <v>0.3118730604035832</v>
      </c>
      <c r="I49" s="20">
        <f t="shared" si="1"/>
        <v>0.5294144274455872</v>
      </c>
    </row>
    <row r="50" spans="1:9">
      <c r="A50" s="22">
        <v>2005</v>
      </c>
      <c r="B50" s="23">
        <v>10815.024160000001</v>
      </c>
      <c r="C50" s="24">
        <v>26764.711930000009</v>
      </c>
      <c r="E50" s="34">
        <v>37415.067832880006</v>
      </c>
      <c r="F50" s="34">
        <v>51278.599430285707</v>
      </c>
      <c r="H50" s="20">
        <f t="shared" si="0"/>
        <v>0.28905531344502494</v>
      </c>
      <c r="I50" s="20">
        <f t="shared" si="1"/>
        <v>0.5219470154676743</v>
      </c>
    </row>
    <row r="51" spans="1:9">
      <c r="A51" s="22">
        <v>2006</v>
      </c>
      <c r="B51" s="23">
        <v>9812.7350399999996</v>
      </c>
      <c r="C51" s="24">
        <v>25728.362740000004</v>
      </c>
      <c r="E51" s="34">
        <v>37244.127932999982</v>
      </c>
      <c r="F51" s="34">
        <v>51645.774159568311</v>
      </c>
      <c r="H51" s="20">
        <f t="shared" si="0"/>
        <v>0.263470661943073</v>
      </c>
      <c r="I51" s="20">
        <f t="shared" si="1"/>
        <v>0.4981697565517732</v>
      </c>
    </row>
    <row r="52" spans="1:9">
      <c r="A52" s="22">
        <v>2007</v>
      </c>
      <c r="B52" s="23">
        <v>9580.9460126000031</v>
      </c>
      <c r="C52" s="24">
        <v>25396.755559699996</v>
      </c>
      <c r="E52" s="34">
        <v>36825.184498300005</v>
      </c>
      <c r="F52" s="34">
        <v>50971.152127280009</v>
      </c>
      <c r="H52" s="20">
        <f t="shared" si="0"/>
        <v>0.26017374096366841</v>
      </c>
      <c r="I52" s="20">
        <f t="shared" si="1"/>
        <v>0.49825743581941773</v>
      </c>
    </row>
    <row r="53" spans="1:9">
      <c r="A53" s="22">
        <v>2008</v>
      </c>
      <c r="B53" s="23">
        <v>9112.9528880999987</v>
      </c>
      <c r="C53" s="24">
        <v>24284.611753499998</v>
      </c>
      <c r="E53" s="34">
        <v>36415.525593296145</v>
      </c>
      <c r="F53" s="34">
        <v>50488.255291303023</v>
      </c>
      <c r="H53" s="20">
        <f t="shared" si="0"/>
        <v>0.25024911049966098</v>
      </c>
      <c r="I53" s="20">
        <f t="shared" si="1"/>
        <v>0.48099526540152004</v>
      </c>
    </row>
    <row r="54" spans="1:9">
      <c r="A54" s="22">
        <v>2009</v>
      </c>
      <c r="B54" s="23">
        <v>8290.7608421999994</v>
      </c>
      <c r="C54" s="24">
        <v>22011.645613600002</v>
      </c>
      <c r="E54" s="34">
        <v>35032.035032899999</v>
      </c>
      <c r="F54" s="34">
        <v>48419.249438499995</v>
      </c>
      <c r="H54" s="20">
        <f t="shared" si="0"/>
        <v>0.23666226739079849</v>
      </c>
      <c r="I54" s="20">
        <f t="shared" si="1"/>
        <v>0.45460526275935415</v>
      </c>
    </row>
    <row r="55" spans="1:9">
      <c r="A55" s="22">
        <v>2010</v>
      </c>
      <c r="B55" s="23">
        <v>7798.3732212000014</v>
      </c>
      <c r="C55" s="24">
        <v>20765.250796899996</v>
      </c>
      <c r="E55" s="34">
        <v>34199.237878599997</v>
      </c>
      <c r="F55" s="34">
        <v>47107.583745800002</v>
      </c>
      <c r="H55" s="20">
        <f t="shared" si="0"/>
        <v>0.22802769023340705</v>
      </c>
      <c r="I55" s="20">
        <f t="shared" si="1"/>
        <v>0.4408048374748445</v>
      </c>
    </row>
    <row r="56" spans="1:9">
      <c r="A56" s="22">
        <v>2011</v>
      </c>
      <c r="B56" s="23">
        <v>7237.6786425</v>
      </c>
      <c r="C56" s="24">
        <v>19493.116566000001</v>
      </c>
      <c r="E56" s="34">
        <v>32115.876847399988</v>
      </c>
      <c r="F56" s="34">
        <v>45527.553616500023</v>
      </c>
      <c r="H56" s="20">
        <f t="shared" si="0"/>
        <v>0.2253613898474624</v>
      </c>
      <c r="I56" s="20">
        <f t="shared" si="1"/>
        <v>0.42816086122702046</v>
      </c>
    </row>
    <row r="57" spans="1:9">
      <c r="A57" s="22">
        <v>2012</v>
      </c>
      <c r="B57" s="23">
        <v>6565.3036257000003</v>
      </c>
      <c r="C57" s="24">
        <v>17725.229086399999</v>
      </c>
      <c r="E57" s="34">
        <v>31968.60052030001</v>
      </c>
      <c r="F57" s="34">
        <v>44123.694139199994</v>
      </c>
      <c r="H57" s="20">
        <f t="shared" si="0"/>
        <v>0.20536725157959426</v>
      </c>
      <c r="I57" s="20">
        <f t="shared" si="1"/>
        <v>0.401716797113157</v>
      </c>
    </row>
    <row r="58" spans="1:9">
      <c r="A58" s="22">
        <v>2013</v>
      </c>
      <c r="B58" s="23">
        <v>6431.6394646000017</v>
      </c>
      <c r="C58" s="24">
        <v>16139.889447600004</v>
      </c>
      <c r="E58" s="34">
        <v>31332.935813099979</v>
      </c>
      <c r="F58" s="34">
        <v>41708.288777000002</v>
      </c>
      <c r="H58" s="20">
        <f t="shared" si="0"/>
        <v>0.20526769348919419</v>
      </c>
      <c r="I58" s="20">
        <f t="shared" si="1"/>
        <v>0.38697078976062743</v>
      </c>
    </row>
    <row r="59" spans="1:9">
      <c r="A59" s="22">
        <v>2014</v>
      </c>
      <c r="B59" s="23">
        <v>6575.8830662</v>
      </c>
      <c r="C59" s="24">
        <v>16897.056940999999</v>
      </c>
      <c r="E59" s="35">
        <v>30881.2400958</v>
      </c>
      <c r="F59" s="35">
        <v>41483.808129000019</v>
      </c>
      <c r="H59" s="20">
        <f t="shared" si="0"/>
        <v>0.21294102975788048</v>
      </c>
      <c r="I59" s="20">
        <f t="shared" si="1"/>
        <v>0.40731691961490391</v>
      </c>
    </row>
    <row r="60" spans="1:9">
      <c r="A60" s="22">
        <v>2015</v>
      </c>
      <c r="B60" s="23">
        <v>6582.1069170999999</v>
      </c>
      <c r="C60" s="24">
        <v>18128.1239293</v>
      </c>
      <c r="E60" s="35">
        <v>30897.61764</v>
      </c>
      <c r="F60" s="35">
        <v>42905.532610000002</v>
      </c>
      <c r="H60" s="20">
        <f t="shared" ref="H60:H63" si="2">B60/E60</f>
        <v>0.21302959321299958</v>
      </c>
      <c r="I60" s="20">
        <f t="shared" ref="I60:I63" si="3">C60/F60</f>
        <v>0.42251250192090317</v>
      </c>
    </row>
    <row r="61" spans="1:9" s="42" customFormat="1">
      <c r="A61" s="37">
        <v>2016</v>
      </c>
      <c r="B61" s="23">
        <v>6301.8246027999985</v>
      </c>
      <c r="C61" s="23">
        <v>19715.573151600001</v>
      </c>
      <c r="E61" s="35">
        <v>29708.22164</v>
      </c>
      <c r="F61" s="35">
        <v>44987.829299999998</v>
      </c>
      <c r="H61" s="20">
        <f t="shared" si="2"/>
        <v>0.21212392579955178</v>
      </c>
      <c r="I61" s="20">
        <f t="shared" si="3"/>
        <v>0.43824237484603423</v>
      </c>
    </row>
    <row r="62" spans="1:9" s="42" customFormat="1">
      <c r="A62" s="37">
        <v>2017</v>
      </c>
      <c r="B62" s="23">
        <v>6150.2666779999981</v>
      </c>
      <c r="C62" s="23">
        <v>20158.117140000002</v>
      </c>
      <c r="E62" s="35">
        <v>27833.278409999999</v>
      </c>
      <c r="F62" s="35">
        <v>44656.65857</v>
      </c>
      <c r="H62" s="20">
        <f t="shared" si="2"/>
        <v>0.2209681011127427</v>
      </c>
      <c r="I62" s="20">
        <f t="shared" si="3"/>
        <v>0.45140227203524069</v>
      </c>
    </row>
    <row r="63" spans="1:9">
      <c r="A63" s="37">
        <v>2018</v>
      </c>
      <c r="B63">
        <v>6915.2248672000005</v>
      </c>
      <c r="C63">
        <v>23050.027709399998</v>
      </c>
      <c r="E63" s="35">
        <v>28405.486499999999</v>
      </c>
      <c r="F63" s="35">
        <v>47021.181850000001</v>
      </c>
      <c r="H63" s="20">
        <f t="shared" si="2"/>
        <v>0.24344680268722033</v>
      </c>
      <c r="I63" s="20">
        <f t="shared" si="3"/>
        <v>0.49020519694572495</v>
      </c>
    </row>
    <row r="65" spans="1:12">
      <c r="A65" t="s">
        <v>13</v>
      </c>
    </row>
    <row r="66" spans="1:12">
      <c r="A66" s="30" t="s">
        <v>19</v>
      </c>
    </row>
    <row r="67" spans="1:12">
      <c r="A67" s="28" t="s">
        <v>20</v>
      </c>
    </row>
    <row r="68" spans="1:12">
      <c r="A68" s="29" t="s">
        <v>21</v>
      </c>
    </row>
    <row r="69" spans="1:12">
      <c r="L69" s="35"/>
    </row>
    <row r="70" spans="1:12">
      <c r="A70" t="s">
        <v>14</v>
      </c>
      <c r="L70" s="35"/>
    </row>
    <row r="71" spans="1:12">
      <c r="A71" t="s">
        <v>23</v>
      </c>
      <c r="L71" s="35"/>
    </row>
    <row r="72" spans="1:12">
      <c r="L72" s="3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9"/>
  <sheetViews>
    <sheetView workbookViewId="0">
      <pane xSplit="1" ySplit="6" topLeftCell="B13" activePane="bottomRight" state="frozen"/>
      <selection pane="topRight" activeCell="B1" sqref="B1"/>
      <selection pane="bottomLeft" activeCell="A7" sqref="A7"/>
      <selection pane="bottomRight" activeCell="E34" sqref="E34"/>
    </sheetView>
  </sheetViews>
  <sheetFormatPr baseColWidth="10" defaultRowHeight="14.4"/>
  <cols>
    <col min="4" max="4" width="11.44140625" style="42"/>
    <col min="5" max="5" width="6.33203125" customWidth="1"/>
  </cols>
  <sheetData>
    <row r="1" spans="1:31">
      <c r="A1" s="36" t="s">
        <v>5</v>
      </c>
    </row>
    <row r="2" spans="1:31">
      <c r="A2" s="36" t="s">
        <v>6</v>
      </c>
    </row>
    <row r="3" spans="1:31">
      <c r="A3" s="36" t="s">
        <v>7</v>
      </c>
      <c r="F3" t="s">
        <v>13</v>
      </c>
    </row>
    <row r="4" spans="1:31">
      <c r="F4" s="50" t="s">
        <v>28</v>
      </c>
      <c r="G4" s="50" t="s">
        <v>29</v>
      </c>
      <c r="I4" s="51" t="s">
        <v>31</v>
      </c>
      <c r="J4" s="51" t="s">
        <v>32</v>
      </c>
    </row>
    <row r="5" spans="1:31">
      <c r="A5" s="48" t="s">
        <v>1</v>
      </c>
      <c r="B5" s="38" t="s">
        <v>15</v>
      </c>
      <c r="C5" s="38" t="s">
        <v>16</v>
      </c>
      <c r="D5" s="38" t="s">
        <v>30</v>
      </c>
      <c r="F5" s="51"/>
      <c r="G5" s="51"/>
      <c r="I5" s="51"/>
      <c r="J5" s="51"/>
    </row>
    <row r="6" spans="1:31">
      <c r="A6" s="40"/>
      <c r="B6" s="72" t="s">
        <v>24</v>
      </c>
      <c r="C6" s="72"/>
      <c r="D6" s="72"/>
      <c r="F6" s="51" t="s">
        <v>24</v>
      </c>
      <c r="G6" s="51"/>
      <c r="I6" s="51"/>
      <c r="J6" s="51"/>
    </row>
    <row r="7" spans="1:31">
      <c r="A7" s="37">
        <v>1988</v>
      </c>
      <c r="B7" s="49">
        <v>60268890</v>
      </c>
      <c r="C7" s="49">
        <v>106814379</v>
      </c>
      <c r="D7" s="49">
        <f>B7+C7</f>
        <v>167083269</v>
      </c>
      <c r="F7" s="51"/>
      <c r="G7" s="51"/>
      <c r="I7" s="51"/>
      <c r="J7" s="51"/>
    </row>
    <row r="8" spans="1:31">
      <c r="A8" s="37">
        <v>1989</v>
      </c>
      <c r="B8" s="49">
        <v>46669014</v>
      </c>
      <c r="C8" s="49">
        <v>79424944</v>
      </c>
      <c r="D8" s="49">
        <f t="shared" ref="D8:D34" si="0">B8+C8</f>
        <v>126093958</v>
      </c>
      <c r="F8" s="51"/>
      <c r="G8" s="51"/>
      <c r="I8" s="51"/>
      <c r="J8" s="51"/>
    </row>
    <row r="9" spans="1:31">
      <c r="A9" s="37">
        <v>1990</v>
      </c>
      <c r="B9" s="49">
        <v>77394159</v>
      </c>
      <c r="C9" s="49">
        <v>92153467</v>
      </c>
      <c r="D9" s="49">
        <f t="shared" si="0"/>
        <v>169547626</v>
      </c>
      <c r="F9" s="51"/>
      <c r="G9" s="51"/>
      <c r="I9" s="51"/>
      <c r="J9" s="51"/>
    </row>
    <row r="10" spans="1:31">
      <c r="A10" s="37">
        <v>1991</v>
      </c>
      <c r="B10" s="49">
        <v>74485962</v>
      </c>
      <c r="C10" s="49">
        <v>58311367</v>
      </c>
      <c r="D10" s="49">
        <f t="shared" si="0"/>
        <v>132797329</v>
      </c>
      <c r="F10" s="51"/>
      <c r="G10" s="51"/>
      <c r="I10" s="51"/>
      <c r="J10" s="51"/>
    </row>
    <row r="11" spans="1:31">
      <c r="A11" s="37">
        <v>1992</v>
      </c>
      <c r="B11" s="49">
        <v>112918311</v>
      </c>
      <c r="C11" s="49">
        <v>62560198</v>
      </c>
      <c r="D11" s="49">
        <f t="shared" si="0"/>
        <v>175478509</v>
      </c>
      <c r="F11" s="52">
        <v>532045917</v>
      </c>
      <c r="G11" s="52">
        <v>558404975</v>
      </c>
      <c r="H11" s="44"/>
      <c r="I11" s="47">
        <f>D11/F11</f>
        <v>0.32981835475677562</v>
      </c>
      <c r="J11" s="47">
        <f>D11/G11</f>
        <v>0.31424954442785902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45"/>
      <c r="AA11" s="45"/>
      <c r="AB11" s="45"/>
      <c r="AC11" s="45"/>
      <c r="AD11" s="45"/>
      <c r="AE11" s="46"/>
    </row>
    <row r="12" spans="1:31">
      <c r="A12" s="37">
        <v>1993</v>
      </c>
      <c r="B12" s="49">
        <v>125713600</v>
      </c>
      <c r="C12" s="49">
        <v>52013316</v>
      </c>
      <c r="D12" s="49">
        <f t="shared" si="0"/>
        <v>177726916</v>
      </c>
      <c r="F12" s="52">
        <v>608482959</v>
      </c>
      <c r="G12" s="52">
        <v>706587788</v>
      </c>
      <c r="H12" s="44"/>
      <c r="I12" s="47">
        <f t="shared" ref="I12:I34" si="1">D12/F12</f>
        <v>0.29208199403329549</v>
      </c>
      <c r="J12" s="47">
        <f t="shared" ref="J12:J34" si="2">D12/G12</f>
        <v>0.25152842862322439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5"/>
      <c r="Z12" s="45"/>
      <c r="AA12" s="45"/>
      <c r="AB12" s="45"/>
      <c r="AC12" s="45"/>
      <c r="AD12" s="45"/>
      <c r="AE12" s="46"/>
    </row>
    <row r="13" spans="1:31">
      <c r="A13" s="37">
        <v>1994</v>
      </c>
      <c r="B13" s="49">
        <v>149348090</v>
      </c>
      <c r="C13" s="49">
        <v>58789570</v>
      </c>
      <c r="D13" s="49">
        <f t="shared" si="0"/>
        <v>208137660</v>
      </c>
      <c r="F13" s="52">
        <v>700399729</v>
      </c>
      <c r="G13" s="52">
        <v>700327265</v>
      </c>
      <c r="I13" s="47">
        <f t="shared" si="1"/>
        <v>0.29716981800831049</v>
      </c>
      <c r="J13" s="47">
        <f t="shared" si="2"/>
        <v>0.29720056665222078</v>
      </c>
    </row>
    <row r="14" spans="1:31">
      <c r="A14" s="37">
        <v>1995</v>
      </c>
      <c r="B14" s="49">
        <v>170400207</v>
      </c>
      <c r="C14" s="49">
        <v>74563158</v>
      </c>
      <c r="D14" s="49">
        <f t="shared" si="0"/>
        <v>244963365</v>
      </c>
      <c r="F14" s="52">
        <v>760500524</v>
      </c>
      <c r="G14" s="52">
        <v>820398082</v>
      </c>
      <c r="I14" s="47">
        <f t="shared" si="1"/>
        <v>0.32210808180850115</v>
      </c>
      <c r="J14" s="47">
        <f t="shared" si="2"/>
        <v>0.29859085531114149</v>
      </c>
    </row>
    <row r="15" spans="1:31">
      <c r="A15" s="37">
        <v>1996</v>
      </c>
      <c r="B15" s="49">
        <v>232591874</v>
      </c>
      <c r="C15" s="49">
        <v>85756587</v>
      </c>
      <c r="D15" s="49">
        <f t="shared" si="0"/>
        <v>318348461</v>
      </c>
      <c r="F15" s="52">
        <v>774021482</v>
      </c>
      <c r="G15" s="52">
        <v>695599337</v>
      </c>
      <c r="I15" s="47">
        <f t="shared" si="1"/>
        <v>0.41129150598949399</v>
      </c>
      <c r="J15" s="47">
        <f t="shared" si="2"/>
        <v>0.45766067341723188</v>
      </c>
    </row>
    <row r="16" spans="1:31">
      <c r="A16" s="37">
        <v>1997</v>
      </c>
      <c r="B16" s="49">
        <v>238282916</v>
      </c>
      <c r="C16" s="49">
        <v>85357383</v>
      </c>
      <c r="D16" s="49">
        <f t="shared" si="0"/>
        <v>323640299</v>
      </c>
      <c r="F16" s="52">
        <v>838974233</v>
      </c>
      <c r="G16" s="52">
        <v>728004710</v>
      </c>
      <c r="I16" s="47">
        <f t="shared" si="1"/>
        <v>0.38575713802643091</v>
      </c>
      <c r="J16" s="47">
        <f t="shared" si="2"/>
        <v>0.44455797408233799</v>
      </c>
    </row>
    <row r="17" spans="1:10">
      <c r="A17" s="37">
        <v>1998</v>
      </c>
      <c r="B17" s="49">
        <v>154139414</v>
      </c>
      <c r="C17" s="49">
        <v>94236844</v>
      </c>
      <c r="D17" s="49">
        <f t="shared" si="0"/>
        <v>248376258</v>
      </c>
      <c r="F17" s="52">
        <v>804391306</v>
      </c>
      <c r="G17" s="52">
        <v>788791032</v>
      </c>
      <c r="I17" s="47">
        <f t="shared" si="1"/>
        <v>0.30877541334341574</v>
      </c>
      <c r="J17" s="47">
        <f t="shared" si="2"/>
        <v>0.31488220317393262</v>
      </c>
    </row>
    <row r="18" spans="1:10">
      <c r="A18" s="37">
        <v>1999</v>
      </c>
      <c r="B18" s="49">
        <v>203482046</v>
      </c>
      <c r="C18" s="49">
        <v>114360738</v>
      </c>
      <c r="D18" s="49">
        <f t="shared" si="0"/>
        <v>317842784</v>
      </c>
      <c r="F18" s="52">
        <v>834530900</v>
      </c>
      <c r="G18" s="52">
        <v>915058563</v>
      </c>
      <c r="I18" s="47">
        <f t="shared" si="1"/>
        <v>0.38086400875030513</v>
      </c>
      <c r="J18" s="47">
        <f t="shared" si="2"/>
        <v>0.3473469314990717</v>
      </c>
    </row>
    <row r="19" spans="1:10">
      <c r="A19" s="37">
        <v>2000</v>
      </c>
      <c r="B19" s="49">
        <v>333336621</v>
      </c>
      <c r="C19" s="49">
        <v>126378150</v>
      </c>
      <c r="D19" s="49">
        <f t="shared" si="0"/>
        <v>459714771</v>
      </c>
      <c r="F19" s="52">
        <v>994400593</v>
      </c>
      <c r="G19" s="52">
        <v>963777389</v>
      </c>
      <c r="I19" s="47">
        <f t="shared" si="1"/>
        <v>0.46230339587096364</v>
      </c>
      <c r="J19" s="47">
        <f t="shared" si="2"/>
        <v>0.47699269172209224</v>
      </c>
    </row>
    <row r="20" spans="1:10">
      <c r="A20" s="37">
        <v>2001</v>
      </c>
      <c r="B20" s="49">
        <v>271409532</v>
      </c>
      <c r="C20" s="49">
        <v>135531148</v>
      </c>
      <c r="D20" s="49">
        <f t="shared" si="0"/>
        <v>406940680</v>
      </c>
      <c r="F20" s="52">
        <v>978583065</v>
      </c>
      <c r="G20" s="52">
        <v>1033335682</v>
      </c>
      <c r="I20" s="47">
        <f t="shared" si="1"/>
        <v>0.41584684484602236</v>
      </c>
      <c r="J20" s="47">
        <f t="shared" si="2"/>
        <v>0.39381266619224325</v>
      </c>
    </row>
    <row r="21" spans="1:10">
      <c r="A21" s="37">
        <v>2002</v>
      </c>
      <c r="B21" s="49">
        <v>740509740</v>
      </c>
      <c r="C21" s="49">
        <v>168640027</v>
      </c>
      <c r="D21" s="49">
        <f t="shared" si="0"/>
        <v>909149767</v>
      </c>
      <c r="F21" s="52">
        <v>1483902429</v>
      </c>
      <c r="G21" s="52">
        <v>1193683865</v>
      </c>
      <c r="I21" s="47">
        <f t="shared" si="1"/>
        <v>0.61267489643013451</v>
      </c>
      <c r="J21" s="47">
        <f t="shared" si="2"/>
        <v>0.76163362315364802</v>
      </c>
    </row>
    <row r="22" spans="1:10">
      <c r="A22" s="37">
        <v>2003</v>
      </c>
      <c r="B22" s="49">
        <v>771447848</v>
      </c>
      <c r="C22" s="49">
        <v>240317645</v>
      </c>
      <c r="D22" s="49">
        <f t="shared" si="0"/>
        <v>1011765493</v>
      </c>
      <c r="F22" s="52">
        <v>1799537976</v>
      </c>
      <c r="G22" s="52">
        <v>1465340618</v>
      </c>
      <c r="I22" s="47">
        <f t="shared" si="1"/>
        <v>0.56223625535758071</v>
      </c>
      <c r="J22" s="47">
        <f t="shared" si="2"/>
        <v>0.69046437433839014</v>
      </c>
    </row>
    <row r="23" spans="1:10">
      <c r="A23" s="37">
        <v>2004</v>
      </c>
      <c r="B23" s="49">
        <v>852630775</v>
      </c>
      <c r="C23" s="49">
        <v>324804096</v>
      </c>
      <c r="D23" s="49">
        <f t="shared" si="0"/>
        <v>1177434871</v>
      </c>
      <c r="F23" s="52">
        <v>2175603748</v>
      </c>
      <c r="G23" s="52">
        <v>1696236738</v>
      </c>
      <c r="I23" s="47">
        <f t="shared" si="1"/>
        <v>0.541199137059034</v>
      </c>
      <c r="J23" s="47">
        <f t="shared" si="2"/>
        <v>0.69414536581037078</v>
      </c>
    </row>
    <row r="24" spans="1:10">
      <c r="A24" s="37">
        <v>2005</v>
      </c>
      <c r="B24" s="49">
        <v>937420638</v>
      </c>
      <c r="C24" s="49">
        <v>406108773</v>
      </c>
      <c r="D24" s="49">
        <f t="shared" si="0"/>
        <v>1343529411</v>
      </c>
      <c r="F24" s="52">
        <v>2698544819</v>
      </c>
      <c r="G24" s="52">
        <v>2067376119</v>
      </c>
      <c r="I24" s="47">
        <f t="shared" si="1"/>
        <v>0.49787181652142126</v>
      </c>
      <c r="J24" s="47">
        <f t="shared" si="2"/>
        <v>0.6498717861024107</v>
      </c>
    </row>
    <row r="25" spans="1:10">
      <c r="A25" s="37">
        <v>2006</v>
      </c>
      <c r="B25" s="49">
        <v>971283265</v>
      </c>
      <c r="C25" s="49">
        <v>525951175</v>
      </c>
      <c r="D25" s="49">
        <f t="shared" si="0"/>
        <v>1497234440</v>
      </c>
      <c r="F25" s="52">
        <v>3061905918</v>
      </c>
      <c r="G25" s="52">
        <v>2498295539</v>
      </c>
      <c r="I25" s="47">
        <f t="shared" si="1"/>
        <v>0.48898773512217364</v>
      </c>
      <c r="J25" s="47">
        <f t="shared" si="2"/>
        <v>0.59930237100743589</v>
      </c>
    </row>
    <row r="26" spans="1:10">
      <c r="A26" s="37">
        <v>2007</v>
      </c>
      <c r="B26" s="49">
        <v>982665498</v>
      </c>
      <c r="C26" s="49">
        <v>565417744</v>
      </c>
      <c r="D26" s="49">
        <f t="shared" si="0"/>
        <v>1548083242</v>
      </c>
      <c r="F26" s="52">
        <v>3725169390</v>
      </c>
      <c r="G26" s="52">
        <v>3175149987</v>
      </c>
      <c r="I26" s="47">
        <f t="shared" si="1"/>
        <v>0.4155739189084231</v>
      </c>
      <c r="J26" s="47">
        <f t="shared" si="2"/>
        <v>0.48756224063061876</v>
      </c>
    </row>
    <row r="27" spans="1:10">
      <c r="A27" s="37">
        <v>2008</v>
      </c>
      <c r="B27" s="49">
        <v>1015707444</v>
      </c>
      <c r="C27" s="49">
        <v>734458528</v>
      </c>
      <c r="D27" s="49">
        <f t="shared" si="0"/>
        <v>1750165972</v>
      </c>
      <c r="F27" s="52">
        <v>4538640237</v>
      </c>
      <c r="G27" s="52">
        <v>4243900254</v>
      </c>
      <c r="I27" s="47">
        <f t="shared" si="1"/>
        <v>0.38561460715309831</v>
      </c>
      <c r="J27" s="47">
        <f t="shared" si="2"/>
        <v>0.41239564251078176</v>
      </c>
    </row>
    <row r="28" spans="1:10">
      <c r="A28" s="37">
        <v>2009</v>
      </c>
      <c r="B28" s="49">
        <v>1051272074.0167001</v>
      </c>
      <c r="C28" s="49">
        <v>765661933.20459986</v>
      </c>
      <c r="D28" s="49">
        <f t="shared" si="0"/>
        <v>1816934007.2213001</v>
      </c>
      <c r="F28" s="53">
        <v>5674555995</v>
      </c>
      <c r="G28" s="52">
        <v>4952228071</v>
      </c>
      <c r="I28" s="47">
        <f t="shared" si="1"/>
        <v>0.32018963401229072</v>
      </c>
      <c r="J28" s="47">
        <f t="shared" si="2"/>
        <v>0.36689223136978988</v>
      </c>
    </row>
    <row r="29" spans="1:10">
      <c r="A29" s="37">
        <v>2010</v>
      </c>
      <c r="B29" s="49">
        <v>1221303396.0384998</v>
      </c>
      <c r="C29" s="49">
        <v>827485216.21889985</v>
      </c>
      <c r="D29" s="49">
        <f t="shared" si="0"/>
        <v>2048788612.2573996</v>
      </c>
      <c r="F29" s="54">
        <v>6894338003</v>
      </c>
      <c r="G29" s="54">
        <v>6150761219.4099998</v>
      </c>
      <c r="I29" s="47">
        <f t="shared" si="1"/>
        <v>0.29716973716198575</v>
      </c>
      <c r="J29" s="47">
        <f t="shared" si="2"/>
        <v>0.33309513069569718</v>
      </c>
    </row>
    <row r="30" spans="1:10">
      <c r="A30" s="37">
        <v>2011</v>
      </c>
      <c r="B30" s="49">
        <v>1424518396.5033998</v>
      </c>
      <c r="C30" s="49">
        <v>923399754.35869992</v>
      </c>
      <c r="D30" s="49">
        <f t="shared" si="0"/>
        <v>2347918150.8620996</v>
      </c>
      <c r="F30" s="54">
        <v>8281012698.3600006</v>
      </c>
      <c r="G30" s="54">
        <v>8037782490.0900002</v>
      </c>
      <c r="I30" s="47">
        <f t="shared" si="1"/>
        <v>0.28353031644633142</v>
      </c>
      <c r="J30" s="47">
        <f t="shared" si="2"/>
        <v>0.29211018757436041</v>
      </c>
    </row>
    <row r="31" spans="1:10">
      <c r="A31" s="37">
        <v>2012</v>
      </c>
      <c r="B31" s="49">
        <v>1724558874.7657001</v>
      </c>
      <c r="C31" s="49">
        <v>872144836.25620008</v>
      </c>
      <c r="D31" s="49">
        <f t="shared" si="0"/>
        <v>2596703711.0219002</v>
      </c>
      <c r="F31" s="54">
        <v>10065585857.42</v>
      </c>
      <c r="G31" s="54">
        <v>10294506184.280001</v>
      </c>
      <c r="I31" s="47">
        <f t="shared" si="1"/>
        <v>0.25797839766154301</v>
      </c>
      <c r="J31" s="47">
        <f t="shared" si="2"/>
        <v>0.25224169712842948</v>
      </c>
    </row>
    <row r="32" spans="1:10">
      <c r="A32" s="37">
        <v>2013</v>
      </c>
      <c r="B32" s="49">
        <v>2142399321.2814999</v>
      </c>
      <c r="C32" s="49">
        <v>950802662.49789989</v>
      </c>
      <c r="D32" s="49">
        <f t="shared" si="0"/>
        <v>3093201983.7793999</v>
      </c>
      <c r="F32" s="54">
        <v>12910225854.119999</v>
      </c>
      <c r="G32" s="54">
        <v>12598072853.959999</v>
      </c>
      <c r="I32" s="47">
        <f t="shared" si="1"/>
        <v>0.23959317356111753</v>
      </c>
      <c r="J32" s="47">
        <f t="shared" si="2"/>
        <v>0.2455297742469478</v>
      </c>
    </row>
    <row r="33" spans="1:10">
      <c r="A33" s="37">
        <v>2014</v>
      </c>
      <c r="B33" s="49">
        <v>3342628528.6599007</v>
      </c>
      <c r="C33" s="49">
        <v>1599185894.6229999</v>
      </c>
      <c r="D33" s="49">
        <f t="shared" si="0"/>
        <v>4941814423.2829008</v>
      </c>
      <c r="F33" s="54">
        <v>20592503249.73</v>
      </c>
      <c r="G33" s="54">
        <v>18746774637.470001</v>
      </c>
      <c r="I33" s="47">
        <f t="shared" si="1"/>
        <v>0.23998123799483659</v>
      </c>
      <c r="J33" s="47">
        <f t="shared" si="2"/>
        <v>0.26360878171573471</v>
      </c>
    </row>
    <row r="34" spans="1:10">
      <c r="A34" s="37">
        <v>2015</v>
      </c>
      <c r="B34" s="49">
        <v>3586866694.2659001</v>
      </c>
      <c r="C34" s="49">
        <v>1821161424.0543997</v>
      </c>
      <c r="D34" s="49">
        <f t="shared" si="0"/>
        <v>5408028118.3203001</v>
      </c>
      <c r="F34" s="54">
        <v>25842061473.720001</v>
      </c>
      <c r="G34" s="54">
        <v>27270032593.209999</v>
      </c>
      <c r="I34" s="47">
        <f t="shared" si="1"/>
        <v>0.2092723184572553</v>
      </c>
      <c r="J34" s="47">
        <f t="shared" si="2"/>
        <v>0.19831395873237248</v>
      </c>
    </row>
    <row r="37" spans="1:10">
      <c r="A37" s="39" t="s">
        <v>25</v>
      </c>
      <c r="B37" s="21"/>
      <c r="C37" s="21"/>
      <c r="D37" s="43"/>
    </row>
    <row r="38" spans="1:10">
      <c r="A38" s="21" t="s">
        <v>26</v>
      </c>
      <c r="B38" s="21"/>
      <c r="C38" s="21"/>
      <c r="D38" s="43"/>
    </row>
    <row r="39" spans="1:10">
      <c r="A39" s="21" t="s">
        <v>27</v>
      </c>
      <c r="B39" s="21"/>
      <c r="C39" s="21"/>
      <c r="D39" s="43"/>
    </row>
  </sheetData>
  <mergeCells count="1">
    <mergeCell ref="B6:D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B1:AP31"/>
  <sheetViews>
    <sheetView tabSelected="1" topLeftCell="B1" zoomScale="75" zoomScaleNormal="75" workbookViewId="0">
      <pane xSplit="1" ySplit="4" topLeftCell="G10" activePane="bottomRight" state="frozen"/>
      <selection activeCell="B1" sqref="B1"/>
      <selection pane="topRight" activeCell="C1" sqref="C1"/>
      <selection pane="bottomLeft" activeCell="B4" sqref="B4"/>
      <selection pane="bottomRight" activeCell="P27" sqref="P27"/>
    </sheetView>
  </sheetViews>
  <sheetFormatPr baseColWidth="10" defaultColWidth="11.44140625" defaultRowHeight="14.4"/>
  <cols>
    <col min="1" max="1" width="11.44140625" style="55"/>
    <col min="2" max="2" width="11.5546875" style="55" bestFit="1" customWidth="1"/>
    <col min="3" max="9" width="16.6640625" style="57" customWidth="1"/>
    <col min="10" max="10" width="9.6640625" style="59" customWidth="1"/>
    <col min="11" max="11" width="16.44140625" style="60" customWidth="1"/>
    <col min="12" max="12" width="16.33203125" style="55" customWidth="1"/>
    <col min="13" max="14" width="8.44140625" style="55" customWidth="1"/>
    <col min="15" max="15" width="17.109375" style="55" customWidth="1"/>
    <col min="16" max="16" width="8.109375" style="55" customWidth="1"/>
    <col min="17" max="17" width="17" style="55" customWidth="1"/>
    <col min="18" max="18" width="19" style="55" customWidth="1"/>
    <col min="19" max="19" width="13.88671875" style="55" bestFit="1" customWidth="1"/>
    <col min="20" max="20" width="11.44140625" style="55"/>
    <col min="21" max="21" width="13.44140625" style="55" bestFit="1" customWidth="1"/>
    <col min="22" max="23" width="13.88671875" style="55" bestFit="1" customWidth="1"/>
    <col min="24" max="24" width="13.6640625" style="55" bestFit="1" customWidth="1"/>
    <col min="25" max="27" width="11.44140625" style="55"/>
    <col min="28" max="28" width="13.88671875" style="55" bestFit="1" customWidth="1"/>
    <col min="29" max="29" width="14.6640625" style="55" customWidth="1"/>
    <col min="30" max="30" width="15" style="55" customWidth="1"/>
    <col min="31" max="31" width="4" style="55" customWidth="1"/>
    <col min="32" max="32" width="14" style="55" customWidth="1"/>
    <col min="33" max="33" width="2.6640625" style="55" customWidth="1"/>
    <col min="34" max="34" width="14.44140625" style="55" customWidth="1"/>
    <col min="35" max="36" width="11.44140625" style="55"/>
    <col min="37" max="37" width="15.5546875" style="55" customWidth="1"/>
    <col min="38" max="16384" width="11.44140625" style="55"/>
  </cols>
  <sheetData>
    <row r="1" spans="2:42">
      <c r="C1" s="83" t="s">
        <v>35</v>
      </c>
      <c r="D1" s="83"/>
      <c r="E1" s="83"/>
      <c r="F1" s="83"/>
      <c r="G1" s="83"/>
      <c r="H1" s="83"/>
      <c r="I1" s="83"/>
      <c r="M1" s="55" t="s">
        <v>34</v>
      </c>
    </row>
    <row r="2" spans="2:42">
      <c r="C2" s="58"/>
      <c r="D2" s="58"/>
      <c r="E2" s="83" t="s">
        <v>45</v>
      </c>
      <c r="F2" s="83"/>
      <c r="G2" s="83" t="s">
        <v>46</v>
      </c>
      <c r="H2" s="83"/>
      <c r="I2" s="58"/>
      <c r="U2" s="80" t="s">
        <v>53</v>
      </c>
      <c r="V2" s="81"/>
      <c r="W2" s="82"/>
      <c r="Z2" s="68" t="s">
        <v>61</v>
      </c>
      <c r="AB2" s="77" t="s">
        <v>63</v>
      </c>
      <c r="AC2" s="78"/>
      <c r="AD2" s="78"/>
      <c r="AE2" s="78"/>
      <c r="AF2" s="78"/>
      <c r="AG2" s="78"/>
      <c r="AH2" s="79"/>
      <c r="AM2" s="74" t="s">
        <v>70</v>
      </c>
      <c r="AN2" s="75"/>
      <c r="AO2" s="75"/>
      <c r="AP2" s="76"/>
    </row>
    <row r="3" spans="2:42">
      <c r="C3" s="57" t="s">
        <v>36</v>
      </c>
      <c r="D3" s="57" t="s">
        <v>37</v>
      </c>
      <c r="E3" s="70" t="s">
        <v>38</v>
      </c>
      <c r="F3" s="70" t="s">
        <v>40</v>
      </c>
      <c r="G3" s="57" t="s">
        <v>39</v>
      </c>
      <c r="H3" s="57" t="s">
        <v>41</v>
      </c>
      <c r="I3" s="57" t="s">
        <v>42</v>
      </c>
      <c r="K3" s="67" t="s">
        <v>36</v>
      </c>
      <c r="L3" s="84" t="s">
        <v>47</v>
      </c>
      <c r="M3" s="83"/>
      <c r="N3" s="85" t="s">
        <v>50</v>
      </c>
      <c r="O3" s="85"/>
      <c r="P3" s="73" t="s">
        <v>46</v>
      </c>
      <c r="Q3" s="73"/>
      <c r="R3" s="42" t="s">
        <v>58</v>
      </c>
      <c r="U3" s="61" t="s">
        <v>54</v>
      </c>
      <c r="V3" s="62" t="s">
        <v>55</v>
      </c>
      <c r="W3" s="63" t="s">
        <v>56</v>
      </c>
      <c r="Z3" s="68" t="s">
        <v>62</v>
      </c>
      <c r="AB3" s="61" t="s">
        <v>54</v>
      </c>
      <c r="AC3" s="62" t="s">
        <v>55</v>
      </c>
      <c r="AD3" s="63" t="s">
        <v>56</v>
      </c>
      <c r="AF3" s="42" t="s">
        <v>64</v>
      </c>
      <c r="AH3" s="69" t="s">
        <v>47</v>
      </c>
    </row>
    <row r="4" spans="2:42">
      <c r="C4" s="57" t="s">
        <v>43</v>
      </c>
      <c r="D4" s="57" t="s">
        <v>43</v>
      </c>
      <c r="E4" s="57" t="s">
        <v>43</v>
      </c>
      <c r="F4" s="57" t="s">
        <v>43</v>
      </c>
      <c r="G4" s="57" t="s">
        <v>43</v>
      </c>
      <c r="H4" s="57" t="s">
        <v>43</v>
      </c>
      <c r="I4" s="57" t="s">
        <v>44</v>
      </c>
      <c r="K4" s="67" t="s">
        <v>59</v>
      </c>
      <c r="L4" s="57" t="s">
        <v>49</v>
      </c>
      <c r="M4" s="57" t="s">
        <v>48</v>
      </c>
      <c r="N4" s="57" t="s">
        <v>51</v>
      </c>
      <c r="O4" s="57" t="s">
        <v>52</v>
      </c>
      <c r="P4" s="57" t="s">
        <v>51</v>
      </c>
      <c r="Q4" s="57" t="s">
        <v>52</v>
      </c>
      <c r="S4" s="57" t="s">
        <v>60</v>
      </c>
      <c r="U4" s="64"/>
      <c r="V4" s="65"/>
      <c r="W4" s="66" t="s">
        <v>57</v>
      </c>
      <c r="AB4" s="64"/>
      <c r="AC4" s="65"/>
      <c r="AD4" s="66" t="s">
        <v>57</v>
      </c>
      <c r="AI4" s="42" t="s">
        <v>65</v>
      </c>
      <c r="AJ4" s="42" t="s">
        <v>71</v>
      </c>
      <c r="AM4" s="42" t="s">
        <v>69</v>
      </c>
      <c r="AN4" s="42" t="s">
        <v>66</v>
      </c>
      <c r="AO4" s="42" t="s">
        <v>67</v>
      </c>
      <c r="AP4" s="42" t="s">
        <v>68</v>
      </c>
    </row>
    <row r="5" spans="2:42">
      <c r="B5" s="56">
        <v>1993</v>
      </c>
      <c r="C5" s="86"/>
      <c r="D5" s="86">
        <v>441319145.75280011</v>
      </c>
      <c r="E5" s="86">
        <v>3143131620.3830481</v>
      </c>
      <c r="F5" s="86">
        <v>454260960.1396383</v>
      </c>
      <c r="G5" s="86">
        <v>297797988.8425703</v>
      </c>
      <c r="H5" s="86">
        <v>13609562.04631489</v>
      </c>
      <c r="I5" s="86">
        <v>4350119277.1643715</v>
      </c>
      <c r="J5" s="87"/>
      <c r="K5" s="88"/>
      <c r="L5" s="55">
        <v>177726916</v>
      </c>
      <c r="M5" s="20">
        <f>L5/D5</f>
        <v>0.40271743863918313</v>
      </c>
      <c r="N5" s="20">
        <v>0.34348680581763291</v>
      </c>
      <c r="O5" s="55">
        <f>N5*(E5+F5)</f>
        <v>1235656886.7557893</v>
      </c>
      <c r="P5" s="20">
        <v>0.47233985898589859</v>
      </c>
      <c r="Q5" s="57">
        <f>P5*(H5+G5)</f>
        <v>147090198.67400008</v>
      </c>
      <c r="R5" s="57">
        <f>Q5+O5+L5+K5</f>
        <v>1560474001.4297893</v>
      </c>
      <c r="S5" s="20">
        <f>R5/I5</f>
        <v>0.3587198193900985</v>
      </c>
      <c r="T5" s="20"/>
      <c r="U5" s="55">
        <v>3739179732.7620192</v>
      </c>
      <c r="Z5" s="55">
        <v>27.266194640234882</v>
      </c>
      <c r="AB5" s="55">
        <f>U5/$Z5*100</f>
        <v>13713610505.971977</v>
      </c>
      <c r="AD5" s="55">
        <f t="shared" ref="AD5:AD29" si="0">W5/$Z5*100</f>
        <v>0</v>
      </c>
      <c r="AF5" s="55">
        <f>R5/Z5*100</f>
        <v>5723108860.6955919</v>
      </c>
      <c r="AH5" s="57">
        <f>L5/Z5*100</f>
        <v>651821489.37549353</v>
      </c>
      <c r="AI5" s="20">
        <f>AH5/AF5</f>
        <v>0.11389290423112283</v>
      </c>
      <c r="AJ5" s="20"/>
      <c r="AK5" s="57">
        <f>AF5-AH5</f>
        <v>5071287371.3200989</v>
      </c>
    </row>
    <row r="6" spans="2:42">
      <c r="B6" s="56">
        <v>1994</v>
      </c>
      <c r="C6" s="86"/>
      <c r="D6" s="86">
        <v>463038826.52271354</v>
      </c>
      <c r="E6" s="86">
        <v>2764376410.2919555</v>
      </c>
      <c r="F6" s="86">
        <v>528867510.42652863</v>
      </c>
      <c r="G6" s="86">
        <v>152196249.56498113</v>
      </c>
      <c r="H6" s="86">
        <v>14742786.476656316</v>
      </c>
      <c r="I6" s="86">
        <v>3923221783.2828355</v>
      </c>
      <c r="J6" s="87"/>
      <c r="K6" s="88"/>
      <c r="L6" s="55">
        <v>208137660</v>
      </c>
      <c r="M6" s="20">
        <f t="shared" ref="M6:M30" si="1">L6/D6</f>
        <v>0.44950368754830577</v>
      </c>
      <c r="N6" s="20">
        <v>0.39405013941960138</v>
      </c>
      <c r="O6" s="55">
        <f t="shared" ref="O6:O30" si="2">N6*(E6+F6)</f>
        <v>1297703226.1018732</v>
      </c>
      <c r="P6" s="20">
        <v>0.4494295411055349</v>
      </c>
      <c r="Q6" s="57">
        <f t="shared" ref="Q6:Q30" si="3">P6*(H6+G6)</f>
        <v>75027334.360793471</v>
      </c>
      <c r="R6" s="57">
        <f t="shared" ref="R6:R30" si="4">Q6+O6+L6+K6</f>
        <v>1580868220.4626665</v>
      </c>
      <c r="S6" s="20">
        <f t="shared" ref="S6:S30" si="5">R6/I6</f>
        <v>0.40295153009163887</v>
      </c>
      <c r="T6" s="20"/>
      <c r="U6" s="55">
        <v>4398100347.057971</v>
      </c>
      <c r="Z6" s="55">
        <v>27.506149971052711</v>
      </c>
      <c r="AB6" s="55">
        <f t="shared" ref="AB6:AB29" si="6">U6/$Z6*100</f>
        <v>15989516350.657951</v>
      </c>
      <c r="AD6" s="55">
        <f t="shared" si="0"/>
        <v>0</v>
      </c>
      <c r="AF6" s="55">
        <f t="shared" ref="AF6:AF29" si="7">R6/Z6*100</f>
        <v>5747326405.6451435</v>
      </c>
      <c r="AH6" s="57">
        <f t="shared" ref="AH6:AH29" si="8">L6/Z6*100</f>
        <v>756694994.46139383</v>
      </c>
      <c r="AI6" s="20">
        <f t="shared" ref="AI6:AI29" si="9">AH6/AF6</f>
        <v>0.13166034796947537</v>
      </c>
      <c r="AJ6" s="20"/>
      <c r="AK6" s="57">
        <f t="shared" ref="AK6:AK29" si="10">AF6-AH6</f>
        <v>4990631411.1837502</v>
      </c>
    </row>
    <row r="7" spans="2:42">
      <c r="B7" s="56">
        <v>1995</v>
      </c>
      <c r="C7" s="86"/>
      <c r="D7" s="86">
        <v>553471626.91555369</v>
      </c>
      <c r="E7" s="86">
        <v>3073700158.2340317</v>
      </c>
      <c r="F7" s="86">
        <v>1183232352.8321624</v>
      </c>
      <c r="G7" s="86">
        <v>249413926.36044103</v>
      </c>
      <c r="H7" s="86">
        <v>16042332.863131069</v>
      </c>
      <c r="I7" s="86">
        <v>5075860397.2053213</v>
      </c>
      <c r="J7" s="87"/>
      <c r="K7" s="88"/>
      <c r="L7" s="55">
        <v>244963365</v>
      </c>
      <c r="M7" s="20">
        <f t="shared" si="1"/>
        <v>0.44259425973677863</v>
      </c>
      <c r="N7" s="20">
        <v>0.37629219674644815</v>
      </c>
      <c r="O7" s="55">
        <f t="shared" si="2"/>
        <v>1601850485.9904718</v>
      </c>
      <c r="P7" s="20">
        <v>0.4662698334483098</v>
      </c>
      <c r="Q7" s="57">
        <f t="shared" si="3"/>
        <v>123774245.77598631</v>
      </c>
      <c r="R7" s="57">
        <f t="shared" si="4"/>
        <v>1970588096.766458</v>
      </c>
      <c r="S7" s="20">
        <f t="shared" si="5"/>
        <v>0.38822740236343556</v>
      </c>
      <c r="T7" s="20"/>
      <c r="U7" s="55">
        <v>4741542174.7193489</v>
      </c>
      <c r="V7" s="55">
        <v>1354930430.9932344</v>
      </c>
      <c r="W7" s="55">
        <v>3386611743.7261143</v>
      </c>
      <c r="X7" s="20">
        <f>R7/W7</f>
        <v>0.58187600052385147</v>
      </c>
      <c r="Z7" s="55">
        <v>28.766604389347666</v>
      </c>
      <c r="AB7" s="55">
        <f t="shared" si="6"/>
        <v>16482801065.235046</v>
      </c>
      <c r="AC7" s="55">
        <f t="shared" ref="AC7:AC29" si="11">V7/$Z7*100</f>
        <v>4710081220.0656118</v>
      </c>
      <c r="AD7" s="55">
        <f t="shared" si="0"/>
        <v>11772719845.169434</v>
      </c>
      <c r="AF7" s="55">
        <f t="shared" si="7"/>
        <v>6850263138.7949657</v>
      </c>
      <c r="AH7" s="57">
        <f t="shared" si="8"/>
        <v>851554676.68165398</v>
      </c>
      <c r="AI7" s="20">
        <f t="shared" si="9"/>
        <v>0.12430977605211403</v>
      </c>
      <c r="AJ7" s="20">
        <f>AH7/AD7</f>
        <v>7.2332875315219772E-2</v>
      </c>
      <c r="AK7" s="57">
        <f t="shared" si="10"/>
        <v>5998708462.1133118</v>
      </c>
    </row>
    <row r="8" spans="2:42">
      <c r="B8" s="56">
        <v>1996</v>
      </c>
      <c r="C8" s="86"/>
      <c r="D8" s="86">
        <v>719941493.18865371</v>
      </c>
      <c r="E8" s="86">
        <v>2788881005.3560019</v>
      </c>
      <c r="F8" s="86">
        <v>1998744300.5330124</v>
      </c>
      <c r="G8" s="86">
        <v>138558828.00206453</v>
      </c>
      <c r="H8" s="86">
        <v>16342331.293369163</v>
      </c>
      <c r="I8" s="86">
        <v>5662467958.3731031</v>
      </c>
      <c r="J8" s="87"/>
      <c r="K8" s="88"/>
      <c r="L8" s="55">
        <v>318348461</v>
      </c>
      <c r="M8" s="20">
        <f t="shared" si="1"/>
        <v>0.44218657211993734</v>
      </c>
      <c r="N8" s="20">
        <v>0.36709452190141617</v>
      </c>
      <c r="O8" s="55">
        <f t="shared" si="2"/>
        <v>1757511022.7084491</v>
      </c>
      <c r="P8" s="20">
        <v>0.45791480273600971</v>
      </c>
      <c r="Q8" s="57">
        <f t="shared" si="3"/>
        <v>70931533.802347735</v>
      </c>
      <c r="R8" s="57">
        <f t="shared" si="4"/>
        <v>2146791017.5107968</v>
      </c>
      <c r="S8" s="20">
        <f t="shared" si="5"/>
        <v>0.37912638681448652</v>
      </c>
      <c r="T8" s="20"/>
      <c r="U8" s="55">
        <v>5236891279.1584415</v>
      </c>
      <c r="V8" s="55">
        <v>1427470131.8878663</v>
      </c>
      <c r="W8" s="55">
        <v>3809421147.2705755</v>
      </c>
      <c r="X8" s="20">
        <f t="shared" ref="X8:X29" si="12">R8/W8</f>
        <v>0.56354782905769241</v>
      </c>
      <c r="Z8" s="55">
        <v>28.893831179256246</v>
      </c>
      <c r="AB8" s="55">
        <f t="shared" si="6"/>
        <v>18124599838.176407</v>
      </c>
      <c r="AC8" s="55">
        <f t="shared" si="11"/>
        <v>4940397564.5593519</v>
      </c>
      <c r="AD8" s="55">
        <f t="shared" si="0"/>
        <v>13184202273.617054</v>
      </c>
      <c r="AF8" s="55">
        <f t="shared" si="7"/>
        <v>7429928569.1543837</v>
      </c>
      <c r="AH8" s="57">
        <f t="shared" si="8"/>
        <v>1101786949.0029829</v>
      </c>
      <c r="AI8" s="20">
        <f t="shared" si="9"/>
        <v>0.14829038243746934</v>
      </c>
      <c r="AJ8" s="20">
        <f t="shared" ref="AJ8:AJ29" si="13">AH8/AD8</f>
        <v>8.3568723092770802E-2</v>
      </c>
      <c r="AK8" s="57">
        <f t="shared" si="10"/>
        <v>6328141620.1514006</v>
      </c>
      <c r="AM8" s="20">
        <f>AB8/AB7-1</f>
        <v>9.9606782029553642E-2</v>
      </c>
      <c r="AN8" s="20">
        <f>AD8/AD7-1</f>
        <v>0.11989433597426324</v>
      </c>
      <c r="AO8" s="20">
        <f>AF8/AF7-1</f>
        <v>8.4619439956490128E-2</v>
      </c>
      <c r="AP8" s="20">
        <f>AH8/AH7-1</f>
        <v>0.29385344144481285</v>
      </c>
    </row>
    <row r="9" spans="2:42">
      <c r="B9" s="56">
        <v>1997</v>
      </c>
      <c r="C9" s="86"/>
      <c r="D9" s="86">
        <v>717012690.98253512</v>
      </c>
      <c r="E9" s="86">
        <v>2461907893.7186089</v>
      </c>
      <c r="F9" s="86">
        <v>1704832240.6895533</v>
      </c>
      <c r="G9" s="86">
        <v>-26554699.02781558</v>
      </c>
      <c r="H9" s="86">
        <v>12327249.17192688</v>
      </c>
      <c r="I9" s="86">
        <v>4869525375.5348101</v>
      </c>
      <c r="J9" s="87"/>
      <c r="K9" s="88"/>
      <c r="L9" s="55">
        <v>323640299</v>
      </c>
      <c r="M9" s="20">
        <f t="shared" si="1"/>
        <v>0.45137318079615857</v>
      </c>
      <c r="N9" s="20">
        <v>0.37132243869181658</v>
      </c>
      <c r="O9" s="55">
        <f t="shared" si="2"/>
        <v>1547204108.1035063</v>
      </c>
      <c r="P9" s="20">
        <v>0.42340858822894756</v>
      </c>
      <c r="Q9" s="57">
        <f t="shared" si="3"/>
        <v>-6024024.4575799778</v>
      </c>
      <c r="R9" s="57">
        <f t="shared" si="4"/>
        <v>1864820382.6459262</v>
      </c>
      <c r="S9" s="20">
        <f t="shared" si="5"/>
        <v>0.38295731900588298</v>
      </c>
      <c r="T9" s="20"/>
      <c r="U9" s="55">
        <v>5327451670.9678402</v>
      </c>
      <c r="V9" s="55">
        <v>1471365499.9368961</v>
      </c>
      <c r="W9" s="55">
        <v>3856086171.0309439</v>
      </c>
      <c r="X9" s="20">
        <f t="shared" si="12"/>
        <v>0.4836044372284754</v>
      </c>
      <c r="Z9" s="55">
        <v>28.231520003959165</v>
      </c>
      <c r="AB9" s="55">
        <f t="shared" si="6"/>
        <v>18870580366.274017</v>
      </c>
      <c r="AC9" s="55">
        <f t="shared" si="11"/>
        <v>5211782786.5115051</v>
      </c>
      <c r="AD9" s="55">
        <f t="shared" si="0"/>
        <v>13658797579.762512</v>
      </c>
      <c r="AF9" s="55">
        <f t="shared" si="7"/>
        <v>6605455116.7787123</v>
      </c>
      <c r="AH9" s="57">
        <f t="shared" si="8"/>
        <v>1146379291.4962175</v>
      </c>
      <c r="AI9" s="20">
        <f t="shared" si="9"/>
        <v>0.17355038694975997</v>
      </c>
      <c r="AJ9" s="20">
        <f t="shared" si="13"/>
        <v>8.3929737211622821E-2</v>
      </c>
      <c r="AK9" s="57">
        <f t="shared" si="10"/>
        <v>5459075825.2824945</v>
      </c>
      <c r="AM9" s="20">
        <f t="shared" ref="AM9:AM29" si="14">AB9/AB8-1</f>
        <v>4.1158455069795652E-2</v>
      </c>
      <c r="AN9" s="20">
        <f t="shared" ref="AN9:AN29" si="15">AD9/AD8-1</f>
        <v>3.5997271302122824E-2</v>
      </c>
      <c r="AO9" s="20">
        <f t="shared" ref="AO9:AO29" si="16">AF9/AF8-1</f>
        <v>-0.11096653819775637</v>
      </c>
      <c r="AP9" s="20">
        <f t="shared" ref="AP9:AP29" si="17">AH9/AH8-1</f>
        <v>4.0472745237712937E-2</v>
      </c>
    </row>
    <row r="10" spans="2:42">
      <c r="B10" s="56">
        <v>1998</v>
      </c>
      <c r="C10" s="86"/>
      <c r="D10" s="86">
        <v>515708178.34843749</v>
      </c>
      <c r="E10" s="86">
        <v>1550778378.6080604</v>
      </c>
      <c r="F10" s="86">
        <v>1065564241.3459979</v>
      </c>
      <c r="G10" s="86">
        <v>-314346803.92835575</v>
      </c>
      <c r="H10" s="86">
        <v>29619779.109517753</v>
      </c>
      <c r="I10" s="86">
        <v>2847323773.4836578</v>
      </c>
      <c r="J10" s="87"/>
      <c r="K10" s="88"/>
      <c r="L10" s="55">
        <v>248376258</v>
      </c>
      <c r="M10" s="20">
        <f t="shared" si="1"/>
        <v>0.48162171636569423</v>
      </c>
      <c r="N10" s="20">
        <v>0.36892243834947502</v>
      </c>
      <c r="O10" s="55">
        <f t="shared" si="2"/>
        <v>965227498.91110504</v>
      </c>
      <c r="P10" s="20">
        <v>0.44783147812580892</v>
      </c>
      <c r="Q10" s="57">
        <f t="shared" si="3"/>
        <v>-127509724.38698411</v>
      </c>
      <c r="R10" s="57">
        <f t="shared" si="4"/>
        <v>1086094032.5241208</v>
      </c>
      <c r="S10" s="20">
        <f t="shared" si="5"/>
        <v>0.38144381142693201</v>
      </c>
      <c r="T10" s="20"/>
      <c r="U10" s="55">
        <v>5004192954.8297644</v>
      </c>
      <c r="V10" s="55">
        <v>1476086143.6262708</v>
      </c>
      <c r="W10" s="55">
        <v>3528106811.2034936</v>
      </c>
      <c r="X10" s="20">
        <f t="shared" si="12"/>
        <v>0.307840462503922</v>
      </c>
      <c r="Z10" s="55">
        <v>27.232690745883026</v>
      </c>
      <c r="AB10" s="55">
        <f t="shared" si="6"/>
        <v>18375683113.818954</v>
      </c>
      <c r="AC10" s="55">
        <f t="shared" si="11"/>
        <v>5420272852.9475994</v>
      </c>
      <c r="AD10" s="55">
        <f t="shared" si="0"/>
        <v>12955410260.871355</v>
      </c>
      <c r="AF10" s="55">
        <f t="shared" si="7"/>
        <v>3988199486.6346946</v>
      </c>
      <c r="AH10" s="57">
        <f t="shared" si="8"/>
        <v>912051843.56433427</v>
      </c>
      <c r="AI10" s="20">
        <f t="shared" si="9"/>
        <v>0.22868761871636917</v>
      </c>
      <c r="AJ10" s="20">
        <f t="shared" si="13"/>
        <v>7.0399302314567647E-2</v>
      </c>
      <c r="AK10" s="57">
        <f t="shared" si="10"/>
        <v>3076147643.0703602</v>
      </c>
      <c r="AM10" s="20">
        <f t="shared" si="14"/>
        <v>-2.6225862843071601E-2</v>
      </c>
      <c r="AN10" s="20">
        <f t="shared" si="15"/>
        <v>-5.1497016101426651E-2</v>
      </c>
      <c r="AO10" s="20">
        <f t="shared" si="16"/>
        <v>-0.39622638923029685</v>
      </c>
      <c r="AP10" s="20">
        <f t="shared" si="17"/>
        <v>-0.2044065604378168</v>
      </c>
    </row>
    <row r="11" spans="2:42">
      <c r="B11" s="56">
        <v>1999</v>
      </c>
      <c r="C11" s="86"/>
      <c r="D11" s="86">
        <v>696432922.05553472</v>
      </c>
      <c r="E11" s="86">
        <v>2612199825.4845018</v>
      </c>
      <c r="F11" s="86">
        <v>1190710805.5183055</v>
      </c>
      <c r="G11" s="86">
        <v>-496746485.95883381</v>
      </c>
      <c r="H11" s="86">
        <v>0</v>
      </c>
      <c r="I11" s="86">
        <v>4002597067.0995092</v>
      </c>
      <c r="J11" s="87"/>
      <c r="K11" s="88"/>
      <c r="L11" s="55">
        <v>317842784</v>
      </c>
      <c r="M11" s="20">
        <f t="shared" si="1"/>
        <v>0.45638678749115008</v>
      </c>
      <c r="N11" s="20">
        <v>0.39140968238801216</v>
      </c>
      <c r="O11" s="55">
        <f t="shared" si="2"/>
        <v>1488496042.2308037</v>
      </c>
      <c r="P11" s="20">
        <v>0.52224299987697342</v>
      </c>
      <c r="Q11" s="57">
        <f t="shared" si="3"/>
        <v>-259422375.00548622</v>
      </c>
      <c r="R11" s="57">
        <f t="shared" si="4"/>
        <v>1546916451.2253175</v>
      </c>
      <c r="S11" s="20">
        <f t="shared" si="5"/>
        <v>0.38647818536135936</v>
      </c>
      <c r="T11" s="20"/>
      <c r="U11" s="55">
        <v>5306685917.2002144</v>
      </c>
      <c r="V11" s="55">
        <v>1480678269.338979</v>
      </c>
      <c r="W11" s="55">
        <v>3826007647.8612356</v>
      </c>
      <c r="X11" s="20">
        <f t="shared" si="12"/>
        <v>0.40431608966857513</v>
      </c>
      <c r="Z11" s="55">
        <v>26.334593822833625</v>
      </c>
      <c r="AB11" s="55">
        <f t="shared" si="6"/>
        <v>20151007275.453056</v>
      </c>
      <c r="AC11" s="55">
        <f t="shared" si="11"/>
        <v>5622559737.584199</v>
      </c>
      <c r="AD11" s="55">
        <f t="shared" si="0"/>
        <v>14528447537.868855</v>
      </c>
      <c r="AF11" s="55">
        <f t="shared" si="7"/>
        <v>5874085097.4661741</v>
      </c>
      <c r="AH11" s="57">
        <f t="shared" si="8"/>
        <v>1206940141.6945789</v>
      </c>
      <c r="AI11" s="20">
        <f t="shared" si="9"/>
        <v>0.20546861709838024</v>
      </c>
      <c r="AJ11" s="20">
        <f t="shared" si="13"/>
        <v>8.3074267814826838E-2</v>
      </c>
      <c r="AK11" s="57">
        <f t="shared" si="10"/>
        <v>4667144955.771595</v>
      </c>
      <c r="AM11" s="20">
        <f t="shared" si="14"/>
        <v>9.6612689206585944E-2</v>
      </c>
      <c r="AN11" s="20">
        <f t="shared" si="15"/>
        <v>0.12141933333817101</v>
      </c>
      <c r="AO11" s="20">
        <f t="shared" si="16"/>
        <v>0.47286641933320639</v>
      </c>
      <c r="AP11" s="20">
        <f t="shared" si="17"/>
        <v>0.32332405247689611</v>
      </c>
    </row>
    <row r="12" spans="2:42">
      <c r="B12" s="56">
        <v>2000</v>
      </c>
      <c r="C12" s="86"/>
      <c r="D12" s="86">
        <v>1072252085.8816015</v>
      </c>
      <c r="E12" s="86">
        <v>5854383995.4507799</v>
      </c>
      <c r="F12" s="86">
        <v>119290570.87904832</v>
      </c>
      <c r="G12" s="86">
        <v>1003194265.6004846</v>
      </c>
      <c r="H12" s="86">
        <v>0</v>
      </c>
      <c r="I12" s="86">
        <v>8049120917.8119125</v>
      </c>
      <c r="J12" s="87"/>
      <c r="K12" s="88"/>
      <c r="L12" s="55">
        <v>459714771</v>
      </c>
      <c r="M12" s="20">
        <f t="shared" si="1"/>
        <v>0.42873758610786411</v>
      </c>
      <c r="N12" s="20">
        <v>0.39036173384233203</v>
      </c>
      <c r="O12" s="55">
        <f t="shared" si="2"/>
        <v>2331893961.1223526</v>
      </c>
      <c r="P12" s="20">
        <v>0.48605241161370732</v>
      </c>
      <c r="Q12" s="57">
        <f t="shared" si="3"/>
        <v>487604992.11215758</v>
      </c>
      <c r="R12" s="57">
        <f t="shared" si="4"/>
        <v>3279213724.2345104</v>
      </c>
      <c r="S12" s="20">
        <f t="shared" si="5"/>
        <v>0.4074002313691093</v>
      </c>
      <c r="T12" s="20"/>
      <c r="U12" s="55">
        <v>6296351421.9830666</v>
      </c>
      <c r="V12" s="55">
        <v>1540441725.849772</v>
      </c>
      <c r="W12" s="55">
        <v>4755909696.1332951</v>
      </c>
      <c r="X12" s="20">
        <f t="shared" si="12"/>
        <v>0.68950294134066814</v>
      </c>
      <c r="Z12" s="55">
        <v>25.500575300297918</v>
      </c>
      <c r="AB12" s="55">
        <f t="shared" si="6"/>
        <v>24691017154.854179</v>
      </c>
      <c r="AC12" s="55">
        <f t="shared" si="11"/>
        <v>6040811658.9894161</v>
      </c>
      <c r="AD12" s="55">
        <f t="shared" si="0"/>
        <v>18650205495.864765</v>
      </c>
      <c r="AF12" s="55">
        <f t="shared" si="7"/>
        <v>12859371546.006651</v>
      </c>
      <c r="AH12" s="57">
        <f t="shared" si="8"/>
        <v>1802762351.7757628</v>
      </c>
      <c r="AI12" s="20">
        <f t="shared" si="9"/>
        <v>0.14019054860698793</v>
      </c>
      <c r="AJ12" s="20">
        <f t="shared" si="13"/>
        <v>9.6661795612680082E-2</v>
      </c>
      <c r="AK12" s="57">
        <f t="shared" si="10"/>
        <v>11056609194.230888</v>
      </c>
      <c r="AM12" s="20">
        <f t="shared" si="14"/>
        <v>0.22529940153073813</v>
      </c>
      <c r="AN12" s="20">
        <f t="shared" si="15"/>
        <v>0.28370257367502072</v>
      </c>
      <c r="AO12" s="20">
        <f t="shared" si="16"/>
        <v>1.1891701146028044</v>
      </c>
      <c r="AP12" s="20">
        <f t="shared" si="17"/>
        <v>0.49366342993997381</v>
      </c>
    </row>
    <row r="13" spans="2:42">
      <c r="B13" s="56">
        <v>2001</v>
      </c>
      <c r="C13" s="86"/>
      <c r="D13" s="86">
        <v>941841950.10996795</v>
      </c>
      <c r="E13" s="86">
        <v>3686712257.9238787</v>
      </c>
      <c r="F13" s="86">
        <v>1949466171.2597055</v>
      </c>
      <c r="G13" s="86">
        <v>-425186934.68369383</v>
      </c>
      <c r="H13" s="86">
        <v>101719946.17997874</v>
      </c>
      <c r="I13" s="86">
        <v>6254553390.7898359</v>
      </c>
      <c r="J13" s="87"/>
      <c r="K13" s="88"/>
      <c r="L13" s="55">
        <v>406940680</v>
      </c>
      <c r="M13" s="20">
        <f t="shared" si="1"/>
        <v>0.43206896863373551</v>
      </c>
      <c r="N13" s="20">
        <v>0.35953583588406235</v>
      </c>
      <c r="O13" s="55">
        <f t="shared" si="2"/>
        <v>2026408122.7282414</v>
      </c>
      <c r="P13" s="20">
        <v>0.44755717787546512</v>
      </c>
      <c r="Q13" s="57">
        <f t="shared" si="3"/>
        <v>-144769972.51059824</v>
      </c>
      <c r="R13" s="57">
        <f t="shared" si="4"/>
        <v>2288578830.2176433</v>
      </c>
      <c r="S13" s="20">
        <f t="shared" si="5"/>
        <v>0.36590603472786687</v>
      </c>
      <c r="T13" s="20"/>
      <c r="U13" s="55">
        <v>5824055200.1630373</v>
      </c>
      <c r="V13" s="55">
        <v>1546650218.623167</v>
      </c>
      <c r="W13" s="55">
        <v>4277404981.5398703</v>
      </c>
      <c r="X13" s="20">
        <f t="shared" si="12"/>
        <v>0.53503908096019293</v>
      </c>
      <c r="Z13" s="55">
        <v>24.315301045565459</v>
      </c>
      <c r="AB13" s="55">
        <f t="shared" si="6"/>
        <v>23952223290.384506</v>
      </c>
      <c r="AC13" s="55">
        <f t="shared" si="11"/>
        <v>6360810486.0591049</v>
      </c>
      <c r="AD13" s="55">
        <f t="shared" si="0"/>
        <v>17591412804.325401</v>
      </c>
      <c r="AF13" s="55">
        <f t="shared" si="7"/>
        <v>9412093339.6176338</v>
      </c>
      <c r="AH13" s="57">
        <f t="shared" si="8"/>
        <v>1673599184.4699633</v>
      </c>
      <c r="AI13" s="20">
        <f t="shared" si="9"/>
        <v>0.17781370456935494</v>
      </c>
      <c r="AJ13" s="20">
        <f t="shared" si="13"/>
        <v>9.5137281074914939E-2</v>
      </c>
      <c r="AK13" s="57">
        <f t="shared" si="10"/>
        <v>7738494155.1476707</v>
      </c>
      <c r="AM13" s="20">
        <f t="shared" si="14"/>
        <v>-2.9921564585055127E-2</v>
      </c>
      <c r="AN13" s="20">
        <f t="shared" si="15"/>
        <v>-5.6771100552973852E-2</v>
      </c>
      <c r="AO13" s="20">
        <f t="shared" si="16"/>
        <v>-0.26807516946343579</v>
      </c>
      <c r="AP13" s="20">
        <f t="shared" si="17"/>
        <v>-7.1647362270778947E-2</v>
      </c>
    </row>
    <row r="14" spans="2:42">
      <c r="B14" s="56">
        <v>2002</v>
      </c>
      <c r="C14" s="86">
        <v>1065310443.9005246</v>
      </c>
      <c r="D14" s="86">
        <v>2408033364.4904699</v>
      </c>
      <c r="E14" s="86">
        <v>-649064710.59759343</v>
      </c>
      <c r="F14" s="86">
        <v>-1918331285.1978269</v>
      </c>
      <c r="G14" s="86">
        <v>-489723525.51926255</v>
      </c>
      <c r="H14" s="86">
        <v>-84015846.636591807</v>
      </c>
      <c r="I14" s="86">
        <v>332208440.43972039</v>
      </c>
      <c r="J14" s="87"/>
      <c r="K14" s="89">
        <f>AVERAGE(M14:N14)*C14</f>
        <v>379326339.49721467</v>
      </c>
      <c r="L14" s="55">
        <v>909149767</v>
      </c>
      <c r="M14" s="20">
        <f t="shared" si="1"/>
        <v>0.37754865875472304</v>
      </c>
      <c r="N14" s="20">
        <v>0.33459368748634133</v>
      </c>
      <c r="O14" s="55">
        <f t="shared" si="2"/>
        <v>-859034493.4708569</v>
      </c>
      <c r="P14" s="20">
        <v>0.4424843053077408</v>
      </c>
      <c r="Q14" s="57">
        <f t="shared" si="3"/>
        <v>-253870667.51608258</v>
      </c>
      <c r="R14" s="57">
        <f t="shared" si="4"/>
        <v>175570945.51027524</v>
      </c>
      <c r="S14" s="20">
        <f t="shared" si="5"/>
        <v>0.52849634186863115</v>
      </c>
      <c r="T14" s="20"/>
      <c r="U14" s="55">
        <v>9849630274.9235497</v>
      </c>
      <c r="V14" s="55">
        <v>1683401163.2163012</v>
      </c>
      <c r="W14" s="55">
        <v>8166229111.7072487</v>
      </c>
      <c r="X14" s="20">
        <f t="shared" si="12"/>
        <v>2.1499635034556361E-2</v>
      </c>
      <c r="Z14" s="55">
        <v>34.821243573665342</v>
      </c>
      <c r="AB14" s="55">
        <f t="shared" si="6"/>
        <v>28286267990.648796</v>
      </c>
      <c r="AC14" s="55">
        <f t="shared" si="11"/>
        <v>4834408511.7322636</v>
      </c>
      <c r="AD14" s="55">
        <f t="shared" si="0"/>
        <v>23451859478.916531</v>
      </c>
      <c r="AF14" s="55">
        <f t="shared" si="7"/>
        <v>504206419.67840654</v>
      </c>
      <c r="AH14" s="57">
        <f t="shared" si="8"/>
        <v>2610905509.6687388</v>
      </c>
      <c r="AI14" s="20">
        <f t="shared" si="9"/>
        <v>5.1782472570143581</v>
      </c>
      <c r="AJ14" s="20">
        <f t="shared" si="13"/>
        <v>0.11133042614450127</v>
      </c>
      <c r="AK14" s="57">
        <f t="shared" si="10"/>
        <v>-2106699089.9903324</v>
      </c>
      <c r="AM14" s="20">
        <f t="shared" si="14"/>
        <v>0.18094540317700569</v>
      </c>
      <c r="AN14" s="20">
        <f t="shared" si="15"/>
        <v>0.33314246784943591</v>
      </c>
      <c r="AO14" s="20">
        <f t="shared" si="16"/>
        <v>-0.94642993843292145</v>
      </c>
      <c r="AP14" s="20">
        <f t="shared" si="17"/>
        <v>0.56005424351089461</v>
      </c>
    </row>
    <row r="15" spans="2:42">
      <c r="B15" s="56">
        <v>2003</v>
      </c>
      <c r="C15" s="86">
        <v>1318425171.3937135</v>
      </c>
      <c r="D15" s="86">
        <v>2645118582.6214237</v>
      </c>
      <c r="E15" s="86">
        <v>791031063.31844151</v>
      </c>
      <c r="F15" s="86">
        <v>-1123457780.6918714</v>
      </c>
      <c r="G15" s="86">
        <v>-434163777.72472382</v>
      </c>
      <c r="H15" s="86">
        <v>-53512630.188925438</v>
      </c>
      <c r="I15" s="86">
        <v>3143440628.7280579</v>
      </c>
      <c r="J15" s="87"/>
      <c r="K15" s="89">
        <f t="shared" ref="K15:K27" si="18">AVERAGE(M15:N15)*C15</f>
        <v>468724166.38442117</v>
      </c>
      <c r="L15" s="55">
        <v>1011765493</v>
      </c>
      <c r="M15" s="20">
        <f t="shared" si="1"/>
        <v>0.38250288650473202</v>
      </c>
      <c r="N15" s="20">
        <v>0.32853354780261762</v>
      </c>
      <c r="O15" s="55">
        <f t="shared" si="2"/>
        <v>-109213328.84307098</v>
      </c>
      <c r="P15" s="20">
        <v>0.48639341811183845</v>
      </c>
      <c r="Q15" s="57">
        <f t="shared" si="3"/>
        <v>-237202594.97762308</v>
      </c>
      <c r="R15" s="57">
        <f t="shared" si="4"/>
        <v>1134073735.5637271</v>
      </c>
      <c r="S15" s="20">
        <f t="shared" si="5"/>
        <v>0.36077466365974015</v>
      </c>
      <c r="T15" s="20"/>
      <c r="U15" s="55">
        <v>11204177394.327984</v>
      </c>
      <c r="V15" s="55">
        <v>2351793296.5618033</v>
      </c>
      <c r="W15" s="55">
        <v>8852384097.76618</v>
      </c>
      <c r="X15" s="20">
        <f t="shared" si="12"/>
        <v>0.12810941358157973</v>
      </c>
      <c r="Z15" s="55">
        <v>41.255457887115163</v>
      </c>
      <c r="AB15" s="55">
        <f t="shared" si="6"/>
        <v>27158048821.043999</v>
      </c>
      <c r="AC15" s="55">
        <f t="shared" si="11"/>
        <v>5700562827.3400192</v>
      </c>
      <c r="AD15" s="55">
        <f t="shared" si="0"/>
        <v>21457485993.703979</v>
      </c>
      <c r="AF15" s="55">
        <f t="shared" si="7"/>
        <v>2748905947.5883775</v>
      </c>
      <c r="AH15" s="57">
        <f t="shared" si="8"/>
        <v>2452440343.2109108</v>
      </c>
      <c r="AI15" s="20">
        <f t="shared" si="9"/>
        <v>0.89215141949925325</v>
      </c>
      <c r="AJ15" s="20">
        <f t="shared" si="13"/>
        <v>0.11429299517802327</v>
      </c>
      <c r="AK15" s="57">
        <f t="shared" si="10"/>
        <v>296465604.37746668</v>
      </c>
      <c r="AM15" s="20">
        <f t="shared" si="14"/>
        <v>-3.9885755518464849E-2</v>
      </c>
      <c r="AN15" s="20">
        <f t="shared" si="15"/>
        <v>-8.5041166437378357E-2</v>
      </c>
      <c r="AO15" s="20">
        <f t="shared" si="16"/>
        <v>4.4519455530567971</v>
      </c>
      <c r="AP15" s="20">
        <f t="shared" si="17"/>
        <v>-6.0693566224820361E-2</v>
      </c>
    </row>
    <row r="16" spans="2:42">
      <c r="B16" s="56">
        <v>2004</v>
      </c>
      <c r="C16" s="86">
        <v>1850096177.4553235</v>
      </c>
      <c r="D16" s="86">
        <v>3147278106.6490002</v>
      </c>
      <c r="E16" s="86">
        <v>2058090547.6604671</v>
      </c>
      <c r="F16" s="86">
        <v>-826020505.61292481</v>
      </c>
      <c r="G16" s="86">
        <v>357704295.69804239</v>
      </c>
      <c r="H16" s="86">
        <v>-88938829.685165554</v>
      </c>
      <c r="I16" s="86">
        <v>6498209792.1647434</v>
      </c>
      <c r="J16" s="87"/>
      <c r="K16" s="89">
        <f t="shared" si="18"/>
        <v>634569275.99876618</v>
      </c>
      <c r="L16" s="55">
        <v>1177434871</v>
      </c>
      <c r="M16" s="20">
        <f t="shared" si="1"/>
        <v>0.37411211564447655</v>
      </c>
      <c r="N16" s="20">
        <v>0.3118730604035832</v>
      </c>
      <c r="O16" s="55">
        <f t="shared" si="2"/>
        <v>384249454.64493847</v>
      </c>
      <c r="P16" s="20">
        <v>0.5294144274455872</v>
      </c>
      <c r="Q16" s="57">
        <f t="shared" si="3"/>
        <v>142288315.30635363</v>
      </c>
      <c r="R16" s="57">
        <f t="shared" si="4"/>
        <v>2338541916.950058</v>
      </c>
      <c r="S16" s="20">
        <f t="shared" si="5"/>
        <v>0.35987479501966363</v>
      </c>
      <c r="T16" s="20"/>
      <c r="U16" s="55">
        <v>13442824244.412977</v>
      </c>
      <c r="V16" s="55">
        <v>3105292272.374866</v>
      </c>
      <c r="W16" s="55">
        <v>10337531972.038111</v>
      </c>
      <c r="X16" s="20">
        <f t="shared" si="12"/>
        <v>0.22621859098240829</v>
      </c>
      <c r="Z16" s="55">
        <v>43.261139019119199</v>
      </c>
      <c r="AB16" s="55">
        <f t="shared" si="6"/>
        <v>31073671542.656197</v>
      </c>
      <c r="AC16" s="55">
        <f t="shared" si="11"/>
        <v>7178017830.2806273</v>
      </c>
      <c r="AD16" s="55">
        <f t="shared" si="0"/>
        <v>23895653712.375565</v>
      </c>
      <c r="AF16" s="55">
        <f t="shared" si="7"/>
        <v>5405641113.4171543</v>
      </c>
      <c r="AH16" s="57">
        <f t="shared" si="8"/>
        <v>2721691794.752871</v>
      </c>
      <c r="AI16" s="20">
        <f t="shared" si="9"/>
        <v>0.50349102680854163</v>
      </c>
      <c r="AJ16" s="20">
        <f t="shared" si="13"/>
        <v>0.11389903065691424</v>
      </c>
      <c r="AK16" s="57">
        <f t="shared" si="10"/>
        <v>2683949318.6642833</v>
      </c>
      <c r="AM16" s="20">
        <f t="shared" si="14"/>
        <v>0.14417908839526405</v>
      </c>
      <c r="AN16" s="20">
        <f t="shared" si="15"/>
        <v>0.11362783689510447</v>
      </c>
      <c r="AO16" s="20">
        <f t="shared" si="16"/>
        <v>0.96647001260975762</v>
      </c>
      <c r="AP16" s="20">
        <f t="shared" si="17"/>
        <v>0.10978919519381125</v>
      </c>
    </row>
    <row r="17" spans="2:42">
      <c r="B17" s="56">
        <v>2005</v>
      </c>
      <c r="C17" s="86">
        <v>2952476706.9310951</v>
      </c>
      <c r="D17" s="86">
        <v>3725097613.8308659</v>
      </c>
      <c r="E17" s="86">
        <v>7830724658.6909084</v>
      </c>
      <c r="F17" s="86">
        <v>-52728655.262119293</v>
      </c>
      <c r="G17" s="86">
        <v>1879884453.1477816</v>
      </c>
      <c r="H17" s="86">
        <v>-6819317.624384881</v>
      </c>
      <c r="I17" s="86">
        <v>16328635459.714142</v>
      </c>
      <c r="J17" s="87"/>
      <c r="K17" s="89">
        <f t="shared" si="18"/>
        <v>959148814.49812365</v>
      </c>
      <c r="L17" s="55">
        <v>1343529411</v>
      </c>
      <c r="M17" s="20">
        <f t="shared" si="1"/>
        <v>0.36066958514365566</v>
      </c>
      <c r="N17" s="20">
        <v>0.28905531344502494</v>
      </c>
      <c r="O17" s="55">
        <f t="shared" si="2"/>
        <v>2248271072.7452598</v>
      </c>
      <c r="P17" s="20">
        <v>0.5219470154676743</v>
      </c>
      <c r="Q17" s="57">
        <f t="shared" si="3"/>
        <v>977640757.26299179</v>
      </c>
      <c r="R17" s="57">
        <f t="shared" si="4"/>
        <v>5528590055.5063744</v>
      </c>
      <c r="S17" s="20">
        <f t="shared" si="5"/>
        <v>0.33858249019928582</v>
      </c>
      <c r="T17" s="20"/>
      <c r="U17" s="55">
        <v>15897832702.616995</v>
      </c>
      <c r="V17" s="55">
        <v>3472841305.2642937</v>
      </c>
      <c r="W17" s="55">
        <v>12424991397.352701</v>
      </c>
      <c r="X17" s="20">
        <f t="shared" si="12"/>
        <v>0.44495725419047849</v>
      </c>
      <c r="Z17" s="55">
        <v>46.698257731017598</v>
      </c>
      <c r="AB17" s="55">
        <f t="shared" si="6"/>
        <v>34043738407.091457</v>
      </c>
      <c r="AC17" s="55">
        <f t="shared" si="11"/>
        <v>7436768466.3267136</v>
      </c>
      <c r="AD17" s="55">
        <f t="shared" si="0"/>
        <v>26606969940.764748</v>
      </c>
      <c r="AF17" s="55">
        <f t="shared" si="7"/>
        <v>11838964287.171278</v>
      </c>
      <c r="AH17" s="57">
        <f t="shared" si="8"/>
        <v>2877043976.1130748</v>
      </c>
      <c r="AI17" s="20">
        <f t="shared" si="9"/>
        <v>0.2430148369676767</v>
      </c>
      <c r="AJ17" s="20">
        <f t="shared" si="13"/>
        <v>0.10813121458468418</v>
      </c>
      <c r="AK17" s="57">
        <f t="shared" si="10"/>
        <v>8961920311.0582027</v>
      </c>
      <c r="AM17" s="20">
        <f t="shared" si="14"/>
        <v>9.5581459061190088E-2</v>
      </c>
      <c r="AN17" s="20">
        <f t="shared" si="15"/>
        <v>0.11346482758012977</v>
      </c>
      <c r="AO17" s="20">
        <f t="shared" si="16"/>
        <v>1.190112891102999</v>
      </c>
      <c r="AP17" s="20">
        <f t="shared" si="17"/>
        <v>5.7079270202344823E-2</v>
      </c>
    </row>
    <row r="18" spans="2:42">
      <c r="B18" s="56">
        <v>2006</v>
      </c>
      <c r="C18" s="86">
        <v>3540076673.2220869</v>
      </c>
      <c r="D18" s="86">
        <v>4549520665.1401424</v>
      </c>
      <c r="E18" s="86">
        <v>13014445172.184937</v>
      </c>
      <c r="F18" s="86">
        <v>28830921.278779984</v>
      </c>
      <c r="G18" s="86">
        <v>5960947388.7292109</v>
      </c>
      <c r="H18" s="86">
        <v>4004159.3589607477</v>
      </c>
      <c r="I18" s="86">
        <v>27097824979.914112</v>
      </c>
      <c r="J18" s="87"/>
      <c r="K18" s="89">
        <f t="shared" si="18"/>
        <v>1048867804.57725</v>
      </c>
      <c r="L18" s="55">
        <v>1497234440</v>
      </c>
      <c r="M18" s="20">
        <f t="shared" si="1"/>
        <v>0.32909718412145722</v>
      </c>
      <c r="N18" s="20">
        <v>0.263470661943073</v>
      </c>
      <c r="O18" s="55">
        <f t="shared" si="2"/>
        <v>3436520586.2511449</v>
      </c>
      <c r="P18" s="20">
        <v>0.4981697565517732</v>
      </c>
      <c r="Q18" s="57">
        <f t="shared" si="3"/>
        <v>2971558460.5542073</v>
      </c>
      <c r="R18" s="57">
        <f t="shared" si="4"/>
        <v>8954181291.3826027</v>
      </c>
      <c r="S18" s="20">
        <f t="shared" si="5"/>
        <v>0.33043911450530683</v>
      </c>
      <c r="T18" s="20"/>
      <c r="U18" s="55">
        <v>18879020660.338135</v>
      </c>
      <c r="V18" s="55">
        <v>4991539740.5309868</v>
      </c>
      <c r="W18" s="55">
        <v>13887480919.807148</v>
      </c>
      <c r="X18" s="20">
        <f t="shared" si="12"/>
        <v>0.64476641538434942</v>
      </c>
      <c r="Z18" s="55">
        <v>50.896162412183045</v>
      </c>
      <c r="AB18" s="55">
        <f t="shared" si="6"/>
        <v>37093210500.717537</v>
      </c>
      <c r="AC18" s="55">
        <f t="shared" si="11"/>
        <v>9807300794.3250332</v>
      </c>
      <c r="AD18" s="55">
        <f t="shared" si="0"/>
        <v>27285909706.392509</v>
      </c>
      <c r="AF18" s="55">
        <f t="shared" si="7"/>
        <v>17593038191.891724</v>
      </c>
      <c r="AH18" s="57">
        <f t="shared" si="8"/>
        <v>2941743284.8367486</v>
      </c>
      <c r="AI18" s="20">
        <f t="shared" si="9"/>
        <v>0.16721064620848369</v>
      </c>
      <c r="AJ18" s="20">
        <f t="shared" si="13"/>
        <v>0.10781180896994468</v>
      </c>
      <c r="AK18" s="57">
        <f t="shared" si="10"/>
        <v>14651294907.054976</v>
      </c>
      <c r="AM18" s="20">
        <f t="shared" si="14"/>
        <v>8.9575124128872474E-2</v>
      </c>
      <c r="AN18" s="20">
        <f t="shared" si="15"/>
        <v>2.5517365079123611E-2</v>
      </c>
      <c r="AO18" s="20">
        <f t="shared" si="16"/>
        <v>0.48602848738682058</v>
      </c>
      <c r="AP18" s="20">
        <f t="shared" si="17"/>
        <v>2.248811949377405E-2</v>
      </c>
    </row>
    <row r="19" spans="2:42">
      <c r="B19" s="56">
        <v>2007</v>
      </c>
      <c r="C19" s="86">
        <v>3288568974.6318407</v>
      </c>
      <c r="D19" s="86">
        <v>4583157548.5652418</v>
      </c>
      <c r="E19" s="86">
        <v>20114414112.653179</v>
      </c>
      <c r="F19" s="86">
        <v>407163640.92777824</v>
      </c>
      <c r="G19" s="86">
        <v>10049823543.594217</v>
      </c>
      <c r="H19" s="86">
        <v>41573740.892006099</v>
      </c>
      <c r="I19" s="86">
        <v>38484701561.264259</v>
      </c>
      <c r="J19" s="87"/>
      <c r="K19" s="89">
        <f t="shared" si="18"/>
        <v>983200422.467906</v>
      </c>
      <c r="L19" s="55">
        <v>1548083242</v>
      </c>
      <c r="M19" s="20">
        <f t="shared" si="1"/>
        <v>0.33777657119481475</v>
      </c>
      <c r="N19" s="20">
        <v>0.26017374096366841</v>
      </c>
      <c r="O19" s="55">
        <f t="shared" si="2"/>
        <v>5339175654.6259518</v>
      </c>
      <c r="P19" s="20">
        <v>0.49825743581941773</v>
      </c>
      <c r="Q19" s="57">
        <f t="shared" si="3"/>
        <v>5028113734.8031406</v>
      </c>
      <c r="R19" s="57">
        <f t="shared" si="4"/>
        <v>12898573053.896999</v>
      </c>
      <c r="S19" s="20">
        <f t="shared" si="5"/>
        <v>0.33516105181077227</v>
      </c>
      <c r="T19" s="20"/>
      <c r="U19" s="55">
        <v>21217127031.793823</v>
      </c>
      <c r="V19" s="55">
        <v>6293660867.7577391</v>
      </c>
      <c r="W19" s="55">
        <v>14923466164.036083</v>
      </c>
      <c r="X19" s="20">
        <f t="shared" si="12"/>
        <v>0.86431482553169492</v>
      </c>
      <c r="Z19" s="55">
        <v>61.241324879681258</v>
      </c>
      <c r="AB19" s="55">
        <f t="shared" si="6"/>
        <v>34645114346.363983</v>
      </c>
      <c r="AC19" s="55">
        <f t="shared" si="11"/>
        <v>10276820235.556105</v>
      </c>
      <c r="AD19" s="55">
        <f t="shared" si="0"/>
        <v>24368294110.807873</v>
      </c>
      <c r="AF19" s="55">
        <f t="shared" si="7"/>
        <v>21061877872.887932</v>
      </c>
      <c r="AH19" s="57">
        <f t="shared" si="8"/>
        <v>2527840873.8567729</v>
      </c>
      <c r="AI19" s="20">
        <f t="shared" si="9"/>
        <v>0.12001972896779332</v>
      </c>
      <c r="AJ19" s="20">
        <f t="shared" si="13"/>
        <v>0.10373483110315958</v>
      </c>
      <c r="AK19" s="57">
        <f t="shared" si="10"/>
        <v>18534036999.031158</v>
      </c>
      <c r="AM19" s="20">
        <f t="shared" si="14"/>
        <v>-6.5998497334335604E-2</v>
      </c>
      <c r="AN19" s="20">
        <f t="shared" si="15"/>
        <v>-0.10692755444034552</v>
      </c>
      <c r="AO19" s="20">
        <f t="shared" si="16"/>
        <v>0.19717115617897796</v>
      </c>
      <c r="AP19" s="20">
        <f t="shared" si="17"/>
        <v>-0.14069970453011338</v>
      </c>
    </row>
    <row r="20" spans="2:42">
      <c r="B20" s="56">
        <v>2008</v>
      </c>
      <c r="C20" s="86">
        <v>10443790874.258467</v>
      </c>
      <c r="D20" s="86">
        <v>5242701287.1823912</v>
      </c>
      <c r="E20" s="86">
        <v>42283686063.795212</v>
      </c>
      <c r="F20" s="86">
        <v>1241326946.8149607</v>
      </c>
      <c r="G20" s="86">
        <v>51485377837.417152</v>
      </c>
      <c r="H20" s="86">
        <v>155947023.39902321</v>
      </c>
      <c r="I20" s="86">
        <v>110852830032.86722</v>
      </c>
      <c r="J20" s="87"/>
      <c r="K20" s="89">
        <f t="shared" si="18"/>
        <v>3049995063.1781058</v>
      </c>
      <c r="L20" s="55">
        <v>1750165972</v>
      </c>
      <c r="M20" s="20">
        <f t="shared" si="1"/>
        <v>0.33382904654111994</v>
      </c>
      <c r="N20" s="20">
        <v>0.25024911049966098</v>
      </c>
      <c r="O20" s="55">
        <f t="shared" si="2"/>
        <v>10892095790.391367</v>
      </c>
      <c r="P20" s="20">
        <v>0.48099526540152004</v>
      </c>
      <c r="Q20" s="57">
        <f t="shared" si="3"/>
        <v>24839232757.114391</v>
      </c>
      <c r="R20" s="57">
        <f t="shared" si="4"/>
        <v>40531489582.683868</v>
      </c>
      <c r="S20" s="20">
        <f t="shared" si="5"/>
        <v>0.36563333178473223</v>
      </c>
      <c r="T20" s="20"/>
      <c r="U20" s="55">
        <v>25418649886.63966</v>
      </c>
      <c r="V20" s="55">
        <v>8716071835.7444344</v>
      </c>
      <c r="W20" s="55">
        <v>16702578050.895226</v>
      </c>
      <c r="X20" s="20">
        <f t="shared" si="12"/>
        <v>2.4266606902945416</v>
      </c>
      <c r="Z20" s="55">
        <v>78.981707605305445</v>
      </c>
      <c r="AB20" s="55">
        <f t="shared" si="6"/>
        <v>32182958127.04385</v>
      </c>
      <c r="AC20" s="55">
        <f t="shared" si="11"/>
        <v>11035557599.363613</v>
      </c>
      <c r="AD20" s="55">
        <f t="shared" si="0"/>
        <v>21147400527.680237</v>
      </c>
      <c r="AF20" s="55">
        <f t="shared" si="7"/>
        <v>51317565562.435684</v>
      </c>
      <c r="AH20" s="57">
        <f t="shared" si="8"/>
        <v>2215913057.6741748</v>
      </c>
      <c r="AI20" s="20">
        <f t="shared" si="9"/>
        <v>4.3180400967738362E-2</v>
      </c>
      <c r="AJ20" s="20">
        <f t="shared" si="13"/>
        <v>0.10478418161956708</v>
      </c>
      <c r="AK20" s="57">
        <f t="shared" si="10"/>
        <v>49101652504.761513</v>
      </c>
      <c r="AM20" s="20">
        <f t="shared" si="14"/>
        <v>-7.1067920131674733E-2</v>
      </c>
      <c r="AN20" s="20">
        <f t="shared" si="15"/>
        <v>-0.13217558719874034</v>
      </c>
      <c r="AO20" s="20">
        <f t="shared" si="16"/>
        <v>1.4365142496859042</v>
      </c>
      <c r="AP20" s="20">
        <f t="shared" si="17"/>
        <v>-0.12339693507158311</v>
      </c>
    </row>
    <row r="21" spans="2:42">
      <c r="B21" s="56">
        <v>2009</v>
      </c>
      <c r="C21" s="86">
        <v>9198212000</v>
      </c>
      <c r="D21" s="86">
        <v>5879273217.7770586</v>
      </c>
      <c r="E21" s="86">
        <v>14304004962.684334</v>
      </c>
      <c r="F21" s="86">
        <v>1066094684.2907171</v>
      </c>
      <c r="G21" s="86">
        <v>31898249001.350285</v>
      </c>
      <c r="H21" s="86">
        <v>82242111.15965201</v>
      </c>
      <c r="I21" s="86">
        <v>62428075977.262054</v>
      </c>
      <c r="J21" s="87"/>
      <c r="K21" s="89">
        <f t="shared" si="18"/>
        <v>2509745241.2330575</v>
      </c>
      <c r="L21" s="55">
        <v>1816934007.2213001</v>
      </c>
      <c r="M21" s="20">
        <f t="shared" si="1"/>
        <v>0.30904058034375192</v>
      </c>
      <c r="N21" s="20">
        <v>0.23666226739079849</v>
      </c>
      <c r="O21" s="55">
        <f t="shared" si="2"/>
        <v>3637522632.4756269</v>
      </c>
      <c r="P21" s="20">
        <v>0.45460526275935415</v>
      </c>
      <c r="Q21" s="57">
        <f t="shared" si="3"/>
        <v>14538499565.375771</v>
      </c>
      <c r="R21" s="57">
        <f t="shared" si="4"/>
        <v>22502701446.305759</v>
      </c>
      <c r="S21" s="20">
        <f t="shared" si="5"/>
        <v>0.36045803260862685</v>
      </c>
      <c r="T21" s="20"/>
      <c r="U21" s="55">
        <v>27938598803.108952</v>
      </c>
      <c r="V21" s="55">
        <v>9958440814.2631245</v>
      </c>
      <c r="W21" s="55">
        <v>17980157988.845825</v>
      </c>
      <c r="X21" s="20">
        <f t="shared" si="12"/>
        <v>1.2515296840142083</v>
      </c>
      <c r="Z21" s="55">
        <v>91.047966429716169</v>
      </c>
      <c r="AB21" s="55">
        <f t="shared" si="6"/>
        <v>30685582444.805019</v>
      </c>
      <c r="AC21" s="55">
        <f t="shared" si="11"/>
        <v>10937576318.028446</v>
      </c>
      <c r="AD21" s="55">
        <f t="shared" si="0"/>
        <v>19748006126.776573</v>
      </c>
      <c r="AF21" s="55">
        <f t="shared" si="7"/>
        <v>24715215867.755333</v>
      </c>
      <c r="AH21" s="57">
        <f t="shared" si="8"/>
        <v>1995578900.2974267</v>
      </c>
      <c r="AI21" s="20">
        <f t="shared" si="9"/>
        <v>8.074292820160861E-2</v>
      </c>
      <c r="AJ21" s="20">
        <f t="shared" si="13"/>
        <v>0.10105217141854113</v>
      </c>
      <c r="AK21" s="57">
        <f t="shared" si="10"/>
        <v>22719636967.457905</v>
      </c>
      <c r="AM21" s="20">
        <f t="shared" si="14"/>
        <v>-4.6526974814678712E-2</v>
      </c>
      <c r="AN21" s="20">
        <f t="shared" si="15"/>
        <v>-6.617335303561156E-2</v>
      </c>
      <c r="AO21" s="20">
        <f t="shared" si="16"/>
        <v>-0.51838682141526204</v>
      </c>
      <c r="AP21" s="20">
        <f t="shared" si="17"/>
        <v>-9.9432672511082676E-2</v>
      </c>
    </row>
    <row r="22" spans="2:42">
      <c r="B22" s="56">
        <v>2010</v>
      </c>
      <c r="C22" s="86">
        <v>7349697000</v>
      </c>
      <c r="D22" s="86">
        <v>6914362193.4754906</v>
      </c>
      <c r="E22" s="86">
        <v>34670804829.081383</v>
      </c>
      <c r="F22" s="86">
        <v>3103731802.9430532</v>
      </c>
      <c r="G22" s="86">
        <v>51981270609.301483</v>
      </c>
      <c r="H22" s="86">
        <v>134503354.27362642</v>
      </c>
      <c r="I22" s="86">
        <v>104154369789.07503</v>
      </c>
      <c r="J22" s="87"/>
      <c r="K22" s="89">
        <f t="shared" si="18"/>
        <v>1926858359.3674774</v>
      </c>
      <c r="L22" s="55">
        <v>2048788612.2573996</v>
      </c>
      <c r="M22" s="20">
        <f t="shared" si="1"/>
        <v>0.29630912511217178</v>
      </c>
      <c r="N22" s="20">
        <v>0.22802769023340705</v>
      </c>
      <c r="O22" s="55">
        <f t="shared" si="2"/>
        <v>8613640337.8377552</v>
      </c>
      <c r="P22" s="20">
        <v>0.4408048374748445</v>
      </c>
      <c r="Q22" s="57">
        <f t="shared" si="3"/>
        <v>22972885271.889462</v>
      </c>
      <c r="R22" s="57">
        <f t="shared" si="4"/>
        <v>35562172581.352097</v>
      </c>
      <c r="S22" s="20">
        <f t="shared" si="5"/>
        <v>0.34143716344661984</v>
      </c>
      <c r="T22" s="20"/>
      <c r="U22" s="55">
        <v>32221727943.042397</v>
      </c>
      <c r="V22" s="55">
        <v>12393712490.698797</v>
      </c>
      <c r="W22" s="55">
        <v>19828015452.343597</v>
      </c>
      <c r="X22" s="20">
        <f t="shared" si="12"/>
        <v>1.7935316152453764</v>
      </c>
      <c r="Z22" s="55">
        <v>113.36624212200715</v>
      </c>
      <c r="AB22" s="55">
        <f t="shared" si="6"/>
        <v>28422683278.470757</v>
      </c>
      <c r="AC22" s="55">
        <f t="shared" si="11"/>
        <v>10932454193.339516</v>
      </c>
      <c r="AD22" s="55">
        <f t="shared" si="0"/>
        <v>17490229085.131241</v>
      </c>
      <c r="AF22" s="55">
        <f t="shared" si="7"/>
        <v>31369278822.067093</v>
      </c>
      <c r="AH22" s="57">
        <f t="shared" si="8"/>
        <v>1807229889.5225353</v>
      </c>
      <c r="AI22" s="20">
        <f t="shared" si="9"/>
        <v>5.7611458005570021E-2</v>
      </c>
      <c r="AJ22" s="20">
        <f t="shared" si="13"/>
        <v>0.10332797133337115</v>
      </c>
      <c r="AK22" s="57">
        <f t="shared" si="10"/>
        <v>29562048932.544556</v>
      </c>
      <c r="AM22" s="20">
        <f t="shared" si="14"/>
        <v>-7.3744703083430174E-2</v>
      </c>
      <c r="AN22" s="20">
        <f t="shared" si="15"/>
        <v>-0.11432936708400065</v>
      </c>
      <c r="AO22" s="20">
        <f t="shared" si="16"/>
        <v>0.26922940871388357</v>
      </c>
      <c r="AP22" s="20">
        <f t="shared" si="17"/>
        <v>-9.4383144032450628E-2</v>
      </c>
    </row>
    <row r="23" spans="2:42">
      <c r="B23" s="56">
        <v>2011</v>
      </c>
      <c r="C23" s="86">
        <v>9198211999.9999981</v>
      </c>
      <c r="D23" s="86">
        <v>8045473808.4656849</v>
      </c>
      <c r="E23" s="86">
        <v>60076853846.982857</v>
      </c>
      <c r="F23" s="86">
        <v>3394078411.2898121</v>
      </c>
      <c r="G23" s="86">
        <v>74578185586.728439</v>
      </c>
      <c r="H23" s="86">
        <v>80304187.78001295</v>
      </c>
      <c r="I23" s="86">
        <v>155373107841.2468</v>
      </c>
      <c r="J23" s="87"/>
      <c r="K23" s="89">
        <f t="shared" si="18"/>
        <v>2378622328.2582316</v>
      </c>
      <c r="L23" s="55">
        <v>2347918150.8620996</v>
      </c>
      <c r="M23" s="20">
        <f t="shared" si="1"/>
        <v>0.29183093584762537</v>
      </c>
      <c r="N23" s="20">
        <v>0.2253613898474624</v>
      </c>
      <c r="O23" s="55">
        <f t="shared" si="2"/>
        <v>14303897508.638464</v>
      </c>
      <c r="P23" s="20">
        <v>0.42816086122702046</v>
      </c>
      <c r="Q23" s="57">
        <f t="shared" si="3"/>
        <v>31965843279.762241</v>
      </c>
      <c r="R23" s="57">
        <f t="shared" si="4"/>
        <v>50996281267.521034</v>
      </c>
      <c r="S23" s="20">
        <f t="shared" si="5"/>
        <v>0.32821819667549373</v>
      </c>
      <c r="T23" s="20"/>
      <c r="U23" s="55">
        <v>39840935670.657692</v>
      </c>
      <c r="V23" s="55">
        <v>16825566400.099596</v>
      </c>
      <c r="W23" s="55">
        <v>23015369270.558098</v>
      </c>
      <c r="X23" s="20">
        <f t="shared" si="12"/>
        <v>2.2157489922508824</v>
      </c>
      <c r="Z23" s="55">
        <v>144.50332796992726</v>
      </c>
      <c r="AB23" s="55">
        <f t="shared" si="6"/>
        <v>27570946794.352745</v>
      </c>
      <c r="AC23" s="55">
        <f t="shared" si="11"/>
        <v>11643722422.504471</v>
      </c>
      <c r="AD23" s="55">
        <f t="shared" si="0"/>
        <v>15927224371.848274</v>
      </c>
      <c r="AF23" s="55">
        <f t="shared" si="7"/>
        <v>35290731351.276512</v>
      </c>
      <c r="AH23" s="57">
        <f t="shared" si="8"/>
        <v>1624819430.699013</v>
      </c>
      <c r="AI23" s="20">
        <f t="shared" si="9"/>
        <v>4.6040967939312519E-2</v>
      </c>
      <c r="AJ23" s="20">
        <f t="shared" si="13"/>
        <v>0.10201522831378691</v>
      </c>
      <c r="AK23" s="57">
        <f t="shared" si="10"/>
        <v>33665911920.577499</v>
      </c>
      <c r="AM23" s="20">
        <f t="shared" si="14"/>
        <v>-2.9966786589891492E-2</v>
      </c>
      <c r="AN23" s="20">
        <f t="shared" si="15"/>
        <v>-8.9364450612696933E-2</v>
      </c>
      <c r="AO23" s="20">
        <f t="shared" si="16"/>
        <v>0.12500933003441661</v>
      </c>
      <c r="AP23" s="20">
        <f t="shared" si="17"/>
        <v>-0.10093373282560891</v>
      </c>
    </row>
    <row r="24" spans="2:42">
      <c r="B24" s="56">
        <v>2012</v>
      </c>
      <c r="C24" s="86">
        <v>11237506000</v>
      </c>
      <c r="D24" s="86">
        <v>9672524665.7963219</v>
      </c>
      <c r="E24" s="86">
        <v>71763627079.453766</v>
      </c>
      <c r="F24" s="86">
        <v>5860611847.0829706</v>
      </c>
      <c r="G24" s="86">
        <v>107945266592.14616</v>
      </c>
      <c r="H24" s="86">
        <v>64217302.939361088</v>
      </c>
      <c r="I24" s="86">
        <v>206543753487.41858</v>
      </c>
      <c r="J24" s="87"/>
      <c r="K24" s="89">
        <f t="shared" si="18"/>
        <v>2662328595.9900012</v>
      </c>
      <c r="L24" s="55">
        <v>2596703711.0219002</v>
      </c>
      <c r="M24" s="20">
        <f t="shared" si="1"/>
        <v>0.26846183398262941</v>
      </c>
      <c r="N24" s="20">
        <v>0.20536725157959426</v>
      </c>
      <c r="O24" s="55">
        <f t="shared" si="2"/>
        <v>15941476604.300606</v>
      </c>
      <c r="P24" s="20">
        <v>0.401716797113157</v>
      </c>
      <c r="Q24" s="57">
        <f t="shared" si="3"/>
        <v>43389223928.178871</v>
      </c>
      <c r="R24" s="57">
        <f t="shared" si="4"/>
        <v>64589732839.491371</v>
      </c>
      <c r="S24" s="20">
        <f t="shared" si="5"/>
        <v>0.31271695100392272</v>
      </c>
      <c r="T24" s="20"/>
      <c r="U24" s="55">
        <v>46516138449.168633</v>
      </c>
      <c r="V24" s="55">
        <v>23023714465.276432</v>
      </c>
      <c r="W24" s="55">
        <v>23492423983.8922</v>
      </c>
      <c r="X24" s="20">
        <f t="shared" si="12"/>
        <v>2.7493856267781442</v>
      </c>
      <c r="Z24" s="55">
        <v>184.24748410371924</v>
      </c>
      <c r="AB24" s="55">
        <f t="shared" si="6"/>
        <v>25246552850.069366</v>
      </c>
      <c r="AC24" s="55">
        <f t="shared" si="11"/>
        <v>12496080788.986835</v>
      </c>
      <c r="AD24" s="55">
        <f t="shared" si="0"/>
        <v>12750472061.082531</v>
      </c>
      <c r="AF24" s="55">
        <f t="shared" si="7"/>
        <v>35055964619.376617</v>
      </c>
      <c r="AH24" s="57">
        <f t="shared" si="8"/>
        <v>1409356401.0676675</v>
      </c>
      <c r="AI24" s="20">
        <f t="shared" si="9"/>
        <v>4.0203041518608464E-2</v>
      </c>
      <c r="AJ24" s="20">
        <f t="shared" si="13"/>
        <v>0.1105336645040271</v>
      </c>
      <c r="AK24" s="57">
        <f t="shared" si="10"/>
        <v>33646608218.308949</v>
      </c>
      <c r="AM24" s="20">
        <f t="shared" si="14"/>
        <v>-8.4305916718082186E-2</v>
      </c>
      <c r="AN24" s="20">
        <f t="shared" si="15"/>
        <v>-0.19945423236334414</v>
      </c>
      <c r="AO24" s="20">
        <f t="shared" si="16"/>
        <v>-6.652362331714734E-3</v>
      </c>
      <c r="AP24" s="20">
        <f t="shared" si="17"/>
        <v>-0.13260736889307834</v>
      </c>
    </row>
    <row r="25" spans="2:42">
      <c r="B25" s="56">
        <v>2013</v>
      </c>
      <c r="C25" s="86">
        <v>7787714000.0000029</v>
      </c>
      <c r="D25" s="86">
        <v>11205094811.397284</v>
      </c>
      <c r="E25" s="86">
        <v>72152929438.444839</v>
      </c>
      <c r="F25" s="86">
        <v>4187792438.3167658</v>
      </c>
      <c r="G25" s="86">
        <v>115816874722.49095</v>
      </c>
      <c r="H25" s="86">
        <v>64292245.574014515</v>
      </c>
      <c r="I25" s="86">
        <v>211214697656.22382</v>
      </c>
      <c r="J25" s="87"/>
      <c r="K25" s="89">
        <f t="shared" si="18"/>
        <v>1874194627.7713234</v>
      </c>
      <c r="L25" s="55">
        <v>3093201983.7793999</v>
      </c>
      <c r="M25" s="20">
        <f t="shared" si="1"/>
        <v>0.27605317365392962</v>
      </c>
      <c r="N25" s="20">
        <v>0.20526769348919419</v>
      </c>
      <c r="O25" s="55">
        <f t="shared" si="2"/>
        <v>15670283898.942924</v>
      </c>
      <c r="P25" s="20">
        <v>0.38697078976062743</v>
      </c>
      <c r="Q25" s="57">
        <f t="shared" si="3"/>
        <v>44842626700.015236</v>
      </c>
      <c r="R25" s="57">
        <f t="shared" si="4"/>
        <v>65480307210.508888</v>
      </c>
      <c r="S25" s="20">
        <f t="shared" si="5"/>
        <v>0.31001775888288613</v>
      </c>
      <c r="T25" s="20"/>
      <c r="U25" s="55">
        <v>57643128792.283752</v>
      </c>
      <c r="V25" s="55">
        <v>32320912387.544518</v>
      </c>
      <c r="W25" s="55">
        <v>25322216404.739235</v>
      </c>
      <c r="X25" s="20">
        <f t="shared" si="12"/>
        <v>2.5858837221789868</v>
      </c>
      <c r="Z25" s="55">
        <v>228.40755931469334</v>
      </c>
      <c r="AB25" s="55">
        <f t="shared" si="6"/>
        <v>25236961931.222561</v>
      </c>
      <c r="AC25" s="55">
        <f t="shared" si="11"/>
        <v>14150544090.799417</v>
      </c>
      <c r="AD25" s="55">
        <f t="shared" si="0"/>
        <v>11086417840.423143</v>
      </c>
      <c r="AF25" s="55">
        <f t="shared" si="7"/>
        <v>28668187430.824917</v>
      </c>
      <c r="AH25" s="57">
        <f t="shared" si="8"/>
        <v>1354246765.3260441</v>
      </c>
      <c r="AI25" s="20">
        <f t="shared" si="9"/>
        <v>4.7238660225512423E-2</v>
      </c>
      <c r="AJ25" s="20">
        <f t="shared" si="13"/>
        <v>0.12215368253469648</v>
      </c>
      <c r="AK25" s="57">
        <f t="shared" si="10"/>
        <v>27313940665.498871</v>
      </c>
      <c r="AM25" s="20">
        <f t="shared" si="14"/>
        <v>-3.798902330850451E-4</v>
      </c>
      <c r="AN25" s="20">
        <f t="shared" si="15"/>
        <v>-0.13050922449675229</v>
      </c>
      <c r="AO25" s="20">
        <f t="shared" si="16"/>
        <v>-0.18221655737925291</v>
      </c>
      <c r="AP25" s="20">
        <f t="shared" si="17"/>
        <v>-3.9102696592483444E-2</v>
      </c>
    </row>
    <row r="26" spans="2:42">
      <c r="B26" s="56">
        <v>2014</v>
      </c>
      <c r="C26" s="86">
        <v>7788000000</v>
      </c>
      <c r="D26" s="86">
        <v>17481214334.277573</v>
      </c>
      <c r="E26" s="86">
        <v>85349458848.082382</v>
      </c>
      <c r="F26" s="86">
        <v>5345736869.7176819</v>
      </c>
      <c r="G26" s="86">
        <v>150570269530.26529</v>
      </c>
      <c r="H26" s="86">
        <v>32710170.198006749</v>
      </c>
      <c r="I26" s="86">
        <v>266567389752.54092</v>
      </c>
      <c r="J26" s="87"/>
      <c r="K26" s="89">
        <f t="shared" si="18"/>
        <v>1929998354.8785064</v>
      </c>
      <c r="L26" s="55">
        <v>4941814423.2829008</v>
      </c>
      <c r="M26" s="20">
        <f t="shared" si="1"/>
        <v>0.28269285695976371</v>
      </c>
      <c r="N26" s="20">
        <v>0.21294102975788048</v>
      </c>
      <c r="O26" s="55">
        <f t="shared" si="2"/>
        <v>19312728370.24086</v>
      </c>
      <c r="P26" s="20">
        <v>0.40731691961490391</v>
      </c>
      <c r="Q26" s="57">
        <f t="shared" si="3"/>
        <v>61343141776.41861</v>
      </c>
      <c r="R26" s="57">
        <f t="shared" si="4"/>
        <v>87527682924.820877</v>
      </c>
      <c r="S26" s="20">
        <f t="shared" si="5"/>
        <v>0.32835105226514888</v>
      </c>
      <c r="T26" s="20"/>
      <c r="U26" s="55">
        <v>87123853403.779678</v>
      </c>
      <c r="V26" s="55">
        <v>45831121694.548111</v>
      </c>
      <c r="W26" s="55">
        <v>41292731709.231567</v>
      </c>
      <c r="X26" s="20">
        <f t="shared" si="12"/>
        <v>2.1196873953789024</v>
      </c>
      <c r="Z26" s="55">
        <v>319.37585011041585</v>
      </c>
      <c r="AB26" s="55">
        <f t="shared" si="6"/>
        <v>27279411819.540798</v>
      </c>
      <c r="AC26" s="55">
        <f t="shared" si="11"/>
        <v>14350215170.841249</v>
      </c>
      <c r="AD26" s="55">
        <f t="shared" si="0"/>
        <v>12929196648.699545</v>
      </c>
      <c r="AF26" s="55">
        <f t="shared" si="7"/>
        <v>27405855168.623573</v>
      </c>
      <c r="AH26" s="57">
        <f t="shared" si="8"/>
        <v>1547335035.3742769</v>
      </c>
      <c r="AI26" s="20">
        <f t="shared" si="9"/>
        <v>5.6460016513032965E-2</v>
      </c>
      <c r="AJ26" s="20">
        <f t="shared" si="13"/>
        <v>0.11967758534556068</v>
      </c>
      <c r="AK26" s="57">
        <f t="shared" si="10"/>
        <v>25858520133.249298</v>
      </c>
      <c r="AM26" s="20">
        <f t="shared" si="14"/>
        <v>8.0930893896201006E-2</v>
      </c>
      <c r="AN26" s="20">
        <f t="shared" si="15"/>
        <v>0.16621949802011682</v>
      </c>
      <c r="AO26" s="20">
        <f t="shared" si="16"/>
        <v>-4.4032510435035199E-2</v>
      </c>
      <c r="AP26" s="20">
        <f t="shared" si="17"/>
        <v>0.1425798273933816</v>
      </c>
    </row>
    <row r="27" spans="2:42">
      <c r="B27" s="56">
        <v>2015</v>
      </c>
      <c r="C27" s="86">
        <v>643604000.00000012</v>
      </c>
      <c r="D27" s="86">
        <v>19200840303.689953</v>
      </c>
      <c r="E27" s="86">
        <v>9492387362.0202923</v>
      </c>
      <c r="F27" s="86">
        <v>4041110516.7898746</v>
      </c>
      <c r="G27" s="86">
        <v>122308879697.5666</v>
      </c>
      <c r="H27" s="86">
        <v>31906260.898374334</v>
      </c>
      <c r="I27" s="86">
        <v>155718728140.96506</v>
      </c>
      <c r="J27" s="87"/>
      <c r="K27" s="89">
        <f t="shared" si="18"/>
        <v>159190750.27956182</v>
      </c>
      <c r="L27" s="55">
        <v>5408028118.3203001</v>
      </c>
      <c r="M27" s="20">
        <f t="shared" si="1"/>
        <v>0.281655804266077</v>
      </c>
      <c r="N27" s="20">
        <v>0.21302959321299958</v>
      </c>
      <c r="O27" s="55">
        <f t="shared" si="2"/>
        <v>2883035547.8719225</v>
      </c>
      <c r="P27" s="20">
        <v>0.42251250192090317</v>
      </c>
      <c r="Q27" s="57">
        <f t="shared" si="3"/>
        <v>51690511562.280739</v>
      </c>
      <c r="R27" s="57">
        <f t="shared" si="4"/>
        <v>60140765978.752525</v>
      </c>
      <c r="S27" s="20">
        <f t="shared" si="5"/>
        <v>0.38621408418074049</v>
      </c>
      <c r="T27" s="20"/>
      <c r="U27" s="55">
        <v>110177161965.29912</v>
      </c>
      <c r="V27" s="55">
        <v>59302586318.881668</v>
      </c>
      <c r="W27" s="55">
        <v>50874575646.41745</v>
      </c>
      <c r="X27" s="20">
        <f t="shared" si="12"/>
        <v>1.1821379385399864</v>
      </c>
      <c r="Z27" s="55">
        <v>401.76980227815574</v>
      </c>
      <c r="AB27" s="55">
        <f t="shared" si="6"/>
        <v>27422957459.859211</v>
      </c>
      <c r="AC27" s="55">
        <f t="shared" si="11"/>
        <v>14760339374.093861</v>
      </c>
      <c r="AD27" s="55">
        <f t="shared" si="0"/>
        <v>12662618085.765352</v>
      </c>
      <c r="AF27" s="55">
        <f t="shared" si="7"/>
        <v>14968961240.425804</v>
      </c>
      <c r="AH27" s="57">
        <f t="shared" si="8"/>
        <v>1346051417.4174247</v>
      </c>
      <c r="AI27" s="20">
        <f t="shared" si="9"/>
        <v>8.9922834042900843E-2</v>
      </c>
      <c r="AJ27" s="20">
        <f t="shared" si="13"/>
        <v>0.10630119366314812</v>
      </c>
      <c r="AK27" s="57">
        <f t="shared" si="10"/>
        <v>13622909823.008379</v>
      </c>
      <c r="AM27" s="20">
        <f t="shared" si="14"/>
        <v>5.2620504161893233E-3</v>
      </c>
      <c r="AN27" s="20">
        <f t="shared" si="15"/>
        <v>-2.0618339265572661E-2</v>
      </c>
      <c r="AO27" s="20">
        <f t="shared" si="16"/>
        <v>-0.45380426378508065</v>
      </c>
      <c r="AP27" s="20">
        <f t="shared" si="17"/>
        <v>-0.1300840563647967</v>
      </c>
    </row>
    <row r="28" spans="2:42">
      <c r="B28" s="56">
        <v>2016</v>
      </c>
      <c r="C28" s="86">
        <v>0</v>
      </c>
      <c r="D28" s="86">
        <v>28133894787.252438</v>
      </c>
      <c r="E28" s="86">
        <v>-649393678.52209473</v>
      </c>
      <c r="F28" s="86">
        <v>5347306679.6547394</v>
      </c>
      <c r="G28" s="86">
        <v>50707729351.471924</v>
      </c>
      <c r="H28" s="86">
        <v>26942033.813265227</v>
      </c>
      <c r="I28" s="86">
        <v>83566479173.670242</v>
      </c>
      <c r="J28" s="87"/>
      <c r="K28" s="88"/>
      <c r="L28" s="55">
        <v>8456004559.29</v>
      </c>
      <c r="M28" s="20">
        <f t="shared" si="1"/>
        <v>0.30056288413794185</v>
      </c>
      <c r="N28" s="20">
        <v>0.21212392579955178</v>
      </c>
      <c r="O28" s="55">
        <f t="shared" si="2"/>
        <v>996539748.86501074</v>
      </c>
      <c r="P28" s="20">
        <v>0.43824237484603423</v>
      </c>
      <c r="Q28" s="57">
        <f t="shared" si="3"/>
        <v>22234082874.920517</v>
      </c>
      <c r="R28" s="57">
        <f t="shared" si="4"/>
        <v>31686627183.075527</v>
      </c>
      <c r="S28" s="20">
        <f t="shared" si="5"/>
        <v>0.37917867901582253</v>
      </c>
      <c r="T28" s="20"/>
      <c r="U28" s="55">
        <v>154678478939.93173</v>
      </c>
      <c r="V28" s="55">
        <v>69409780995.957413</v>
      </c>
      <c r="W28" s="55">
        <v>85268697943.974319</v>
      </c>
      <c r="X28" s="20">
        <f t="shared" si="12"/>
        <v>0.37160913614390101</v>
      </c>
      <c r="Z28" s="55">
        <v>552.29275296081107</v>
      </c>
      <c r="AB28" s="55">
        <f t="shared" si="6"/>
        <v>28006610282.446926</v>
      </c>
      <c r="AC28" s="55">
        <f t="shared" si="11"/>
        <v>12567570482.113951</v>
      </c>
      <c r="AD28" s="55">
        <f t="shared" si="0"/>
        <v>15439039800.332979</v>
      </c>
      <c r="AF28" s="55">
        <f t="shared" si="7"/>
        <v>5737288243.0930452</v>
      </c>
      <c r="AH28" s="57">
        <f t="shared" si="8"/>
        <v>1531072880.0908258</v>
      </c>
      <c r="AI28" s="20">
        <f t="shared" si="9"/>
        <v>0.26686351028886163</v>
      </c>
      <c r="AJ28" s="20">
        <f t="shared" si="13"/>
        <v>9.9168918526772926E-2</v>
      </c>
      <c r="AK28" s="57">
        <f t="shared" si="10"/>
        <v>4206215363.0022192</v>
      </c>
      <c r="AM28" s="20">
        <f t="shared" si="14"/>
        <v>2.1283365349709094E-2</v>
      </c>
      <c r="AN28" s="20">
        <f t="shared" si="15"/>
        <v>0.21926126933329315</v>
      </c>
      <c r="AO28" s="20">
        <f t="shared" si="16"/>
        <v>-0.61672101684660097</v>
      </c>
      <c r="AP28" s="20">
        <f t="shared" si="17"/>
        <v>0.13745497406658425</v>
      </c>
    </row>
    <row r="29" spans="2:42">
      <c r="B29" s="56">
        <v>2017</v>
      </c>
      <c r="C29" s="86">
        <v>0</v>
      </c>
      <c r="D29" s="86">
        <v>31334968750.475723</v>
      </c>
      <c r="E29" s="86">
        <v>13609982004.861237</v>
      </c>
      <c r="F29" s="86">
        <v>3383487116.2026224</v>
      </c>
      <c r="G29" s="86">
        <v>93268236931.200485</v>
      </c>
      <c r="H29" s="86">
        <v>97334472.465196416</v>
      </c>
      <c r="I29" s="86">
        <v>141694009275.20529</v>
      </c>
      <c r="J29" s="87"/>
      <c r="K29" s="88"/>
      <c r="L29" s="55">
        <v>9917075888.2999992</v>
      </c>
      <c r="M29" s="20">
        <f t="shared" si="1"/>
        <v>0.31648590324984571</v>
      </c>
      <c r="N29" s="20">
        <v>0.2209681011127427</v>
      </c>
      <c r="O29" s="55">
        <f t="shared" si="2"/>
        <v>3755014602.9995093</v>
      </c>
      <c r="P29" s="20">
        <v>0.45140227203524069</v>
      </c>
      <c r="Q29" s="57">
        <f t="shared" si="3"/>
        <v>42145431061.483185</v>
      </c>
      <c r="R29" s="57">
        <f t="shared" si="4"/>
        <v>55817521552.7827</v>
      </c>
      <c r="S29" s="20">
        <f t="shared" si="5"/>
        <v>0.39393000338053163</v>
      </c>
      <c r="T29" s="20"/>
      <c r="U29" s="55">
        <v>194101069653.59711</v>
      </c>
      <c r="V29" s="55">
        <v>97705741178.082596</v>
      </c>
      <c r="W29" s="55">
        <v>96395328475.514511</v>
      </c>
      <c r="X29" s="20">
        <f t="shared" si="12"/>
        <v>0.57904799366870741</v>
      </c>
      <c r="Z29" s="55">
        <v>681.59600411820736</v>
      </c>
      <c r="AB29" s="55">
        <f t="shared" si="6"/>
        <v>28477436557.84911</v>
      </c>
      <c r="AC29" s="55">
        <f t="shared" si="11"/>
        <v>14334846534.859932</v>
      </c>
      <c r="AD29" s="55">
        <f t="shared" si="0"/>
        <v>14142590022.989182</v>
      </c>
      <c r="AF29" s="55">
        <f t="shared" si="7"/>
        <v>8189238378.0909624</v>
      </c>
      <c r="AH29" s="57">
        <f t="shared" si="8"/>
        <v>1454978583.8503988</v>
      </c>
      <c r="AI29" s="20">
        <f t="shared" si="9"/>
        <v>0.17766958496933835</v>
      </c>
      <c r="AJ29" s="20">
        <f t="shared" si="13"/>
        <v>0.10287921671244728</v>
      </c>
      <c r="AK29" s="57">
        <f t="shared" si="10"/>
        <v>6734259794.2405634</v>
      </c>
      <c r="AM29" s="20">
        <f t="shared" si="14"/>
        <v>1.6811255294871374E-2</v>
      </c>
      <c r="AN29" s="20">
        <f t="shared" si="15"/>
        <v>-8.3972176645068064E-2</v>
      </c>
      <c r="AO29" s="20">
        <f t="shared" si="16"/>
        <v>0.42737091655622295</v>
      </c>
      <c r="AP29" s="20">
        <f t="shared" si="17"/>
        <v>-4.9699983083700716E-2</v>
      </c>
    </row>
    <row r="30" spans="2:42">
      <c r="B30" s="56">
        <v>2018</v>
      </c>
      <c r="C30" s="86">
        <v>0</v>
      </c>
      <c r="D30" s="86">
        <v>59394309428.367233</v>
      </c>
      <c r="E30" s="86">
        <v>-25362490536.242981</v>
      </c>
      <c r="F30" s="86">
        <v>-5760410345.419014</v>
      </c>
      <c r="G30" s="86">
        <v>163361826258.9259</v>
      </c>
      <c r="H30" s="86">
        <v>-277571437.98784304</v>
      </c>
      <c r="I30" s="86">
        <v>191355663367.64331</v>
      </c>
      <c r="J30" s="87"/>
      <c r="K30" s="88"/>
      <c r="L30" s="55">
        <v>21985162640.400002</v>
      </c>
      <c r="M30" s="20">
        <f t="shared" si="1"/>
        <v>0.3701560444425287</v>
      </c>
      <c r="N30" s="20">
        <v>0.24344680268722033</v>
      </c>
      <c r="O30" s="55">
        <f t="shared" si="2"/>
        <v>-7576770709.9918833</v>
      </c>
      <c r="P30" s="20">
        <v>0.49020519694572495</v>
      </c>
      <c r="Q30" s="57">
        <f t="shared" si="3"/>
        <v>79944749253.244736</v>
      </c>
      <c r="R30" s="57">
        <f t="shared" si="4"/>
        <v>94353141183.652863</v>
      </c>
      <c r="S30" s="20">
        <f t="shared" si="5"/>
        <v>0.49307733841342483</v>
      </c>
      <c r="T30" s="20"/>
      <c r="Z30" s="55">
        <v>910.78831082072168</v>
      </c>
    </row>
    <row r="31" spans="2:42">
      <c r="B31" s="56">
        <v>2019</v>
      </c>
      <c r="Z31" s="55">
        <v>1446.1170248103761</v>
      </c>
    </row>
  </sheetData>
  <mergeCells count="9">
    <mergeCell ref="P3:Q3"/>
    <mergeCell ref="AM2:AP2"/>
    <mergeCell ref="AB2:AH2"/>
    <mergeCell ref="U2:W2"/>
    <mergeCell ref="C1:I1"/>
    <mergeCell ref="E2:F2"/>
    <mergeCell ref="G2:H2"/>
    <mergeCell ref="L3:M3"/>
    <mergeCell ref="N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Reservas</vt:lpstr>
      <vt:lpstr>Producción</vt:lpstr>
      <vt:lpstr>Regalías</vt:lpstr>
      <vt:lpstr>Renta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</dc:creator>
  <cp:lastModifiedBy>Manu</cp:lastModifiedBy>
  <dcterms:created xsi:type="dcterms:W3CDTF">2017-10-09T18:46:17Z</dcterms:created>
  <dcterms:modified xsi:type="dcterms:W3CDTF">2021-04-29T18:08:48Z</dcterms:modified>
</cp:coreProperties>
</file>