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6" windowWidth="16608" windowHeight="7932" activeTab="3"/>
  </bookViews>
  <sheets>
    <sheet name="Arg TPais" sheetId="6" r:id="rId1"/>
    <sheet name="Arg Industria " sheetId="1" r:id="rId2"/>
    <sheet name="Hoja1" sheetId="5" r:id="rId3"/>
    <sheet name="Brecha productividad" sheetId="4" r:id="rId4"/>
    <sheet name="EEUU prod" sheetId="3" r:id="rId5"/>
  </sheets>
  <externalReferences>
    <externalReference r:id="rId6"/>
    <externalReference r:id="rId7"/>
  </externalReferences>
  <calcPr calcId="124519" iterate="1" calcOnSave="0"/>
</workbook>
</file>

<file path=xl/calcChain.xml><?xml version="1.0" encoding="utf-8"?>
<calcChain xmlns="http://schemas.openxmlformats.org/spreadsheetml/2006/main">
  <c r="DZ34" i="5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BA17"/>
  <c r="AC17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F35" i="1"/>
  <c r="AF34"/>
  <c r="AF33"/>
  <c r="AF32"/>
  <c r="AF31"/>
  <c r="AF30"/>
  <c r="AF29"/>
  <c r="AE35"/>
  <c r="AE34"/>
  <c r="AE33"/>
  <c r="AE32"/>
  <c r="AE31"/>
  <c r="AE30"/>
  <c r="AE29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X17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A95" i="4"/>
  <c r="A96" s="1"/>
  <c r="A94"/>
  <c r="A91"/>
  <c r="A92" s="1"/>
  <c r="A93" s="1"/>
  <c r="AK35" i="1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AK17"/>
  <c r="AK16"/>
  <c r="AK15"/>
  <c r="AK14"/>
  <c r="AK13"/>
  <c r="AK12"/>
  <c r="AK11"/>
  <c r="AK10"/>
  <c r="AK9"/>
  <c r="AE35" i="6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L35" i="1" l="1"/>
  <c r="AL34"/>
  <c r="P35"/>
  <c r="Y35" s="1"/>
  <c r="P34"/>
  <c r="Y34" s="1"/>
  <c r="P33"/>
  <c r="Y33" s="1"/>
  <c r="K35"/>
  <c r="K34"/>
  <c r="G35"/>
  <c r="G34"/>
  <c r="AF35" i="6"/>
  <c r="AF34"/>
  <c r="AF33"/>
  <c r="AB35"/>
  <c r="AC35" s="1"/>
  <c r="AB34"/>
  <c r="AC34" s="1"/>
  <c r="R35" i="1" l="1"/>
  <c r="R34"/>
  <c r="Y35" i="6"/>
  <c r="X35"/>
  <c r="W35"/>
  <c r="Y34"/>
  <c r="X34"/>
  <c r="W34"/>
  <c r="X33"/>
  <c r="Y33" s="1"/>
  <c r="W33"/>
  <c r="W32"/>
  <c r="X32" s="1"/>
  <c r="Y32" s="1"/>
  <c r="Y31"/>
  <c r="X31"/>
  <c r="W31"/>
  <c r="U35"/>
  <c r="U34"/>
  <c r="P35"/>
  <c r="P34"/>
  <c r="P33"/>
  <c r="L35"/>
  <c r="L34"/>
  <c r="L33"/>
  <c r="L32"/>
  <c r="L29"/>
  <c r="AF29" s="1"/>
  <c r="P29"/>
  <c r="AB29"/>
  <c r="K46" i="4"/>
  <c r="K64"/>
  <c r="K63"/>
  <c r="K62" s="1"/>
  <c r="K61" s="1"/>
  <c r="K60" s="1"/>
  <c r="K59" s="1"/>
  <c r="K58" s="1"/>
  <c r="K57" s="1"/>
  <c r="K56" s="1"/>
  <c r="K55" s="1"/>
  <c r="K54" s="1"/>
  <c r="K53" s="1"/>
  <c r="K52" s="1"/>
  <c r="K51" s="1"/>
  <c r="K50" s="1"/>
  <c r="K49" s="1"/>
  <c r="K48" s="1"/>
  <c r="K47" s="1"/>
  <c r="K65"/>
  <c r="AF28" i="6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G27" s="1"/>
  <c r="AF9"/>
  <c r="AF8"/>
  <c r="AF7"/>
  <c r="AF6"/>
  <c r="AL33" i="1"/>
  <c r="AL32"/>
  <c r="K33"/>
  <c r="G33"/>
  <c r="R33" s="1"/>
  <c r="AB33" i="6"/>
  <c r="AB32"/>
  <c r="U33"/>
  <c r="AB31"/>
  <c r="AB30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W28"/>
  <c r="U32"/>
  <c r="P32"/>
  <c r="U31"/>
  <c r="P31"/>
  <c r="U30"/>
  <c r="P30"/>
  <c r="U29"/>
  <c r="U28"/>
  <c r="P28"/>
  <c r="U27"/>
  <c r="P27"/>
  <c r="U26"/>
  <c r="P26"/>
  <c r="U25"/>
  <c r="T25"/>
  <c r="P25"/>
  <c r="U24"/>
  <c r="T24"/>
  <c r="P24"/>
  <c r="U23"/>
  <c r="T23"/>
  <c r="P23"/>
  <c r="U22"/>
  <c r="T22"/>
  <c r="P22"/>
  <c r="U21"/>
  <c r="T21"/>
  <c r="P21"/>
  <c r="U20"/>
  <c r="T20"/>
  <c r="P20"/>
  <c r="U19"/>
  <c r="T19"/>
  <c r="P19"/>
  <c r="U18"/>
  <c r="T18"/>
  <c r="P18"/>
  <c r="U17"/>
  <c r="U16" s="1"/>
  <c r="U15" s="1"/>
  <c r="U14" s="1"/>
  <c r="U13" s="1"/>
  <c r="U12" s="1"/>
  <c r="U11" s="1"/>
  <c r="U10" s="1"/>
  <c r="U9" s="1"/>
  <c r="U8" s="1"/>
  <c r="U7" s="1"/>
  <c r="U6" s="1"/>
  <c r="T17"/>
  <c r="P17"/>
  <c r="P16" s="1"/>
  <c r="P15" s="1"/>
  <c r="P14" s="1"/>
  <c r="P13" s="1"/>
  <c r="P12" s="1"/>
  <c r="P11" s="1"/>
  <c r="P10" s="1"/>
  <c r="P9" s="1"/>
  <c r="P8" s="1"/>
  <c r="P7" s="1"/>
  <c r="P6" s="1"/>
  <c r="T16"/>
  <c r="T15"/>
  <c r="T14"/>
  <c r="T13"/>
  <c r="T12"/>
  <c r="T11"/>
  <c r="T10"/>
  <c r="T9"/>
  <c r="T8"/>
  <c r="T7"/>
  <c r="T6"/>
  <c r="L31"/>
  <c r="AF31" s="1"/>
  <c r="L30"/>
  <c r="W30" s="1"/>
  <c r="L28"/>
  <c r="L27"/>
  <c r="L26"/>
  <c r="W26" s="1"/>
  <c r="L25"/>
  <c r="L24"/>
  <c r="L23"/>
  <c r="L22"/>
  <c r="W22" s="1"/>
  <c r="L21"/>
  <c r="L20"/>
  <c r="L19"/>
  <c r="L18"/>
  <c r="W18" s="1"/>
  <c r="L17"/>
  <c r="J17"/>
  <c r="K17" s="1"/>
  <c r="K16" s="1"/>
  <c r="K15" s="1"/>
  <c r="K14" s="1"/>
  <c r="K13" s="1"/>
  <c r="K12" s="1"/>
  <c r="K11" s="1"/>
  <c r="K10" s="1"/>
  <c r="K9" s="1"/>
  <c r="K8" s="1"/>
  <c r="K7" s="1"/>
  <c r="K6" s="1"/>
  <c r="F30"/>
  <c r="F29"/>
  <c r="F28"/>
  <c r="F27"/>
  <c r="F26"/>
  <c r="F25"/>
  <c r="F24"/>
  <c r="F23"/>
  <c r="F22"/>
  <c r="F21"/>
  <c r="F20"/>
  <c r="F19"/>
  <c r="F18"/>
  <c r="F17"/>
  <c r="E17"/>
  <c r="E16" s="1"/>
  <c r="D17"/>
  <c r="D16"/>
  <c r="D15" s="1"/>
  <c r="D14" s="1"/>
  <c r="D13" s="1"/>
  <c r="D12" s="1"/>
  <c r="D11" s="1"/>
  <c r="D10" s="1"/>
  <c r="D9" s="1"/>
  <c r="D8" s="1"/>
  <c r="D7" s="1"/>
  <c r="D6" s="1"/>
  <c r="AG8" l="1"/>
  <c r="AG9"/>
  <c r="AG13"/>
  <c r="AG17"/>
  <c r="AG21"/>
  <c r="AG25"/>
  <c r="AG14"/>
  <c r="AG18"/>
  <c r="AG22"/>
  <c r="AG26"/>
  <c r="AG12"/>
  <c r="AG20"/>
  <c r="AG24"/>
  <c r="AG33"/>
  <c r="AG11"/>
  <c r="AG19"/>
  <c r="AG35"/>
  <c r="AG34"/>
  <c r="AG6"/>
  <c r="AG7"/>
  <c r="AG16"/>
  <c r="AG28"/>
  <c r="AG29"/>
  <c r="AG10"/>
  <c r="AG15"/>
  <c r="AG23"/>
  <c r="AG31"/>
  <c r="AF30"/>
  <c r="AG30" s="1"/>
  <c r="AF32"/>
  <c r="AG32" s="1"/>
  <c r="F16"/>
  <c r="W19"/>
  <c r="W23"/>
  <c r="W27"/>
  <c r="W20"/>
  <c r="W24"/>
  <c r="X24" s="1"/>
  <c r="W17"/>
  <c r="X17" s="1"/>
  <c r="W21"/>
  <c r="W25"/>
  <c r="W29"/>
  <c r="X29" s="1"/>
  <c r="X25"/>
  <c r="X22"/>
  <c r="X23"/>
  <c r="X27"/>
  <c r="J16"/>
  <c r="E15"/>
  <c r="F15"/>
  <c r="X28" l="1"/>
  <c r="X26"/>
  <c r="X30"/>
  <c r="X21"/>
  <c r="X20"/>
  <c r="X19"/>
  <c r="X18"/>
  <c r="J15"/>
  <c r="L16"/>
  <c r="W16" s="1"/>
  <c r="X16" s="1"/>
  <c r="E14"/>
  <c r="F14"/>
  <c r="J14" l="1"/>
  <c r="L15"/>
  <c r="W15" s="1"/>
  <c r="X15" s="1"/>
  <c r="E13"/>
  <c r="F13"/>
  <c r="L14" l="1"/>
  <c r="W14" s="1"/>
  <c r="X14" s="1"/>
  <c r="J13"/>
  <c r="E12"/>
  <c r="F12"/>
  <c r="J12" l="1"/>
  <c r="L13"/>
  <c r="W13" s="1"/>
  <c r="X13" s="1"/>
  <c r="E11"/>
  <c r="F11"/>
  <c r="J11" l="1"/>
  <c r="L12"/>
  <c r="W12" s="1"/>
  <c r="X12" s="1"/>
  <c r="E10"/>
  <c r="F10"/>
  <c r="J10" l="1"/>
  <c r="L11"/>
  <c r="W11" s="1"/>
  <c r="X11" s="1"/>
  <c r="E9"/>
  <c r="F9"/>
  <c r="L10" l="1"/>
  <c r="W10" s="1"/>
  <c r="X10" s="1"/>
  <c r="AC33" s="1"/>
  <c r="J9"/>
  <c r="E8"/>
  <c r="F8"/>
  <c r="Y11" l="1"/>
  <c r="AC11" s="1"/>
  <c r="Y10"/>
  <c r="AC10" s="1"/>
  <c r="Y21"/>
  <c r="AC21" s="1"/>
  <c r="Y17"/>
  <c r="AC17" s="1"/>
  <c r="Y20"/>
  <c r="AC20" s="1"/>
  <c r="Y30"/>
  <c r="AC30" s="1"/>
  <c r="Y26"/>
  <c r="AC26" s="1"/>
  <c r="Y27"/>
  <c r="AC27" s="1"/>
  <c r="Y19"/>
  <c r="AC19" s="1"/>
  <c r="AC31"/>
  <c r="Y18"/>
  <c r="AC18" s="1"/>
  <c r="AC32"/>
  <c r="Y24"/>
  <c r="AC24" s="1"/>
  <c r="Y22"/>
  <c r="AC22" s="1"/>
  <c r="Y23"/>
  <c r="AC23" s="1"/>
  <c r="Y25"/>
  <c r="AC25" s="1"/>
  <c r="Y29"/>
  <c r="AC29" s="1"/>
  <c r="Y28"/>
  <c r="AC28" s="1"/>
  <c r="Y16"/>
  <c r="AC16" s="1"/>
  <c r="Y15"/>
  <c r="AC15" s="1"/>
  <c r="Y14"/>
  <c r="AC14" s="1"/>
  <c r="Y13"/>
  <c r="AC13" s="1"/>
  <c r="Y12"/>
  <c r="AC12" s="1"/>
  <c r="J8"/>
  <c r="L9"/>
  <c r="W9" s="1"/>
  <c r="X9" s="1"/>
  <c r="Y9" s="1"/>
  <c r="AC9" s="1"/>
  <c r="E7"/>
  <c r="F7"/>
  <c r="J7" l="1"/>
  <c r="L8"/>
  <c r="W8" s="1"/>
  <c r="X8" s="1"/>
  <c r="Y8" s="1"/>
  <c r="AC8" s="1"/>
  <c r="E6"/>
  <c r="F6"/>
  <c r="J6" l="1"/>
  <c r="L6" s="1"/>
  <c r="W6" s="1"/>
  <c r="X6" s="1"/>
  <c r="Y6" s="1"/>
  <c r="AC6" s="1"/>
  <c r="L7"/>
  <c r="W7" s="1"/>
  <c r="X7" s="1"/>
  <c r="Y7" s="1"/>
  <c r="AC7" s="1"/>
  <c r="L66" i="4" l="1"/>
  <c r="H70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T36" i="3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4"/>
  <c r="S13"/>
  <c r="S12"/>
  <c r="S11"/>
  <c r="S10"/>
  <c r="S9"/>
  <c r="S8"/>
  <c r="S7"/>
  <c r="S6"/>
  <c r="S5"/>
  <c r="S15"/>
  <c r="L14"/>
  <c r="L13"/>
  <c r="L12"/>
  <c r="L11"/>
  <c r="L10"/>
  <c r="L9"/>
  <c r="L8"/>
  <c r="L7"/>
  <c r="L6"/>
  <c r="L5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Q15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3"/>
  <c r="P12"/>
  <c r="P11"/>
  <c r="P10"/>
  <c r="P9"/>
  <c r="P8"/>
  <c r="P7"/>
  <c r="P6"/>
  <c r="P5"/>
  <c r="P14"/>
  <c r="P15"/>
  <c r="O14"/>
  <c r="O13" s="1"/>
  <c r="O12" s="1"/>
  <c r="O11" s="1"/>
  <c r="O10" s="1"/>
  <c r="O9" s="1"/>
  <c r="O8" s="1"/>
  <c r="O7" s="1"/>
  <c r="O6" s="1"/>
  <c r="O5" s="1"/>
  <c r="O15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F36" l="1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G13" s="1"/>
  <c r="F12"/>
  <c r="F11"/>
  <c r="F10"/>
  <c r="F9"/>
  <c r="G9" s="1"/>
  <c r="F8"/>
  <c r="F7"/>
  <c r="F6"/>
  <c r="F5"/>
  <c r="G5" s="1"/>
  <c r="D36"/>
  <c r="G36" s="1"/>
  <c r="D35"/>
  <c r="G35" s="1"/>
  <c r="D34"/>
  <c r="G34" s="1"/>
  <c r="D33"/>
  <c r="G33" s="1"/>
  <c r="D32"/>
  <c r="G32" s="1"/>
  <c r="D31"/>
  <c r="G31" s="1"/>
  <c r="D30"/>
  <c r="G30" s="1"/>
  <c r="D29"/>
  <c r="G29" s="1"/>
  <c r="D28"/>
  <c r="G28" s="1"/>
  <c r="D27"/>
  <c r="G27" s="1"/>
  <c r="D26"/>
  <c r="G26" s="1"/>
  <c r="D25"/>
  <c r="G25" s="1"/>
  <c r="D24"/>
  <c r="G24" s="1"/>
  <c r="D23"/>
  <c r="G23" s="1"/>
  <c r="D22"/>
  <c r="G22" s="1"/>
  <c r="D21"/>
  <c r="G21" s="1"/>
  <c r="D20"/>
  <c r="G20" s="1"/>
  <c r="D19"/>
  <c r="G19" s="1"/>
  <c r="D18"/>
  <c r="G18" s="1"/>
  <c r="D17"/>
  <c r="G17" s="1"/>
  <c r="D16"/>
  <c r="G16" s="1"/>
  <c r="D14"/>
  <c r="G14" s="1"/>
  <c r="D13"/>
  <c r="D12"/>
  <c r="G12" s="1"/>
  <c r="D11"/>
  <c r="G11" s="1"/>
  <c r="D10"/>
  <c r="G10" s="1"/>
  <c r="D9"/>
  <c r="D8"/>
  <c r="G8" s="1"/>
  <c r="D7"/>
  <c r="G7" s="1"/>
  <c r="D6"/>
  <c r="G6" s="1"/>
  <c r="D5"/>
  <c r="D15"/>
  <c r="G15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7"/>
  <c r="B6"/>
  <c r="AR28" i="1" l="1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L31"/>
  <c r="AL30"/>
  <c r="AL29"/>
  <c r="AL28"/>
  <c r="AN28" s="1"/>
  <c r="AL27"/>
  <c r="AN27" s="1"/>
  <c r="AL26"/>
  <c r="AN26" s="1"/>
  <c r="AL25"/>
  <c r="AN25" s="1"/>
  <c r="AL24"/>
  <c r="AN24" s="1"/>
  <c r="AL23"/>
  <c r="AN23" s="1"/>
  <c r="AL22"/>
  <c r="AN22" s="1"/>
  <c r="AL21"/>
  <c r="AN21" s="1"/>
  <c r="AL20"/>
  <c r="AN20" s="1"/>
  <c r="AL19"/>
  <c r="AN19" s="1"/>
  <c r="AL18"/>
  <c r="AN18" s="1"/>
  <c r="AL17"/>
  <c r="AN17" s="1"/>
  <c r="AL16"/>
  <c r="AN16" s="1"/>
  <c r="AL15"/>
  <c r="AN15" s="1"/>
  <c r="AL14"/>
  <c r="AN14" s="1"/>
  <c r="AL13"/>
  <c r="AN13" s="1"/>
  <c r="AL12"/>
  <c r="AN12" s="1"/>
  <c r="AL11"/>
  <c r="AN11" s="1"/>
  <c r="AL9"/>
  <c r="AN9" s="1"/>
  <c r="AL10"/>
  <c r="AN10" s="1"/>
  <c r="AH28"/>
  <c r="AH27"/>
  <c r="AH26"/>
  <c r="AH25"/>
  <c r="AH24"/>
  <c r="AH23"/>
  <c r="AH22"/>
  <c r="AH21"/>
  <c r="AH20"/>
  <c r="AH19"/>
  <c r="AH18"/>
  <c r="AH16"/>
  <c r="AH15"/>
  <c r="AH14"/>
  <c r="AH13"/>
  <c r="AH12"/>
  <c r="AH11"/>
  <c r="AH10"/>
  <c r="AH9"/>
  <c r="AH8"/>
  <c r="AH7"/>
  <c r="AH6"/>
  <c r="AH17"/>
  <c r="K32"/>
  <c r="K31"/>
  <c r="K30"/>
  <c r="K29"/>
  <c r="K28"/>
  <c r="K27"/>
  <c r="K26"/>
  <c r="K25"/>
  <c r="K24"/>
  <c r="K23"/>
  <c r="K22"/>
  <c r="K21"/>
  <c r="K20"/>
  <c r="K19"/>
  <c r="K18"/>
  <c r="K17"/>
  <c r="K16" s="1"/>
  <c r="K15" s="1"/>
  <c r="K14" s="1"/>
  <c r="K13" s="1"/>
  <c r="K12" s="1"/>
  <c r="K11" s="1"/>
  <c r="K10" s="1"/>
  <c r="K9" s="1"/>
  <c r="K8" s="1"/>
  <c r="K7" s="1"/>
  <c r="K6" s="1"/>
  <c r="P32"/>
  <c r="Y32" s="1"/>
  <c r="P31"/>
  <c r="Y31" s="1"/>
  <c r="G32"/>
  <c r="G31"/>
  <c r="R32" l="1"/>
  <c r="R31"/>
  <c r="A79" i="4"/>
  <c r="A80" s="1"/>
  <c r="A81" s="1"/>
  <c r="A82" s="1"/>
  <c r="A83" s="1"/>
  <c r="A84" s="1"/>
  <c r="A85" s="1"/>
  <c r="A86" s="1"/>
  <c r="A87" s="1"/>
  <c r="A88" s="1"/>
  <c r="A89" s="1"/>
  <c r="A90" s="1"/>
  <c r="A78"/>
  <c r="P17" i="1" l="1"/>
  <c r="P29"/>
  <c r="Y29" s="1"/>
  <c r="P28"/>
  <c r="Y28" s="1"/>
  <c r="P27"/>
  <c r="Y27" s="1"/>
  <c r="P26"/>
  <c r="Y26" s="1"/>
  <c r="P25"/>
  <c r="Y25" s="1"/>
  <c r="P24"/>
  <c r="Y24" s="1"/>
  <c r="P23"/>
  <c r="Y23" s="1"/>
  <c r="P22"/>
  <c r="Y22" s="1"/>
  <c r="P21"/>
  <c r="Y21" s="1"/>
  <c r="P20"/>
  <c r="Y20" s="1"/>
  <c r="P19"/>
  <c r="Y19" s="1"/>
  <c r="P18"/>
  <c r="Y18" s="1"/>
  <c r="P30"/>
  <c r="Y30" s="1"/>
  <c r="O16"/>
  <c r="O15"/>
  <c r="O14"/>
  <c r="O13"/>
  <c r="O12"/>
  <c r="O11"/>
  <c r="O10"/>
  <c r="O9"/>
  <c r="O8"/>
  <c r="O7"/>
  <c r="O6"/>
  <c r="O25"/>
  <c r="O24"/>
  <c r="O23"/>
  <c r="O22"/>
  <c r="O21"/>
  <c r="O20"/>
  <c r="O19"/>
  <c r="O18"/>
  <c r="O17"/>
  <c r="P16" l="1"/>
  <c r="P15" s="1"/>
  <c r="P14" s="1"/>
  <c r="P13" s="1"/>
  <c r="P12" s="1"/>
  <c r="P11" s="1"/>
  <c r="P10" s="1"/>
  <c r="P9" s="1"/>
  <c r="P8" s="1"/>
  <c r="P7" s="1"/>
  <c r="P6" s="1"/>
  <c r="Y17"/>
  <c r="AA23"/>
  <c r="AA27"/>
  <c r="AA18"/>
  <c r="AA26"/>
  <c r="AA30"/>
  <c r="AA21"/>
  <c r="AA29"/>
  <c r="AA20"/>
  <c r="AA24"/>
  <c r="G30"/>
  <c r="R30" s="1"/>
  <c r="G29"/>
  <c r="R29" s="1"/>
  <c r="G28"/>
  <c r="R28" s="1"/>
  <c r="G27"/>
  <c r="R27" s="1"/>
  <c r="G26"/>
  <c r="R26" s="1"/>
  <c r="G25"/>
  <c r="R25" s="1"/>
  <c r="G24"/>
  <c r="R24" s="1"/>
  <c r="G23"/>
  <c r="R23" s="1"/>
  <c r="G22"/>
  <c r="R22" s="1"/>
  <c r="G21"/>
  <c r="R21" s="1"/>
  <c r="G20"/>
  <c r="R20" s="1"/>
  <c r="G19"/>
  <c r="R19" s="1"/>
  <c r="G18"/>
  <c r="R18" s="1"/>
  <c r="G17"/>
  <c r="R17" s="1"/>
  <c r="E17"/>
  <c r="F17" s="1"/>
  <c r="F16" s="1"/>
  <c r="F15" s="1"/>
  <c r="F14" s="1"/>
  <c r="F13" s="1"/>
  <c r="F12" s="1"/>
  <c r="F11" s="1"/>
  <c r="F10" s="1"/>
  <c r="F9" s="1"/>
  <c r="F8" s="1"/>
  <c r="F7" s="1"/>
  <c r="F6" s="1"/>
  <c r="AA17" l="1"/>
  <c r="AA35"/>
  <c r="AA34"/>
  <c r="AA33"/>
  <c r="AA31"/>
  <c r="AA32"/>
  <c r="AA28"/>
  <c r="AA25"/>
  <c r="AA22"/>
  <c r="AA19"/>
  <c r="S34"/>
  <c r="S35"/>
  <c r="S33"/>
  <c r="S18"/>
  <c r="S22"/>
  <c r="S26"/>
  <c r="S30"/>
  <c r="S17"/>
  <c r="S32"/>
  <c r="S31"/>
  <c r="S19"/>
  <c r="S23"/>
  <c r="S27"/>
  <c r="S21"/>
  <c r="S25"/>
  <c r="S29"/>
  <c r="S20"/>
  <c r="S24"/>
  <c r="S28"/>
  <c r="E16"/>
  <c r="G16" l="1"/>
  <c r="R16" s="1"/>
  <c r="S16" s="1"/>
  <c r="E15"/>
  <c r="G15" l="1"/>
  <c r="R15" s="1"/>
  <c r="S15" s="1"/>
  <c r="E14"/>
  <c r="E13" l="1"/>
  <c r="G14"/>
  <c r="R14" s="1"/>
  <c r="S14" s="1"/>
  <c r="G13" l="1"/>
  <c r="R13" s="1"/>
  <c r="S13" s="1"/>
  <c r="E12"/>
  <c r="G12" l="1"/>
  <c r="R12" s="1"/>
  <c r="S12" s="1"/>
  <c r="E11"/>
  <c r="E10" l="1"/>
  <c r="G11"/>
  <c r="R11" s="1"/>
  <c r="S11" s="1"/>
  <c r="E9" l="1"/>
  <c r="G10"/>
  <c r="R10" s="1"/>
  <c r="S10" s="1"/>
  <c r="T35" l="1"/>
  <c r="AM35" s="1"/>
  <c r="T34"/>
  <c r="AM34" s="1"/>
  <c r="T33"/>
  <c r="AM33" s="1"/>
  <c r="T32"/>
  <c r="AM32" s="1"/>
  <c r="T31"/>
  <c r="AM31" s="1"/>
  <c r="T10"/>
  <c r="T22"/>
  <c r="T17"/>
  <c r="T30"/>
  <c r="AM30" s="1"/>
  <c r="T26"/>
  <c r="T18"/>
  <c r="T23"/>
  <c r="T27"/>
  <c r="T21"/>
  <c r="T25"/>
  <c r="T29"/>
  <c r="AM29" s="1"/>
  <c r="T20"/>
  <c r="T24"/>
  <c r="T28"/>
  <c r="T19"/>
  <c r="T16"/>
  <c r="T15"/>
  <c r="T14"/>
  <c r="T13"/>
  <c r="T12"/>
  <c r="T11"/>
  <c r="E8"/>
  <c r="G9"/>
  <c r="R9" s="1"/>
  <c r="S9" s="1"/>
  <c r="J94" i="4" l="1"/>
  <c r="AI34" i="6"/>
  <c r="AI33"/>
  <c r="J93" i="4"/>
  <c r="J95"/>
  <c r="AI35" i="6"/>
  <c r="AI29"/>
  <c r="J89" i="4"/>
  <c r="AI32" i="6"/>
  <c r="J92" i="4"/>
  <c r="AI30" i="6"/>
  <c r="J90" i="4"/>
  <c r="AI31" i="6"/>
  <c r="J91" i="4"/>
  <c r="AM13" i="1"/>
  <c r="AQ13"/>
  <c r="AM23"/>
  <c r="AQ23"/>
  <c r="AM17"/>
  <c r="AQ17"/>
  <c r="AM12"/>
  <c r="AQ12"/>
  <c r="AM16"/>
  <c r="AQ16"/>
  <c r="AM20"/>
  <c r="AQ20"/>
  <c r="AM27"/>
  <c r="AQ27"/>
  <c r="AM11"/>
  <c r="AQ11"/>
  <c r="AM15"/>
  <c r="AQ15"/>
  <c r="AM24"/>
  <c r="AQ24"/>
  <c r="AM21"/>
  <c r="AQ21"/>
  <c r="AM26"/>
  <c r="AQ26"/>
  <c r="AM10"/>
  <c r="AQ10"/>
  <c r="AM14"/>
  <c r="AQ14"/>
  <c r="AM28"/>
  <c r="AQ28"/>
  <c r="AM25"/>
  <c r="AQ25"/>
  <c r="AM18"/>
  <c r="AQ18"/>
  <c r="AM22"/>
  <c r="AQ22"/>
  <c r="AM19"/>
  <c r="AQ19"/>
  <c r="T9"/>
  <c r="E7"/>
  <c r="G8"/>
  <c r="R8" s="1"/>
  <c r="S8" s="1"/>
  <c r="AI22" i="6" l="1"/>
  <c r="J82" i="4"/>
  <c r="AI25" i="6"/>
  <c r="J85" i="4"/>
  <c r="AI14" i="6"/>
  <c r="J74" i="4"/>
  <c r="AI26" i="6"/>
  <c r="J86" i="4"/>
  <c r="AI24" i="6"/>
  <c r="J84" i="4"/>
  <c r="AI11" i="6"/>
  <c r="J71" i="4"/>
  <c r="AI20" i="6"/>
  <c r="J80" i="4"/>
  <c r="AI12" i="6"/>
  <c r="J72" i="4"/>
  <c r="AI23" i="6"/>
  <c r="J83" i="4"/>
  <c r="AI19" i="6"/>
  <c r="J79" i="4"/>
  <c r="AI18" i="6"/>
  <c r="J78" i="4"/>
  <c r="AI28" i="6"/>
  <c r="J88" i="4"/>
  <c r="AI10" i="6"/>
  <c r="J70" i="4"/>
  <c r="AI21" i="6"/>
  <c r="J81" i="4"/>
  <c r="AI15" i="6"/>
  <c r="J75" i="4"/>
  <c r="AI27" i="6"/>
  <c r="J87" i="4"/>
  <c r="AI16" i="6"/>
  <c r="J76" i="4"/>
  <c r="AI17" i="6"/>
  <c r="J77" i="4"/>
  <c r="AI13" i="6"/>
  <c r="J73" i="4"/>
  <c r="AM9" i="1"/>
  <c r="AQ9"/>
  <c r="T8"/>
  <c r="E6"/>
  <c r="G6" s="1"/>
  <c r="R6" s="1"/>
  <c r="S6" s="1"/>
  <c r="G7"/>
  <c r="R7" s="1"/>
  <c r="S7" s="1"/>
  <c r="AI9" i="6" l="1"/>
  <c r="J69" i="4"/>
  <c r="AQ8" i="1"/>
  <c r="T7"/>
  <c r="T6"/>
  <c r="AQ7" l="1"/>
  <c r="AQ6"/>
  <c r="AK8" l="1"/>
  <c r="AL8" s="1"/>
  <c r="AN8" l="1"/>
  <c r="AM8"/>
  <c r="AK7"/>
  <c r="AL7" s="1"/>
  <c r="AN7" l="1"/>
  <c r="AM7"/>
  <c r="J68" i="4"/>
  <c r="AI8" i="6"/>
  <c r="AK6" i="1"/>
  <c r="AL6" s="1"/>
  <c r="AN6" l="1"/>
  <c r="AM6"/>
  <c r="J67" i="4"/>
  <c r="AI7" i="6"/>
  <c r="J66" i="4" l="1"/>
  <c r="J65" s="1"/>
  <c r="AI6" i="6"/>
  <c r="L67" i="4" l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65"/>
  <c r="J64"/>
  <c r="J63" s="1"/>
  <c r="J62" s="1"/>
  <c r="J61" s="1"/>
  <c r="J60" s="1"/>
  <c r="J59" s="1"/>
  <c r="J58" s="1"/>
  <c r="J57" s="1"/>
  <c r="J56" s="1"/>
  <c r="J55" s="1"/>
  <c r="J54" s="1"/>
  <c r="J53" s="1"/>
  <c r="J52" s="1"/>
  <c r="J51" s="1"/>
  <c r="J50" s="1"/>
  <c r="J49" s="1"/>
  <c r="J48" s="1"/>
  <c r="J47" s="1"/>
  <c r="J46" s="1"/>
  <c r="L64" l="1"/>
  <c r="L63" s="1"/>
  <c r="L62" s="1"/>
  <c r="L61" s="1"/>
  <c r="L60" s="1"/>
  <c r="L59" s="1"/>
  <c r="L58" s="1"/>
  <c r="L57" s="1"/>
  <c r="L56" s="1"/>
  <c r="L55" s="1"/>
  <c r="L54" s="1"/>
  <c r="L53" s="1"/>
  <c r="L52" s="1"/>
  <c r="L51" s="1"/>
  <c r="L50" s="1"/>
  <c r="L49" s="1"/>
  <c r="L48" s="1"/>
  <c r="L47" s="1"/>
</calcChain>
</file>

<file path=xl/sharedStrings.xml><?xml version="1.0" encoding="utf-8"?>
<sst xmlns="http://schemas.openxmlformats.org/spreadsheetml/2006/main" count="336" uniqueCount="120">
  <si>
    <t>base 2004</t>
  </si>
  <si>
    <t>base 1993</t>
  </si>
  <si>
    <t>empalme propio</t>
  </si>
  <si>
    <t>1. aplicar variación interanual</t>
  </si>
  <si>
    <t>2. diferencia porcentual del punto de partida distribuida por tasa geométrica a los largo de los años</t>
  </si>
  <si>
    <t>Millones de pesos</t>
  </si>
  <si>
    <t>Industria Manufacturera</t>
  </si>
  <si>
    <t>empalme</t>
  </si>
  <si>
    <t>x variación</t>
  </si>
  <si>
    <t>Empleo</t>
  </si>
  <si>
    <t>B.19 Productividad del trabajo en la industria.Índice con base 1997=100</t>
  </si>
  <si>
    <t>JIC</t>
  </si>
  <si>
    <t>índice de productividad</t>
  </si>
  <si>
    <t>Relativa</t>
  </si>
  <si>
    <t>Argentina /</t>
  </si>
  <si>
    <t>Argentina</t>
  </si>
  <si>
    <t>EstadosUnidos</t>
  </si>
  <si>
    <t>EE.UU.</t>
  </si>
  <si>
    <t>1997=100</t>
  </si>
  <si>
    <t>%</t>
  </si>
  <si>
    <t>2004=100</t>
  </si>
  <si>
    <t>1993=100</t>
  </si>
  <si>
    <t>Empalme IPI</t>
  </si>
  <si>
    <t>IVF</t>
  </si>
  <si>
    <t>VA empalmado</t>
  </si>
  <si>
    <t>a precios constantes</t>
  </si>
  <si>
    <t>IVF Implicto</t>
  </si>
  <si>
    <t>Encuesta Industrial</t>
  </si>
  <si>
    <t>Productividad</t>
  </si>
  <si>
    <t>Voúmen físico en el VA</t>
  </si>
  <si>
    <t>BEA</t>
  </si>
  <si>
    <t>3. serie empalmada</t>
  </si>
  <si>
    <t>va pb a precios corrientes</t>
  </si>
  <si>
    <t>va pb a precios constantes</t>
  </si>
  <si>
    <t>var interanual</t>
  </si>
  <si>
    <t>Empalme trucho</t>
  </si>
  <si>
    <t xml:space="preserve">en el va empalmado </t>
  </si>
  <si>
    <t>Volúmen Físico</t>
  </si>
  <si>
    <t>Productividad del trabajo con</t>
  </si>
  <si>
    <t>empleo Ind. Propio</t>
  </si>
  <si>
    <t>Por VA</t>
  </si>
  <si>
    <t>Por IVF</t>
  </si>
  <si>
    <t>IOO encuesta Industrial</t>
  </si>
  <si>
    <t xml:space="preserve">IOO </t>
  </si>
  <si>
    <t>2012=100</t>
  </si>
  <si>
    <t>engaged</t>
  </si>
  <si>
    <t>full time employees</t>
  </si>
  <si>
    <t>productividad</t>
  </si>
  <si>
    <t>BLS</t>
  </si>
  <si>
    <t>Output</t>
  </si>
  <si>
    <t>Labor</t>
  </si>
  <si>
    <t>VA</t>
  </si>
  <si>
    <t>empleo engaged</t>
  </si>
  <si>
    <t>base 1998</t>
  </si>
  <si>
    <t>base 1987</t>
  </si>
  <si>
    <t>full time empl</t>
  </si>
  <si>
    <t>Actulización a lo JIC en base a bls y Encuesta Industrial</t>
  </si>
  <si>
    <t>Actualización propia en bas BLS y productividad por VA/SIPA-EPH</t>
  </si>
  <si>
    <t>EEUU</t>
  </si>
  <si>
    <t>datos sacados de planilla JK</t>
  </si>
  <si>
    <t>Total País</t>
  </si>
  <si>
    <t>indec a precios corrientes</t>
  </si>
  <si>
    <t>3. nueva serie emplamada</t>
  </si>
  <si>
    <t>a precios básicos</t>
  </si>
  <si>
    <t>a precios productor</t>
  </si>
  <si>
    <t>a precios de mercado</t>
  </si>
  <si>
    <t>Va a pmercado a p constantes</t>
  </si>
  <si>
    <t>Industria</t>
  </si>
  <si>
    <t>por VA</t>
  </si>
  <si>
    <t>empleo propio</t>
  </si>
  <si>
    <t>ipc</t>
  </si>
  <si>
    <t>2004=1</t>
  </si>
  <si>
    <t>Va</t>
  </si>
  <si>
    <t>$ adquisito vonstante</t>
  </si>
  <si>
    <t xml:space="preserve"> $2004</t>
  </si>
  <si>
    <t>empleo Total Propio</t>
  </si>
  <si>
    <t>Voúmen físico en el VBP</t>
  </si>
  <si>
    <t xml:space="preserve">VBP </t>
  </si>
  <si>
    <t>P Corrientes</t>
  </si>
  <si>
    <t>P Constantes</t>
  </si>
  <si>
    <t>Implícito</t>
  </si>
  <si>
    <t>deflactado por IPI VA</t>
  </si>
  <si>
    <t>VBP p corrientes</t>
  </si>
  <si>
    <t>VBP</t>
  </si>
  <si>
    <t>IPrecioI VBP</t>
  </si>
  <si>
    <t>Diferencia</t>
  </si>
  <si>
    <t>con IVF VA</t>
  </si>
  <si>
    <t>con IVF VBP</t>
  </si>
  <si>
    <t>Indice de Producción Industrial Nuevo</t>
  </si>
  <si>
    <t>TOTAL</t>
  </si>
  <si>
    <t>Elaboración de productos alimenticios y bebidas</t>
  </si>
  <si>
    <t>Elaboración de productos de tabaco</t>
  </si>
  <si>
    <t>Fabricación de productos textiles</t>
  </si>
  <si>
    <t>Fabricación de prendas de vestir; terminación y teñido de pieles</t>
  </si>
  <si>
    <t>Curtido y terminación de cueros; fabricación de artículos de marroquinería y otros</t>
  </si>
  <si>
    <t>Producción de madera y fabricación de productos de madera, corcho y paja, excepto muebles</t>
  </si>
  <si>
    <t>Fabricación de papel y de  productos de papel</t>
  </si>
  <si>
    <t>Edición e impresión; reproducción de grabaciones</t>
  </si>
  <si>
    <t>Fabricación de coque, productos de la refinación del petróleo y combustible nuclear</t>
  </si>
  <si>
    <t>Fabricación de sustancias y productos químicos</t>
  </si>
  <si>
    <t>Fabricación de productos de caucho y plástico</t>
  </si>
  <si>
    <t>Fabricación de productos minerales no metálicos</t>
  </si>
  <si>
    <t>Fabricación de metales comunes</t>
  </si>
  <si>
    <t>Fabricación de productos elaborados de metal, excepto maquinaria y equipo</t>
  </si>
  <si>
    <t>Fabricación de maquinaria y equipo n.c.p.</t>
  </si>
  <si>
    <t>Fabricación de maquinaria de oficina, contabilidad e informática</t>
  </si>
  <si>
    <t>Fabricación de maquinaria y aparatos eléctricos  n.c.p.</t>
  </si>
  <si>
    <t>Fabricación de equipos y aparatos de radio, televisión y comunicaciones</t>
  </si>
  <si>
    <t>Fabricación de instrumentos médicos, ópticos y de precisión; fabricación de relojes</t>
  </si>
  <si>
    <t>Fabricación de vehículos automotores, remolques y semirremolques</t>
  </si>
  <si>
    <t>Fabricación de equipo de transporte n.c.p.</t>
  </si>
  <si>
    <t>Fabricación de muebles y colchones; industrias manufactureras n.c.p.</t>
  </si>
  <si>
    <t>Reciclamiento</t>
  </si>
  <si>
    <t>Reparación, mantenimiento e instalación de maquinas y equipos</t>
  </si>
  <si>
    <t>Base 2004</t>
  </si>
  <si>
    <t>va pb a precios de 2004</t>
  </si>
  <si>
    <t>IVF Implicto en el VA</t>
  </si>
  <si>
    <t>Empleo Formal</t>
  </si>
  <si>
    <t>Empleo Formal Indice</t>
  </si>
  <si>
    <t>Indice productividad</t>
  </si>
</sst>
</file>

<file path=xl/styles.xml><?xml version="1.0" encoding="utf-8"?>
<styleSheet xmlns="http://schemas.openxmlformats.org/spreadsheetml/2006/main">
  <numFmts count="7">
    <numFmt numFmtId="6" formatCode="&quot;$&quot;\ #,##0;[Red]&quot;$&quot;\ \-#,##0"/>
    <numFmt numFmtId="43" formatCode="_ * #,##0.00_ ;_ * \-#,##0.00_ ;_ * &quot;-&quot;??_ ;_ @_ "/>
    <numFmt numFmtId="164" formatCode="_ * #,##0_ ;_ * \-#,##0_ ;_ * &quot;-&quot;??_ ;_ @_ "/>
    <numFmt numFmtId="165" formatCode="_ * #,##0.000000_ ;_ * \-#,##0.000000_ ;_ * &quot;-&quot;??_ ;_ @_ "/>
    <numFmt numFmtId="166" formatCode="0.0000"/>
    <numFmt numFmtId="167" formatCode="0.0"/>
    <numFmt numFmtId="168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0" fillId="0" borderId="0" xfId="1" applyNumberFormat="1" applyFont="1" applyBorder="1"/>
    <xf numFmtId="0" fontId="0" fillId="0" borderId="0" xfId="0" applyFont="1" applyBorder="1"/>
    <xf numFmtId="43" fontId="0" fillId="0" borderId="0" xfId="0" applyNumberFormat="1" applyFont="1" applyBorder="1"/>
    <xf numFmtId="164" fontId="0" fillId="0" borderId="0" xfId="0" applyNumberFormat="1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166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 wrapText="1"/>
    </xf>
    <xf numFmtId="4" fontId="5" fillId="0" borderId="10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4" fontId="5" fillId="0" borderId="11" xfId="0" applyNumberFormat="1" applyFont="1" applyBorder="1" applyAlignment="1">
      <alignment horizontal="center" vertical="center" wrapText="1"/>
    </xf>
    <xf numFmtId="1" fontId="5" fillId="0" borderId="15" xfId="0" applyNumberFormat="1" applyFont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/>
    <xf numFmtId="1" fontId="5" fillId="2" borderId="9" xfId="0" applyNumberFormat="1" applyFont="1" applyFill="1" applyBorder="1" applyAlignment="1">
      <alignment horizontal="center" vertical="center" wrapText="1"/>
    </xf>
    <xf numFmtId="4" fontId="5" fillId="2" borderId="11" xfId="0" applyNumberFormat="1" applyFont="1" applyFill="1" applyBorder="1" applyAlignment="1">
      <alignment horizontal="center" vertical="center" wrapText="1"/>
    </xf>
    <xf numFmtId="0" fontId="5" fillId="2" borderId="0" xfId="0" applyFont="1" applyFill="1"/>
    <xf numFmtId="0" fontId="0" fillId="0" borderId="0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2" xfId="0" applyBorder="1"/>
    <xf numFmtId="0" fontId="0" fillId="0" borderId="22" xfId="0" applyFill="1" applyBorder="1"/>
    <xf numFmtId="0" fontId="0" fillId="0" borderId="25" xfId="0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Font="1" applyBorder="1"/>
    <xf numFmtId="2" fontId="0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164" fontId="0" fillId="0" borderId="0" xfId="0" applyNumberFormat="1" applyFont="1" applyFill="1" applyBorder="1"/>
    <xf numFmtId="164" fontId="2" fillId="0" borderId="0" xfId="1" applyNumberFormat="1" applyFont="1" applyFill="1" applyBorder="1"/>
    <xf numFmtId="165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center"/>
    </xf>
    <xf numFmtId="167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20" xfId="0" applyBorder="1"/>
    <xf numFmtId="0" fontId="0" fillId="0" borderId="26" xfId="0" applyFont="1" applyBorder="1"/>
    <xf numFmtId="0" fontId="0" fillId="0" borderId="28" xfId="0" applyFont="1" applyBorder="1"/>
    <xf numFmtId="0" fontId="0" fillId="0" borderId="2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0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" xfId="0" applyBorder="1"/>
    <xf numFmtId="0" fontId="0" fillId="0" borderId="25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7" fontId="0" fillId="2" borderId="0" xfId="0" applyNumberFormat="1" applyFill="1"/>
    <xf numFmtId="167" fontId="0" fillId="0" borderId="0" xfId="0" applyNumberFormat="1" applyFill="1"/>
    <xf numFmtId="0" fontId="6" fillId="2" borderId="0" xfId="0" applyFont="1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6" xfId="0" applyBorder="1"/>
    <xf numFmtId="167" fontId="0" fillId="0" borderId="27" xfId="0" applyNumberFormat="1" applyBorder="1"/>
    <xf numFmtId="167" fontId="0" fillId="2" borderId="27" xfId="0" applyNumberFormat="1" applyFill="1" applyBorder="1"/>
    <xf numFmtId="167" fontId="0" fillId="0" borderId="28" xfId="0" applyNumberFormat="1" applyBorder="1"/>
    <xf numFmtId="0" fontId="0" fillId="0" borderId="27" xfId="0" applyBorder="1"/>
    <xf numFmtId="0" fontId="0" fillId="2" borderId="27" xfId="0" applyFill="1" applyBorder="1"/>
    <xf numFmtId="2" fontId="0" fillId="0" borderId="17" xfId="0" applyNumberFormat="1" applyFill="1" applyBorder="1"/>
    <xf numFmtId="2" fontId="0" fillId="0" borderId="19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0" borderId="20" xfId="0" applyNumberFormat="1" applyFill="1" applyBorder="1"/>
    <xf numFmtId="2" fontId="0" fillId="0" borderId="22" xfId="0" applyNumberFormat="1" applyFill="1" applyBorder="1"/>
    <xf numFmtId="1" fontId="5" fillId="3" borderId="9" xfId="0" applyNumberFormat="1" applyFont="1" applyFill="1" applyBorder="1" applyAlignment="1">
      <alignment horizontal="center" vertical="center" wrapText="1"/>
    </xf>
    <xf numFmtId="4" fontId="5" fillId="3" borderId="11" xfId="0" applyNumberFormat="1" applyFont="1" applyFill="1" applyBorder="1" applyAlignment="1">
      <alignment horizontal="center" vertical="center" wrapText="1"/>
    </xf>
    <xf numFmtId="0" fontId="5" fillId="3" borderId="0" xfId="0" applyFont="1" applyFill="1"/>
    <xf numFmtId="4" fontId="5" fillId="3" borderId="0" xfId="0" applyNumberFormat="1" applyFont="1" applyFill="1"/>
    <xf numFmtId="2" fontId="5" fillId="2" borderId="0" xfId="0" applyNumberFormat="1" applyFont="1" applyFill="1"/>
    <xf numFmtId="167" fontId="5" fillId="0" borderId="0" xfId="0" applyNumberFormat="1" applyFont="1"/>
    <xf numFmtId="167" fontId="5" fillId="3" borderId="0" xfId="0" applyNumberFormat="1" applyFont="1" applyFill="1"/>
    <xf numFmtId="167" fontId="5" fillId="2" borderId="0" xfId="0" applyNumberFormat="1" applyFont="1" applyFill="1"/>
    <xf numFmtId="167" fontId="0" fillId="0" borderId="26" xfId="0" applyNumberFormat="1" applyFont="1" applyFill="1" applyBorder="1"/>
    <xf numFmtId="167" fontId="0" fillId="0" borderId="27" xfId="0" applyNumberFormat="1" applyFont="1" applyFill="1" applyBorder="1"/>
    <xf numFmtId="1" fontId="5" fillId="4" borderId="9" xfId="0" applyNumberFormat="1" applyFont="1" applyFill="1" applyBorder="1" applyAlignment="1">
      <alignment horizontal="center" vertical="center" wrapText="1"/>
    </xf>
    <xf numFmtId="4" fontId="5" fillId="4" borderId="11" xfId="0" applyNumberFormat="1" applyFont="1" applyFill="1" applyBorder="1" applyAlignment="1">
      <alignment horizontal="center" vertical="center" wrapText="1"/>
    </xf>
    <xf numFmtId="0" fontId="5" fillId="4" borderId="0" xfId="0" applyFont="1" applyFill="1"/>
    <xf numFmtId="167" fontId="5" fillId="4" borderId="0" xfId="0" applyNumberFormat="1" applyFont="1" applyFill="1"/>
    <xf numFmtId="2" fontId="5" fillId="4" borderId="0" xfId="0" applyNumberFormat="1" applyFont="1" applyFill="1"/>
    <xf numFmtId="4" fontId="5" fillId="4" borderId="0" xfId="0" applyNumberFormat="1" applyFont="1" applyFill="1"/>
    <xf numFmtId="165" fontId="0" fillId="2" borderId="0" xfId="0" applyNumberFormat="1" applyFont="1" applyFill="1" applyBorder="1"/>
    <xf numFmtId="164" fontId="0" fillId="2" borderId="0" xfId="0" applyNumberFormat="1" applyFont="1" applyFill="1" applyBorder="1"/>
    <xf numFmtId="0" fontId="0" fillId="2" borderId="0" xfId="0" applyFont="1" applyFill="1" applyBorder="1"/>
    <xf numFmtId="0" fontId="0" fillId="0" borderId="20" xfId="0" applyFont="1" applyBorder="1"/>
    <xf numFmtId="0" fontId="0" fillId="0" borderId="22" xfId="0" applyFont="1" applyBorder="1"/>
    <xf numFmtId="0" fontId="0" fillId="0" borderId="28" xfId="0" applyFont="1" applyBorder="1" applyAlignment="1">
      <alignment horizontal="center"/>
    </xf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Border="1" applyAlignment="1">
      <alignment horizontal="right"/>
    </xf>
    <xf numFmtId="167" fontId="0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6" fontId="0" fillId="0" borderId="0" xfId="0" quotePrefix="1" applyNumberFormat="1" applyFill="1" applyBorder="1" applyAlignment="1">
      <alignment horizontal="center"/>
    </xf>
    <xf numFmtId="1" fontId="0" fillId="0" borderId="0" xfId="0" applyNumberFormat="1" applyFont="1" applyBorder="1"/>
    <xf numFmtId="2" fontId="0" fillId="2" borderId="0" xfId="0" applyNumberFormat="1" applyFont="1" applyFill="1" applyBorder="1"/>
    <xf numFmtId="2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/>
    <xf numFmtId="167" fontId="0" fillId="2" borderId="0" xfId="0" applyNumberFormat="1" applyFont="1" applyFill="1" applyBorder="1"/>
    <xf numFmtId="167" fontId="0" fillId="2" borderId="27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2" fontId="5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9" fontId="0" fillId="0" borderId="0" xfId="3" applyFont="1" applyFill="1" applyBorder="1" applyAlignment="1">
      <alignment horizontal="center"/>
    </xf>
    <xf numFmtId="168" fontId="0" fillId="0" borderId="0" xfId="3" applyNumberFormat="1" applyFont="1" applyFill="1" applyBorder="1" applyAlignment="1">
      <alignment horizontal="center"/>
    </xf>
    <xf numFmtId="0" fontId="0" fillId="0" borderId="25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</cellXfs>
  <cellStyles count="4">
    <cellStyle name="ANCLAS,REZONES Y SUS PARTES,DE FUNDICION,DE HIERRO O DE ACERO" xfId="2"/>
    <cellStyle name="Millares" xfId="1" builtinId="3"/>
    <cellStyle name="Normal" xfId="0" builtinId="0"/>
    <cellStyle name="Porcentual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Productividad </a:t>
            </a:r>
            <a:r>
              <a:rPr lang="en-US" baseline="0"/>
              <a:t> Arg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'Arg TPais'!$A$6:$A$35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TPais'!$AC$6:$AC$35</c:f>
              <c:numCache>
                <c:formatCode>0.0</c:formatCode>
                <c:ptCount val="30"/>
                <c:pt idx="0">
                  <c:v>83.242245208610768</c:v>
                </c:pt>
                <c:pt idx="1">
                  <c:v>90.233889388601312</c:v>
                </c:pt>
                <c:pt idx="2">
                  <c:v>91.413861112593594</c:v>
                </c:pt>
                <c:pt idx="3">
                  <c:v>97.130778971027055</c:v>
                </c:pt>
                <c:pt idx="4">
                  <c:v>100</c:v>
                </c:pt>
                <c:pt idx="5">
                  <c:v>101.25326066566977</c:v>
                </c:pt>
                <c:pt idx="6">
                  <c:v>97.371896049249699</c:v>
                </c:pt>
                <c:pt idx="7">
                  <c:v>96.946318622529589</c:v>
                </c:pt>
                <c:pt idx="8">
                  <c:v>95.915760567731851</c:v>
                </c:pt>
                <c:pt idx="9">
                  <c:v>87.881783089147476</c:v>
                </c:pt>
                <c:pt idx="10">
                  <c:v>85.282346954673855</c:v>
                </c:pt>
                <c:pt idx="11">
                  <c:v>87.589618104993519</c:v>
                </c:pt>
                <c:pt idx="12">
                  <c:v>92.526472396326113</c:v>
                </c:pt>
                <c:pt idx="13">
                  <c:v>96.613394143849646</c:v>
                </c:pt>
                <c:pt idx="14">
                  <c:v>103.25369987041746</c:v>
                </c:pt>
                <c:pt idx="15">
                  <c:v>106.32176485063609</c:v>
                </c:pt>
                <c:pt idx="16">
                  <c:v>98.789236740735959</c:v>
                </c:pt>
                <c:pt idx="17">
                  <c:v>107.36576369635841</c:v>
                </c:pt>
                <c:pt idx="18">
                  <c:v>110.90436153940264</c:v>
                </c:pt>
                <c:pt idx="19">
                  <c:v>108.79165359051312</c:v>
                </c:pt>
                <c:pt idx="20">
                  <c:v>110.48505253578465</c:v>
                </c:pt>
                <c:pt idx="21">
                  <c:v>109.18987370066995</c:v>
                </c:pt>
                <c:pt idx="22">
                  <c:v>110.7201989904308</c:v>
                </c:pt>
                <c:pt idx="23">
                  <c:v>106.63068331015086</c:v>
                </c:pt>
                <c:pt idx="24">
                  <c:v>107.96048906740666</c:v>
                </c:pt>
                <c:pt idx="25">
                  <c:v>103.40674393390587</c:v>
                </c:pt>
                <c:pt idx="26">
                  <c:v>99.265148483382163</c:v>
                </c:pt>
                <c:pt idx="27">
                  <c:v>98.386411666107591</c:v>
                </c:pt>
                <c:pt idx="28">
                  <c:v>96.895972936825501</c:v>
                </c:pt>
                <c:pt idx="29">
                  <c:v>97.111463554974947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'Arg TPais'!$A$6:$A$35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TPais'!$AI$6:$AI$35</c:f>
              <c:numCache>
                <c:formatCode>0.0</c:formatCode>
                <c:ptCount val="30"/>
                <c:pt idx="0">
                  <c:v>75.310065089923413</c:v>
                </c:pt>
                <c:pt idx="1">
                  <c:v>85.395923131385814</c:v>
                </c:pt>
                <c:pt idx="2">
                  <c:v>86.177238254903372</c:v>
                </c:pt>
                <c:pt idx="3">
                  <c:v>95.176292587336448</c:v>
                </c:pt>
                <c:pt idx="4">
                  <c:v>100</c:v>
                </c:pt>
                <c:pt idx="5">
                  <c:v>96.014894179061258</c:v>
                </c:pt>
                <c:pt idx="6">
                  <c:v>92.485537929387746</c:v>
                </c:pt>
                <c:pt idx="7">
                  <c:v>91.019581914181614</c:v>
                </c:pt>
                <c:pt idx="8">
                  <c:v>84.489402100146776</c:v>
                </c:pt>
                <c:pt idx="9">
                  <c:v>75.593851550549402</c:v>
                </c:pt>
                <c:pt idx="10">
                  <c:v>77.243090835675744</c:v>
                </c:pt>
                <c:pt idx="11">
                  <c:v>83.476572251268735</c:v>
                </c:pt>
                <c:pt idx="12">
                  <c:v>82.127056551674087</c:v>
                </c:pt>
                <c:pt idx="13">
                  <c:v>84.978594885032138</c:v>
                </c:pt>
                <c:pt idx="14">
                  <c:v>92.434018990890337</c:v>
                </c:pt>
                <c:pt idx="15">
                  <c:v>91.440930957697901</c:v>
                </c:pt>
                <c:pt idx="16">
                  <c:v>84.424050157689791</c:v>
                </c:pt>
                <c:pt idx="17">
                  <c:v>101.99768313923747</c:v>
                </c:pt>
                <c:pt idx="18">
                  <c:v>103.31321316995883</c:v>
                </c:pt>
                <c:pt idx="19">
                  <c:v>95.394314319922259</c:v>
                </c:pt>
                <c:pt idx="20">
                  <c:v>97.309399078076765</c:v>
                </c:pt>
                <c:pt idx="21">
                  <c:v>91.8575646375633</c:v>
                </c:pt>
                <c:pt idx="22">
                  <c:v>94.731876182465541</c:v>
                </c:pt>
                <c:pt idx="23">
                  <c:v>91.636863549549034</c:v>
                </c:pt>
                <c:pt idx="24">
                  <c:v>87.791750851638255</c:v>
                </c:pt>
                <c:pt idx="25">
                  <c:v>85.354189376996075</c:v>
                </c:pt>
                <c:pt idx="26">
                  <c:v>82.627615210733182</c:v>
                </c:pt>
                <c:pt idx="27">
                  <c:v>71.820201208475765</c:v>
                </c:pt>
                <c:pt idx="28">
                  <c:v>89.027164997138328</c:v>
                </c:pt>
                <c:pt idx="29">
                  <c:v>80.458899791518263</c:v>
                </c:pt>
              </c:numCache>
            </c:numRef>
          </c:val>
        </c:ser>
        <c:marker val="1"/>
        <c:axId val="88891392"/>
        <c:axId val="88892928"/>
      </c:lineChart>
      <c:catAx>
        <c:axId val="88891392"/>
        <c:scaling>
          <c:orientation val="minMax"/>
        </c:scaling>
        <c:axPos val="b"/>
        <c:numFmt formatCode="General" sourceLinked="1"/>
        <c:majorTickMark val="none"/>
        <c:tickLblPos val="nextTo"/>
        <c:crossAx val="88892928"/>
        <c:crosses val="autoZero"/>
        <c:auto val="1"/>
        <c:lblAlgn val="ctr"/>
        <c:lblOffset val="100"/>
      </c:catAx>
      <c:valAx>
        <c:axId val="88892928"/>
        <c:scaling>
          <c:orientation val="minMax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8889139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Empleo 1997=100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Empleo (SIPA+EPH)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'!$AL$6:$AL$31</c:f>
              <c:numCache>
                <c:formatCode>0.0</c:formatCode>
                <c:ptCount val="26"/>
                <c:pt idx="0">
                  <c:v>121.39638811189405</c:v>
                </c:pt>
                <c:pt idx="1">
                  <c:v>111.03730831649392</c:v>
                </c:pt>
                <c:pt idx="2">
                  <c:v>101.38172200951057</c:v>
                </c:pt>
                <c:pt idx="3">
                  <c:v>96.986050780725975</c:v>
                </c:pt>
                <c:pt idx="4">
                  <c:v>100</c:v>
                </c:pt>
                <c:pt idx="5">
                  <c:v>105.28090716736769</c:v>
                </c:pt>
                <c:pt idx="6">
                  <c:v>99.878125238166973</c:v>
                </c:pt>
                <c:pt idx="7">
                  <c:v>96.875087968638326</c:v>
                </c:pt>
                <c:pt idx="8">
                  <c:v>95.954740544244132</c:v>
                </c:pt>
                <c:pt idx="9">
                  <c:v>94.781408357509108</c:v>
                </c:pt>
                <c:pt idx="10">
                  <c:v>106.76222365113624</c:v>
                </c:pt>
                <c:pt idx="11">
                  <c:v>109.79190249881093</c:v>
                </c:pt>
                <c:pt idx="12">
                  <c:v>119.87995769951173</c:v>
                </c:pt>
                <c:pt idx="13">
                  <c:v>126.40003475079362</c:v>
                </c:pt>
                <c:pt idx="14">
                  <c:v>124.95987218811364</c:v>
                </c:pt>
                <c:pt idx="15">
                  <c:v>130.89105550862067</c:v>
                </c:pt>
                <c:pt idx="16">
                  <c:v>131.47777306673765</c:v>
                </c:pt>
                <c:pt idx="17">
                  <c:v>120.69544005658712</c:v>
                </c:pt>
                <c:pt idx="18">
                  <c:v>128.29399698703088</c:v>
                </c:pt>
                <c:pt idx="19">
                  <c:v>134.89608203750848</c:v>
                </c:pt>
                <c:pt idx="20">
                  <c:v>134.22956699289318</c:v>
                </c:pt>
                <c:pt idx="21">
                  <c:v>135.00955606016299</c:v>
                </c:pt>
                <c:pt idx="22">
                  <c:v>131.91586364124558</c:v>
                </c:pt>
                <c:pt idx="23">
                  <c:v>128.73294321427178</c:v>
                </c:pt>
                <c:pt idx="24">
                  <c:v>137.83001218470042</c:v>
                </c:pt>
                <c:pt idx="25">
                  <c:v>134.95443276613932</c:v>
                </c:pt>
              </c:numCache>
            </c:numRef>
          </c:val>
        </c:ser>
        <c:ser>
          <c:idx val="1"/>
          <c:order val="1"/>
          <c:tx>
            <c:v>IOO EInd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'!$AP$6:$AP$31</c:f>
              <c:numCache>
                <c:formatCode>0.0</c:formatCode>
                <c:ptCount val="26"/>
                <c:pt idx="0">
                  <c:v>112.44469550221831</c:v>
                </c:pt>
                <c:pt idx="1">
                  <c:v>109.18929484192722</c:v>
                </c:pt>
                <c:pt idx="2">
                  <c:v>102.69788282907304</c:v>
                </c:pt>
                <c:pt idx="3">
                  <c:v>99.0339020069584</c:v>
                </c:pt>
                <c:pt idx="4">
                  <c:v>100</c:v>
                </c:pt>
                <c:pt idx="5">
                  <c:v>96.974184691043376</c:v>
                </c:pt>
                <c:pt idx="6">
                  <c:v>88.546290973660803</c:v>
                </c:pt>
                <c:pt idx="7">
                  <c:v>82.132317901381356</c:v>
                </c:pt>
                <c:pt idx="8">
                  <c:v>76.702555645576581</c:v>
                </c:pt>
                <c:pt idx="9">
                  <c:v>69.687245812732158</c:v>
                </c:pt>
                <c:pt idx="10">
                  <c:v>73.238747993465594</c:v>
                </c:pt>
                <c:pt idx="11">
                  <c:v>80.349999999999994</c:v>
                </c:pt>
                <c:pt idx="12">
                  <c:v>85.675000000000011</c:v>
                </c:pt>
                <c:pt idx="13">
                  <c:v>90.299999999999983</c:v>
                </c:pt>
                <c:pt idx="14">
                  <c:v>95.074999999999989</c:v>
                </c:pt>
                <c:pt idx="15">
                  <c:v>97.449999999999989</c:v>
                </c:pt>
                <c:pt idx="16">
                  <c:v>93.974999999999994</c:v>
                </c:pt>
                <c:pt idx="17">
                  <c:v>95.424999999999997</c:v>
                </c:pt>
                <c:pt idx="18">
                  <c:v>98.4</c:v>
                </c:pt>
                <c:pt idx="19">
                  <c:v>99.6</c:v>
                </c:pt>
                <c:pt idx="20">
                  <c:v>99.974999999999994</c:v>
                </c:pt>
                <c:pt idx="21">
                  <c:v>97.074999999999989</c:v>
                </c:pt>
                <c:pt idx="22">
                  <c:v>96.3</c:v>
                </c:pt>
              </c:numCache>
            </c:numRef>
          </c:val>
        </c:ser>
        <c:marker val="1"/>
        <c:axId val="90546560"/>
        <c:axId val="90548096"/>
      </c:lineChart>
      <c:catAx>
        <c:axId val="90546560"/>
        <c:scaling>
          <c:orientation val="minMax"/>
        </c:scaling>
        <c:axPos val="b"/>
        <c:numFmt formatCode="General" sourceLinked="1"/>
        <c:majorTickMark val="none"/>
        <c:tickLblPos val="nextTo"/>
        <c:crossAx val="90548096"/>
        <c:crosses val="autoZero"/>
        <c:auto val="1"/>
        <c:lblAlgn val="ctr"/>
        <c:lblOffset val="100"/>
      </c:catAx>
      <c:valAx>
        <c:axId val="90548096"/>
        <c:scaling>
          <c:orientation val="minMax"/>
          <c:max val="140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90546560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IVF 1997=100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VA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'!$T$6:$T$31</c:f>
              <c:numCache>
                <c:formatCode>0.00</c:formatCode>
                <c:ptCount val="26"/>
                <c:pt idx="0">
                  <c:v>91.423698903883448</c:v>
                </c:pt>
                <c:pt idx="1">
                  <c:v>94.821334457113025</c:v>
                </c:pt>
                <c:pt idx="2">
                  <c:v>87.36796812305974</c:v>
                </c:pt>
                <c:pt idx="3">
                  <c:v>92.307727459966458</c:v>
                </c:pt>
                <c:pt idx="4">
                  <c:v>100</c:v>
                </c:pt>
                <c:pt idx="5">
                  <c:v>101.08535160750381</c:v>
                </c:pt>
                <c:pt idx="6">
                  <c:v>92.372821400306321</c:v>
                </c:pt>
                <c:pt idx="7">
                  <c:v>88.175300048050261</c:v>
                </c:pt>
                <c:pt idx="8">
                  <c:v>81.071586572578994</c:v>
                </c:pt>
                <c:pt idx="9">
                  <c:v>71.648917131295448</c:v>
                </c:pt>
                <c:pt idx="10">
                  <c:v>82.466441393034458</c:v>
                </c:pt>
                <c:pt idx="11">
                  <c:v>91.650516815462424</c:v>
                </c:pt>
                <c:pt idx="12">
                  <c:v>98.453880654000983</c:v>
                </c:pt>
                <c:pt idx="13">
                  <c:v>107.41297346541674</c:v>
                </c:pt>
                <c:pt idx="14">
                  <c:v>115.50543198935326</c:v>
                </c:pt>
                <c:pt idx="15">
                  <c:v>119.68799969743986</c:v>
                </c:pt>
                <c:pt idx="16">
                  <c:v>110.99886108007615</c:v>
                </c:pt>
                <c:pt idx="17">
                  <c:v>123.10655251242602</c:v>
                </c:pt>
                <c:pt idx="18">
                  <c:v>132.54465059147176</c:v>
                </c:pt>
                <c:pt idx="19">
                  <c:v>128.68319250412102</c:v>
                </c:pt>
                <c:pt idx="20">
                  <c:v>130.61798502588883</c:v>
                </c:pt>
                <c:pt idx="21">
                  <c:v>124.01649022485148</c:v>
                </c:pt>
                <c:pt idx="22">
                  <c:v>124.96637260965484</c:v>
                </c:pt>
                <c:pt idx="23">
                  <c:v>117.96683151658067</c:v>
                </c:pt>
                <c:pt idx="24">
                  <c:v>121.00338089597484</c:v>
                </c:pt>
                <c:pt idx="25">
                  <c:v>115.1892621158614</c:v>
                </c:pt>
              </c:numCache>
            </c:numRef>
          </c:val>
        </c:ser>
        <c:ser>
          <c:idx val="1"/>
          <c:order val="1"/>
          <c:tx>
            <c:v>Enc.Ind.</c:v>
          </c:tx>
          <c:marker>
            <c:symbol val="none"/>
          </c:marker>
          <c:cat>
            <c:numRef>
              <c:f>'Arg Industria '!$A$6:$A$31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'Arg Industria '!$AI$6:$AI$31</c:f>
              <c:numCache>
                <c:formatCode>0.00</c:formatCode>
                <c:ptCount val="26"/>
                <c:pt idx="0">
                  <c:v>88.323390089676849</c:v>
                </c:pt>
                <c:pt idx="1">
                  <c:v>92.379652269759518</c:v>
                </c:pt>
                <c:pt idx="2">
                  <c:v>85.97515987244968</c:v>
                </c:pt>
                <c:pt idx="3">
                  <c:v>91.419982979711108</c:v>
                </c:pt>
                <c:pt idx="4">
                  <c:v>100.0000001199198</c:v>
                </c:pt>
                <c:pt idx="5">
                  <c:v>99.63148146835151</c:v>
                </c:pt>
                <c:pt idx="6">
                  <c:v>89.214124866673927</c:v>
                </c:pt>
                <c:pt idx="7">
                  <c:v>87.755599234307653</c:v>
                </c:pt>
                <c:pt idx="8">
                  <c:v>77.684707814691762</c:v>
                </c:pt>
                <c:pt idx="9">
                  <c:v>70.171506076922014</c:v>
                </c:pt>
                <c:pt idx="10">
                  <c:v>82.416057594965196</c:v>
                </c:pt>
                <c:pt idx="11">
                  <c:v>94.011484630160794</c:v>
                </c:pt>
                <c:pt idx="12">
                  <c:v>102.58159891990879</c:v>
                </c:pt>
                <c:pt idx="13">
                  <c:v>112.52035136671913</c:v>
                </c:pt>
                <c:pt idx="14">
                  <c:v>122.48364841538375</c:v>
                </c:pt>
                <c:pt idx="15">
                  <c:v>129.17402618453755</c:v>
                </c:pt>
                <c:pt idx="16">
                  <c:v>129.70025402857047</c:v>
                </c:pt>
                <c:pt idx="17">
                  <c:v>145.45000000000002</c:v>
                </c:pt>
                <c:pt idx="18">
                  <c:v>165.67500000000001</c:v>
                </c:pt>
                <c:pt idx="19">
                  <c:v>167.55</c:v>
                </c:pt>
                <c:pt idx="20">
                  <c:v>175</c:v>
                </c:pt>
                <c:pt idx="21">
                  <c:v>173.92500000000001</c:v>
                </c:pt>
                <c:pt idx="22">
                  <c:v>167.7103213</c:v>
                </c:pt>
              </c:numCache>
            </c:numRef>
          </c:val>
        </c:ser>
        <c:marker val="1"/>
        <c:axId val="90569344"/>
        <c:axId val="80810368"/>
      </c:lineChart>
      <c:catAx>
        <c:axId val="90569344"/>
        <c:scaling>
          <c:orientation val="minMax"/>
        </c:scaling>
        <c:axPos val="b"/>
        <c:numFmt formatCode="General" sourceLinked="1"/>
        <c:majorTickMark val="none"/>
        <c:tickLblPos val="nextTo"/>
        <c:crossAx val="80810368"/>
        <c:crosses val="autoZero"/>
        <c:auto val="1"/>
        <c:lblAlgn val="ctr"/>
        <c:lblOffset val="100"/>
      </c:catAx>
      <c:valAx>
        <c:axId val="80810368"/>
        <c:scaling>
          <c:orientation val="minMax"/>
          <c:max val="180"/>
          <c:min val="60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90569344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Productividad  1997=100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VA Empleo SIPA-EPH</c:v>
          </c:tx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'!$AM$6:$AM$35</c:f>
              <c:numCache>
                <c:formatCode>0.0</c:formatCode>
                <c:ptCount val="30"/>
                <c:pt idx="0">
                  <c:v>75.310065089923413</c:v>
                </c:pt>
                <c:pt idx="1">
                  <c:v>85.395923131385814</c:v>
                </c:pt>
                <c:pt idx="2">
                  <c:v>86.177238254903372</c:v>
                </c:pt>
                <c:pt idx="3">
                  <c:v>95.176292587336448</c:v>
                </c:pt>
                <c:pt idx="4">
                  <c:v>100</c:v>
                </c:pt>
                <c:pt idx="5">
                  <c:v>96.014894179061258</c:v>
                </c:pt>
                <c:pt idx="6">
                  <c:v>92.485537929387746</c:v>
                </c:pt>
                <c:pt idx="7">
                  <c:v>91.019581914181614</c:v>
                </c:pt>
                <c:pt idx="8">
                  <c:v>84.489402100146776</c:v>
                </c:pt>
                <c:pt idx="9">
                  <c:v>75.593851550549402</c:v>
                </c:pt>
                <c:pt idx="10">
                  <c:v>77.243090835675744</c:v>
                </c:pt>
                <c:pt idx="11">
                  <c:v>83.476572251268735</c:v>
                </c:pt>
                <c:pt idx="12">
                  <c:v>82.127056551674087</c:v>
                </c:pt>
                <c:pt idx="13">
                  <c:v>84.978594885032138</c:v>
                </c:pt>
                <c:pt idx="14">
                  <c:v>92.434018990890337</c:v>
                </c:pt>
                <c:pt idx="15">
                  <c:v>91.440930957697901</c:v>
                </c:pt>
                <c:pt idx="16">
                  <c:v>84.424050157689791</c:v>
                </c:pt>
                <c:pt idx="17">
                  <c:v>101.99768313923747</c:v>
                </c:pt>
                <c:pt idx="18">
                  <c:v>103.31321316995883</c:v>
                </c:pt>
                <c:pt idx="19">
                  <c:v>95.394314319922259</c:v>
                </c:pt>
                <c:pt idx="20">
                  <c:v>97.309399078076765</c:v>
                </c:pt>
                <c:pt idx="21">
                  <c:v>91.8575646375633</c:v>
                </c:pt>
                <c:pt idx="22">
                  <c:v>94.731876182465541</c:v>
                </c:pt>
                <c:pt idx="23">
                  <c:v>91.636863549549034</c:v>
                </c:pt>
                <c:pt idx="24">
                  <c:v>87.791750851638255</c:v>
                </c:pt>
                <c:pt idx="25">
                  <c:v>85.354189376996075</c:v>
                </c:pt>
                <c:pt idx="26">
                  <c:v>82.627615210733182</c:v>
                </c:pt>
                <c:pt idx="27">
                  <c:v>71.820201208475765</c:v>
                </c:pt>
                <c:pt idx="28">
                  <c:v>89.027164997138328</c:v>
                </c:pt>
                <c:pt idx="29">
                  <c:v>80.458899791518263</c:v>
                </c:pt>
              </c:numCache>
            </c:numRef>
          </c:val>
        </c:ser>
        <c:ser>
          <c:idx val="1"/>
          <c:order val="1"/>
          <c:tx>
            <c:v>IVF EI Empleo SIPA-EPH</c:v>
          </c:tx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'!$AN$6:$AN$31</c:f>
              <c:numCache>
                <c:formatCode>0.0</c:formatCode>
                <c:ptCount val="26"/>
                <c:pt idx="0">
                  <c:v>72.756192719891303</c:v>
                </c:pt>
                <c:pt idx="1">
                  <c:v>83.19694854854211</c:v>
                </c:pt>
                <c:pt idx="2">
                  <c:v>84.803412457705534</c:v>
                </c:pt>
                <c:pt idx="3">
                  <c:v>94.260960461624435</c:v>
                </c:pt>
                <c:pt idx="4">
                  <c:v>100.0000001199198</c:v>
                </c:pt>
                <c:pt idx="5">
                  <c:v>94.633950398969162</c:v>
                </c:pt>
                <c:pt idx="6">
                  <c:v>89.322987044396427</c:v>
                </c:pt>
                <c:pt idx="7">
                  <c:v>90.586342757920434</c:v>
                </c:pt>
                <c:pt idx="8">
                  <c:v>80.959739325095498</c:v>
                </c:pt>
                <c:pt idx="9">
                  <c:v>74.035095376763977</c:v>
                </c:pt>
                <c:pt idx="10">
                  <c:v>77.19589830226252</c:v>
                </c:pt>
                <c:pt idx="11">
                  <c:v>85.626974749962969</c:v>
                </c:pt>
                <c:pt idx="12">
                  <c:v>85.570266196654316</c:v>
                </c:pt>
                <c:pt idx="13">
                  <c:v>89.019240847963971</c:v>
                </c:pt>
                <c:pt idx="14">
                  <c:v>98.018384838772732</c:v>
                </c:pt>
                <c:pt idx="15">
                  <c:v>98.68819965015102</c:v>
                </c:pt>
                <c:pt idx="16">
                  <c:v>98.648045980163573</c:v>
                </c:pt>
                <c:pt idx="17">
                  <c:v>120.5099380157253</c:v>
                </c:pt>
                <c:pt idx="18">
                  <c:v>129.13698527667506</c:v>
                </c:pt>
                <c:pt idx="19">
                  <c:v>124.2067208100321</c:v>
                </c:pt>
                <c:pt idx="20">
                  <c:v>130.37366052835841</c:v>
                </c:pt>
                <c:pt idx="21">
                  <c:v>128.82421443004785</c:v>
                </c:pt>
                <c:pt idx="22">
                  <c:v>127.13430869550304</c:v>
                </c:pt>
              </c:numCache>
            </c:numRef>
          </c:val>
        </c:ser>
        <c:ser>
          <c:idx val="2"/>
          <c:order val="2"/>
          <c:tx>
            <c:v>VA IOO EI</c:v>
          </c:tx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'!$AQ$6:$AQ$31</c:f>
              <c:numCache>
                <c:formatCode>0.00</c:formatCode>
                <c:ptCount val="26"/>
                <c:pt idx="0">
                  <c:v>81.305479547569988</c:v>
                </c:pt>
                <c:pt idx="1">
                  <c:v>86.84123713261944</c:v>
                </c:pt>
                <c:pt idx="2">
                  <c:v>85.072803563508799</c:v>
                </c:pt>
                <c:pt idx="3">
                  <c:v>93.208210107161747</c:v>
                </c:pt>
                <c:pt idx="4">
                  <c:v>100</c:v>
                </c:pt>
                <c:pt idx="5">
                  <c:v>104.23944468268382</c:v>
                </c:pt>
                <c:pt idx="6">
                  <c:v>104.32150278071362</c:v>
                </c:pt>
                <c:pt idx="7">
                  <c:v>107.35761792809122</c:v>
                </c:pt>
                <c:pt idx="8">
                  <c:v>105.69606956408417</c:v>
                </c:pt>
                <c:pt idx="9">
                  <c:v>102.81496462614524</c:v>
                </c:pt>
                <c:pt idx="10">
                  <c:v>112.59946906846653</c:v>
                </c:pt>
                <c:pt idx="11">
                  <c:v>114.06411551395448</c:v>
                </c:pt>
                <c:pt idx="12">
                  <c:v>114.91553038109245</c:v>
                </c:pt>
                <c:pt idx="13">
                  <c:v>118.95124414774835</c:v>
                </c:pt>
                <c:pt idx="14">
                  <c:v>121.48875307846781</c:v>
                </c:pt>
                <c:pt idx="15">
                  <c:v>122.81990733446884</c:v>
                </c:pt>
                <c:pt idx="16">
                  <c:v>118.1153084118927</c:v>
                </c:pt>
                <c:pt idx="17">
                  <c:v>129.00870056319206</c:v>
                </c:pt>
                <c:pt idx="18">
                  <c:v>134.6998481620648</c:v>
                </c:pt>
                <c:pt idx="19">
                  <c:v>129.19999247401711</c:v>
                </c:pt>
                <c:pt idx="20">
                  <c:v>130.65064768781079</c:v>
                </c:pt>
                <c:pt idx="21">
                  <c:v>127.75327347396497</c:v>
                </c:pt>
                <c:pt idx="22">
                  <c:v>129.76778048769972</c:v>
                </c:pt>
              </c:numCache>
            </c:numRef>
          </c:val>
        </c:ser>
        <c:ser>
          <c:idx val="3"/>
          <c:order val="3"/>
          <c:tx>
            <c:v>IVF IOO EI</c:v>
          </c:tx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'!$AR$6:$AR$31</c:f>
              <c:numCache>
                <c:formatCode>0.00</c:formatCode>
                <c:ptCount val="26"/>
                <c:pt idx="0">
                  <c:v>78.548294070425413</c:v>
                </c:pt>
                <c:pt idx="1">
                  <c:v>84.605045213907701</c:v>
                </c:pt>
                <c:pt idx="2">
                  <c:v>83.71658451376635</c:v>
                </c:pt>
                <c:pt idx="3">
                  <c:v>92.311805479791843</c:v>
                </c:pt>
                <c:pt idx="4">
                  <c:v>100.0000001199198</c:v>
                </c:pt>
                <c:pt idx="5">
                  <c:v>102.74021048568152</c:v>
                </c:pt>
                <c:pt idx="6">
                  <c:v>100.75422006463464</c:v>
                </c:pt>
                <c:pt idx="7">
                  <c:v>106.84661224303731</c:v>
                </c:pt>
                <c:pt idx="8">
                  <c:v>101.28046863738605</c:v>
                </c:pt>
                <c:pt idx="9">
                  <c:v>100.69490515594659</c:v>
                </c:pt>
                <c:pt idx="10">
                  <c:v>112.53067515889047</c:v>
                </c:pt>
                <c:pt idx="11">
                  <c:v>117.0024699815318</c:v>
                </c:pt>
                <c:pt idx="12">
                  <c:v>119.73340988609135</c:v>
                </c:pt>
                <c:pt idx="13">
                  <c:v>124.60725511264579</c:v>
                </c:pt>
                <c:pt idx="14">
                  <c:v>128.82844955601763</c:v>
                </c:pt>
                <c:pt idx="15">
                  <c:v>132.554157192958</c:v>
                </c:pt>
                <c:pt idx="16">
                  <c:v>138.01569995059376</c:v>
                </c:pt>
                <c:pt idx="17">
                  <c:v>152.42336913806659</c:v>
                </c:pt>
                <c:pt idx="18">
                  <c:v>168.3689024390244</c:v>
                </c:pt>
                <c:pt idx="19">
                  <c:v>168.22289156626508</c:v>
                </c:pt>
                <c:pt idx="20">
                  <c:v>175.04376094023507</c:v>
                </c:pt>
                <c:pt idx="21">
                  <c:v>179.16559361318571</c:v>
                </c:pt>
                <c:pt idx="22">
                  <c:v>174.15402004153688</c:v>
                </c:pt>
              </c:numCache>
            </c:numRef>
          </c:val>
        </c:ser>
        <c:ser>
          <c:idx val="4"/>
          <c:order val="4"/>
          <c:tx>
            <c:v>JIC</c:v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cat>
            <c:numRef>
              <c:f>'Arg Industria '!$A$6:$A$35</c:f>
              <c:numCache>
                <c:formatCode>General</c:formatCod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</c:numCache>
            </c:numRef>
          </c:cat>
          <c:val>
            <c:numRef>
              <c:f>'Arg Industria '!$AT$6:$AT$31</c:f>
              <c:numCache>
                <c:formatCode>General</c:formatCode>
                <c:ptCount val="26"/>
                <c:pt idx="0">
                  <c:v>78.5</c:v>
                </c:pt>
                <c:pt idx="1">
                  <c:v>84.6</c:v>
                </c:pt>
                <c:pt idx="2">
                  <c:v>83.7</c:v>
                </c:pt>
                <c:pt idx="3">
                  <c:v>92.3</c:v>
                </c:pt>
                <c:pt idx="4">
                  <c:v>100</c:v>
                </c:pt>
                <c:pt idx="5">
                  <c:v>102.7</c:v>
                </c:pt>
                <c:pt idx="6">
                  <c:v>100.8</c:v>
                </c:pt>
                <c:pt idx="7">
                  <c:v>106.9</c:v>
                </c:pt>
                <c:pt idx="8">
                  <c:v>101.3</c:v>
                </c:pt>
                <c:pt idx="9">
                  <c:v>100.7</c:v>
                </c:pt>
                <c:pt idx="10">
                  <c:v>112.4</c:v>
                </c:pt>
                <c:pt idx="11">
                  <c:v>116.4</c:v>
                </c:pt>
              </c:numCache>
            </c:numRef>
          </c:val>
        </c:ser>
        <c:marker val="1"/>
        <c:axId val="80854016"/>
        <c:axId val="80868096"/>
      </c:lineChart>
      <c:catAx>
        <c:axId val="80854016"/>
        <c:scaling>
          <c:orientation val="minMax"/>
        </c:scaling>
        <c:axPos val="b"/>
        <c:numFmt formatCode="General" sourceLinked="1"/>
        <c:majorTickMark val="none"/>
        <c:tickLblPos val="nextTo"/>
        <c:crossAx val="80868096"/>
        <c:crosses val="autoZero"/>
        <c:auto val="1"/>
        <c:lblAlgn val="ctr"/>
        <c:lblOffset val="100"/>
      </c:catAx>
      <c:valAx>
        <c:axId val="80868096"/>
        <c:scaling>
          <c:orientation val="minMax"/>
          <c:max val="200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8085401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IVF 2004=100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VA</c:v>
          </c:tx>
          <c:marker>
            <c:symbol val="none"/>
          </c:marker>
          <c:cat>
            <c:numRef>
              <c:f>'Arg Industria '!$A$17:$A$35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'Arg Industria '!$S$17:$S$35</c:f>
              <c:numCache>
                <c:formatCode>0.00</c:formatCode>
                <c:ptCount val="19"/>
                <c:pt idx="0">
                  <c:v>100</c:v>
                </c:pt>
                <c:pt idx="1">
                  <c:v>107.42315927387193</c:v>
                </c:pt>
                <c:pt idx="2">
                  <c:v>117.19843727852827</c:v>
                </c:pt>
                <c:pt idx="3">
                  <c:v>126.02812946698654</c:v>
                </c:pt>
                <c:pt idx="4">
                  <c:v>130.59173461992657</c:v>
                </c:pt>
                <c:pt idx="5">
                  <c:v>121.11100399310509</c:v>
                </c:pt>
                <c:pt idx="6">
                  <c:v>134.32172211347162</c:v>
                </c:pt>
                <c:pt idx="7">
                  <c:v>144.61964339857388</c:v>
                </c:pt>
                <c:pt idx="8">
                  <c:v>140.40640137711779</c:v>
                </c:pt>
                <c:pt idx="9">
                  <c:v>142.51745605416178</c:v>
                </c:pt>
                <c:pt idx="10">
                  <c:v>135.31455635384762</c:v>
                </c:pt>
                <c:pt idx="11">
                  <c:v>136.35097427903611</c:v>
                </c:pt>
                <c:pt idx="12">
                  <c:v>128.71376574352104</c:v>
                </c:pt>
                <c:pt idx="13">
                  <c:v>132.02694878373046</c:v>
                </c:pt>
                <c:pt idx="14">
                  <c:v>125.6831561002477</c:v>
                </c:pt>
                <c:pt idx="15">
                  <c:v>117.94540918152899</c:v>
                </c:pt>
                <c:pt idx="16">
                  <c:v>108.87083100111074</c:v>
                </c:pt>
                <c:pt idx="17">
                  <c:v>126.17495677633015</c:v>
                </c:pt>
                <c:pt idx="18">
                  <c:v>132.42717763150054</c:v>
                </c:pt>
              </c:numCache>
            </c:numRef>
          </c:val>
        </c:ser>
        <c:ser>
          <c:idx val="2"/>
          <c:order val="1"/>
          <c:tx>
            <c:v>VBP con IPI VBP</c:v>
          </c:tx>
          <c:marker>
            <c:symbol val="none"/>
          </c:marker>
          <c:cat>
            <c:numRef>
              <c:f>'Arg Industria '!$A$17:$A$35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'Arg Industria '!$AB$17:$AB$35</c:f>
              <c:numCache>
                <c:formatCode>0.00</c:formatCode>
                <c:ptCount val="19"/>
                <c:pt idx="0">
                  <c:v>100</c:v>
                </c:pt>
                <c:pt idx="1">
                  <c:v>107.6025991533436</c:v>
                </c:pt>
                <c:pt idx="2">
                  <c:v>117.39347489951986</c:v>
                </c:pt>
                <c:pt idx="3">
                  <c:v>126.3976293046676</c:v>
                </c:pt>
                <c:pt idx="4">
                  <c:v>129.70695323508065</c:v>
                </c:pt>
                <c:pt idx="5">
                  <c:v>120.67197413047106</c:v>
                </c:pt>
                <c:pt idx="6">
                  <c:v>135.06376648742184</c:v>
                </c:pt>
                <c:pt idx="7">
                  <c:v>146.24855355328648</c:v>
                </c:pt>
                <c:pt idx="8">
                  <c:v>142.65559143333047</c:v>
                </c:pt>
                <c:pt idx="9">
                  <c:v>145.30888152730969</c:v>
                </c:pt>
                <c:pt idx="10">
                  <c:v>138.21772321671952</c:v>
                </c:pt>
                <c:pt idx="11">
                  <c:v>139.67981857435143</c:v>
                </c:pt>
                <c:pt idx="12">
                  <c:v>133.14997153277076</c:v>
                </c:pt>
                <c:pt idx="13">
                  <c:v>136.65442078582842</c:v>
                </c:pt>
                <c:pt idx="14">
                  <c:v>130.96391594591694</c:v>
                </c:pt>
                <c:pt idx="15">
                  <c:v>123.15072066571213</c:v>
                </c:pt>
                <c:pt idx="16">
                  <c:v>114.0797415654409</c:v>
                </c:pt>
                <c:pt idx="17">
                  <c:v>132.13741642027199</c:v>
                </c:pt>
                <c:pt idx="18">
                  <c:v>138.48409219386718</c:v>
                </c:pt>
              </c:numCache>
            </c:numRef>
          </c:val>
        </c:ser>
        <c:ser>
          <c:idx val="1"/>
          <c:order val="2"/>
          <c:tx>
            <c:v>VBP con IPI VA</c:v>
          </c:tx>
          <c:marker>
            <c:symbol val="none"/>
          </c:marker>
          <c:val>
            <c:numRef>
              <c:f>'Arg Industria '!$AA$17:$AA$35</c:f>
              <c:numCache>
                <c:formatCode>0.00</c:formatCode>
                <c:ptCount val="19"/>
                <c:pt idx="0">
                  <c:v>100</c:v>
                </c:pt>
                <c:pt idx="1">
                  <c:v>106.39303005542268</c:v>
                </c:pt>
                <c:pt idx="2">
                  <c:v>115.45588392215906</c:v>
                </c:pt>
                <c:pt idx="3">
                  <c:v>124.8603095446982</c:v>
                </c:pt>
                <c:pt idx="4">
                  <c:v>129.66664830764083</c:v>
                </c:pt>
                <c:pt idx="5">
                  <c:v>121.08111067761973</c:v>
                </c:pt>
                <c:pt idx="6">
                  <c:v>134.94955069820026</c:v>
                </c:pt>
                <c:pt idx="7">
                  <c:v>145.99110050519758</c:v>
                </c:pt>
                <c:pt idx="8">
                  <c:v>142.5964769424688</c:v>
                </c:pt>
                <c:pt idx="9">
                  <c:v>144.81008558305663</c:v>
                </c:pt>
                <c:pt idx="10">
                  <c:v>138.85725541906535</c:v>
                </c:pt>
                <c:pt idx="11">
                  <c:v>138.25356984383029</c:v>
                </c:pt>
                <c:pt idx="12">
                  <c:v>134.41292312896095</c:v>
                </c:pt>
                <c:pt idx="13">
                  <c:v>137.18424265019928</c:v>
                </c:pt>
                <c:pt idx="14">
                  <c:v>123.21168136164439</c:v>
                </c:pt>
                <c:pt idx="15">
                  <c:v>121.15273504830245</c:v>
                </c:pt>
                <c:pt idx="16">
                  <c:v>112.25062217963946</c:v>
                </c:pt>
                <c:pt idx="17">
                  <c:v>130.27185493150105</c:v>
                </c:pt>
                <c:pt idx="18">
                  <c:v>135.81405086516085</c:v>
                </c:pt>
              </c:numCache>
            </c:numRef>
          </c:val>
        </c:ser>
        <c:marker val="1"/>
        <c:axId val="90859392"/>
        <c:axId val="90860928"/>
      </c:lineChart>
      <c:catAx>
        <c:axId val="90859392"/>
        <c:scaling>
          <c:orientation val="minMax"/>
        </c:scaling>
        <c:axPos val="b"/>
        <c:numFmt formatCode="General" sourceLinked="1"/>
        <c:majorTickMark val="none"/>
        <c:tickLblPos val="nextTo"/>
        <c:crossAx val="90860928"/>
        <c:crosses val="autoZero"/>
        <c:auto val="1"/>
        <c:lblAlgn val="ctr"/>
        <c:lblOffset val="100"/>
      </c:catAx>
      <c:valAx>
        <c:axId val="90860928"/>
        <c:scaling>
          <c:orientation val="minMax"/>
          <c:max val="160"/>
          <c:min val="80"/>
        </c:scaling>
        <c:axPos val="l"/>
        <c:majorGridlines/>
        <c:numFmt formatCode="0.00" sourceLinked="1"/>
        <c:majorTickMark val="none"/>
        <c:tickLblPos val="nextTo"/>
        <c:spPr>
          <a:ln w="9525">
            <a:noFill/>
          </a:ln>
        </c:spPr>
        <c:crossAx val="90859392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JIC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</c:numCache>
            </c:numRef>
          </c:cat>
          <c:val>
            <c:numRef>
              <c:f>'Brecha productividad'!$D$8:$D$91</c:f>
              <c:numCache>
                <c:formatCode>#,##0.00</c:formatCode>
                <c:ptCount val="84"/>
                <c:pt idx="0">
                  <c:v>28.2</c:v>
                </c:pt>
                <c:pt idx="1">
                  <c:v>25.7</c:v>
                </c:pt>
                <c:pt idx="2">
                  <c:v>26.1</c:v>
                </c:pt>
                <c:pt idx="3">
                  <c:v>28.7</c:v>
                </c:pt>
                <c:pt idx="4">
                  <c:v>27</c:v>
                </c:pt>
                <c:pt idx="5">
                  <c:v>23.9</c:v>
                </c:pt>
                <c:pt idx="6">
                  <c:v>21.7</c:v>
                </c:pt>
                <c:pt idx="7">
                  <c:v>20.8</c:v>
                </c:pt>
                <c:pt idx="8">
                  <c:v>18.100000000000001</c:v>
                </c:pt>
                <c:pt idx="9">
                  <c:v>16.8</c:v>
                </c:pt>
                <c:pt idx="10">
                  <c:v>16.899999999999999</c:v>
                </c:pt>
                <c:pt idx="11">
                  <c:v>20.100000000000001</c:v>
                </c:pt>
                <c:pt idx="12">
                  <c:v>20.8</c:v>
                </c:pt>
                <c:pt idx="13">
                  <c:v>19.899999999999999</c:v>
                </c:pt>
                <c:pt idx="14">
                  <c:v>18.7</c:v>
                </c:pt>
                <c:pt idx="15">
                  <c:v>19</c:v>
                </c:pt>
                <c:pt idx="16">
                  <c:v>19.3</c:v>
                </c:pt>
                <c:pt idx="17">
                  <c:v>17.600000000000001</c:v>
                </c:pt>
                <c:pt idx="18">
                  <c:v>17.8</c:v>
                </c:pt>
                <c:pt idx="19">
                  <c:v>18.600000000000001</c:v>
                </c:pt>
                <c:pt idx="20">
                  <c:v>18.5</c:v>
                </c:pt>
                <c:pt idx="21">
                  <c:v>18.399999999999999</c:v>
                </c:pt>
                <c:pt idx="22">
                  <c:v>18.7</c:v>
                </c:pt>
                <c:pt idx="23">
                  <c:v>19.3</c:v>
                </c:pt>
                <c:pt idx="24">
                  <c:v>16.899999999999999</c:v>
                </c:pt>
                <c:pt idx="25">
                  <c:v>18.5</c:v>
                </c:pt>
                <c:pt idx="26">
                  <c:v>20</c:v>
                </c:pt>
                <c:pt idx="27">
                  <c:v>18.2</c:v>
                </c:pt>
                <c:pt idx="28">
                  <c:v>18</c:v>
                </c:pt>
                <c:pt idx="29">
                  <c:v>18.600000000000001</c:v>
                </c:pt>
                <c:pt idx="30">
                  <c:v>19.399999999999999</c:v>
                </c:pt>
                <c:pt idx="31">
                  <c:v>19.3</c:v>
                </c:pt>
                <c:pt idx="32">
                  <c:v>18.399999999999999</c:v>
                </c:pt>
                <c:pt idx="33">
                  <c:v>19</c:v>
                </c:pt>
                <c:pt idx="34">
                  <c:v>19.7</c:v>
                </c:pt>
                <c:pt idx="35">
                  <c:v>20.5</c:v>
                </c:pt>
                <c:pt idx="36">
                  <c:v>19.899999999999999</c:v>
                </c:pt>
                <c:pt idx="37">
                  <c:v>19.600000000000001</c:v>
                </c:pt>
                <c:pt idx="38">
                  <c:v>19.399999999999999</c:v>
                </c:pt>
                <c:pt idx="39">
                  <c:v>19.5</c:v>
                </c:pt>
                <c:pt idx="40">
                  <c:v>17.100000000000001</c:v>
                </c:pt>
                <c:pt idx="41">
                  <c:v>16.399999999999999</c:v>
                </c:pt>
                <c:pt idx="42">
                  <c:v>17.7</c:v>
                </c:pt>
                <c:pt idx="43">
                  <c:v>17.3</c:v>
                </c:pt>
                <c:pt idx="44">
                  <c:v>20.6</c:v>
                </c:pt>
                <c:pt idx="45">
                  <c:v>21.6</c:v>
                </c:pt>
                <c:pt idx="46">
                  <c:v>20.399999999999999</c:v>
                </c:pt>
                <c:pt idx="47">
                  <c:v>20.100000000000001</c:v>
                </c:pt>
                <c:pt idx="48">
                  <c:v>20</c:v>
                </c:pt>
                <c:pt idx="49">
                  <c:v>19.100000000000001</c:v>
                </c:pt>
                <c:pt idx="50">
                  <c:v>17.3</c:v>
                </c:pt>
                <c:pt idx="51">
                  <c:v>19.399999999999999</c:v>
                </c:pt>
                <c:pt idx="52">
                  <c:v>19.2</c:v>
                </c:pt>
                <c:pt idx="53">
                  <c:v>17.100000000000001</c:v>
                </c:pt>
                <c:pt idx="54">
                  <c:v>16.899999999999999</c:v>
                </c:pt>
                <c:pt idx="55">
                  <c:v>15.7</c:v>
                </c:pt>
                <c:pt idx="56">
                  <c:v>17.8</c:v>
                </c:pt>
                <c:pt idx="57">
                  <c:v>19.2</c:v>
                </c:pt>
                <c:pt idx="58">
                  <c:v>19.899999999999999</c:v>
                </c:pt>
                <c:pt idx="59">
                  <c:v>20.100000000000001</c:v>
                </c:pt>
                <c:pt idx="60">
                  <c:v>19.399999999999999</c:v>
                </c:pt>
                <c:pt idx="61">
                  <c:v>20.6</c:v>
                </c:pt>
                <c:pt idx="62">
                  <c:v>21.4</c:v>
                </c:pt>
                <c:pt idx="63">
                  <c:v>21.1</c:v>
                </c:pt>
                <c:pt idx="64">
                  <c:v>19.8</c:v>
                </c:pt>
                <c:pt idx="65">
                  <c:v>20.2</c:v>
                </c:pt>
                <c:pt idx="66">
                  <c:v>18.899999999999999</c:v>
                </c:pt>
                <c:pt idx="67">
                  <c:v>17.5</c:v>
                </c:pt>
                <c:pt idx="68">
                  <c:v>18.399999999999999</c:v>
                </c:pt>
                <c:pt idx="69">
                  <c:v>17.899999999999999</c:v>
                </c:pt>
              </c:numCache>
            </c:numRef>
          </c:val>
        </c:ser>
        <c:ser>
          <c:idx val="1"/>
          <c:order val="1"/>
          <c:tx>
            <c:v>Act. BLS y EI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</c:numCache>
            </c:numRef>
          </c:cat>
          <c:val>
            <c:numRef>
              <c:f>'Brecha productividad'!$H$8:$H$91</c:f>
              <c:numCache>
                <c:formatCode>0.0</c:formatCode>
                <c:ptCount val="84"/>
                <c:pt idx="62">
                  <c:v>21.4</c:v>
                </c:pt>
                <c:pt idx="63">
                  <c:v>21.07339333359565</c:v>
                </c:pt>
                <c:pt idx="64">
                  <c:v>19.52968801018951</c:v>
                </c:pt>
                <c:pt idx="65">
                  <c:v>20.038985155753092</c:v>
                </c:pt>
                <c:pt idx="66">
                  <c:v>18.667441032167176</c:v>
                </c:pt>
                <c:pt idx="67">
                  <c:v>16.972562073098604</c:v>
                </c:pt>
                <c:pt idx="68">
                  <c:v>17.725645143258326</c:v>
                </c:pt>
                <c:pt idx="69">
                  <c:v>17.837774137597787</c:v>
                </c:pt>
                <c:pt idx="70">
                  <c:v>17.542318126331182</c:v>
                </c:pt>
                <c:pt idx="71">
                  <c:v>18.111914611235775</c:v>
                </c:pt>
                <c:pt idx="72">
                  <c:v>17.891394317980758</c:v>
                </c:pt>
                <c:pt idx="73">
                  <c:v>18.620748354206441</c:v>
                </c:pt>
                <c:pt idx="74">
                  <c:v>19.029260011361057</c:v>
                </c:pt>
                <c:pt idx="75">
                  <c:v>19.172805537901912</c:v>
                </c:pt>
                <c:pt idx="76">
                  <c:v>20.997445732036507</c:v>
                </c:pt>
                <c:pt idx="77">
                  <c:v>21.140859310547501</c:v>
                </c:pt>
                <c:pt idx="78">
                  <c:v>21.637200152236137</c:v>
                </c:pt>
                <c:pt idx="79">
                  <c:v>22.265210932221304</c:v>
                </c:pt>
                <c:pt idx="80">
                  <c:v>22.13680374340197</c:v>
                </c:pt>
              </c:numCache>
            </c:numRef>
          </c:val>
        </c:ser>
        <c:ser>
          <c:idx val="2"/>
          <c:order val="2"/>
          <c:tx>
            <c:v>Act. BLS y VA/SIPA-EPH</c:v>
          </c:tx>
          <c:marker>
            <c:symbol val="none"/>
          </c:marker>
          <c:cat>
            <c:numRef>
              <c:f>'Brecha productividad'!$A$8:$A$91</c:f>
              <c:numCache>
                <c:formatCode>0</c:formatCode>
                <c:ptCount val="84"/>
                <c:pt idx="0">
                  <c:v>1935</c:v>
                </c:pt>
                <c:pt idx="1">
                  <c:v>1936</c:v>
                </c:pt>
                <c:pt idx="2">
                  <c:v>1937</c:v>
                </c:pt>
                <c:pt idx="3">
                  <c:v>1938</c:v>
                </c:pt>
                <c:pt idx="4">
                  <c:v>1939</c:v>
                </c:pt>
                <c:pt idx="5">
                  <c:v>1940</c:v>
                </c:pt>
                <c:pt idx="6">
                  <c:v>1941</c:v>
                </c:pt>
                <c:pt idx="7">
                  <c:v>1942</c:v>
                </c:pt>
                <c:pt idx="8">
                  <c:v>1943</c:v>
                </c:pt>
                <c:pt idx="9">
                  <c:v>1944</c:v>
                </c:pt>
                <c:pt idx="10">
                  <c:v>1945</c:v>
                </c:pt>
                <c:pt idx="11">
                  <c:v>1946</c:v>
                </c:pt>
                <c:pt idx="12">
                  <c:v>1947</c:v>
                </c:pt>
                <c:pt idx="13">
                  <c:v>1948</c:v>
                </c:pt>
                <c:pt idx="14">
                  <c:v>1949</c:v>
                </c:pt>
                <c:pt idx="15">
                  <c:v>1950</c:v>
                </c:pt>
                <c:pt idx="16">
                  <c:v>1951</c:v>
                </c:pt>
                <c:pt idx="17">
                  <c:v>1952</c:v>
                </c:pt>
                <c:pt idx="18">
                  <c:v>1953</c:v>
                </c:pt>
                <c:pt idx="19">
                  <c:v>1954</c:v>
                </c:pt>
                <c:pt idx="20">
                  <c:v>1955</c:v>
                </c:pt>
                <c:pt idx="21">
                  <c:v>1956</c:v>
                </c:pt>
                <c:pt idx="22">
                  <c:v>1957</c:v>
                </c:pt>
                <c:pt idx="23">
                  <c:v>1958</c:v>
                </c:pt>
                <c:pt idx="24">
                  <c:v>1959</c:v>
                </c:pt>
                <c:pt idx="25">
                  <c:v>1960</c:v>
                </c:pt>
                <c:pt idx="26">
                  <c:v>1961</c:v>
                </c:pt>
                <c:pt idx="27">
                  <c:v>1962</c:v>
                </c:pt>
                <c:pt idx="28">
                  <c:v>1963</c:v>
                </c:pt>
                <c:pt idx="29">
                  <c:v>1964</c:v>
                </c:pt>
                <c:pt idx="30">
                  <c:v>1965</c:v>
                </c:pt>
                <c:pt idx="31">
                  <c:v>1966</c:v>
                </c:pt>
                <c:pt idx="32">
                  <c:v>1967</c:v>
                </c:pt>
                <c:pt idx="33">
                  <c:v>1968</c:v>
                </c:pt>
                <c:pt idx="34">
                  <c:v>1969</c:v>
                </c:pt>
                <c:pt idx="35">
                  <c:v>1970</c:v>
                </c:pt>
                <c:pt idx="36">
                  <c:v>1971</c:v>
                </c:pt>
                <c:pt idx="37">
                  <c:v>1972</c:v>
                </c:pt>
                <c:pt idx="38">
                  <c:v>1973</c:v>
                </c:pt>
                <c:pt idx="39">
                  <c:v>1974</c:v>
                </c:pt>
                <c:pt idx="40">
                  <c:v>1975</c:v>
                </c:pt>
                <c:pt idx="41">
                  <c:v>1976</c:v>
                </c:pt>
                <c:pt idx="42">
                  <c:v>1977</c:v>
                </c:pt>
                <c:pt idx="43">
                  <c:v>1978</c:v>
                </c:pt>
                <c:pt idx="44">
                  <c:v>1979</c:v>
                </c:pt>
                <c:pt idx="45">
                  <c:v>1980</c:v>
                </c:pt>
                <c:pt idx="46">
                  <c:v>1981</c:v>
                </c:pt>
                <c:pt idx="47">
                  <c:v>1982</c:v>
                </c:pt>
                <c:pt idx="48">
                  <c:v>1983</c:v>
                </c:pt>
                <c:pt idx="49">
                  <c:v>1984</c:v>
                </c:pt>
                <c:pt idx="50">
                  <c:v>1985</c:v>
                </c:pt>
                <c:pt idx="51">
                  <c:v>1986</c:v>
                </c:pt>
                <c:pt idx="52">
                  <c:v>1987</c:v>
                </c:pt>
                <c:pt idx="53">
                  <c:v>1988</c:v>
                </c:pt>
                <c:pt idx="54">
                  <c:v>1989</c:v>
                </c:pt>
                <c:pt idx="55">
                  <c:v>1900</c:v>
                </c:pt>
                <c:pt idx="56">
                  <c:v>1991</c:v>
                </c:pt>
                <c:pt idx="57">
                  <c:v>1992</c:v>
                </c:pt>
                <c:pt idx="58">
                  <c:v>1993</c:v>
                </c:pt>
                <c:pt idx="59">
                  <c:v>1994</c:v>
                </c:pt>
                <c:pt idx="60">
                  <c:v>1995</c:v>
                </c:pt>
                <c:pt idx="61">
                  <c:v>1996</c:v>
                </c:pt>
                <c:pt idx="62">
                  <c:v>1997</c:v>
                </c:pt>
                <c:pt idx="63">
                  <c:v>1998</c:v>
                </c:pt>
                <c:pt idx="64">
                  <c:v>1999</c:v>
                </c:pt>
                <c:pt idx="65">
                  <c:v>2000</c:v>
                </c:pt>
                <c:pt idx="66">
                  <c:v>2001</c:v>
                </c:pt>
                <c:pt idx="67">
                  <c:v>2002</c:v>
                </c:pt>
                <c:pt idx="68">
                  <c:v>2003</c:v>
                </c:pt>
                <c:pt idx="69">
                  <c:v>2004</c:v>
                </c:pt>
                <c:pt idx="70">
                  <c:v>2005</c:v>
                </c:pt>
                <c:pt idx="71">
                  <c:v>2006</c:v>
                </c:pt>
                <c:pt idx="72">
                  <c:v>2007</c:v>
                </c:pt>
                <c:pt idx="73">
                  <c:v>2008</c:v>
                </c:pt>
                <c:pt idx="74">
                  <c:v>2009</c:v>
                </c:pt>
                <c:pt idx="75">
                  <c:v>2010</c:v>
                </c:pt>
                <c:pt idx="76">
                  <c:v>2011</c:v>
                </c:pt>
                <c:pt idx="77">
                  <c:v>2012</c:v>
                </c:pt>
                <c:pt idx="78">
                  <c:v>2013</c:v>
                </c:pt>
                <c:pt idx="79">
                  <c:v>2014</c:v>
                </c:pt>
                <c:pt idx="80">
                  <c:v>2015</c:v>
                </c:pt>
                <c:pt idx="81">
                  <c:v>2016</c:v>
                </c:pt>
                <c:pt idx="82">
                  <c:v>2017</c:v>
                </c:pt>
                <c:pt idx="83">
                  <c:v>2018</c:v>
                </c:pt>
              </c:numCache>
            </c:numRef>
          </c:cat>
          <c:val>
            <c:numRef>
              <c:f>'Brecha productividad'!$L$8:$L$91</c:f>
              <c:numCache>
                <c:formatCode>General</c:formatCode>
                <c:ptCount val="84"/>
                <c:pt idx="39" formatCode="0.0">
                  <c:v>19.545372897183228</c:v>
                </c:pt>
                <c:pt idx="40" formatCode="0.0">
                  <c:v>17.133104209074787</c:v>
                </c:pt>
                <c:pt idx="41" formatCode="0.0">
                  <c:v>16.464480753253937</c:v>
                </c:pt>
                <c:pt idx="42" formatCode="0.0">
                  <c:v>17.737507615618934</c:v>
                </c:pt>
                <c:pt idx="43" formatCode="0.0">
                  <c:v>17.330170805601263</c:v>
                </c:pt>
                <c:pt idx="44" formatCode="0.0">
                  <c:v>20.700523761935131</c:v>
                </c:pt>
                <c:pt idx="45" formatCode="0.0">
                  <c:v>21.672015638368645</c:v>
                </c:pt>
                <c:pt idx="46" formatCode="0.0">
                  <c:v>20.409931406173428</c:v>
                </c:pt>
                <c:pt idx="47" formatCode="0.0">
                  <c:v>20.171529103211142</c:v>
                </c:pt>
                <c:pt idx="48" formatCode="0.0">
                  <c:v>20.070628734115381</c:v>
                </c:pt>
                <c:pt idx="49" formatCode="0.0">
                  <c:v>19.149543158357112</c:v>
                </c:pt>
                <c:pt idx="50" formatCode="0.0">
                  <c:v>17.338817298022118</c:v>
                </c:pt>
                <c:pt idx="51" formatCode="0.0">
                  <c:v>19.404758218024735</c:v>
                </c:pt>
                <c:pt idx="52" formatCode="0.0">
                  <c:v>19.28256396114293</c:v>
                </c:pt>
                <c:pt idx="53" formatCode="0.0">
                  <c:v>17.189029375415906</c:v>
                </c:pt>
                <c:pt idx="54" formatCode="0.0">
                  <c:v>16.997234169087157</c:v>
                </c:pt>
                <c:pt idx="55" formatCode="0.0">
                  <c:v>15.77226194162893</c:v>
                </c:pt>
                <c:pt idx="56" formatCode="0.0">
                  <c:v>17.879282722212654</c:v>
                </c:pt>
                <c:pt idx="57" formatCode="0.0">
                  <c:v>19.20468137406468</c:v>
                </c:pt>
                <c:pt idx="58" formatCode="#,##0.00">
                  <c:v>19.899999999999999</c:v>
                </c:pt>
                <c:pt idx="59" formatCode="0.0">
                  <c:v>21.887180482747109</c:v>
                </c:pt>
                <c:pt idx="60" formatCode="0.0">
                  <c:v>21.525004016761969</c:v>
                </c:pt>
                <c:pt idx="61" formatCode="0.0">
                  <c:v>22.825334165657868</c:v>
                </c:pt>
                <c:pt idx="62" formatCode="0.0">
                  <c:v>22.688441915206919</c:v>
                </c:pt>
                <c:pt idx="63" formatCode="0.0">
                  <c:v>20.879665148983349</c:v>
                </c:pt>
                <c:pt idx="64" formatCode="0.0">
                  <c:v>19.006265277488062</c:v>
                </c:pt>
                <c:pt idx="65" formatCode="0.0">
                  <c:v>18.098421688962897</c:v>
                </c:pt>
                <c:pt idx="66" formatCode="0.0">
                  <c:v>16.51019575085018</c:v>
                </c:pt>
                <c:pt idx="67" formatCode="0.0">
                  <c:v>13.508815856704395</c:v>
                </c:pt>
                <c:pt idx="68" formatCode="0.0">
                  <c:v>12.899761161430087</c:v>
                </c:pt>
                <c:pt idx="69" formatCode="0.0">
                  <c:v>13.492770637484083</c:v>
                </c:pt>
                <c:pt idx="70" formatCode="0.0">
                  <c:v>12.757006866920612</c:v>
                </c:pt>
                <c:pt idx="71" formatCode="0.0">
                  <c:v>13.095481706225915</c:v>
                </c:pt>
                <c:pt idx="72" formatCode="0.0">
                  <c:v>13.609906558684235</c:v>
                </c:pt>
                <c:pt idx="73" formatCode="0.0">
                  <c:v>13.618689458426356</c:v>
                </c:pt>
                <c:pt idx="74" formatCode="0.0">
                  <c:v>12.341003936876438</c:v>
                </c:pt>
                <c:pt idx="75" formatCode="0.0">
                  <c:v>13.602392963371257</c:v>
                </c:pt>
                <c:pt idx="76" formatCode="0.0">
                  <c:v>13.660020631032834</c:v>
                </c:pt>
                <c:pt idx="77" formatCode="0.0">
                  <c:v>12.710157516083932</c:v>
                </c:pt>
                <c:pt idx="78" formatCode="0.0">
                  <c:v>12.752640499757019</c:v>
                </c:pt>
                <c:pt idx="79" formatCode="0.0">
                  <c:v>12.102581832056222</c:v>
                </c:pt>
                <c:pt idx="80" formatCode="0.0">
                  <c:v>12.766400048288434</c:v>
                </c:pt>
                <c:pt idx="81" formatCode="0.0">
                  <c:v>12.352088078231919</c:v>
                </c:pt>
                <c:pt idx="82" formatCode="0.0">
                  <c:v>11.848558480173693</c:v>
                </c:pt>
                <c:pt idx="83" formatCode="0.0">
                  <c:v>11.480328366503111</c:v>
                </c:pt>
              </c:numCache>
            </c:numRef>
          </c:val>
        </c:ser>
        <c:marker val="1"/>
        <c:axId val="90905984"/>
        <c:axId val="90915968"/>
      </c:lineChart>
      <c:catAx>
        <c:axId val="90905984"/>
        <c:scaling>
          <c:orientation val="minMax"/>
        </c:scaling>
        <c:axPos val="b"/>
        <c:numFmt formatCode="0" sourceLinked="1"/>
        <c:tickLblPos val="nextTo"/>
        <c:crossAx val="90915968"/>
        <c:crosses val="autoZero"/>
        <c:auto val="1"/>
        <c:lblAlgn val="ctr"/>
        <c:lblOffset val="100"/>
      </c:catAx>
      <c:valAx>
        <c:axId val="90915968"/>
        <c:scaling>
          <c:orientation val="minMax"/>
        </c:scaling>
        <c:axPos val="l"/>
        <c:majorGridlines/>
        <c:numFmt formatCode="#,##0.00" sourceLinked="1"/>
        <c:tickLblPos val="nextTo"/>
        <c:crossAx val="90905984"/>
        <c:crosses val="autoZero"/>
        <c:crossBetween val="between"/>
      </c:valAx>
    </c:plotArea>
    <c:legend>
      <c:legendPos val="b"/>
      <c:layout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Productividad Arg</c:v>
          </c:tx>
          <c:marker>
            <c:symbol val="none"/>
          </c:marker>
          <c:cat>
            <c:numRef>
              <c:f>'Brecha productividad'!$A$47:$A$91</c:f>
              <c:numCache>
                <c:formatCode>0</c:formatCode>
                <c:ptCount val="4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1900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cat>
          <c:val>
            <c:numRef>
              <c:f>'Brecha productividad'!$J$47:$J$91</c:f>
              <c:numCache>
                <c:formatCode>#,##0.00</c:formatCode>
                <c:ptCount val="45"/>
                <c:pt idx="0">
                  <c:v>39.90953767822694</c:v>
                </c:pt>
                <c:pt idx="1">
                  <c:v>37.127382407389007</c:v>
                </c:pt>
                <c:pt idx="2">
                  <c:v>37.223318796038583</c:v>
                </c:pt>
                <c:pt idx="3">
                  <c:v>41.924201839868203</c:v>
                </c:pt>
                <c:pt idx="4">
                  <c:v>41.348583507970694</c:v>
                </c:pt>
                <c:pt idx="5">
                  <c:v>48.927558211287824</c:v>
                </c:pt>
                <c:pt idx="6">
                  <c:v>51.901586259424924</c:v>
                </c:pt>
                <c:pt idx="7">
                  <c:v>49.790985709134077</c:v>
                </c:pt>
                <c:pt idx="8">
                  <c:v>52.093459036724084</c:v>
                </c:pt>
                <c:pt idx="9">
                  <c:v>54.971550696211601</c:v>
                </c:pt>
                <c:pt idx="10">
                  <c:v>54.587805141613266</c:v>
                </c:pt>
                <c:pt idx="11">
                  <c:v>51.51784070482659</c:v>
                </c:pt>
                <c:pt idx="12">
                  <c:v>60.343988460588314</c:v>
                </c:pt>
                <c:pt idx="13">
                  <c:v>61.687097901682485</c:v>
                </c:pt>
                <c:pt idx="14">
                  <c:v>56.602469303254537</c:v>
                </c:pt>
                <c:pt idx="15">
                  <c:v>56.122787360006619</c:v>
                </c:pt>
                <c:pt idx="16">
                  <c:v>53.62844125511743</c:v>
                </c:pt>
                <c:pt idx="17">
                  <c:v>62.070843456280826</c:v>
                </c:pt>
                <c:pt idx="18">
                  <c:v>70.705118434743383</c:v>
                </c:pt>
                <c:pt idx="19" formatCode="0.00">
                  <c:v>75.310065089923413</c:v>
                </c:pt>
                <c:pt idx="20" formatCode="0.00">
                  <c:v>85.395923131385814</c:v>
                </c:pt>
                <c:pt idx="21" formatCode="0.00">
                  <c:v>86.177238254903372</c:v>
                </c:pt>
                <c:pt idx="22" formatCode="0.00">
                  <c:v>95.176292587336448</c:v>
                </c:pt>
                <c:pt idx="23" formatCode="0.00">
                  <c:v>100</c:v>
                </c:pt>
                <c:pt idx="24" formatCode="0.00">
                  <c:v>96.014894179061258</c:v>
                </c:pt>
                <c:pt idx="25" formatCode="0.00">
                  <c:v>92.485537929387746</c:v>
                </c:pt>
                <c:pt idx="26" formatCode="0.00">
                  <c:v>91.019581914181614</c:v>
                </c:pt>
                <c:pt idx="27" formatCode="0.00">
                  <c:v>84.489402100146776</c:v>
                </c:pt>
                <c:pt idx="28" formatCode="0.00">
                  <c:v>75.593851550549402</c:v>
                </c:pt>
                <c:pt idx="29" formatCode="0.00">
                  <c:v>77.243090835675744</c:v>
                </c:pt>
                <c:pt idx="30" formatCode="0.00">
                  <c:v>83.476572251268735</c:v>
                </c:pt>
                <c:pt idx="31" formatCode="0.00">
                  <c:v>82.127056551674087</c:v>
                </c:pt>
                <c:pt idx="32" formatCode="0.00">
                  <c:v>84.978594885032138</c:v>
                </c:pt>
                <c:pt idx="33" formatCode="0.00">
                  <c:v>92.434018990890337</c:v>
                </c:pt>
                <c:pt idx="34" formatCode="0.00">
                  <c:v>91.440930957697901</c:v>
                </c:pt>
                <c:pt idx="35" formatCode="0.00">
                  <c:v>84.424050157689791</c:v>
                </c:pt>
                <c:pt idx="36" formatCode="0.00">
                  <c:v>101.99768313923747</c:v>
                </c:pt>
                <c:pt idx="37" formatCode="0.00">
                  <c:v>103.31321316995883</c:v>
                </c:pt>
                <c:pt idx="38" formatCode="0.00">
                  <c:v>95.394314319922259</c:v>
                </c:pt>
                <c:pt idx="39" formatCode="0.00">
                  <c:v>97.309399078076765</c:v>
                </c:pt>
                <c:pt idx="40" formatCode="0.00">
                  <c:v>91.8575646375633</c:v>
                </c:pt>
                <c:pt idx="41" formatCode="0.00">
                  <c:v>94.731876182465541</c:v>
                </c:pt>
                <c:pt idx="42" formatCode="0.00">
                  <c:v>91.636863549549034</c:v>
                </c:pt>
                <c:pt idx="43" formatCode="0.00">
                  <c:v>87.791750851638255</c:v>
                </c:pt>
                <c:pt idx="44" formatCode="0.00">
                  <c:v>85.354189376996075</c:v>
                </c:pt>
              </c:numCache>
            </c:numRef>
          </c:val>
        </c:ser>
        <c:ser>
          <c:idx val="1"/>
          <c:order val="1"/>
          <c:tx>
            <c:v>Productividad EEUU</c:v>
          </c:tx>
          <c:marker>
            <c:symbol val="none"/>
          </c:marker>
          <c:cat>
            <c:numRef>
              <c:f>'Brecha productividad'!$A$47:$A$91</c:f>
              <c:numCache>
                <c:formatCode>0</c:formatCode>
                <c:ptCount val="45"/>
                <c:pt idx="0">
                  <c:v>1974</c:v>
                </c:pt>
                <c:pt idx="1">
                  <c:v>1975</c:v>
                </c:pt>
                <c:pt idx="2">
                  <c:v>1976</c:v>
                </c:pt>
                <c:pt idx="3">
                  <c:v>1977</c:v>
                </c:pt>
                <c:pt idx="4">
                  <c:v>1978</c:v>
                </c:pt>
                <c:pt idx="5">
                  <c:v>1979</c:v>
                </c:pt>
                <c:pt idx="6">
                  <c:v>1980</c:v>
                </c:pt>
                <c:pt idx="7">
                  <c:v>1981</c:v>
                </c:pt>
                <c:pt idx="8">
                  <c:v>1982</c:v>
                </c:pt>
                <c:pt idx="9">
                  <c:v>1983</c:v>
                </c:pt>
                <c:pt idx="10">
                  <c:v>1984</c:v>
                </c:pt>
                <c:pt idx="11">
                  <c:v>1985</c:v>
                </c:pt>
                <c:pt idx="12">
                  <c:v>1986</c:v>
                </c:pt>
                <c:pt idx="13">
                  <c:v>1987</c:v>
                </c:pt>
                <c:pt idx="14">
                  <c:v>1988</c:v>
                </c:pt>
                <c:pt idx="15">
                  <c:v>1989</c:v>
                </c:pt>
                <c:pt idx="16">
                  <c:v>1900</c:v>
                </c:pt>
                <c:pt idx="17">
                  <c:v>1991</c:v>
                </c:pt>
                <c:pt idx="18">
                  <c:v>1992</c:v>
                </c:pt>
                <c:pt idx="19">
                  <c:v>1993</c:v>
                </c:pt>
                <c:pt idx="20">
                  <c:v>1994</c:v>
                </c:pt>
                <c:pt idx="21">
                  <c:v>1995</c:v>
                </c:pt>
                <c:pt idx="22">
                  <c:v>1996</c:v>
                </c:pt>
                <c:pt idx="23">
                  <c:v>1997</c:v>
                </c:pt>
                <c:pt idx="24">
                  <c:v>1998</c:v>
                </c:pt>
                <c:pt idx="25">
                  <c:v>1999</c:v>
                </c:pt>
                <c:pt idx="26">
                  <c:v>2000</c:v>
                </c:pt>
                <c:pt idx="27">
                  <c:v>2001</c:v>
                </c:pt>
                <c:pt idx="28">
                  <c:v>2002</c:v>
                </c:pt>
                <c:pt idx="29">
                  <c:v>2003</c:v>
                </c:pt>
                <c:pt idx="30">
                  <c:v>2004</c:v>
                </c:pt>
                <c:pt idx="31">
                  <c:v>2005</c:v>
                </c:pt>
                <c:pt idx="32">
                  <c:v>2006</c:v>
                </c:pt>
                <c:pt idx="33">
                  <c:v>2007</c:v>
                </c:pt>
                <c:pt idx="34">
                  <c:v>2008</c:v>
                </c:pt>
                <c:pt idx="35">
                  <c:v>2009</c:v>
                </c:pt>
                <c:pt idx="36">
                  <c:v>2010</c:v>
                </c:pt>
                <c:pt idx="37">
                  <c:v>2011</c:v>
                </c:pt>
                <c:pt idx="38">
                  <c:v>2012</c:v>
                </c:pt>
                <c:pt idx="39">
                  <c:v>2013</c:v>
                </c:pt>
                <c:pt idx="40">
                  <c:v>2014</c:v>
                </c:pt>
                <c:pt idx="41">
                  <c:v>2015</c:v>
                </c:pt>
                <c:pt idx="42">
                  <c:v>2016</c:v>
                </c:pt>
                <c:pt idx="43">
                  <c:v>2017</c:v>
                </c:pt>
                <c:pt idx="44">
                  <c:v>2018</c:v>
                </c:pt>
              </c:numCache>
            </c:numRef>
          </c:cat>
          <c:val>
            <c:numRef>
              <c:f>'Brecha productividad'!$K$47:$K$91</c:f>
              <c:numCache>
                <c:formatCode>#,##0.00</c:formatCode>
                <c:ptCount val="45"/>
                <c:pt idx="0">
                  <c:v>46.327344698842097</c:v>
                </c:pt>
                <c:pt idx="1">
                  <c:v>49.165781573169404</c:v>
                </c:pt>
                <c:pt idx="2">
                  <c:v>51.294609228914887</c:v>
                </c:pt>
                <c:pt idx="3">
                  <c:v>53.62618237568374</c:v>
                </c:pt>
                <c:pt idx="4">
                  <c:v>54.133046103242194</c:v>
                </c:pt>
                <c:pt idx="5">
                  <c:v>53.626182375683747</c:v>
                </c:pt>
                <c:pt idx="6">
                  <c:v>54.335791594265579</c:v>
                </c:pt>
                <c:pt idx="7">
                  <c:v>55.349519049382472</c:v>
                </c:pt>
                <c:pt idx="8">
                  <c:v>58.593446905756537</c:v>
                </c:pt>
                <c:pt idx="9">
                  <c:v>62.141492998665669</c:v>
                </c:pt>
                <c:pt idx="10">
                  <c:v>64.675811636457908</c:v>
                </c:pt>
                <c:pt idx="11">
                  <c:v>67.412875765273526</c:v>
                </c:pt>
                <c:pt idx="12">
                  <c:v>70.555430876135901</c:v>
                </c:pt>
                <c:pt idx="13">
                  <c:v>72.582885786369687</c:v>
                </c:pt>
                <c:pt idx="14">
                  <c:v>74.711713442115169</c:v>
                </c:pt>
                <c:pt idx="15">
                  <c:v>74.914458933138548</c:v>
                </c:pt>
                <c:pt idx="16">
                  <c:v>77.144659334395698</c:v>
                </c:pt>
                <c:pt idx="17">
                  <c:v>78.76662326258274</c:v>
                </c:pt>
                <c:pt idx="18">
                  <c:v>83.531142301632144</c:v>
                </c:pt>
                <c:pt idx="19" formatCode="0.00">
                  <c:v>85.862715448401005</c:v>
                </c:pt>
                <c:pt idx="20" formatCode="0.00">
                  <c:v>88.522157675319818</c:v>
                </c:pt>
                <c:pt idx="21" formatCode="0.00">
                  <c:v>90.835163748947338</c:v>
                </c:pt>
                <c:pt idx="22" formatCode="0.00">
                  <c:v>94.605483994248615</c:v>
                </c:pt>
                <c:pt idx="23" formatCode="0.00">
                  <c:v>100</c:v>
                </c:pt>
                <c:pt idx="24" formatCode="0.00">
                  <c:v>104.33253282715791</c:v>
                </c:pt>
                <c:pt idx="25" formatCode="0.00">
                  <c:v>110.4032130811607</c:v>
                </c:pt>
                <c:pt idx="26" formatCode="0.00">
                  <c:v>114.10345790902305</c:v>
                </c:pt>
                <c:pt idx="27" formatCode="0.00">
                  <c:v>116.10600630831588</c:v>
                </c:pt>
                <c:pt idx="28" formatCode="0.00">
                  <c:v>126.96203192378334</c:v>
                </c:pt>
                <c:pt idx="29" formatCode="0.00">
                  <c:v>135.85719594687384</c:v>
                </c:pt>
                <c:pt idx="30" formatCode="0.00">
                  <c:v>140.36800978013497</c:v>
                </c:pt>
                <c:pt idx="31" formatCode="0.00">
                  <c:v>146.06364734907112</c:v>
                </c:pt>
                <c:pt idx="32" formatCode="0.00">
                  <c:v>147.22878908443033</c:v>
                </c:pt>
                <c:pt idx="33" formatCode="0.00">
                  <c:v>154.09245183434217</c:v>
                </c:pt>
                <c:pt idx="34" formatCode="0.00">
                  <c:v>152.33861209916313</c:v>
                </c:pt>
                <c:pt idx="35" formatCode="0.00">
                  <c:v>155.21023800386766</c:v>
                </c:pt>
                <c:pt idx="36" formatCode="0.00">
                  <c:v>170.12951438926214</c:v>
                </c:pt>
                <c:pt idx="37" formatCode="0.00">
                  <c:v>171.59680057545927</c:v>
                </c:pt>
                <c:pt idx="38" formatCode="0.00">
                  <c:v>170.28493602456899</c:v>
                </c:pt>
                <c:pt idx="39" formatCode="0.00">
                  <c:v>173.12482452780657</c:v>
                </c:pt>
                <c:pt idx="40" formatCode="0.00">
                  <c:v>172.20334046670359</c:v>
                </c:pt>
                <c:pt idx="41" formatCode="0.00">
                  <c:v>168.35745881021464</c:v>
                </c:pt>
                <c:pt idx="42" formatCode="0.00">
                  <c:v>168.31952968338021</c:v>
                </c:pt>
                <c:pt idx="43" formatCode="0.00">
                  <c:v>168.10973614762557</c:v>
                </c:pt>
                <c:pt idx="44" formatCode="0.00">
                  <c:v>168.68451024013845</c:v>
                </c:pt>
              </c:numCache>
            </c:numRef>
          </c:val>
        </c:ser>
        <c:marker val="1"/>
        <c:axId val="90955776"/>
        <c:axId val="90957312"/>
      </c:lineChart>
      <c:lineChart>
        <c:grouping val="standard"/>
        <c:ser>
          <c:idx val="2"/>
          <c:order val="2"/>
          <c:tx>
            <c:v>Brecha relativa</c:v>
          </c:tx>
          <c:marker>
            <c:symbol val="none"/>
          </c:marker>
          <c:val>
            <c:numRef>
              <c:f>'Brecha productividad'!$L$47:$L$91</c:f>
              <c:numCache>
                <c:formatCode>0.0</c:formatCode>
                <c:ptCount val="45"/>
                <c:pt idx="0">
                  <c:v>19.545372897183228</c:v>
                </c:pt>
                <c:pt idx="1">
                  <c:v>17.133104209074787</c:v>
                </c:pt>
                <c:pt idx="2">
                  <c:v>16.464480753253937</c:v>
                </c:pt>
                <c:pt idx="3">
                  <c:v>17.737507615618934</c:v>
                </c:pt>
                <c:pt idx="4">
                  <c:v>17.330170805601263</c:v>
                </c:pt>
                <c:pt idx="5">
                  <c:v>20.700523761935131</c:v>
                </c:pt>
                <c:pt idx="6">
                  <c:v>21.672015638368645</c:v>
                </c:pt>
                <c:pt idx="7">
                  <c:v>20.409931406173428</c:v>
                </c:pt>
                <c:pt idx="8">
                  <c:v>20.171529103211142</c:v>
                </c:pt>
                <c:pt idx="9">
                  <c:v>20.070628734115381</c:v>
                </c:pt>
                <c:pt idx="10">
                  <c:v>19.149543158357112</c:v>
                </c:pt>
                <c:pt idx="11">
                  <c:v>17.338817298022118</c:v>
                </c:pt>
                <c:pt idx="12">
                  <c:v>19.404758218024735</c:v>
                </c:pt>
                <c:pt idx="13">
                  <c:v>19.28256396114293</c:v>
                </c:pt>
                <c:pt idx="14">
                  <c:v>17.189029375415906</c:v>
                </c:pt>
                <c:pt idx="15">
                  <c:v>16.997234169087157</c:v>
                </c:pt>
                <c:pt idx="16">
                  <c:v>15.77226194162893</c:v>
                </c:pt>
                <c:pt idx="17">
                  <c:v>17.879282722212654</c:v>
                </c:pt>
                <c:pt idx="18">
                  <c:v>19.20468137406468</c:v>
                </c:pt>
                <c:pt idx="19" formatCode="#,##0.00">
                  <c:v>19.899999999999999</c:v>
                </c:pt>
                <c:pt idx="20">
                  <c:v>21.887180482747109</c:v>
                </c:pt>
                <c:pt idx="21">
                  <c:v>21.525004016761969</c:v>
                </c:pt>
                <c:pt idx="22">
                  <c:v>22.825334165657868</c:v>
                </c:pt>
                <c:pt idx="23">
                  <c:v>22.688441915206919</c:v>
                </c:pt>
                <c:pt idx="24">
                  <c:v>20.879665148983349</c:v>
                </c:pt>
                <c:pt idx="25">
                  <c:v>19.006265277488062</c:v>
                </c:pt>
                <c:pt idx="26">
                  <c:v>18.098421688962897</c:v>
                </c:pt>
                <c:pt idx="27">
                  <c:v>16.51019575085018</c:v>
                </c:pt>
                <c:pt idx="28">
                  <c:v>13.508815856704395</c:v>
                </c:pt>
                <c:pt idx="29">
                  <c:v>12.899761161430087</c:v>
                </c:pt>
                <c:pt idx="30">
                  <c:v>13.492770637484083</c:v>
                </c:pt>
                <c:pt idx="31">
                  <c:v>12.757006866920612</c:v>
                </c:pt>
                <c:pt idx="32">
                  <c:v>13.095481706225915</c:v>
                </c:pt>
                <c:pt idx="33">
                  <c:v>13.609906558684235</c:v>
                </c:pt>
                <c:pt idx="34">
                  <c:v>13.618689458426356</c:v>
                </c:pt>
                <c:pt idx="35">
                  <c:v>12.341003936876438</c:v>
                </c:pt>
                <c:pt idx="36">
                  <c:v>13.602392963371257</c:v>
                </c:pt>
                <c:pt idx="37">
                  <c:v>13.660020631032834</c:v>
                </c:pt>
                <c:pt idx="38">
                  <c:v>12.710157516083932</c:v>
                </c:pt>
                <c:pt idx="39">
                  <c:v>12.752640499757019</c:v>
                </c:pt>
                <c:pt idx="40">
                  <c:v>12.102581832056222</c:v>
                </c:pt>
                <c:pt idx="41">
                  <c:v>12.766400048288434</c:v>
                </c:pt>
                <c:pt idx="42">
                  <c:v>12.352088078231919</c:v>
                </c:pt>
                <c:pt idx="43">
                  <c:v>11.848558480173693</c:v>
                </c:pt>
                <c:pt idx="44">
                  <c:v>11.480328366503111</c:v>
                </c:pt>
              </c:numCache>
            </c:numRef>
          </c:val>
        </c:ser>
        <c:marker val="1"/>
        <c:axId val="90960640"/>
        <c:axId val="90958848"/>
      </c:lineChart>
      <c:catAx>
        <c:axId val="90955776"/>
        <c:scaling>
          <c:orientation val="minMax"/>
        </c:scaling>
        <c:axPos val="b"/>
        <c:numFmt formatCode="0" sourceLinked="1"/>
        <c:tickLblPos val="nextTo"/>
        <c:crossAx val="90957312"/>
        <c:crosses val="autoZero"/>
        <c:auto val="1"/>
        <c:lblAlgn val="ctr"/>
        <c:lblOffset val="100"/>
      </c:catAx>
      <c:valAx>
        <c:axId val="90957312"/>
        <c:scaling>
          <c:orientation val="minMax"/>
        </c:scaling>
        <c:axPos val="l"/>
        <c:majorGridlines/>
        <c:numFmt formatCode="#,##0.00" sourceLinked="1"/>
        <c:tickLblPos val="nextTo"/>
        <c:crossAx val="90955776"/>
        <c:crosses val="autoZero"/>
        <c:crossBetween val="between"/>
      </c:valAx>
      <c:valAx>
        <c:axId val="90958848"/>
        <c:scaling>
          <c:orientation val="minMax"/>
          <c:min val="9"/>
        </c:scaling>
        <c:axPos val="r"/>
        <c:numFmt formatCode="0.0" sourceLinked="1"/>
        <c:tickLblPos val="nextTo"/>
        <c:crossAx val="90960640"/>
        <c:crosses val="max"/>
        <c:crossBetween val="between"/>
      </c:valAx>
      <c:catAx>
        <c:axId val="90960640"/>
        <c:scaling>
          <c:orientation val="minMax"/>
        </c:scaling>
        <c:delete val="1"/>
        <c:axPos val="b"/>
        <c:tickLblPos val="nextTo"/>
        <c:crossAx val="90958848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s-AR"/>
              <a:t>Productividad  EEUU 1997=100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BLS</c:v>
          </c:tx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prod'!$G$5:$G$36</c:f>
              <c:numCache>
                <c:formatCode>0.0</c:formatCode>
                <c:ptCount val="32"/>
                <c:pt idx="0">
                  <c:v>73.913360204218776</c:v>
                </c:pt>
                <c:pt idx="1">
                  <c:v>75.617557104272379</c:v>
                </c:pt>
                <c:pt idx="2">
                  <c:v>76.3140883911597</c:v>
                </c:pt>
                <c:pt idx="3">
                  <c:v>77.16379414979113</c:v>
                </c:pt>
                <c:pt idx="4">
                  <c:v>78.936223252530766</c:v>
                </c:pt>
                <c:pt idx="5">
                  <c:v>83.127042376793696</c:v>
                </c:pt>
                <c:pt idx="6">
                  <c:v>85.862715448401005</c:v>
                </c:pt>
                <c:pt idx="7">
                  <c:v>88.522157675319818</c:v>
                </c:pt>
                <c:pt idx="8">
                  <c:v>90.835163748947338</c:v>
                </c:pt>
                <c:pt idx="9">
                  <c:v>94.605483994248615</c:v>
                </c:pt>
                <c:pt idx="10">
                  <c:v>100</c:v>
                </c:pt>
                <c:pt idx="11">
                  <c:v>104.33253282715791</c:v>
                </c:pt>
                <c:pt idx="12">
                  <c:v>110.4032130811607</c:v>
                </c:pt>
                <c:pt idx="13">
                  <c:v>114.10345790902305</c:v>
                </c:pt>
                <c:pt idx="14">
                  <c:v>116.10600630831588</c:v>
                </c:pt>
                <c:pt idx="15">
                  <c:v>126.96203192378334</c:v>
                </c:pt>
                <c:pt idx="16">
                  <c:v>135.85719594687384</c:v>
                </c:pt>
                <c:pt idx="17">
                  <c:v>140.36800978013497</c:v>
                </c:pt>
                <c:pt idx="18">
                  <c:v>146.06364734907112</c:v>
                </c:pt>
                <c:pt idx="19">
                  <c:v>147.22878908443033</c:v>
                </c:pt>
                <c:pt idx="20">
                  <c:v>154.09245183434217</c:v>
                </c:pt>
                <c:pt idx="21">
                  <c:v>152.33861209916313</c:v>
                </c:pt>
                <c:pt idx="22">
                  <c:v>155.21023800386766</c:v>
                </c:pt>
                <c:pt idx="23">
                  <c:v>170.12951438926214</c:v>
                </c:pt>
                <c:pt idx="24">
                  <c:v>171.59680057545927</c:v>
                </c:pt>
                <c:pt idx="25">
                  <c:v>170.28493602456899</c:v>
                </c:pt>
                <c:pt idx="26">
                  <c:v>173.12482452780657</c:v>
                </c:pt>
                <c:pt idx="27">
                  <c:v>172.20334046670359</c:v>
                </c:pt>
                <c:pt idx="28">
                  <c:v>168.35745881021464</c:v>
                </c:pt>
                <c:pt idx="29">
                  <c:v>168.31952968338021</c:v>
                </c:pt>
                <c:pt idx="30">
                  <c:v>168.10973614762557</c:v>
                </c:pt>
                <c:pt idx="31">
                  <c:v>168.68451024013845</c:v>
                </c:pt>
              </c:numCache>
            </c:numRef>
          </c:val>
        </c:ser>
        <c:ser>
          <c:idx val="2"/>
          <c:order val="1"/>
          <c:tx>
            <c:v>JIC</c:v>
          </c:tx>
          <c:spPr>
            <a:ln w="38100"/>
          </c:spPr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prod'!$I$5:$I$36</c:f>
              <c:numCache>
                <c:formatCode>General</c:formatCode>
                <c:ptCount val="32"/>
                <c:pt idx="0">
                  <c:v>71.599999999999994</c:v>
                </c:pt>
                <c:pt idx="1">
                  <c:v>73.7</c:v>
                </c:pt>
                <c:pt idx="2">
                  <c:v>73.900000000000006</c:v>
                </c:pt>
                <c:pt idx="3">
                  <c:v>76.099999999999994</c:v>
                </c:pt>
                <c:pt idx="4">
                  <c:v>77.7</c:v>
                </c:pt>
                <c:pt idx="5">
                  <c:v>82.4</c:v>
                </c:pt>
                <c:pt idx="6">
                  <c:v>84.7</c:v>
                </c:pt>
                <c:pt idx="7">
                  <c:v>90.1</c:v>
                </c:pt>
                <c:pt idx="8">
                  <c:v>92.6</c:v>
                </c:pt>
                <c:pt idx="9">
                  <c:v>95.9</c:v>
                </c:pt>
                <c:pt idx="10">
                  <c:v>100</c:v>
                </c:pt>
                <c:pt idx="11">
                  <c:v>104.1</c:v>
                </c:pt>
                <c:pt idx="12">
                  <c:v>108.9</c:v>
                </c:pt>
                <c:pt idx="13">
                  <c:v>113.1</c:v>
                </c:pt>
                <c:pt idx="14">
                  <c:v>114.9</c:v>
                </c:pt>
                <c:pt idx="15">
                  <c:v>123.3</c:v>
                </c:pt>
                <c:pt idx="16">
                  <c:v>130.9</c:v>
                </c:pt>
                <c:pt idx="17">
                  <c:v>139.1</c:v>
                </c:pt>
              </c:numCache>
            </c:numRef>
          </c:val>
        </c:ser>
        <c:ser>
          <c:idx val="3"/>
          <c:order val="2"/>
          <c:tx>
            <c:v>BEA (VA)</c:v>
          </c:tx>
          <c:marker>
            <c:symbol val="none"/>
          </c:marker>
          <c:cat>
            <c:numRef>
              <c:f>'EEUU prod'!$B$5:$B$36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cat>
          <c:val>
            <c:numRef>
              <c:f>'EEUU prod'!$S$5:$S$36</c:f>
              <c:numCache>
                <c:formatCode>0.00</c:formatCode>
                <c:ptCount val="32"/>
                <c:pt idx="0">
                  <c:v>71.155439239107579</c:v>
                </c:pt>
                <c:pt idx="1">
                  <c:v>74.197543297081168</c:v>
                </c:pt>
                <c:pt idx="2">
                  <c:v>74.279487502448035</c:v>
                </c:pt>
                <c:pt idx="3">
                  <c:v>74.960685167229059</c:v>
                </c:pt>
                <c:pt idx="4">
                  <c:v>76.801063821656342</c:v>
                </c:pt>
                <c:pt idx="5">
                  <c:v>81.395272695615589</c:v>
                </c:pt>
                <c:pt idx="6">
                  <c:v>83.977727347439895</c:v>
                </c:pt>
                <c:pt idx="7">
                  <c:v>87.354005528004592</c:v>
                </c:pt>
                <c:pt idx="8">
                  <c:v>90.102336263701105</c:v>
                </c:pt>
                <c:pt idx="9">
                  <c:v>94.133576061129816</c:v>
                </c:pt>
                <c:pt idx="10">
                  <c:v>100</c:v>
                </c:pt>
                <c:pt idx="11">
                  <c:v>103.31445744642093</c:v>
                </c:pt>
                <c:pt idx="12">
                  <c:v>110.32289975092588</c:v>
                </c:pt>
                <c:pt idx="13">
                  <c:v>118.93905812289421</c:v>
                </c:pt>
                <c:pt idx="14">
                  <c:v>119.35202525725926</c:v>
                </c:pt>
                <c:pt idx="15">
                  <c:v>129.79321796866495</c:v>
                </c:pt>
                <c:pt idx="16">
                  <c:v>144.04282870382588</c:v>
                </c:pt>
                <c:pt idx="17">
                  <c:v>156.3835078049284</c:v>
                </c:pt>
                <c:pt idx="18">
                  <c:v>161.93086839783354</c:v>
                </c:pt>
                <c:pt idx="19">
                  <c:v>171.7417813905686</c:v>
                </c:pt>
                <c:pt idx="20">
                  <c:v>180.92986010360116</c:v>
                </c:pt>
                <c:pt idx="21">
                  <c:v>183.89298498077156</c:v>
                </c:pt>
                <c:pt idx="22">
                  <c:v>189.56957991343376</c:v>
                </c:pt>
                <c:pt idx="23">
                  <c:v>205.23760455649844</c:v>
                </c:pt>
                <c:pt idx="24">
                  <c:v>202.55758623141546</c:v>
                </c:pt>
                <c:pt idx="25">
                  <c:v>197.16872063353395</c:v>
                </c:pt>
                <c:pt idx="26">
                  <c:v>202.28760462018695</c:v>
                </c:pt>
                <c:pt idx="27">
                  <c:v>202.69622187979445</c:v>
                </c:pt>
                <c:pt idx="28">
                  <c:v>201.70558868667419</c:v>
                </c:pt>
                <c:pt idx="29">
                  <c:v>201.56464420499211</c:v>
                </c:pt>
                <c:pt idx="30">
                  <c:v>204.18969249479687</c:v>
                </c:pt>
                <c:pt idx="31">
                  <c:v>209.12601590348649</c:v>
                </c:pt>
              </c:numCache>
            </c:numRef>
          </c:val>
        </c:ser>
        <c:marker val="1"/>
        <c:axId val="98978816"/>
        <c:axId val="98992896"/>
      </c:lineChart>
      <c:catAx>
        <c:axId val="98978816"/>
        <c:scaling>
          <c:orientation val="minMax"/>
        </c:scaling>
        <c:axPos val="b"/>
        <c:numFmt formatCode="General" sourceLinked="1"/>
        <c:majorTickMark val="none"/>
        <c:tickLblPos val="nextTo"/>
        <c:crossAx val="98992896"/>
        <c:crosses val="autoZero"/>
        <c:auto val="1"/>
        <c:lblAlgn val="ctr"/>
        <c:lblOffset val="100"/>
      </c:catAx>
      <c:valAx>
        <c:axId val="98992896"/>
        <c:scaling>
          <c:orientation val="minMax"/>
          <c:max val="220"/>
          <c:min val="60"/>
        </c:scaling>
        <c:axPos val="l"/>
        <c:majorGridlines/>
        <c:numFmt formatCode="0.0" sourceLinked="1"/>
        <c:majorTickMark val="none"/>
        <c:tickLblPos val="nextTo"/>
        <c:spPr>
          <a:ln w="9525">
            <a:noFill/>
          </a:ln>
        </c:spPr>
        <c:crossAx val="98978816"/>
        <c:crosses val="autoZero"/>
        <c:crossBetween val="between"/>
      </c:valAx>
    </c:plotArea>
    <c:legend>
      <c:legendPos val="b"/>
    </c:legend>
    <c:plotVisOnly val="1"/>
  </c:chart>
  <c:txPr>
    <a:bodyPr/>
    <a:lstStyle/>
    <a:p>
      <a:pPr>
        <a:defRPr sz="1000"/>
      </a:pPr>
      <a:endParaRPr lang="es-AR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375920</xdr:colOff>
      <xdr:row>16</xdr:row>
      <xdr:rowOff>71120</xdr:rowOff>
    </xdr:from>
    <xdr:to>
      <xdr:col>42</xdr:col>
      <xdr:colOff>223520</xdr:colOff>
      <xdr:row>34</xdr:row>
      <xdr:rowOff>81280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132080</xdr:colOff>
      <xdr:row>21</xdr:row>
      <xdr:rowOff>147320</xdr:rowOff>
    </xdr:from>
    <xdr:to>
      <xdr:col>58</xdr:col>
      <xdr:colOff>741680</xdr:colOff>
      <xdr:row>36</xdr:row>
      <xdr:rowOff>147320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274320</xdr:colOff>
      <xdr:row>5</xdr:row>
      <xdr:rowOff>91440</xdr:rowOff>
    </xdr:from>
    <xdr:to>
      <xdr:col>53</xdr:col>
      <xdr:colOff>91440</xdr:colOff>
      <xdr:row>20</xdr:row>
      <xdr:rowOff>91440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55880</xdr:colOff>
      <xdr:row>21</xdr:row>
      <xdr:rowOff>55880</xdr:rowOff>
    </xdr:from>
    <xdr:to>
      <xdr:col>53</xdr:col>
      <xdr:colOff>10160</xdr:colOff>
      <xdr:row>41</xdr:row>
      <xdr:rowOff>60960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619760</xdr:colOff>
      <xdr:row>5</xdr:row>
      <xdr:rowOff>142240</xdr:rowOff>
    </xdr:from>
    <xdr:to>
      <xdr:col>59</xdr:col>
      <xdr:colOff>436880</xdr:colOff>
      <xdr:row>20</xdr:row>
      <xdr:rowOff>142240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44</xdr:row>
      <xdr:rowOff>50800</xdr:rowOff>
    </xdr:from>
    <xdr:to>
      <xdr:col>20</xdr:col>
      <xdr:colOff>416560</xdr:colOff>
      <xdr:row>65</xdr:row>
      <xdr:rowOff>22860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132080</xdr:colOff>
      <xdr:row>69</xdr:row>
      <xdr:rowOff>81280</xdr:rowOff>
    </xdr:from>
    <xdr:to>
      <xdr:col>21</xdr:col>
      <xdr:colOff>223520</xdr:colOff>
      <xdr:row>90</xdr:row>
      <xdr:rowOff>30480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38</xdr:row>
      <xdr:rowOff>91440</xdr:rowOff>
    </xdr:from>
    <xdr:to>
      <xdr:col>16</xdr:col>
      <xdr:colOff>60960</xdr:colOff>
      <xdr:row>55</xdr:row>
      <xdr:rowOff>40640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aSalarial_total_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saSalarial_Industrial_202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mpleo y Salarios"/>
      <sheetName val="RegPrivado"/>
      <sheetName val="Hoja1"/>
      <sheetName val="Hoja3"/>
      <sheetName val="Hoja4"/>
    </sheetNames>
    <sheetDataSet>
      <sheetData sheetId="0">
        <row r="84">
          <cell r="P84">
            <v>12409425.590610478</v>
          </cell>
          <cell r="BL84">
            <v>0.63274436940445666</v>
          </cell>
        </row>
        <row r="85">
          <cell r="P85">
            <v>12204891.063783949</v>
          </cell>
          <cell r="BL85">
            <v>0.65917623792779523</v>
          </cell>
        </row>
        <row r="86">
          <cell r="P86">
            <v>11790429.608381942</v>
          </cell>
          <cell r="BL86">
            <v>0.68143067731108498</v>
          </cell>
        </row>
        <row r="87">
          <cell r="P87">
            <v>11795626.302664084</v>
          </cell>
          <cell r="BL87">
            <v>0.68249151372334571</v>
          </cell>
        </row>
        <row r="88">
          <cell r="P88">
            <v>12477334.787293348</v>
          </cell>
          <cell r="BL88">
            <v>0.68609908018984989</v>
          </cell>
        </row>
        <row r="89">
          <cell r="P89">
            <v>12891217.565619083</v>
          </cell>
          <cell r="BL89">
            <v>0.69244320061850628</v>
          </cell>
        </row>
        <row r="90">
          <cell r="P90">
            <v>13046250.453312678</v>
          </cell>
          <cell r="BL90">
            <v>0.68436462539129039</v>
          </cell>
        </row>
        <row r="91">
          <cell r="P91">
            <v>13095489.205911011</v>
          </cell>
          <cell r="BL91">
            <v>0.6779377065296085</v>
          </cell>
        </row>
        <row r="92">
          <cell r="P92">
            <v>12745435.695000052</v>
          </cell>
          <cell r="BL92">
            <v>0.67071425702770793</v>
          </cell>
        </row>
        <row r="93">
          <cell r="P93">
            <v>12486026.874948943</v>
          </cell>
          <cell r="BL93">
            <v>0.84421828458090353</v>
          </cell>
        </row>
        <row r="94">
          <cell r="P94">
            <v>14106347.744907022</v>
          </cell>
          <cell r="BL94">
            <v>0.95770775932323515</v>
          </cell>
        </row>
        <row r="95">
          <cell r="P95">
            <v>15084790.667441539</v>
          </cell>
          <cell r="BL95">
            <v>1</v>
          </cell>
        </row>
        <row r="96">
          <cell r="P96">
            <v>15543935.014474137</v>
          </cell>
          <cell r="BL96">
            <v>1.0964239819992485</v>
          </cell>
        </row>
        <row r="97">
          <cell r="P97">
            <v>16084329.410827523</v>
          </cell>
          <cell r="BL97">
            <v>1.2158951666873792</v>
          </cell>
        </row>
        <row r="98">
          <cell r="P98">
            <v>16405582.559114195</v>
          </cell>
          <cell r="BL98">
            <v>1.4301885530069212</v>
          </cell>
        </row>
        <row r="99">
          <cell r="P99">
            <v>16578581.788010141</v>
          </cell>
          <cell r="BL99">
            <v>1.8171998268522611</v>
          </cell>
        </row>
        <row r="100">
          <cell r="P100">
            <v>16786650.183835611</v>
          </cell>
          <cell r="BL100">
            <v>2.0822573595387337</v>
          </cell>
        </row>
        <row r="101">
          <cell r="P101">
            <v>17009648.704000056</v>
          </cell>
          <cell r="BL101">
            <v>2.5630419478498032</v>
          </cell>
        </row>
        <row r="102">
          <cell r="P102">
            <v>17455592.365526415</v>
          </cell>
          <cell r="BL102">
            <v>3.1636716810305039</v>
          </cell>
        </row>
        <row r="103">
          <cell r="P103">
            <v>17611928.636010434</v>
          </cell>
          <cell r="BL103">
            <v>3.9120057032833038</v>
          </cell>
        </row>
        <row r="104">
          <cell r="P104">
            <v>17759122.521480378</v>
          </cell>
          <cell r="BL104">
            <v>4.9091424414151597</v>
          </cell>
        </row>
        <row r="105">
          <cell r="P105">
            <v>17518264.769352503</v>
          </cell>
          <cell r="BL105">
            <v>6.802796220329471</v>
          </cell>
        </row>
        <row r="106">
          <cell r="P106">
            <v>17747973.978095315</v>
          </cell>
          <cell r="BL106">
            <v>8.5686951195467103</v>
          </cell>
        </row>
        <row r="107">
          <cell r="P107">
            <v>18045270.618091475</v>
          </cell>
          <cell r="BL107">
            <v>12.115232433931457</v>
          </cell>
        </row>
        <row r="108">
          <cell r="P108">
            <v>18325339.307456434</v>
          </cell>
          <cell r="BL108">
            <v>15.342177333550014</v>
          </cell>
        </row>
        <row r="109">
          <cell r="P109">
            <v>18631567.144112512</v>
          </cell>
          <cell r="BL109">
            <v>20.592410324523239</v>
          </cell>
        </row>
        <row r="110">
          <cell r="P110">
            <v>19020578.112555701</v>
          </cell>
          <cell r="BL110">
            <v>31.431548156597401</v>
          </cell>
        </row>
        <row r="111">
          <cell r="P111">
            <v>17282307.557305858</v>
          </cell>
          <cell r="BL111">
            <v>44.118034280099018</v>
          </cell>
        </row>
        <row r="112">
          <cell r="P112">
            <v>19372840.82583043</v>
          </cell>
          <cell r="BL112">
            <v>64.940875456641763</v>
          </cell>
        </row>
        <row r="113">
          <cell r="P113">
            <v>20343325.200000037</v>
          </cell>
          <cell r="BL113">
            <v>112.6516510388319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dustria"/>
      <sheetName val="Empleo Total"/>
      <sheetName val="Hoja2"/>
      <sheetName val="Hoja3"/>
    </sheetNames>
    <sheetDataSet>
      <sheetData sheetId="0">
        <row r="9">
          <cell r="W9">
            <v>2128972.3378844899</v>
          </cell>
        </row>
        <row r="10">
          <cell r="W10">
            <v>1947301.4111513393</v>
          </cell>
        </row>
        <row r="11">
          <cell r="W11">
            <v>1777967.9040071531</v>
          </cell>
        </row>
        <row r="12">
          <cell r="W12">
            <v>1700879.4288221139</v>
          </cell>
        </row>
        <row r="13">
          <cell r="W13">
            <v>1753736.1456933655</v>
          </cell>
        </row>
        <row r="14">
          <cell r="W14">
            <v>1846349.3235080042</v>
          </cell>
        </row>
        <row r="15">
          <cell r="W15">
            <v>1751598.7839426219</v>
          </cell>
        </row>
        <row r="16">
          <cell r="W16">
            <v>1698933.4338782551</v>
          </cell>
        </row>
        <row r="17">
          <cell r="W17">
            <v>1682792.9684306961</v>
          </cell>
        </row>
        <row r="18">
          <cell r="W18">
            <v>1662215.8177628696</v>
          </cell>
        </row>
        <row r="19">
          <cell r="W19">
            <v>1872327.7061159671</v>
          </cell>
        </row>
        <row r="20">
          <cell r="W20">
            <v>1925460.2791660645</v>
          </cell>
        </row>
        <row r="21">
          <cell r="W21">
            <v>2102378.149618254</v>
          </cell>
        </row>
        <row r="22">
          <cell r="W22">
            <v>2216723.0975936428</v>
          </cell>
        </row>
        <row r="23">
          <cell r="W23">
            <v>2191466.4461751799</v>
          </cell>
        </row>
        <row r="24">
          <cell r="W24">
            <v>2295483.7519342476</v>
          </cell>
        </row>
        <row r="25">
          <cell r="W25">
            <v>2305773.2298240745</v>
          </cell>
        </row>
        <row r="26">
          <cell r="W26">
            <v>2116679.5584760373</v>
          </cell>
        </row>
        <row r="27">
          <cell r="W27">
            <v>2249938.1979163177</v>
          </cell>
        </row>
        <row r="28">
          <cell r="W28">
            <v>2365721.3498159619</v>
          </cell>
        </row>
        <row r="29">
          <cell r="W29">
            <v>2354032.4345620591</v>
          </cell>
        </row>
        <row r="30">
          <cell r="W30">
            <v>2367711.3847672259</v>
          </cell>
        </row>
        <row r="31">
          <cell r="W31">
            <v>2313456.1825800957</v>
          </cell>
        </row>
        <row r="32">
          <cell r="W32">
            <v>2257636.1565635987</v>
          </cell>
        </row>
        <row r="33">
          <cell r="W33">
            <v>2417174.7432966614</v>
          </cell>
        </row>
        <row r="34">
          <cell r="W34">
            <v>2366744.6676352359</v>
          </cell>
        </row>
        <row r="35">
          <cell r="W35">
            <v>2294325.3014719356</v>
          </cell>
        </row>
        <row r="36">
          <cell r="W36">
            <v>2436486.9624405974</v>
          </cell>
        </row>
        <row r="37">
          <cell r="W37">
            <v>2277979.3993721129</v>
          </cell>
        </row>
        <row r="38">
          <cell r="W38">
            <v>2645466.1262489837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6"/>
  <sheetViews>
    <sheetView zoomScale="75" zoomScaleNormal="75" workbookViewId="0">
      <pane xSplit="1" ySplit="5" topLeftCell="AC18" activePane="bottomRight" state="frozen"/>
      <selection pane="topRight" activeCell="B1" sqref="B1"/>
      <selection pane="bottomLeft" activeCell="A6" sqref="A6"/>
      <selection pane="bottomRight" activeCell="AQ35" sqref="AQ35"/>
    </sheetView>
  </sheetViews>
  <sheetFormatPr baseColWidth="10" defaultRowHeight="14.4"/>
  <cols>
    <col min="1" max="1" width="11.5546875" style="2"/>
    <col min="2" max="4" width="0" style="2" hidden="1" customWidth="1"/>
    <col min="5" max="5" width="9.88671875" style="2" hidden="1" customWidth="1"/>
    <col min="6" max="6" width="0" style="2" hidden="1" customWidth="1"/>
    <col min="7" max="10" width="11.5546875" style="2"/>
    <col min="11" max="11" width="9.88671875" style="2" customWidth="1"/>
    <col min="12" max="15" width="11.5546875" style="2"/>
    <col min="16" max="16" width="13.44140625" style="2" customWidth="1"/>
    <col min="17" max="17" width="5.5546875" style="2" customWidth="1"/>
    <col min="18" max="22" width="11.5546875" style="2"/>
    <col min="23" max="23" width="17.44140625" style="9" customWidth="1"/>
    <col min="24" max="25" width="10.5546875" style="2" customWidth="1"/>
    <col min="26" max="26" width="4.44140625" style="9" customWidth="1"/>
    <col min="27" max="27" width="11.5546875" style="9"/>
    <col min="28" max="28" width="10.109375" style="9" customWidth="1"/>
    <col min="29" max="33" width="11.5546875" style="9"/>
    <col min="34" max="16384" width="11.5546875" style="2"/>
  </cols>
  <sheetData>
    <row r="1" spans="1:35">
      <c r="A1" s="2" t="s">
        <v>5</v>
      </c>
    </row>
    <row r="2" spans="1:35">
      <c r="B2" s="146" t="s">
        <v>60</v>
      </c>
      <c r="C2" s="147"/>
      <c r="D2" s="147"/>
      <c r="E2" s="147"/>
      <c r="F2" s="148"/>
      <c r="H2" s="146" t="s">
        <v>60</v>
      </c>
      <c r="I2" s="147"/>
      <c r="J2" s="147"/>
      <c r="K2" s="147"/>
      <c r="L2" s="148"/>
      <c r="N2" s="146" t="s">
        <v>60</v>
      </c>
      <c r="O2" s="147"/>
      <c r="P2" s="148"/>
      <c r="R2" s="151" t="s">
        <v>60</v>
      </c>
      <c r="S2" s="152"/>
      <c r="T2" s="152"/>
      <c r="U2" s="153"/>
      <c r="W2" s="165" t="s">
        <v>29</v>
      </c>
      <c r="X2" s="166"/>
      <c r="Y2" s="167"/>
      <c r="AA2" s="159" t="s">
        <v>38</v>
      </c>
      <c r="AB2" s="160"/>
      <c r="AC2" s="161"/>
      <c r="AD2" s="62"/>
      <c r="AE2" s="62"/>
      <c r="AF2" s="62"/>
      <c r="AG2" s="62"/>
      <c r="AI2" s="60" t="s">
        <v>28</v>
      </c>
    </row>
    <row r="3" spans="1:35">
      <c r="B3" s="146" t="s">
        <v>61</v>
      </c>
      <c r="C3" s="148"/>
      <c r="D3" s="146" t="s">
        <v>2</v>
      </c>
      <c r="E3" s="147"/>
      <c r="F3" s="148"/>
      <c r="H3" s="146" t="s">
        <v>61</v>
      </c>
      <c r="I3" s="148"/>
      <c r="J3" s="146" t="s">
        <v>2</v>
      </c>
      <c r="K3" s="147"/>
      <c r="L3" s="148"/>
      <c r="N3" s="146" t="s">
        <v>66</v>
      </c>
      <c r="O3" s="147"/>
      <c r="P3" s="148"/>
      <c r="R3" s="154" t="s">
        <v>22</v>
      </c>
      <c r="S3" s="155"/>
      <c r="T3" s="155"/>
      <c r="U3" s="156"/>
      <c r="W3" s="63" t="s">
        <v>24</v>
      </c>
      <c r="X3" s="157" t="s">
        <v>26</v>
      </c>
      <c r="Y3" s="158"/>
      <c r="AA3" s="162" t="s">
        <v>75</v>
      </c>
      <c r="AB3" s="163"/>
      <c r="AC3" s="164"/>
      <c r="AD3" s="125"/>
      <c r="AE3" s="125" t="s">
        <v>70</v>
      </c>
      <c r="AF3" s="149" t="s">
        <v>72</v>
      </c>
      <c r="AG3" s="149"/>
      <c r="AI3" s="60" t="s">
        <v>67</v>
      </c>
    </row>
    <row r="4" spans="1:35">
      <c r="B4" s="2" t="s">
        <v>0</v>
      </c>
      <c r="C4" s="2" t="s">
        <v>1</v>
      </c>
      <c r="D4" s="2" t="s">
        <v>3</v>
      </c>
      <c r="E4" s="2" t="s">
        <v>4</v>
      </c>
      <c r="F4" s="2" t="s">
        <v>62</v>
      </c>
      <c r="H4" s="2" t="s">
        <v>0</v>
      </c>
      <c r="I4" s="2" t="s">
        <v>1</v>
      </c>
      <c r="J4" s="2" t="s">
        <v>3</v>
      </c>
      <c r="K4" s="2" t="s">
        <v>4</v>
      </c>
      <c r="L4" s="2" t="s">
        <v>62</v>
      </c>
      <c r="N4" s="2" t="s">
        <v>0</v>
      </c>
      <c r="O4" s="2" t="s">
        <v>1</v>
      </c>
      <c r="P4" s="2" t="s">
        <v>35</v>
      </c>
      <c r="R4" s="57" t="s">
        <v>0</v>
      </c>
      <c r="S4" s="151" t="s">
        <v>1</v>
      </c>
      <c r="T4" s="153"/>
      <c r="U4" s="38" t="s">
        <v>7</v>
      </c>
      <c r="W4" s="64" t="s">
        <v>25</v>
      </c>
      <c r="X4" s="162" t="s">
        <v>36</v>
      </c>
      <c r="Y4" s="164"/>
      <c r="Z4" s="10"/>
      <c r="AA4" s="157" t="s">
        <v>9</v>
      </c>
      <c r="AB4" s="158"/>
      <c r="AC4" s="63" t="s">
        <v>40</v>
      </c>
      <c r="AD4" s="62"/>
      <c r="AE4" s="62" t="s">
        <v>71</v>
      </c>
      <c r="AF4" s="150" t="s">
        <v>73</v>
      </c>
      <c r="AG4" s="150"/>
      <c r="AI4" s="60" t="s">
        <v>68</v>
      </c>
    </row>
    <row r="5" spans="1:35">
      <c r="B5" s="2" t="s">
        <v>63</v>
      </c>
      <c r="C5" s="2" t="s">
        <v>64</v>
      </c>
      <c r="F5" s="3"/>
      <c r="H5" s="2" t="s">
        <v>65</v>
      </c>
      <c r="I5" s="2" t="s">
        <v>65</v>
      </c>
      <c r="L5" s="3"/>
      <c r="P5" s="2" t="s">
        <v>34</v>
      </c>
      <c r="R5" s="58"/>
      <c r="S5" s="118" t="s">
        <v>21</v>
      </c>
      <c r="T5" s="119" t="s">
        <v>20</v>
      </c>
      <c r="U5" s="120" t="s">
        <v>8</v>
      </c>
      <c r="W5" s="67" t="s">
        <v>0</v>
      </c>
      <c r="X5" s="45" t="s">
        <v>20</v>
      </c>
      <c r="Y5" s="35" t="s">
        <v>18</v>
      </c>
      <c r="Z5" s="10"/>
      <c r="AA5" s="45"/>
      <c r="AB5" s="36" t="s">
        <v>18</v>
      </c>
      <c r="AC5" s="65" t="s">
        <v>18</v>
      </c>
      <c r="AD5" s="62"/>
      <c r="AE5" s="62"/>
      <c r="AF5" s="127" t="s">
        <v>74</v>
      </c>
      <c r="AG5" s="62" t="s">
        <v>18</v>
      </c>
      <c r="AI5" s="62" t="s">
        <v>69</v>
      </c>
    </row>
    <row r="6" spans="1:35">
      <c r="A6" s="2">
        <v>1993</v>
      </c>
      <c r="B6" s="3"/>
      <c r="C6" s="121">
        <v>217797.90128676684</v>
      </c>
      <c r="D6" s="4">
        <f t="shared" ref="D6:D15" si="0">C6/C7*D7</f>
        <v>217861.82815100416</v>
      </c>
      <c r="E6" s="1">
        <f t="shared" ref="E6:E15" si="1">E7*E$17</f>
        <v>1.0003202020188209</v>
      </c>
      <c r="F6" s="4">
        <f t="shared" ref="F6:F16" si="2">D6/E7</f>
        <v>217797.90128676684</v>
      </c>
      <c r="G6" s="3"/>
      <c r="H6" s="3"/>
      <c r="I6" s="121">
        <v>236504.98062276686</v>
      </c>
      <c r="J6" s="4">
        <f t="shared" ref="J6:J15" si="3">I6/I7*J7</f>
        <v>256302.56841968003</v>
      </c>
      <c r="K6" s="1">
        <f t="shared" ref="K6:K15" si="4">K7*K$17</f>
        <v>1.0916578599161968</v>
      </c>
      <c r="L6" s="4">
        <f t="shared" ref="L6:L16" si="5">J6/K7</f>
        <v>236504.98062276695</v>
      </c>
      <c r="N6" s="4"/>
      <c r="O6" s="4">
        <v>236504.9802315725</v>
      </c>
      <c r="P6" s="4">
        <f t="shared" ref="P6:P15" si="6">P7*O6/O7</f>
        <v>411018.23458184331</v>
      </c>
      <c r="Q6" s="49"/>
      <c r="S6" s="46">
        <v>100.00000016540641</v>
      </c>
      <c r="T6" s="54">
        <f t="shared" ref="T6:T16" si="7">S6/S$17*100</f>
        <v>62.357955708430865</v>
      </c>
      <c r="U6" s="46">
        <f t="shared" ref="U6:U15" si="8">S6/S7*U7</f>
        <v>62.357955646525973</v>
      </c>
      <c r="W6" s="49">
        <f t="shared" ref="W6:W30" si="9">L6/U6*100</f>
        <v>379269.93944988778</v>
      </c>
      <c r="X6" s="47">
        <f t="shared" ref="X6:X16" si="10">W6/W$17*100</f>
        <v>78.181418186367921</v>
      </c>
      <c r="Y6" s="128">
        <f t="shared" ref="Y6:Y9" si="11">X6/X$10*100</f>
        <v>82.789190602113223</v>
      </c>
      <c r="AA6" s="49">
        <f>'[1]Empleo y Salarios'!P84</f>
        <v>12409425.590610478</v>
      </c>
      <c r="AB6" s="53">
        <f t="shared" ref="AB6:AB9" si="12">AA6/AA$10*100</f>
        <v>99.45573956425352</v>
      </c>
      <c r="AC6" s="107">
        <f t="shared" ref="AC6:AC31" si="13">Y6/AB6*100</f>
        <v>83.242245208610768</v>
      </c>
      <c r="AD6" s="53"/>
      <c r="AE6" s="54">
        <f>'[1]Empleo y Salarios'!BL84</f>
        <v>0.63274436940445666</v>
      </c>
      <c r="AF6" s="53">
        <f>L6/AE6</f>
        <v>373776.50763667334</v>
      </c>
      <c r="AG6" s="55">
        <f t="shared" ref="AG6:AG9" si="14">AF6/AF$10*100</f>
        <v>85.044245101947368</v>
      </c>
      <c r="AI6" s="124">
        <f>'Arg Industria '!AM6</f>
        <v>75.310065089923413</v>
      </c>
    </row>
    <row r="7" spans="1:35">
      <c r="A7" s="2">
        <v>1994</v>
      </c>
      <c r="B7" s="3"/>
      <c r="C7" s="121">
        <v>237306.00107010404</v>
      </c>
      <c r="D7" s="4">
        <f t="shared" si="0"/>
        <v>237375.65384647832</v>
      </c>
      <c r="E7" s="1">
        <f t="shared" si="1"/>
        <v>1.0002935146016543</v>
      </c>
      <c r="F7" s="4">
        <f t="shared" si="2"/>
        <v>237312.33229604349</v>
      </c>
      <c r="H7" s="3"/>
      <c r="I7" s="121">
        <v>257439.95935710403</v>
      </c>
      <c r="J7" s="4">
        <f t="shared" si="3"/>
        <v>278989.99261384719</v>
      </c>
      <c r="K7" s="1">
        <f t="shared" si="4"/>
        <v>1.0837089677552747</v>
      </c>
      <c r="L7" s="4">
        <f t="shared" si="5"/>
        <v>259328.25458740056</v>
      </c>
      <c r="N7" s="4"/>
      <c r="O7" s="4">
        <v>250307.88553631518</v>
      </c>
      <c r="P7" s="4">
        <f t="shared" si="6"/>
        <v>435006.08365335455</v>
      </c>
      <c r="Q7" s="49"/>
      <c r="S7" s="46">
        <v>102.84932047007129</v>
      </c>
      <c r="T7" s="54">
        <f t="shared" si="7"/>
        <v>64.134733599066223</v>
      </c>
      <c r="U7" s="46">
        <f t="shared" si="8"/>
        <v>64.134733535397459</v>
      </c>
      <c r="W7" s="49">
        <f t="shared" si="9"/>
        <v>404349.15730065556</v>
      </c>
      <c r="X7" s="47">
        <f t="shared" si="10"/>
        <v>83.351163042556195</v>
      </c>
      <c r="Y7" s="128">
        <f t="shared" si="11"/>
        <v>88.263624325520581</v>
      </c>
      <c r="AA7" s="49">
        <f>'[1]Empleo y Salarios'!P85</f>
        <v>12204891.063783949</v>
      </c>
      <c r="AB7" s="53">
        <f t="shared" si="12"/>
        <v>97.816491036316094</v>
      </c>
      <c r="AC7" s="108">
        <f t="shared" si="13"/>
        <v>90.233889388601312</v>
      </c>
      <c r="AD7" s="53"/>
      <c r="AE7" s="54">
        <f>'[1]Empleo y Salarios'!BL85</f>
        <v>0.65917623792779523</v>
      </c>
      <c r="AF7" s="53">
        <f t="shared" ref="AF7:AF32" si="15">L7/AE7</f>
        <v>393412.62573819724</v>
      </c>
      <c r="AG7" s="55">
        <f t="shared" si="14"/>
        <v>89.511992021719095</v>
      </c>
      <c r="AI7" s="124">
        <f>'Arg Industria '!AM7</f>
        <v>85.395923131385814</v>
      </c>
    </row>
    <row r="8" spans="1:35">
      <c r="A8" s="2">
        <v>1995</v>
      </c>
      <c r="B8" s="3"/>
      <c r="C8" s="121">
        <v>238612.1697413348</v>
      </c>
      <c r="D8" s="4">
        <f t="shared" si="0"/>
        <v>238682.2058972863</v>
      </c>
      <c r="E8" s="1">
        <f t="shared" si="1"/>
        <v>1.0002668278964779</v>
      </c>
      <c r="F8" s="4">
        <f t="shared" si="2"/>
        <v>238624.9020591375</v>
      </c>
      <c r="H8" s="3"/>
      <c r="I8" s="121">
        <v>258031.88503333478</v>
      </c>
      <c r="J8" s="4">
        <f t="shared" si="3"/>
        <v>279631.46777742304</v>
      </c>
      <c r="K8" s="1">
        <f t="shared" si="4"/>
        <v>1.0758179553467055</v>
      </c>
      <c r="L8" s="4">
        <f t="shared" si="5"/>
        <v>261831.04121445358</v>
      </c>
      <c r="N8" s="4"/>
      <c r="O8" s="4">
        <v>243186.10151946038</v>
      </c>
      <c r="P8" s="4">
        <f t="shared" si="6"/>
        <v>422629.24875197234</v>
      </c>
      <c r="Q8" s="49"/>
      <c r="S8" s="46">
        <v>106.10470064741196</v>
      </c>
      <c r="T8" s="54">
        <f t="shared" si="7"/>
        <v>66.16472212483562</v>
      </c>
      <c r="U8" s="46">
        <f t="shared" si="8"/>
        <v>66.164722059151629</v>
      </c>
      <c r="W8" s="49">
        <f t="shared" si="9"/>
        <v>395726.0501757646</v>
      </c>
      <c r="X8" s="47">
        <f t="shared" si="10"/>
        <v>81.573625004148013</v>
      </c>
      <c r="Y8" s="128">
        <f t="shared" si="11"/>
        <v>86.38132366024638</v>
      </c>
      <c r="AA8" s="49">
        <f>'[1]Empleo y Salarios'!P86</f>
        <v>11790429.608381942</v>
      </c>
      <c r="AB8" s="53">
        <f t="shared" si="12"/>
        <v>94.49477640360395</v>
      </c>
      <c r="AC8" s="108">
        <f t="shared" si="13"/>
        <v>91.413861112593594</v>
      </c>
      <c r="AD8" s="53"/>
      <c r="AE8" s="54">
        <f>'[1]Empleo y Salarios'!BL86</f>
        <v>0.68143067731108498</v>
      </c>
      <c r="AF8" s="53">
        <f t="shared" si="15"/>
        <v>384237.2378179903</v>
      </c>
      <c r="AG8" s="55">
        <f t="shared" si="14"/>
        <v>87.424343592112535</v>
      </c>
      <c r="AI8" s="124">
        <f>'Arg Industria '!AM8</f>
        <v>86.177238254903372</v>
      </c>
    </row>
    <row r="9" spans="1:35">
      <c r="A9" s="2">
        <v>1996</v>
      </c>
      <c r="B9" s="3"/>
      <c r="C9" s="121">
        <v>251099.60052230587</v>
      </c>
      <c r="D9" s="4">
        <f t="shared" si="0"/>
        <v>251173.30192152873</v>
      </c>
      <c r="E9" s="1">
        <f t="shared" si="1"/>
        <v>1.0002401419032729</v>
      </c>
      <c r="F9" s="4">
        <f t="shared" si="2"/>
        <v>251119.69875890893</v>
      </c>
      <c r="H9" s="3"/>
      <c r="I9" s="121">
        <v>272149.75781130593</v>
      </c>
      <c r="J9" s="4">
        <f t="shared" si="3"/>
        <v>294931.13311253849</v>
      </c>
      <c r="K9" s="1">
        <f t="shared" si="4"/>
        <v>1.0679844012398436</v>
      </c>
      <c r="L9" s="4">
        <f t="shared" si="5"/>
        <v>278182.36094469076</v>
      </c>
      <c r="N9" s="4"/>
      <c r="O9" s="4">
        <v>256626.24305584718</v>
      </c>
      <c r="P9" s="4">
        <f t="shared" si="6"/>
        <v>445986.65645394492</v>
      </c>
      <c r="Q9" s="49"/>
      <c r="S9" s="46">
        <v>106.0490753286212</v>
      </c>
      <c r="T9" s="54">
        <f t="shared" si="7"/>
        <v>66.130035313238778</v>
      </c>
      <c r="U9" s="46">
        <f t="shared" si="8"/>
        <v>66.13003524758922</v>
      </c>
      <c r="W9" s="49">
        <f t="shared" si="9"/>
        <v>420659.62902209692</v>
      </c>
      <c r="X9" s="47">
        <f t="shared" si="10"/>
        <v>86.713348330218381</v>
      </c>
      <c r="Y9" s="128">
        <f t="shared" si="11"/>
        <v>91.823966476853172</v>
      </c>
      <c r="AA9" s="49">
        <f>'[1]Empleo y Salarios'!P87</f>
        <v>11795626.302664084</v>
      </c>
      <c r="AB9" s="53">
        <f t="shared" si="12"/>
        <v>94.536425476669095</v>
      </c>
      <c r="AC9" s="108">
        <f t="shared" si="13"/>
        <v>97.130778971027055</v>
      </c>
      <c r="AD9" s="53"/>
      <c r="AE9" s="54">
        <f>'[1]Empleo y Salarios'!BL87</f>
        <v>0.68249151372334571</v>
      </c>
      <c r="AF9" s="53">
        <f t="shared" si="15"/>
        <v>407598.27096905792</v>
      </c>
      <c r="AG9" s="55">
        <f t="shared" si="14"/>
        <v>92.739609234931621</v>
      </c>
      <c r="AI9" s="124">
        <f>'Arg Industria '!AM9</f>
        <v>95.176292587336448</v>
      </c>
    </row>
    <row r="10" spans="1:35">
      <c r="A10" s="2">
        <v>1997</v>
      </c>
      <c r="B10" s="3"/>
      <c r="C10" s="121">
        <v>269557.98266454262</v>
      </c>
      <c r="D10" s="4">
        <f t="shared" si="0"/>
        <v>269637.10186844715</v>
      </c>
      <c r="E10" s="1">
        <f t="shared" si="1"/>
        <v>1.0002134566220202</v>
      </c>
      <c r="F10" s="4">
        <f t="shared" si="2"/>
        <v>269586.75059765711</v>
      </c>
      <c r="H10" s="3"/>
      <c r="I10" s="121">
        <v>292858.87732954265</v>
      </c>
      <c r="J10" s="4">
        <f t="shared" si="3"/>
        <v>317373.79164876742</v>
      </c>
      <c r="K10" s="1">
        <f t="shared" si="4"/>
        <v>1.0602078870528306</v>
      </c>
      <c r="L10" s="4">
        <f t="shared" si="5"/>
        <v>301546.23370303016</v>
      </c>
      <c r="N10" s="4"/>
      <c r="O10" s="4">
        <v>277441.31762238021</v>
      </c>
      <c r="P10" s="4">
        <f t="shared" si="6"/>
        <v>482160.84269158309</v>
      </c>
      <c r="Q10" s="49"/>
      <c r="S10" s="46">
        <v>105.55705251088338</v>
      </c>
      <c r="T10" s="54">
        <f t="shared" si="7"/>
        <v>65.823219942985943</v>
      </c>
      <c r="U10" s="46">
        <f t="shared" si="8"/>
        <v>65.82321987764098</v>
      </c>
      <c r="W10" s="49">
        <f t="shared" si="9"/>
        <v>458115.28859204327</v>
      </c>
      <c r="X10" s="47">
        <f t="shared" si="10"/>
        <v>94.43433088035566</v>
      </c>
      <c r="Y10" s="128">
        <f>X10/X$10*100</f>
        <v>100</v>
      </c>
      <c r="AA10" s="49">
        <f>'[1]Empleo y Salarios'!P88</f>
        <v>12477334.787293348</v>
      </c>
      <c r="AB10" s="53">
        <f>AA10/AA$10*100</f>
        <v>100</v>
      </c>
      <c r="AC10" s="108">
        <f t="shared" si="13"/>
        <v>100</v>
      </c>
      <c r="AD10" s="53"/>
      <c r="AE10" s="54">
        <f>'[1]Empleo y Salarios'!BL88</f>
        <v>0.68609908018984989</v>
      </c>
      <c r="AF10" s="53">
        <f t="shared" si="15"/>
        <v>439508.2902889034</v>
      </c>
      <c r="AG10" s="55">
        <f>AF10/AF$10*100</f>
        <v>100</v>
      </c>
      <c r="AI10" s="124">
        <f>'Arg Industria '!AM10</f>
        <v>100</v>
      </c>
    </row>
    <row r="11" spans="1:35">
      <c r="A11" s="2">
        <v>1998</v>
      </c>
      <c r="B11" s="3"/>
      <c r="C11" s="121">
        <v>275349.61387643841</v>
      </c>
      <c r="D11" s="4">
        <f t="shared" si="0"/>
        <v>275430.43300867104</v>
      </c>
      <c r="E11" s="1">
        <f t="shared" si="1"/>
        <v>1.0001867720527007</v>
      </c>
      <c r="F11" s="4">
        <f t="shared" si="2"/>
        <v>275386.34690538596</v>
      </c>
      <c r="H11" s="3"/>
      <c r="I11" s="121">
        <v>298948.35855420842</v>
      </c>
      <c r="J11" s="4">
        <f t="shared" si="3"/>
        <v>323973.01706091507</v>
      </c>
      <c r="K11" s="1">
        <f t="shared" si="4"/>
        <v>1.0524879974502503</v>
      </c>
      <c r="L11" s="4">
        <f t="shared" si="5"/>
        <v>310074.15392418596</v>
      </c>
      <c r="N11" s="4"/>
      <c r="O11" s="4">
        <v>288123.3046077239</v>
      </c>
      <c r="P11" s="4">
        <f t="shared" si="6"/>
        <v>500724.89757213258</v>
      </c>
      <c r="Q11" s="49"/>
      <c r="S11" s="46">
        <v>103.75709072239843</v>
      </c>
      <c r="T11" s="54">
        <f t="shared" si="7"/>
        <v>64.700800570010372</v>
      </c>
      <c r="U11" s="46">
        <f t="shared" si="8"/>
        <v>64.700800505779668</v>
      </c>
      <c r="W11" s="49">
        <f t="shared" si="9"/>
        <v>479243.14923505054</v>
      </c>
      <c r="X11" s="47">
        <f t="shared" si="10"/>
        <v>98.789556371492964</v>
      </c>
      <c r="Y11" s="128">
        <f t="shared" ref="Y11:Y30" si="16">X11/X$10*100</f>
        <v>104.61190909125537</v>
      </c>
      <c r="AA11" s="49">
        <f>'[1]Empleo y Salarios'!P89</f>
        <v>12891217.565619083</v>
      </c>
      <c r="AB11" s="53">
        <f t="shared" ref="AB11:AB31" si="17">AA11/AA$10*100</f>
        <v>103.31707680671695</v>
      </c>
      <c r="AC11" s="108">
        <f t="shared" si="13"/>
        <v>101.25326066566977</v>
      </c>
      <c r="AD11" s="53"/>
      <c r="AE11" s="54">
        <f>'[1]Empleo y Salarios'!BL89</f>
        <v>0.69244320061850628</v>
      </c>
      <c r="AF11" s="53">
        <f t="shared" si="15"/>
        <v>447797.23975514603</v>
      </c>
      <c r="AG11" s="55">
        <f t="shared" ref="AG11:AG32" si="18">AF11/AF$10*100</f>
        <v>101.88595975306724</v>
      </c>
      <c r="AI11" s="124">
        <f>'Arg Industria '!AM11</f>
        <v>96.014894179061258</v>
      </c>
    </row>
    <row r="12" spans="1:35">
      <c r="A12" s="2">
        <v>1999</v>
      </c>
      <c r="B12" s="3"/>
      <c r="C12" s="121">
        <v>262474.2427361249</v>
      </c>
      <c r="D12" s="4">
        <f t="shared" si="0"/>
        <v>262551.28275892616</v>
      </c>
      <c r="E12" s="1">
        <f t="shared" si="1"/>
        <v>1.0001600881952954</v>
      </c>
      <c r="F12" s="4">
        <f t="shared" si="2"/>
        <v>262516.26176395605</v>
      </c>
      <c r="H12" s="3"/>
      <c r="I12" s="121">
        <v>283523.02398067492</v>
      </c>
      <c r="J12" s="4">
        <f t="shared" si="3"/>
        <v>307256.44365295133</v>
      </c>
      <c r="K12" s="1">
        <f t="shared" si="4"/>
        <v>1.0448243201209457</v>
      </c>
      <c r="L12" s="4">
        <f t="shared" si="5"/>
        <v>296231.75076924346</v>
      </c>
      <c r="N12" s="4"/>
      <c r="O12" s="4">
        <v>278369.01387171785</v>
      </c>
      <c r="P12" s="4">
        <f t="shared" si="6"/>
        <v>483773.071213188</v>
      </c>
      <c r="Q12" s="49"/>
      <c r="S12" s="46">
        <v>101.85150280818691</v>
      </c>
      <c r="T12" s="54">
        <f t="shared" si="7"/>
        <v>63.51251490444664</v>
      </c>
      <c r="U12" s="46">
        <f t="shared" si="8"/>
        <v>63.512514841395586</v>
      </c>
      <c r="W12" s="49">
        <f t="shared" si="9"/>
        <v>466414.77118170785</v>
      </c>
      <c r="X12" s="47">
        <f t="shared" si="10"/>
        <v>96.145158055359815</v>
      </c>
      <c r="Y12" s="128">
        <f t="shared" si="16"/>
        <v>101.8116580686866</v>
      </c>
      <c r="AA12" s="49">
        <f>'[1]Empleo y Salarios'!P90</f>
        <v>13046250.453312678</v>
      </c>
      <c r="AB12" s="53">
        <f t="shared" si="17"/>
        <v>104.55959285951597</v>
      </c>
      <c r="AC12" s="108">
        <f t="shared" si="13"/>
        <v>97.371896049249699</v>
      </c>
      <c r="AD12" s="53"/>
      <c r="AE12" s="54">
        <f>'[1]Empleo y Salarios'!BL90</f>
        <v>0.68436462539129039</v>
      </c>
      <c r="AF12" s="53">
        <f t="shared" si="15"/>
        <v>432856.60856574931</v>
      </c>
      <c r="AG12" s="55">
        <f t="shared" si="18"/>
        <v>98.486562854415851</v>
      </c>
      <c r="AI12" s="124">
        <f>'Arg Industria '!AM12</f>
        <v>92.485537929387746</v>
      </c>
    </row>
    <row r="13" spans="1:35">
      <c r="A13" s="2">
        <v>2000</v>
      </c>
      <c r="B13" s="3"/>
      <c r="C13" s="121">
        <v>263218.94463790185</v>
      </c>
      <c r="D13" s="4">
        <f t="shared" si="0"/>
        <v>263296.20324158517</v>
      </c>
      <c r="E13" s="1">
        <f t="shared" si="1"/>
        <v>1.0001334050497854</v>
      </c>
      <c r="F13" s="4">
        <f t="shared" si="2"/>
        <v>263268.1065805016</v>
      </c>
      <c r="H13" s="3"/>
      <c r="I13" s="121">
        <v>284203.73931462184</v>
      </c>
      <c r="J13" s="4">
        <f t="shared" si="3"/>
        <v>307994.14096483815</v>
      </c>
      <c r="K13" s="1">
        <f t="shared" si="4"/>
        <v>1.037216445755998</v>
      </c>
      <c r="L13" s="4">
        <f t="shared" si="5"/>
        <v>299121.02445911948</v>
      </c>
      <c r="N13" s="4"/>
      <c r="O13" s="4">
        <v>276172.68535265006</v>
      </c>
      <c r="P13" s="4">
        <f t="shared" si="6"/>
        <v>479956.10689562868</v>
      </c>
      <c r="Q13" s="49"/>
      <c r="S13" s="46">
        <v>102.90798271802903</v>
      </c>
      <c r="T13" s="54">
        <f t="shared" si="7"/>
        <v>64.171314177604771</v>
      </c>
      <c r="U13" s="46">
        <f t="shared" si="8"/>
        <v>64.171314113899697</v>
      </c>
      <c r="W13" s="49">
        <f t="shared" si="9"/>
        <v>466128.87485551584</v>
      </c>
      <c r="X13" s="47">
        <f t="shared" si="10"/>
        <v>96.086224356927545</v>
      </c>
      <c r="Y13" s="128">
        <f t="shared" si="16"/>
        <v>101.74925099926293</v>
      </c>
      <c r="AA13" s="49">
        <f>'[1]Empleo y Salarios'!P91</f>
        <v>13095489.205911011</v>
      </c>
      <c r="AB13" s="53">
        <f t="shared" si="17"/>
        <v>104.95421842208785</v>
      </c>
      <c r="AC13" s="108">
        <f t="shared" si="13"/>
        <v>96.946318622529589</v>
      </c>
      <c r="AD13" s="53"/>
      <c r="AE13" s="54">
        <f>'[1]Empleo y Salarios'!BL91</f>
        <v>0.6779377065296085</v>
      </c>
      <c r="AF13" s="53">
        <f t="shared" si="15"/>
        <v>441221.99071996234</v>
      </c>
      <c r="AG13" s="55">
        <f t="shared" si="18"/>
        <v>100.38991310719815</v>
      </c>
      <c r="AI13" s="124">
        <f>'Arg Industria '!AM13</f>
        <v>91.019581914181614</v>
      </c>
    </row>
    <row r="14" spans="1:35">
      <c r="A14" s="2">
        <v>2001</v>
      </c>
      <c r="B14" s="3"/>
      <c r="C14" s="121">
        <v>250888.5006354916</v>
      </c>
      <c r="D14" s="4">
        <f t="shared" si="0"/>
        <v>250962.14007381533</v>
      </c>
      <c r="E14" s="1">
        <f t="shared" si="1"/>
        <v>1.0001067226161517</v>
      </c>
      <c r="F14" s="4">
        <f t="shared" si="2"/>
        <v>250942.05444734098</v>
      </c>
      <c r="H14" s="3"/>
      <c r="I14" s="121">
        <v>268696.70883429161</v>
      </c>
      <c r="J14" s="4">
        <f t="shared" si="3"/>
        <v>291189.03297004988</v>
      </c>
      <c r="K14" s="1">
        <f t="shared" si="4"/>
        <v>1.0296639680268658</v>
      </c>
      <c r="L14" s="4">
        <f t="shared" si="5"/>
        <v>284874.36993125407</v>
      </c>
      <c r="N14" s="4"/>
      <c r="O14" s="4">
        <v>263996.67436681723</v>
      </c>
      <c r="P14" s="4">
        <f t="shared" si="6"/>
        <v>458795.61152362445</v>
      </c>
      <c r="Q14" s="49"/>
      <c r="S14" s="46">
        <v>101.78033851325861</v>
      </c>
      <c r="T14" s="54">
        <f t="shared" si="7"/>
        <v>63.468138305008438</v>
      </c>
      <c r="U14" s="46">
        <f t="shared" si="8"/>
        <v>63.468138242001437</v>
      </c>
      <c r="W14" s="49">
        <f t="shared" si="9"/>
        <v>448846.26809918333</v>
      </c>
      <c r="X14" s="47">
        <f t="shared" si="10"/>
        <v>92.523646452316385</v>
      </c>
      <c r="Y14" s="128">
        <f t="shared" si="16"/>
        <v>97.97670570625418</v>
      </c>
      <c r="AA14" s="49">
        <f>'[1]Empleo y Salarios'!P92</f>
        <v>12745435.695000052</v>
      </c>
      <c r="AB14" s="53">
        <f t="shared" si="17"/>
        <v>102.14870332708979</v>
      </c>
      <c r="AC14" s="108">
        <f t="shared" si="13"/>
        <v>95.915760567731851</v>
      </c>
      <c r="AD14" s="53"/>
      <c r="AE14" s="54">
        <f>'[1]Empleo y Salarios'!BL92</f>
        <v>0.67071425702770793</v>
      </c>
      <c r="AF14" s="53">
        <f t="shared" si="15"/>
        <v>424732.83808470709</v>
      </c>
      <c r="AG14" s="55">
        <f t="shared" si="18"/>
        <v>96.638185779275304</v>
      </c>
      <c r="AI14" s="124">
        <f>'Arg Industria '!AM14</f>
        <v>84.489402100146776</v>
      </c>
    </row>
    <row r="15" spans="1:35">
      <c r="A15" s="2">
        <v>2002</v>
      </c>
      <c r="B15" s="3"/>
      <c r="C15" s="121">
        <v>294804.47255777742</v>
      </c>
      <c r="D15" s="4">
        <f t="shared" si="0"/>
        <v>294891.00197510619</v>
      </c>
      <c r="E15" s="1">
        <f t="shared" si="1"/>
        <v>1.0000800408943753</v>
      </c>
      <c r="F15" s="4">
        <f t="shared" si="2"/>
        <v>294875.26746491087</v>
      </c>
      <c r="H15" s="3"/>
      <c r="I15" s="121">
        <v>312580.14386036742</v>
      </c>
      <c r="J15" s="4">
        <f t="shared" si="3"/>
        <v>338745.90504371416</v>
      </c>
      <c r="K15" s="1">
        <f t="shared" si="4"/>
        <v>1.0221664835636834</v>
      </c>
      <c r="L15" s="4">
        <f t="shared" si="5"/>
        <v>333830.71778017876</v>
      </c>
      <c r="N15" s="4"/>
      <c r="O15" s="4">
        <v>235235.59675290697</v>
      </c>
      <c r="P15" s="4">
        <f t="shared" si="6"/>
        <v>408812.19327185664</v>
      </c>
      <c r="Q15" s="49"/>
      <c r="S15" s="46">
        <v>132.87961013345429</v>
      </c>
      <c r="T15" s="54">
        <f t="shared" si="7"/>
        <v>82.861008295497612</v>
      </c>
      <c r="U15" s="46">
        <f t="shared" si="8"/>
        <v>82.861008213238648</v>
      </c>
      <c r="W15" s="49">
        <f t="shared" si="9"/>
        <v>402880.34743806417</v>
      </c>
      <c r="X15" s="47">
        <f t="shared" si="10"/>
        <v>83.048387562194961</v>
      </c>
      <c r="Y15" s="128">
        <f t="shared" si="16"/>
        <v>87.943004189243197</v>
      </c>
      <c r="AA15" s="49">
        <f>'[1]Empleo y Salarios'!P93</f>
        <v>12486026.874948943</v>
      </c>
      <c r="AB15" s="53">
        <f t="shared" si="17"/>
        <v>100.06966301540972</v>
      </c>
      <c r="AC15" s="108">
        <f t="shared" si="13"/>
        <v>87.881783089147476</v>
      </c>
      <c r="AD15" s="53"/>
      <c r="AE15" s="54">
        <f>'[1]Empleo y Salarios'!BL93</f>
        <v>0.84421828458090353</v>
      </c>
      <c r="AF15" s="53">
        <f t="shared" si="15"/>
        <v>395431.75488778099</v>
      </c>
      <c r="AG15" s="55">
        <f t="shared" si="18"/>
        <v>89.971398407035863</v>
      </c>
      <c r="AI15" s="124">
        <f>'Arg Industria '!AM15</f>
        <v>75.593851550549402</v>
      </c>
    </row>
    <row r="16" spans="1:35">
      <c r="A16" s="2">
        <v>2003</v>
      </c>
      <c r="B16" s="3"/>
      <c r="C16" s="121">
        <v>351599.08803470922</v>
      </c>
      <c r="D16" s="4">
        <f>C16/C17*D17</f>
        <v>351702.28750097583</v>
      </c>
      <c r="E16" s="1">
        <f>E17*E$17</f>
        <v>1.0000533598844372</v>
      </c>
      <c r="F16" s="4">
        <f t="shared" si="2"/>
        <v>351692.90447977319</v>
      </c>
      <c r="H16" s="3"/>
      <c r="I16" s="121">
        <v>375909.36139664921</v>
      </c>
      <c r="J16" s="4">
        <f>I16/I17*J17</f>
        <v>407376.34600870736</v>
      </c>
      <c r="K16" s="1">
        <f>K17*K$17</f>
        <v>1.0147235919337176</v>
      </c>
      <c r="L16" s="4">
        <f t="shared" si="5"/>
        <v>404410.04057342908</v>
      </c>
      <c r="N16" s="4"/>
      <c r="O16" s="4">
        <v>256023.46237514098</v>
      </c>
      <c r="P16" s="4">
        <f>P17*O16/O17</f>
        <v>444939.09351898555</v>
      </c>
      <c r="Q16" s="49"/>
      <c r="S16" s="46">
        <v>146.82613769430404</v>
      </c>
      <c r="T16" s="54">
        <f t="shared" si="7"/>
        <v>91.557777760371394</v>
      </c>
      <c r="U16" s="46">
        <f>S16/S17*U17</f>
        <v>91.557777669478838</v>
      </c>
      <c r="W16" s="49">
        <f t="shared" si="9"/>
        <v>441699.27543822513</v>
      </c>
      <c r="X16" s="47">
        <f t="shared" si="10"/>
        <v>91.050389640000262</v>
      </c>
      <c r="Y16" s="128">
        <f t="shared" si="16"/>
        <v>96.416619667012085</v>
      </c>
      <c r="AA16" s="49">
        <f>'[1]Empleo y Salarios'!P94</f>
        <v>14106347.744907022</v>
      </c>
      <c r="AB16" s="53">
        <f t="shared" si="17"/>
        <v>113.05577661723581</v>
      </c>
      <c r="AC16" s="108">
        <f t="shared" si="13"/>
        <v>85.282346954673855</v>
      </c>
      <c r="AD16" s="53"/>
      <c r="AE16" s="54">
        <f>'[1]Empleo y Salarios'!BL94</f>
        <v>0.95770775932323515</v>
      </c>
      <c r="AF16" s="53">
        <f t="shared" si="15"/>
        <v>422268.73139171989</v>
      </c>
      <c r="AG16" s="55">
        <f t="shared" si="18"/>
        <v>96.07753499123956</v>
      </c>
      <c r="AI16" s="124">
        <f>'Arg Industria '!AM16</f>
        <v>77.243090835675744</v>
      </c>
    </row>
    <row r="17" spans="1:35" s="117" customFormat="1">
      <c r="A17" s="117">
        <v>2004</v>
      </c>
      <c r="B17" s="122">
        <v>412427.45938339259</v>
      </c>
      <c r="C17" s="122">
        <v>412306.44142247888</v>
      </c>
      <c r="D17" s="122">
        <f>B17</f>
        <v>412427.45938339259</v>
      </c>
      <c r="E17" s="115">
        <f>(D17/C17)^(1/11)</f>
        <v>1.0000266795863184</v>
      </c>
      <c r="F17" s="116">
        <f>B17</f>
        <v>412427.45938339259</v>
      </c>
      <c r="H17" s="122">
        <v>485115.19472475466</v>
      </c>
      <c r="I17" s="122">
        <v>447643.42564184091</v>
      </c>
      <c r="J17" s="122">
        <f>H17</f>
        <v>485115.19472475466</v>
      </c>
      <c r="K17" s="115">
        <f>(J17/I17)^(1/11)</f>
        <v>1.0073348956199808</v>
      </c>
      <c r="L17" s="116">
        <f>H17</f>
        <v>485115.19472475466</v>
      </c>
      <c r="N17" s="116">
        <v>485115.19520634518</v>
      </c>
      <c r="O17" s="116">
        <v>279141.28863172425</v>
      </c>
      <c r="P17" s="116">
        <f>N17</f>
        <v>485115.19520634518</v>
      </c>
      <c r="Q17" s="116"/>
      <c r="R17" s="129">
        <v>99.999999900726564</v>
      </c>
      <c r="S17" s="129">
        <v>160.3644619669376</v>
      </c>
      <c r="T17" s="129">
        <f>S17/S$17*100</f>
        <v>100</v>
      </c>
      <c r="U17" s="129">
        <f>R17</f>
        <v>99.999999900726564</v>
      </c>
      <c r="W17" s="116">
        <f t="shared" si="9"/>
        <v>485115.19520634518</v>
      </c>
      <c r="X17" s="130">
        <f>W17/W$17*100</f>
        <v>100</v>
      </c>
      <c r="Y17" s="131">
        <f t="shared" si="16"/>
        <v>105.8936925456652</v>
      </c>
      <c r="AA17" s="116">
        <f>'[1]Empleo y Salarios'!P95</f>
        <v>15084790.667441539</v>
      </c>
      <c r="AB17" s="132">
        <f t="shared" si="17"/>
        <v>120.89753881416702</v>
      </c>
      <c r="AC17" s="133">
        <f t="shared" si="13"/>
        <v>87.589618104993519</v>
      </c>
      <c r="AD17" s="132"/>
      <c r="AE17" s="54">
        <f>'[1]Empleo y Salarios'!BL95</f>
        <v>1</v>
      </c>
      <c r="AF17" s="132">
        <f t="shared" si="15"/>
        <v>485115.19472475466</v>
      </c>
      <c r="AG17" s="131">
        <f t="shared" si="18"/>
        <v>110.37680185870266</v>
      </c>
      <c r="AI17" s="132">
        <f>'Arg Industria '!AM17</f>
        <v>83.476572251268735</v>
      </c>
    </row>
    <row r="18" spans="1:35">
      <c r="A18" s="2">
        <v>2005</v>
      </c>
      <c r="B18" s="121">
        <v>495455.78952992905</v>
      </c>
      <c r="C18" s="121">
        <v>489786.12807283463</v>
      </c>
      <c r="F18" s="4">
        <f t="shared" ref="F18:F30" si="19">B18</f>
        <v>495455.78952992905</v>
      </c>
      <c r="H18" s="121">
        <v>582538.17293727468</v>
      </c>
      <c r="I18" s="121">
        <v>531938.72229640465</v>
      </c>
      <c r="L18" s="4">
        <f t="shared" ref="L18:L35" si="20">H18</f>
        <v>582538.17293727468</v>
      </c>
      <c r="N18" s="4">
        <v>528055.94250341423</v>
      </c>
      <c r="O18" s="3">
        <v>304763.52855029551</v>
      </c>
      <c r="P18" s="49">
        <f t="shared" ref="P18:P35" si="21">N18</f>
        <v>528055.94250341423</v>
      </c>
      <c r="R18" s="46">
        <v>110.31751109088374</v>
      </c>
      <c r="S18" s="46">
        <v>174.5414632868769</v>
      </c>
      <c r="T18" s="54">
        <f t="shared" ref="T18:T25" si="22">S18/S$17*100</f>
        <v>108.84048818924867</v>
      </c>
      <c r="U18" s="46">
        <f t="shared" ref="U18:U29" si="23">R18</f>
        <v>110.31751109088374</v>
      </c>
      <c r="W18" s="49">
        <f t="shared" si="9"/>
        <v>528055.94250341423</v>
      </c>
      <c r="X18" s="47">
        <f t="shared" ref="X18:X30" si="24">W18/W$17*100</f>
        <v>108.85165991941442</v>
      </c>
      <c r="Y18" s="128">
        <f t="shared" si="16"/>
        <v>115.26704208591778</v>
      </c>
      <c r="AA18" s="49">
        <f>'[1]Empleo y Salarios'!P96</f>
        <v>15543935.014474137</v>
      </c>
      <c r="AB18" s="53">
        <f t="shared" si="17"/>
        <v>124.57736591554591</v>
      </c>
      <c r="AC18" s="108">
        <f t="shared" si="13"/>
        <v>92.526472396326113</v>
      </c>
      <c r="AD18" s="53"/>
      <c r="AE18" s="54">
        <f>'[1]Empleo y Salarios'!BL96</f>
        <v>1.0964239819992485</v>
      </c>
      <c r="AF18" s="53">
        <f t="shared" si="15"/>
        <v>531307.39796028461</v>
      </c>
      <c r="AG18" s="55">
        <f t="shared" si="18"/>
        <v>120.88677499371823</v>
      </c>
      <c r="AI18" s="124">
        <f>'Arg Industria '!AM18</f>
        <v>82.127056551674087</v>
      </c>
    </row>
    <row r="19" spans="1:35">
      <c r="A19" s="2">
        <v>2006</v>
      </c>
      <c r="B19" s="121">
        <v>607716.71306376578</v>
      </c>
      <c r="C19" s="121">
        <v>600255.96546656673</v>
      </c>
      <c r="F19" s="4">
        <f t="shared" si="19"/>
        <v>607716.71306376578</v>
      </c>
      <c r="H19" s="121">
        <v>715904.27173384838</v>
      </c>
      <c r="I19" s="121">
        <v>654438.98524864682</v>
      </c>
      <c r="L19" s="4">
        <f t="shared" si="20"/>
        <v>715904.27173384838</v>
      </c>
      <c r="N19" s="4">
        <v>570549.40422073158</v>
      </c>
      <c r="O19" s="4">
        <v>330564.970472229</v>
      </c>
      <c r="P19" s="49">
        <f t="shared" si="21"/>
        <v>570549.40422073158</v>
      </c>
      <c r="R19" s="46">
        <v>125.47629818519319</v>
      </c>
      <c r="S19" s="46">
        <v>197.9759029862563</v>
      </c>
      <c r="T19" s="54">
        <f t="shared" si="22"/>
        <v>123.45372569333539</v>
      </c>
      <c r="U19" s="46">
        <f t="shared" si="23"/>
        <v>125.47629818519319</v>
      </c>
      <c r="W19" s="49">
        <f t="shared" si="9"/>
        <v>570549.40422073158</v>
      </c>
      <c r="X19" s="47">
        <f t="shared" si="24"/>
        <v>117.61111790737596</v>
      </c>
      <c r="Y19" s="128">
        <f t="shared" si="16"/>
        <v>124.5427555963565</v>
      </c>
      <c r="AA19" s="49">
        <f>'[1]Empleo y Salarios'!P97</f>
        <v>16084329.410827523</v>
      </c>
      <c r="AB19" s="53">
        <f t="shared" si="17"/>
        <v>128.90837414419192</v>
      </c>
      <c r="AC19" s="108">
        <f t="shared" si="13"/>
        <v>96.613394143849646</v>
      </c>
      <c r="AD19" s="53"/>
      <c r="AE19" s="54">
        <f>'[1]Empleo y Salarios'!BL97</f>
        <v>1.2158951666873792</v>
      </c>
      <c r="AF19" s="53">
        <f t="shared" si="15"/>
        <v>588787.82591453113</v>
      </c>
      <c r="AG19" s="55">
        <f t="shared" si="18"/>
        <v>133.96512396330485</v>
      </c>
      <c r="AI19" s="124">
        <f>'Arg Industria '!AM19</f>
        <v>84.978594885032138</v>
      </c>
    </row>
    <row r="20" spans="1:35">
      <c r="A20" s="2">
        <v>2007</v>
      </c>
      <c r="B20" s="121">
        <v>756835.28175103583</v>
      </c>
      <c r="C20" s="121">
        <v>740316.18177693873</v>
      </c>
      <c r="F20" s="4">
        <f t="shared" si="19"/>
        <v>756835.28175103583</v>
      </c>
      <c r="H20" s="121">
        <v>896980.17407190299</v>
      </c>
      <c r="I20" s="121">
        <v>812455.82826513145</v>
      </c>
      <c r="L20" s="4">
        <f t="shared" si="20"/>
        <v>896980.17407190299</v>
      </c>
      <c r="N20" s="4">
        <v>621942.50264609058</v>
      </c>
      <c r="O20" s="4">
        <v>359169.902946371</v>
      </c>
      <c r="P20" s="49">
        <f t="shared" si="21"/>
        <v>621942.50264609058</v>
      </c>
      <c r="R20" s="46">
        <v>144.22236304089986</v>
      </c>
      <c r="S20" s="46">
        <v>226.20376083862524</v>
      </c>
      <c r="T20" s="54">
        <f t="shared" si="22"/>
        <v>141.05604076123907</v>
      </c>
      <c r="U20" s="46">
        <f t="shared" si="23"/>
        <v>144.22236304089986</v>
      </c>
      <c r="W20" s="49">
        <f t="shared" si="9"/>
        <v>621942.50264609058</v>
      </c>
      <c r="X20" s="47">
        <f t="shared" si="24"/>
        <v>128.2051168035554</v>
      </c>
      <c r="Y20" s="128">
        <f t="shared" si="16"/>
        <v>135.7611322157679</v>
      </c>
      <c r="AA20" s="49">
        <f>'[1]Empleo y Salarios'!P98</f>
        <v>16405582.559114195</v>
      </c>
      <c r="AB20" s="53">
        <f t="shared" si="17"/>
        <v>131.48306780885042</v>
      </c>
      <c r="AC20" s="108">
        <f t="shared" si="13"/>
        <v>103.25369987041746</v>
      </c>
      <c r="AD20" s="53"/>
      <c r="AE20" s="54">
        <f>'[1]Empleo y Salarios'!BL98</f>
        <v>1.4301885530069212</v>
      </c>
      <c r="AF20" s="53">
        <f t="shared" si="15"/>
        <v>627176.1665173684</v>
      </c>
      <c r="AG20" s="55">
        <f t="shared" si="18"/>
        <v>142.69950769417903</v>
      </c>
      <c r="AI20" s="124">
        <f>'Arg Industria '!AM20</f>
        <v>92.434018990890337</v>
      </c>
    </row>
    <row r="21" spans="1:35">
      <c r="A21" s="2">
        <v>2008</v>
      </c>
      <c r="B21" s="121">
        <v>963939.23656174331</v>
      </c>
      <c r="C21" s="121">
        <v>939505.62851015176</v>
      </c>
      <c r="F21" s="4">
        <f t="shared" si="19"/>
        <v>963939.23656174331</v>
      </c>
      <c r="H21" s="121">
        <v>1149646.0905836355</v>
      </c>
      <c r="I21" s="121">
        <v>1032758.2584521687</v>
      </c>
      <c r="L21" s="4">
        <f t="shared" si="20"/>
        <v>1149646.0905836355</v>
      </c>
      <c r="N21" s="4">
        <v>647176.15974121168</v>
      </c>
      <c r="O21" s="4">
        <v>383444.18325016805</v>
      </c>
      <c r="P21" s="49">
        <f t="shared" si="21"/>
        <v>647176.15974121168</v>
      </c>
      <c r="R21" s="46">
        <v>177.64036472594231</v>
      </c>
      <c r="S21" s="46">
        <v>269.33731259091047</v>
      </c>
      <c r="T21" s="54">
        <f t="shared" si="22"/>
        <v>167.95324181391251</v>
      </c>
      <c r="U21" s="46">
        <f t="shared" si="23"/>
        <v>177.64036472594231</v>
      </c>
      <c r="W21" s="49">
        <f t="shared" si="9"/>
        <v>647176.15974121168</v>
      </c>
      <c r="X21" s="47">
        <f t="shared" si="24"/>
        <v>133.4066972414528</v>
      </c>
      <c r="Y21" s="128">
        <f t="shared" si="16"/>
        <v>141.26927781219047</v>
      </c>
      <c r="AA21" s="49">
        <f>'[1]Empleo y Salarios'!P99</f>
        <v>16578581.788010141</v>
      </c>
      <c r="AB21" s="53">
        <f t="shared" si="17"/>
        <v>132.86957567968295</v>
      </c>
      <c r="AC21" s="108">
        <f t="shared" si="13"/>
        <v>106.32176485063609</v>
      </c>
      <c r="AD21" s="53"/>
      <c r="AE21" s="54">
        <f>'[1]Empleo y Salarios'!BL99</f>
        <v>1.8171998268522611</v>
      </c>
      <c r="AF21" s="53">
        <f t="shared" si="15"/>
        <v>632647.03947008576</v>
      </c>
      <c r="AG21" s="55">
        <f t="shared" si="18"/>
        <v>143.94427897007947</v>
      </c>
      <c r="AI21" s="124">
        <f>'Arg Industria '!AM21</f>
        <v>91.440930957697901</v>
      </c>
    </row>
    <row r="22" spans="1:35">
      <c r="A22" s="2">
        <v>2009</v>
      </c>
      <c r="B22" s="121">
        <v>1046561.2714321064</v>
      </c>
      <c r="C22" s="121">
        <v>1046915.4281608985</v>
      </c>
      <c r="F22" s="4">
        <f t="shared" si="19"/>
        <v>1046561.2714321064</v>
      </c>
      <c r="H22" s="121">
        <v>1247929.2689250198</v>
      </c>
      <c r="I22" s="121">
        <v>1145458.3363663894</v>
      </c>
      <c r="L22" s="4">
        <f t="shared" si="20"/>
        <v>1247929.2689250198</v>
      </c>
      <c r="N22" s="4">
        <v>608872.87641287444</v>
      </c>
      <c r="O22" s="4">
        <v>386704.38473253674</v>
      </c>
      <c r="P22" s="49">
        <f t="shared" si="21"/>
        <v>608872.87641287444</v>
      </c>
      <c r="R22" s="46">
        <v>204.95727717041606</v>
      </c>
      <c r="S22" s="46">
        <v>296.21033057554888</v>
      </c>
      <c r="T22" s="54">
        <f t="shared" si="22"/>
        <v>184.71070643857408</v>
      </c>
      <c r="U22" s="46">
        <f t="shared" si="23"/>
        <v>204.95727717041606</v>
      </c>
      <c r="W22" s="49">
        <f t="shared" si="9"/>
        <v>608872.87641287444</v>
      </c>
      <c r="X22" s="47">
        <f t="shared" si="24"/>
        <v>125.51098840634924</v>
      </c>
      <c r="Y22" s="128">
        <f t="shared" si="16"/>
        <v>132.90822017404497</v>
      </c>
      <c r="AA22" s="49">
        <f>'[1]Empleo y Salarios'!P100</f>
        <v>16786650.183835611</v>
      </c>
      <c r="AB22" s="53">
        <f t="shared" si="17"/>
        <v>134.53714651409993</v>
      </c>
      <c r="AC22" s="108">
        <f t="shared" si="13"/>
        <v>98.789236740735959</v>
      </c>
      <c r="AD22" s="53"/>
      <c r="AE22" s="54">
        <f>'[1]Empleo y Salarios'!BL100</f>
        <v>2.0822573595387337</v>
      </c>
      <c r="AF22" s="53">
        <f t="shared" si="15"/>
        <v>599315.57605418377</v>
      </c>
      <c r="AG22" s="55">
        <f t="shared" si="18"/>
        <v>136.36047130310868</v>
      </c>
      <c r="AI22" s="124">
        <f>'Arg Industria '!AM22</f>
        <v>84.424050157689791</v>
      </c>
    </row>
    <row r="23" spans="1:35">
      <c r="A23" s="2">
        <v>2010</v>
      </c>
      <c r="B23" s="121">
        <v>1393953.2748735526</v>
      </c>
      <c r="C23" s="121">
        <v>1311074.945821963</v>
      </c>
      <c r="F23" s="4">
        <f t="shared" si="19"/>
        <v>1393953.2748735526</v>
      </c>
      <c r="H23" s="121">
        <v>1661720.9259445816</v>
      </c>
      <c r="I23" s="121">
        <v>1442655.3785971645</v>
      </c>
      <c r="L23" s="4">
        <f t="shared" si="20"/>
        <v>1661720.9259445816</v>
      </c>
      <c r="N23" s="4">
        <v>670523.67944179836</v>
      </c>
      <c r="O23" s="4">
        <v>422130.05216134537</v>
      </c>
      <c r="P23" s="49">
        <f t="shared" si="21"/>
        <v>670523.67944179836</v>
      </c>
      <c r="R23" s="46">
        <v>247.82434638668408</v>
      </c>
      <c r="S23" s="46">
        <v>341.75614155178812</v>
      </c>
      <c r="T23" s="54">
        <f t="shared" si="22"/>
        <v>213.11214302720521</v>
      </c>
      <c r="U23" s="46">
        <f t="shared" si="23"/>
        <v>247.82434638668408</v>
      </c>
      <c r="W23" s="49">
        <f t="shared" si="9"/>
        <v>670523.67944179836</v>
      </c>
      <c r="X23" s="47">
        <f t="shared" si="24"/>
        <v>138.21947571784247</v>
      </c>
      <c r="Y23" s="128">
        <f t="shared" si="16"/>
        <v>146.3657066548825</v>
      </c>
      <c r="AA23" s="49">
        <f>'[1]Empleo y Salarios'!P101</f>
        <v>17009648.704000056</v>
      </c>
      <c r="AB23" s="53">
        <f t="shared" si="17"/>
        <v>136.32437530907896</v>
      </c>
      <c r="AC23" s="108">
        <f t="shared" si="13"/>
        <v>107.36576369635841</v>
      </c>
      <c r="AD23" s="53"/>
      <c r="AE23" s="54">
        <f>'[1]Empleo y Salarios'!BL101</f>
        <v>2.5630419478498032</v>
      </c>
      <c r="AF23" s="53">
        <f t="shared" si="15"/>
        <v>648339.34042267187</v>
      </c>
      <c r="AG23" s="55">
        <f t="shared" si="18"/>
        <v>147.51470103021194</v>
      </c>
      <c r="AI23" s="124">
        <f>'Arg Industria '!AM23</f>
        <v>101.99768313923747</v>
      </c>
    </row>
    <row r="24" spans="1:35">
      <c r="A24" s="2">
        <v>2011</v>
      </c>
      <c r="B24" s="121">
        <v>1830888.65964224</v>
      </c>
      <c r="C24" s="121">
        <v>1670095.9794181716</v>
      </c>
      <c r="F24" s="4">
        <f t="shared" si="19"/>
        <v>1830888.65964224</v>
      </c>
      <c r="H24" s="121">
        <v>2179024.1036307774</v>
      </c>
      <c r="I24" s="121">
        <v>1842022.1347372239</v>
      </c>
      <c r="L24" s="4">
        <f t="shared" si="20"/>
        <v>2179024.1036307774</v>
      </c>
      <c r="N24" s="4">
        <v>710781.59722060116</v>
      </c>
      <c r="O24" s="4">
        <v>459571.10469599476</v>
      </c>
      <c r="P24" s="49">
        <f t="shared" si="21"/>
        <v>710781.59722060116</v>
      </c>
      <c r="R24" s="46">
        <v>306.567321403861</v>
      </c>
      <c r="S24" s="46">
        <v>400.81330525680403</v>
      </c>
      <c r="T24" s="54">
        <f t="shared" si="22"/>
        <v>249.93898295212057</v>
      </c>
      <c r="U24" s="46">
        <f t="shared" si="23"/>
        <v>306.567321403861</v>
      </c>
      <c r="W24" s="49">
        <f t="shared" si="9"/>
        <v>710781.59722060128</v>
      </c>
      <c r="X24" s="47">
        <f t="shared" si="24"/>
        <v>146.51810626510436</v>
      </c>
      <c r="Y24" s="128">
        <f t="shared" si="16"/>
        <v>155.15343297210066</v>
      </c>
      <c r="AA24" s="49">
        <f>'[1]Empleo y Salarios'!P102</f>
        <v>17455592.365526415</v>
      </c>
      <c r="AB24" s="53">
        <f t="shared" si="17"/>
        <v>139.8984050929115</v>
      </c>
      <c r="AC24" s="108">
        <f t="shared" si="13"/>
        <v>110.90436153940264</v>
      </c>
      <c r="AD24" s="53"/>
      <c r="AE24" s="54">
        <f>'[1]Empleo y Salarios'!BL102</f>
        <v>3.1636716810305039</v>
      </c>
      <c r="AF24" s="53">
        <f t="shared" si="15"/>
        <v>688764.29772921419</v>
      </c>
      <c r="AG24" s="55">
        <f t="shared" si="18"/>
        <v>156.71247003701944</v>
      </c>
      <c r="AI24" s="124">
        <f>'Arg Industria '!AM24</f>
        <v>103.31321316995883</v>
      </c>
    </row>
    <row r="25" spans="1:35">
      <c r="A25" s="2">
        <v>2012</v>
      </c>
      <c r="B25" s="121">
        <v>2212389.8336669565</v>
      </c>
      <c r="C25" s="121">
        <v>1952021.1845893965</v>
      </c>
      <c r="F25" s="4">
        <f t="shared" si="19"/>
        <v>2212389.8336669565</v>
      </c>
      <c r="H25" s="121">
        <v>2637913.8482155497</v>
      </c>
      <c r="I25" s="121">
        <v>2164245.8759135343</v>
      </c>
      <c r="L25" s="4">
        <f t="shared" si="20"/>
        <v>2637913.8482155497</v>
      </c>
      <c r="N25" s="4">
        <v>703485.98945894872</v>
      </c>
      <c r="O25" s="4">
        <v>468301.01679773687</v>
      </c>
      <c r="P25" s="49">
        <f t="shared" si="21"/>
        <v>703485.98945894872</v>
      </c>
      <c r="R25" s="46">
        <v>374.97745338814354</v>
      </c>
      <c r="S25" s="46">
        <v>462.14844689271519</v>
      </c>
      <c r="T25" s="54">
        <f t="shared" si="22"/>
        <v>288.18632334388184</v>
      </c>
      <c r="U25" s="46">
        <f t="shared" si="23"/>
        <v>374.97745338814354</v>
      </c>
      <c r="W25" s="49">
        <f t="shared" si="9"/>
        <v>703485.98945894861</v>
      </c>
      <c r="X25" s="47">
        <f t="shared" si="24"/>
        <v>145.01421444028747</v>
      </c>
      <c r="Y25" s="128">
        <f t="shared" si="16"/>
        <v>153.56090638690966</v>
      </c>
      <c r="AA25" s="49">
        <f>'[1]Empleo y Salarios'!P103</f>
        <v>17611928.636010434</v>
      </c>
      <c r="AB25" s="53">
        <f t="shared" si="17"/>
        <v>141.15136714890463</v>
      </c>
      <c r="AC25" s="108">
        <f t="shared" si="13"/>
        <v>108.79165359051312</v>
      </c>
      <c r="AD25" s="53"/>
      <c r="AE25" s="54">
        <f>'[1]Empleo y Salarios'!BL103</f>
        <v>3.9120057032833038</v>
      </c>
      <c r="AF25" s="53">
        <f t="shared" si="15"/>
        <v>674312.37280701753</v>
      </c>
      <c r="AG25" s="55">
        <f t="shared" si="18"/>
        <v>153.42426700615127</v>
      </c>
      <c r="AI25" s="124">
        <f>'Arg Industria '!AM25</f>
        <v>95.394314319922259</v>
      </c>
    </row>
    <row r="26" spans="1:35">
      <c r="A26" s="2">
        <v>2013</v>
      </c>
      <c r="B26" s="121">
        <v>2811838.9377571754</v>
      </c>
      <c r="F26" s="4">
        <f t="shared" si="19"/>
        <v>2811838.9377571754</v>
      </c>
      <c r="H26" s="121">
        <v>3348308.4882272058</v>
      </c>
      <c r="L26" s="4">
        <f t="shared" si="20"/>
        <v>3348308.4882272058</v>
      </c>
      <c r="N26" s="4">
        <v>720407.10530281509</v>
      </c>
      <c r="O26" s="4"/>
      <c r="P26" s="49">
        <f t="shared" si="21"/>
        <v>720407.10530281509</v>
      </c>
      <c r="R26" s="46">
        <v>464.78004777864896</v>
      </c>
      <c r="T26" s="9"/>
      <c r="U26" s="46">
        <f t="shared" si="23"/>
        <v>464.78004777864896</v>
      </c>
      <c r="W26" s="49">
        <f t="shared" si="9"/>
        <v>720407.10530281509</v>
      </c>
      <c r="X26" s="47">
        <f t="shared" si="24"/>
        <v>148.50227583499787</v>
      </c>
      <c r="Y26" s="128">
        <f t="shared" si="16"/>
        <v>157.25454339602834</v>
      </c>
      <c r="AA26" s="49">
        <f>'[1]Empleo y Salarios'!P104</f>
        <v>17759122.521480378</v>
      </c>
      <c r="AB26" s="53">
        <f t="shared" si="17"/>
        <v>142.33105726686031</v>
      </c>
      <c r="AC26" s="108">
        <f t="shared" si="13"/>
        <v>110.48505253578465</v>
      </c>
      <c r="AD26" s="53"/>
      <c r="AE26" s="54">
        <f>'[1]Empleo y Salarios'!BL104</f>
        <v>4.9091424414151597</v>
      </c>
      <c r="AF26" s="53">
        <f t="shared" si="15"/>
        <v>682055.68043407355</v>
      </c>
      <c r="AG26" s="55">
        <f t="shared" si="18"/>
        <v>155.18607851190603</v>
      </c>
      <c r="AI26" s="124">
        <f>'Arg Industria '!AM26</f>
        <v>97.309399078076765</v>
      </c>
    </row>
    <row r="27" spans="1:35">
      <c r="A27" s="2">
        <v>2014</v>
      </c>
      <c r="B27" s="121">
        <v>3843256.6103745676</v>
      </c>
      <c r="F27" s="4">
        <f t="shared" si="19"/>
        <v>3843256.6103745676</v>
      </c>
      <c r="H27" s="121">
        <v>4579086.4254100984</v>
      </c>
      <c r="L27" s="4">
        <f t="shared" si="20"/>
        <v>4579086.4254100984</v>
      </c>
      <c r="N27" s="4">
        <v>702306.04596336512</v>
      </c>
      <c r="O27" s="4"/>
      <c r="P27" s="49">
        <f t="shared" si="21"/>
        <v>702306.04596336512</v>
      </c>
      <c r="R27" s="46">
        <v>652.0072626071285</v>
      </c>
      <c r="T27" s="9"/>
      <c r="U27" s="46">
        <f t="shared" si="23"/>
        <v>652.0072626071285</v>
      </c>
      <c r="W27" s="49">
        <f t="shared" si="9"/>
        <v>702306.04596336512</v>
      </c>
      <c r="X27" s="47">
        <f t="shared" si="24"/>
        <v>144.77098489249286</v>
      </c>
      <c r="Y27" s="128">
        <f t="shared" si="16"/>
        <v>153.3033416373878</v>
      </c>
      <c r="AA27" s="49">
        <f>'[1]Empleo y Salarios'!P105</f>
        <v>17518264.769352503</v>
      </c>
      <c r="AB27" s="53">
        <f t="shared" si="17"/>
        <v>140.40069508427976</v>
      </c>
      <c r="AC27" s="108">
        <f t="shared" si="13"/>
        <v>109.18987370066995</v>
      </c>
      <c r="AD27" s="53"/>
      <c r="AE27" s="54">
        <f>'[1]Empleo y Salarios'!BL105</f>
        <v>6.802796220329471</v>
      </c>
      <c r="AF27" s="53">
        <f t="shared" si="15"/>
        <v>673118.2703556458</v>
      </c>
      <c r="AG27" s="55">
        <f t="shared" si="18"/>
        <v>153.15257646520905</v>
      </c>
      <c r="AI27" s="124">
        <f>'Arg Industria '!AM27</f>
        <v>91.8575646375633</v>
      </c>
    </row>
    <row r="28" spans="1:35">
      <c r="A28" s="2">
        <v>2015</v>
      </c>
      <c r="B28" s="121">
        <v>5009211.0525861969</v>
      </c>
      <c r="F28" s="4">
        <f t="shared" si="19"/>
        <v>5009211.0525861969</v>
      </c>
      <c r="H28" s="121">
        <v>5954510.895692342</v>
      </c>
      <c r="L28" s="4">
        <f t="shared" si="20"/>
        <v>5954510.895692342</v>
      </c>
      <c r="N28" s="4">
        <v>721487.14663803973</v>
      </c>
      <c r="O28" s="4"/>
      <c r="P28" s="49">
        <f t="shared" si="21"/>
        <v>721487.14663803973</v>
      </c>
      <c r="R28" s="46">
        <v>825.31073816615594</v>
      </c>
      <c r="T28" s="9"/>
      <c r="U28" s="46">
        <f t="shared" si="23"/>
        <v>825.31073816615594</v>
      </c>
      <c r="W28" s="49">
        <f t="shared" si="9"/>
        <v>721487.14663803973</v>
      </c>
      <c r="X28" s="47">
        <f t="shared" si="24"/>
        <v>148.72491189049501</v>
      </c>
      <c r="Y28" s="128">
        <f t="shared" si="16"/>
        <v>157.49030093613226</v>
      </c>
      <c r="AA28" s="49">
        <f>'[1]Empleo y Salarios'!P106</f>
        <v>17747973.978095315</v>
      </c>
      <c r="AB28" s="53">
        <f t="shared" si="17"/>
        <v>142.24170690818903</v>
      </c>
      <c r="AC28" s="108">
        <f t="shared" si="13"/>
        <v>110.7201989904308</v>
      </c>
      <c r="AD28" s="53"/>
      <c r="AE28" s="54">
        <f>'[1]Empleo y Salarios'!BL106</f>
        <v>8.5686951195467103</v>
      </c>
      <c r="AF28" s="53">
        <f t="shared" si="15"/>
        <v>694914.54796997609</v>
      </c>
      <c r="AG28" s="55">
        <f t="shared" si="18"/>
        <v>158.11181798486342</v>
      </c>
      <c r="AI28" s="124">
        <f>'Arg Industria '!AM28</f>
        <v>94.731876182465541</v>
      </c>
    </row>
    <row r="29" spans="1:35">
      <c r="A29" s="123">
        <v>2016</v>
      </c>
      <c r="B29" s="121">
        <v>6947932.7140928917</v>
      </c>
      <c r="F29" s="4">
        <f t="shared" si="19"/>
        <v>6947932.7140928917</v>
      </c>
      <c r="H29" s="121">
        <v>8228159.5565364286</v>
      </c>
      <c r="L29" s="4">
        <f t="shared" si="20"/>
        <v>8228159.5565364286</v>
      </c>
      <c r="N29" s="4">
        <v>706477.84859884309</v>
      </c>
      <c r="O29" s="4"/>
      <c r="P29" s="49">
        <f t="shared" si="21"/>
        <v>706477.84859884309</v>
      </c>
      <c r="R29" s="46">
        <v>1164.6733967463142</v>
      </c>
      <c r="T29" s="9"/>
      <c r="U29" s="46">
        <f t="shared" si="23"/>
        <v>1164.6733967463142</v>
      </c>
      <c r="W29" s="49">
        <f t="shared" si="9"/>
        <v>706477.84859884309</v>
      </c>
      <c r="X29" s="47">
        <f t="shared" si="24"/>
        <v>145.63094612988584</v>
      </c>
      <c r="Y29" s="128">
        <f t="shared" si="16"/>
        <v>154.21398634612464</v>
      </c>
      <c r="AA29" s="49">
        <f>'[1]Empleo y Salarios'!P107</f>
        <v>18045270.618091475</v>
      </c>
      <c r="AB29" s="53">
        <f t="shared" si="17"/>
        <v>144.62440036848568</v>
      </c>
      <c r="AC29" s="108">
        <f t="shared" si="13"/>
        <v>106.63068331015086</v>
      </c>
      <c r="AD29" s="53"/>
      <c r="AE29" s="54">
        <f>'[1]Empleo y Salarios'!BL107</f>
        <v>12.115232433931457</v>
      </c>
      <c r="AF29" s="53">
        <f t="shared" si="15"/>
        <v>679158.20859462849</v>
      </c>
      <c r="AG29" s="55">
        <f t="shared" si="18"/>
        <v>154.52682545491808</v>
      </c>
      <c r="AI29" s="124">
        <f>'Arg Industria '!AM29</f>
        <v>91.636863549549034</v>
      </c>
    </row>
    <row r="30" spans="1:35">
      <c r="A30" s="2">
        <v>2017</v>
      </c>
      <c r="B30" s="121">
        <v>8993361.3720619641</v>
      </c>
      <c r="F30" s="4">
        <f t="shared" si="19"/>
        <v>8993361.3720619641</v>
      </c>
      <c r="H30" s="121">
        <v>10660228.494808454</v>
      </c>
      <c r="L30" s="4">
        <f t="shared" si="20"/>
        <v>10660228.494808454</v>
      </c>
      <c r="N30" s="4">
        <v>726389.94776282401</v>
      </c>
      <c r="O30" s="4"/>
      <c r="P30" s="49">
        <f t="shared" si="21"/>
        <v>726389.94776282401</v>
      </c>
      <c r="R30" s="46">
        <v>1467.5627777676459</v>
      </c>
      <c r="T30" s="9"/>
      <c r="U30" s="46">
        <f>R30</f>
        <v>1467.5627777676459</v>
      </c>
      <c r="W30" s="49">
        <f t="shared" si="9"/>
        <v>726389.94776251062</v>
      </c>
      <c r="X30" s="47">
        <f t="shared" si="24"/>
        <v>149.73555867561282</v>
      </c>
      <c r="Y30" s="128">
        <f t="shared" si="16"/>
        <v>158.56051213548756</v>
      </c>
      <c r="AA30" s="49">
        <f>'[1]Empleo y Salarios'!P108</f>
        <v>18325339.307456434</v>
      </c>
      <c r="AB30" s="53">
        <f t="shared" si="17"/>
        <v>146.86901986567332</v>
      </c>
      <c r="AC30" s="108">
        <f t="shared" si="13"/>
        <v>107.96048906740666</v>
      </c>
      <c r="AD30" s="53"/>
      <c r="AE30" s="54">
        <f>'[1]Empleo y Salarios'!BL108</f>
        <v>15.342177333550014</v>
      </c>
      <c r="AF30" s="53">
        <f t="shared" si="15"/>
        <v>694831.526389468</v>
      </c>
      <c r="AG30" s="55">
        <f t="shared" si="18"/>
        <v>158.09292833423737</v>
      </c>
      <c r="AI30" s="124">
        <f>'Arg Industria '!AM30</f>
        <v>87.791750851638255</v>
      </c>
    </row>
    <row r="31" spans="1:35">
      <c r="A31" s="2">
        <v>2018</v>
      </c>
      <c r="B31" s="2">
        <v>12256813.33554191</v>
      </c>
      <c r="H31" s="121">
        <v>14744810.677265817</v>
      </c>
      <c r="L31" s="4">
        <f t="shared" si="20"/>
        <v>14744810.677265817</v>
      </c>
      <c r="N31" s="4">
        <v>707377.4429795125</v>
      </c>
      <c r="P31" s="49">
        <f t="shared" si="21"/>
        <v>707377.4429795125</v>
      </c>
      <c r="R31" s="46">
        <v>2084.4332574534205</v>
      </c>
      <c r="U31" s="46">
        <f t="shared" ref="U31:U35" si="25">R31</f>
        <v>2084.4332574534205</v>
      </c>
      <c r="W31" s="49">
        <f t="shared" ref="W31:W35" si="26">L31/U31*100</f>
        <v>707377.4429832187</v>
      </c>
      <c r="X31" s="47">
        <f t="shared" ref="X31:X35" si="27">W31/W$17*100</f>
        <v>145.81638546331942</v>
      </c>
      <c r="Y31" s="128">
        <f t="shared" ref="Y31:Y35" si="28">X31/X$10*100</f>
        <v>154.41035490372951</v>
      </c>
      <c r="AA31" s="49">
        <f>'[1]Empleo y Salarios'!P109</f>
        <v>18631567.144112512</v>
      </c>
      <c r="AB31" s="53">
        <f t="shared" si="17"/>
        <v>149.32329268816687</v>
      </c>
      <c r="AC31" s="108">
        <f t="shared" si="13"/>
        <v>103.40674393390587</v>
      </c>
      <c r="AD31" s="53"/>
      <c r="AE31" s="54">
        <f>'[1]Empleo y Salarios'!BL109</f>
        <v>20.592410324523239</v>
      </c>
      <c r="AF31" s="53">
        <f t="shared" si="15"/>
        <v>716031.3166305942</v>
      </c>
      <c r="AG31" s="55">
        <f t="shared" si="18"/>
        <v>162.91645287508069</v>
      </c>
      <c r="AI31" s="124">
        <f>'Arg Industria '!AM31</f>
        <v>85.354189376996075</v>
      </c>
    </row>
    <row r="32" spans="1:35">
      <c r="A32" s="2">
        <v>2019</v>
      </c>
      <c r="B32" s="2">
        <v>17979583.91909527</v>
      </c>
      <c r="H32" s="121">
        <v>21558444.149200603</v>
      </c>
      <c r="L32" s="4">
        <f t="shared" si="20"/>
        <v>21558444.149200603</v>
      </c>
      <c r="N32" s="4">
        <v>693223.80358795996</v>
      </c>
      <c r="P32" s="49">
        <f t="shared" si="21"/>
        <v>693223.80358795996</v>
      </c>
      <c r="R32" s="46">
        <v>3109.8822685509267</v>
      </c>
      <c r="U32" s="46">
        <f t="shared" si="25"/>
        <v>3109.8822685509267</v>
      </c>
      <c r="W32" s="49">
        <f t="shared" si="26"/>
        <v>693223.80358938558</v>
      </c>
      <c r="X32" s="47">
        <f t="shared" si="27"/>
        <v>142.89880227200896</v>
      </c>
      <c r="Y32" s="128">
        <f t="shared" si="28"/>
        <v>151.32081832935921</v>
      </c>
      <c r="AA32" s="49">
        <f>'[1]Empleo y Salarios'!P110</f>
        <v>19020578.112555701</v>
      </c>
      <c r="AB32" s="53">
        <f t="shared" ref="AB32:AB33" si="29">AA32/AA$10*100</f>
        <v>152.44103357654436</v>
      </c>
      <c r="AC32" s="108">
        <f t="shared" ref="AC32:AC33" si="30">Y32/AB32*100</f>
        <v>99.265148483382163</v>
      </c>
      <c r="AD32" s="53"/>
      <c r="AE32" s="54">
        <f>'[1]Empleo y Salarios'!BL110</f>
        <v>31.431548156597401</v>
      </c>
      <c r="AF32" s="53">
        <f t="shared" si="15"/>
        <v>685885.53264359466</v>
      </c>
      <c r="AG32" s="55">
        <f t="shared" si="18"/>
        <v>156.05747327149149</v>
      </c>
      <c r="AI32" s="124">
        <f>'Arg Industria '!AM32</f>
        <v>82.627615210733182</v>
      </c>
    </row>
    <row r="33" spans="1:35">
      <c r="A33" s="126">
        <v>2020</v>
      </c>
      <c r="H33" s="121">
        <v>27195699.0131163</v>
      </c>
      <c r="L33" s="4">
        <f t="shared" si="20"/>
        <v>27195699.0131163</v>
      </c>
      <c r="N33" s="4">
        <v>624294.93078259309</v>
      </c>
      <c r="P33" s="49">
        <f t="shared" si="21"/>
        <v>624294.93078259309</v>
      </c>
      <c r="R33" s="46">
        <v>4356.2261476171361</v>
      </c>
      <c r="U33" s="46">
        <f t="shared" si="25"/>
        <v>4356.2261476171361</v>
      </c>
      <c r="W33" s="49">
        <f t="shared" si="26"/>
        <v>624294.93078527146</v>
      </c>
      <c r="X33" s="47">
        <f t="shared" si="27"/>
        <v>128.69003835670944</v>
      </c>
      <c r="Y33" s="128">
        <f t="shared" si="28"/>
        <v>136.27463355435253</v>
      </c>
      <c r="AA33" s="49">
        <f>'[1]Empleo y Salarios'!P111</f>
        <v>17282307.557305858</v>
      </c>
      <c r="AB33" s="53">
        <f t="shared" si="29"/>
        <v>138.50960843741879</v>
      </c>
      <c r="AC33" s="108">
        <f t="shared" si="30"/>
        <v>98.386411666107591</v>
      </c>
      <c r="AD33" s="53"/>
      <c r="AE33" s="54">
        <f>'[1]Empleo y Salarios'!BL111</f>
        <v>44.118034280099018</v>
      </c>
      <c r="AF33" s="53">
        <f t="shared" ref="AF33:AF35" si="31">L33/AE33</f>
        <v>616430.43387778208</v>
      </c>
      <c r="AG33" s="55">
        <f t="shared" ref="AG33:AG35" si="32">AF33/AF$10*100</f>
        <v>140.2545634514839</v>
      </c>
      <c r="AI33" s="124">
        <f>'Arg Industria '!AM33</f>
        <v>71.820201208475765</v>
      </c>
    </row>
    <row r="34" spans="1:35">
      <c r="A34" s="9">
        <v>2021</v>
      </c>
      <c r="H34" s="121">
        <v>46282066.000543848</v>
      </c>
      <c r="L34" s="4">
        <f t="shared" si="20"/>
        <v>46282066.000543848</v>
      </c>
      <c r="N34" s="4">
        <v>689210.67513186845</v>
      </c>
      <c r="P34" s="49">
        <f t="shared" si="21"/>
        <v>689210.67513186845</v>
      </c>
      <c r="R34" s="2">
        <v>6715.2276757309355</v>
      </c>
      <c r="U34" s="46">
        <f t="shared" si="25"/>
        <v>6715.2276757309355</v>
      </c>
      <c r="W34" s="49">
        <f t="shared" si="26"/>
        <v>689210.6751318177</v>
      </c>
      <c r="X34" s="47">
        <f t="shared" si="27"/>
        <v>142.07154959115638</v>
      </c>
      <c r="Y34" s="128">
        <f t="shared" si="28"/>
        <v>150.44480991892141</v>
      </c>
      <c r="AA34" s="49">
        <f>'[1]Empleo y Salarios'!P112</f>
        <v>19372840.82583043</v>
      </c>
      <c r="AB34" s="53">
        <f t="shared" ref="AB34:AB35" si="33">AA34/AA$10*100</f>
        <v>155.2642543947712</v>
      </c>
      <c r="AC34" s="108">
        <f t="shared" ref="AC34:AC35" si="34">Y34/AB34*100</f>
        <v>96.895972936825501</v>
      </c>
      <c r="AE34" s="54">
        <f>'[1]Empleo y Salarios'!BL112</f>
        <v>64.940875456641763</v>
      </c>
      <c r="AF34" s="53">
        <f t="shared" si="31"/>
        <v>712680.04434963921</v>
      </c>
      <c r="AG34" s="55">
        <f t="shared" si="32"/>
        <v>162.15394796789178</v>
      </c>
      <c r="AI34" s="124">
        <f>'Arg Industria '!AM34</f>
        <v>89.027164997138328</v>
      </c>
    </row>
    <row r="35" spans="1:35">
      <c r="A35" s="9">
        <v>2022</v>
      </c>
      <c r="H35" s="121">
        <v>82650239.853444219</v>
      </c>
      <c r="L35" s="4">
        <f t="shared" si="20"/>
        <v>82650239.853444219</v>
      </c>
      <c r="N35" s="4">
        <v>725346.2974887985</v>
      </c>
      <c r="P35" s="49">
        <f t="shared" si="21"/>
        <v>725346.2974887985</v>
      </c>
      <c r="R35" s="2">
        <v>11394.590437637144</v>
      </c>
      <c r="U35" s="46">
        <f t="shared" si="25"/>
        <v>11394.590437637144</v>
      </c>
      <c r="W35" s="49">
        <f t="shared" si="26"/>
        <v>725346.29748906626</v>
      </c>
      <c r="X35" s="47">
        <f t="shared" si="27"/>
        <v>149.52042415009038</v>
      </c>
      <c r="Y35" s="128">
        <f t="shared" si="28"/>
        <v>158.33269824247125</v>
      </c>
      <c r="AA35" s="49">
        <f>'[1]Empleo y Salarios'!P113</f>
        <v>20343325.200000037</v>
      </c>
      <c r="AB35" s="53">
        <f t="shared" si="33"/>
        <v>163.04223255047421</v>
      </c>
      <c r="AC35" s="108">
        <f t="shared" si="34"/>
        <v>97.111463554974947</v>
      </c>
      <c r="AE35" s="54">
        <f>'[1]Empleo y Salarios'!BL113</f>
        <v>112.6516510388319</v>
      </c>
      <c r="AF35" s="53">
        <f t="shared" si="31"/>
        <v>733679.79156341031</v>
      </c>
      <c r="AG35" s="55">
        <f t="shared" si="32"/>
        <v>166.93195732010838</v>
      </c>
      <c r="AI35" s="124">
        <f>'Arg Industria '!AM35</f>
        <v>80.458899791518263</v>
      </c>
    </row>
    <row r="36" spans="1:35">
      <c r="N36" s="4"/>
    </row>
  </sheetData>
  <mergeCells count="19">
    <mergeCell ref="AF3:AG3"/>
    <mergeCell ref="AF4:AG4"/>
    <mergeCell ref="N2:P2"/>
    <mergeCell ref="R2:U2"/>
    <mergeCell ref="N3:P3"/>
    <mergeCell ref="R3:U3"/>
    <mergeCell ref="AA4:AB4"/>
    <mergeCell ref="AA2:AC2"/>
    <mergeCell ref="AA3:AC3"/>
    <mergeCell ref="S4:T4"/>
    <mergeCell ref="W2:Y2"/>
    <mergeCell ref="X3:Y3"/>
    <mergeCell ref="X4:Y4"/>
    <mergeCell ref="B2:F2"/>
    <mergeCell ref="B3:C3"/>
    <mergeCell ref="D3:F3"/>
    <mergeCell ref="H2:L2"/>
    <mergeCell ref="H3:I3"/>
    <mergeCell ref="J3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35"/>
  <sheetViews>
    <sheetView zoomScale="75" zoomScaleNormal="75" workbookViewId="0">
      <pane xSplit="1" ySplit="5" topLeftCell="N8" activePane="bottomRight" state="frozen"/>
      <selection pane="topRight" activeCell="B1" sqref="B1"/>
      <selection pane="bottomLeft" activeCell="A6" sqref="A6"/>
      <selection pane="bottomRight" activeCell="S3" sqref="S3:T3"/>
    </sheetView>
  </sheetViews>
  <sheetFormatPr baseColWidth="10" defaultRowHeight="14.4"/>
  <cols>
    <col min="1" max="2" width="11.5546875" style="2"/>
    <col min="3" max="3" width="12.5546875" style="2" bestFit="1" customWidth="1"/>
    <col min="4" max="7" width="11.5546875" style="2"/>
    <col min="8" max="8" width="6.21875" style="2" customWidth="1"/>
    <col min="9" max="10" width="11.5546875" style="2"/>
    <col min="11" max="11" width="13.44140625" style="2" customWidth="1"/>
    <col min="12" max="12" width="5.5546875" style="2" customWidth="1"/>
    <col min="13" max="16" width="11.5546875" style="2"/>
    <col min="17" max="17" width="7.44140625" style="2" customWidth="1"/>
    <col min="18" max="18" width="17.44140625" style="9" customWidth="1"/>
    <col min="19" max="20" width="10.5546875" style="2" customWidth="1"/>
    <col min="21" max="21" width="4.77734375" style="2" customWidth="1"/>
    <col min="22" max="23" width="12.21875" style="2" customWidth="1"/>
    <col min="24" max="24" width="11.5546875" style="2"/>
    <col min="25" max="25" width="16.44140625" style="2" customWidth="1"/>
    <col min="26" max="26" width="4.77734375" style="2" customWidth="1"/>
    <col min="27" max="27" width="17.44140625" style="9" customWidth="1"/>
    <col min="28" max="28" width="14.44140625" style="2" customWidth="1"/>
    <col min="29" max="29" width="3.88671875" style="2" customWidth="1"/>
    <col min="30" max="30" width="14.44140625" style="2" customWidth="1"/>
    <col min="31" max="32" width="11.77734375" style="2" customWidth="1"/>
    <col min="33" max="33" width="4.5546875" style="2" customWidth="1"/>
    <col min="34" max="34" width="10.5546875" style="9" customWidth="1"/>
    <col min="35" max="35" width="9.88671875" style="9" customWidth="1"/>
    <col min="36" max="36" width="4.44140625" style="9" customWidth="1"/>
    <col min="37" max="37" width="11.5546875" style="9"/>
    <col min="38" max="38" width="10.109375" style="9" customWidth="1"/>
    <col min="39" max="40" width="11.5546875" style="9"/>
    <col min="41" max="41" width="5" style="9" customWidth="1"/>
    <col min="42" max="44" width="11.5546875" style="9"/>
    <col min="45" max="45" width="6.77734375" style="9" customWidth="1"/>
    <col min="46" max="46" width="13.109375" style="2" customWidth="1"/>
    <col min="47" max="47" width="5" style="2" customWidth="1"/>
    <col min="48" max="16384" width="11.5546875" style="2"/>
  </cols>
  <sheetData>
    <row r="1" spans="1:47">
      <c r="A1" s="7" t="s">
        <v>5</v>
      </c>
    </row>
    <row r="2" spans="1:47">
      <c r="C2" s="168" t="s">
        <v>6</v>
      </c>
      <c r="D2" s="147"/>
      <c r="E2" s="147"/>
      <c r="F2" s="147"/>
      <c r="G2" s="148"/>
      <c r="H2" s="42"/>
      <c r="I2" s="168" t="s">
        <v>6</v>
      </c>
      <c r="J2" s="147"/>
      <c r="K2" s="148"/>
      <c r="M2" s="157" t="s">
        <v>6</v>
      </c>
      <c r="N2" s="169"/>
      <c r="O2" s="169"/>
      <c r="P2" s="158"/>
      <c r="R2" s="165" t="s">
        <v>29</v>
      </c>
      <c r="S2" s="166"/>
      <c r="T2" s="167"/>
      <c r="V2" s="168" t="s">
        <v>6</v>
      </c>
      <c r="W2" s="170"/>
      <c r="X2" s="170"/>
      <c r="Y2" s="171"/>
      <c r="Z2" s="134"/>
      <c r="AA2" s="165" t="s">
        <v>76</v>
      </c>
      <c r="AB2" s="166"/>
      <c r="AC2" s="139"/>
      <c r="AD2" s="159" t="s">
        <v>88</v>
      </c>
      <c r="AE2" s="160"/>
      <c r="AF2" s="161"/>
      <c r="AG2" s="62"/>
      <c r="AH2" s="165" t="s">
        <v>37</v>
      </c>
      <c r="AI2" s="167"/>
      <c r="AK2" s="159" t="s">
        <v>38</v>
      </c>
      <c r="AL2" s="160"/>
      <c r="AM2" s="160"/>
      <c r="AN2" s="161"/>
      <c r="AO2" s="62"/>
      <c r="AP2" s="159" t="s">
        <v>38</v>
      </c>
      <c r="AQ2" s="160"/>
      <c r="AR2" s="161"/>
      <c r="AT2" s="37" t="s">
        <v>28</v>
      </c>
    </row>
    <row r="3" spans="1:47">
      <c r="C3" s="168" t="s">
        <v>32</v>
      </c>
      <c r="D3" s="148"/>
      <c r="E3" s="146" t="s">
        <v>2</v>
      </c>
      <c r="F3" s="147"/>
      <c r="G3" s="148"/>
      <c r="H3" s="42"/>
      <c r="I3" s="168" t="s">
        <v>33</v>
      </c>
      <c r="J3" s="170"/>
      <c r="K3" s="171"/>
      <c r="M3" s="162" t="s">
        <v>22</v>
      </c>
      <c r="N3" s="163"/>
      <c r="O3" s="163"/>
      <c r="P3" s="164"/>
      <c r="R3" s="63" t="s">
        <v>24</v>
      </c>
      <c r="S3" s="157" t="s">
        <v>26</v>
      </c>
      <c r="T3" s="158"/>
      <c r="V3" s="168" t="s">
        <v>77</v>
      </c>
      <c r="W3" s="171"/>
      <c r="X3" s="138" t="s">
        <v>84</v>
      </c>
      <c r="Y3" s="63" t="s">
        <v>82</v>
      </c>
      <c r="Z3" s="134"/>
      <c r="AA3" s="63" t="s">
        <v>82</v>
      </c>
      <c r="AB3" s="135" t="s">
        <v>83</v>
      </c>
      <c r="AC3" s="138"/>
      <c r="AD3" s="174"/>
      <c r="AE3" s="141" t="s">
        <v>85</v>
      </c>
      <c r="AF3" s="141" t="s">
        <v>85</v>
      </c>
      <c r="AG3" s="33"/>
      <c r="AH3" s="159" t="s">
        <v>27</v>
      </c>
      <c r="AI3" s="161"/>
      <c r="AK3" s="162" t="s">
        <v>39</v>
      </c>
      <c r="AL3" s="163"/>
      <c r="AM3" s="163"/>
      <c r="AN3" s="164"/>
      <c r="AO3" s="33"/>
      <c r="AP3" s="162" t="s">
        <v>42</v>
      </c>
      <c r="AQ3" s="163"/>
      <c r="AR3" s="164"/>
      <c r="AT3" s="38" t="s">
        <v>11</v>
      </c>
    </row>
    <row r="4" spans="1:47">
      <c r="C4" s="2" t="s">
        <v>0</v>
      </c>
      <c r="D4" s="2" t="s">
        <v>1</v>
      </c>
      <c r="E4" s="2" t="s">
        <v>3</v>
      </c>
      <c r="F4" s="2" t="s">
        <v>4</v>
      </c>
      <c r="G4" s="7" t="s">
        <v>31</v>
      </c>
      <c r="I4" s="2" t="s">
        <v>0</v>
      </c>
      <c r="J4" s="2" t="s">
        <v>1</v>
      </c>
      <c r="K4" s="7" t="s">
        <v>35</v>
      </c>
      <c r="M4" s="57" t="s">
        <v>0</v>
      </c>
      <c r="N4" s="151" t="s">
        <v>1</v>
      </c>
      <c r="O4" s="153"/>
      <c r="P4" s="38" t="s">
        <v>7</v>
      </c>
      <c r="R4" s="64" t="s">
        <v>25</v>
      </c>
      <c r="S4" s="162" t="s">
        <v>36</v>
      </c>
      <c r="T4" s="164"/>
      <c r="V4" s="85" t="s">
        <v>78</v>
      </c>
      <c r="W4" s="7" t="s">
        <v>79</v>
      </c>
      <c r="X4" s="85" t="s">
        <v>80</v>
      </c>
      <c r="Y4" s="64" t="s">
        <v>81</v>
      </c>
      <c r="AA4" s="64" t="s">
        <v>81</v>
      </c>
      <c r="AB4" s="136" t="s">
        <v>79</v>
      </c>
      <c r="AC4" s="138"/>
      <c r="AD4" s="175"/>
      <c r="AE4" s="142" t="s">
        <v>86</v>
      </c>
      <c r="AF4" s="142" t="s">
        <v>87</v>
      </c>
      <c r="AG4" s="33"/>
      <c r="AH4" s="172" t="s">
        <v>23</v>
      </c>
      <c r="AI4" s="173"/>
      <c r="AJ4" s="10"/>
      <c r="AK4" s="157" t="s">
        <v>9</v>
      </c>
      <c r="AL4" s="158"/>
      <c r="AM4" s="62" t="s">
        <v>40</v>
      </c>
      <c r="AN4" s="63" t="s">
        <v>41</v>
      </c>
      <c r="AO4" s="62"/>
      <c r="AP4" s="34" t="s">
        <v>43</v>
      </c>
      <c r="AQ4" s="63" t="s">
        <v>40</v>
      </c>
      <c r="AR4" s="63" t="s">
        <v>41</v>
      </c>
      <c r="AS4" s="10"/>
      <c r="AT4" s="39"/>
      <c r="AU4" s="9"/>
    </row>
    <row r="5" spans="1:47">
      <c r="K5" s="7" t="s">
        <v>34</v>
      </c>
      <c r="M5" s="58"/>
      <c r="N5" s="56" t="s">
        <v>21</v>
      </c>
      <c r="O5" s="35" t="s">
        <v>20</v>
      </c>
      <c r="P5" s="40" t="s">
        <v>8</v>
      </c>
      <c r="R5" s="67" t="s">
        <v>0</v>
      </c>
      <c r="S5" s="43" t="s">
        <v>20</v>
      </c>
      <c r="T5" s="35" t="s">
        <v>18</v>
      </c>
      <c r="V5" s="58" t="s">
        <v>0</v>
      </c>
      <c r="W5" s="67" t="s">
        <v>0</v>
      </c>
      <c r="X5" s="67" t="s">
        <v>0</v>
      </c>
      <c r="Y5" s="67" t="s">
        <v>0</v>
      </c>
      <c r="AA5" s="67" t="s">
        <v>0</v>
      </c>
      <c r="AB5" s="136" t="s">
        <v>20</v>
      </c>
      <c r="AC5" s="140"/>
      <c r="AD5" s="40" t="s">
        <v>20</v>
      </c>
      <c r="AE5" s="40"/>
      <c r="AF5" s="40"/>
      <c r="AG5" s="61"/>
      <c r="AH5" s="41" t="s">
        <v>20</v>
      </c>
      <c r="AI5" s="66" t="s">
        <v>18</v>
      </c>
      <c r="AJ5" s="10"/>
      <c r="AK5" s="43"/>
      <c r="AL5" s="36" t="s">
        <v>18</v>
      </c>
      <c r="AM5" s="69" t="s">
        <v>18</v>
      </c>
      <c r="AN5" s="65" t="s">
        <v>18</v>
      </c>
      <c r="AO5" s="62"/>
      <c r="AP5" s="59" t="s">
        <v>18</v>
      </c>
      <c r="AQ5" s="65" t="s">
        <v>18</v>
      </c>
      <c r="AR5" s="65" t="s">
        <v>18</v>
      </c>
      <c r="AS5" s="10"/>
      <c r="AT5" s="40" t="s">
        <v>18</v>
      </c>
    </row>
    <row r="6" spans="1:47">
      <c r="A6" s="5">
        <v>1993</v>
      </c>
      <c r="B6" s="3"/>
      <c r="C6" s="8"/>
      <c r="D6" s="4">
        <v>43138.297937697964</v>
      </c>
      <c r="E6" s="4">
        <f t="shared" ref="E6:E15" si="0">D6/D7*E7</f>
        <v>39711.88224136777</v>
      </c>
      <c r="F6" s="1">
        <f t="shared" ref="F6:F15" si="1">F7*F$17</f>
        <v>0.91367125824423079</v>
      </c>
      <c r="G6" s="4">
        <f t="shared" ref="G6:G16" si="2">E6/F7</f>
        <v>43138.297937698007</v>
      </c>
      <c r="H6" s="49"/>
      <c r="I6" s="4"/>
      <c r="J6" s="4">
        <v>43138.297937697964</v>
      </c>
      <c r="K6" s="4">
        <f t="shared" ref="K6:K15" si="3">K7*J6/J7</f>
        <v>84360.220409506976</v>
      </c>
      <c r="L6" s="49"/>
      <c r="N6" s="46">
        <v>100</v>
      </c>
      <c r="O6" s="54">
        <f t="shared" ref="O6:O16" si="4">N6/N$17*100</f>
        <v>47.074180281411806</v>
      </c>
      <c r="P6" s="46">
        <f t="shared" ref="P6:P15" si="5">N6/N7*P7</f>
        <v>47.074180281411792</v>
      </c>
      <c r="R6" s="49">
        <f t="shared" ref="R6:R30" si="6">G6/P6*100</f>
        <v>91638.978479954647</v>
      </c>
      <c r="S6" s="47">
        <f t="shared" ref="S6:S16" si="7">R6/R$17*100</f>
        <v>99.752518676969743</v>
      </c>
      <c r="T6" s="46">
        <f t="shared" ref="T6:T9" si="8">S6/S$10*100</f>
        <v>91.423698903883448</v>
      </c>
      <c r="U6" s="3"/>
      <c r="V6" s="8"/>
      <c r="W6" s="8"/>
      <c r="AA6" s="49"/>
      <c r="AB6" s="47"/>
      <c r="AC6" s="47"/>
      <c r="AD6" s="47"/>
      <c r="AE6" s="47"/>
      <c r="AF6" s="47"/>
      <c r="AG6" s="46"/>
      <c r="AH6" s="54">
        <f t="shared" ref="AH6:AH16" si="9">AI6/AI$17*100</f>
        <v>93.949574817522787</v>
      </c>
      <c r="AI6" s="46">
        <v>88.323390089676849</v>
      </c>
      <c r="AK6" s="55">
        <f>[2]Industria!W9</f>
        <v>2128972.3378844899</v>
      </c>
      <c r="AL6" s="53">
        <f t="shared" ref="AL6:AL9" si="10">AK6/AK$10*100</f>
        <v>121.39638811189405</v>
      </c>
      <c r="AM6" s="107">
        <f t="shared" ref="AM6:AM35" si="11">T6/AL6*100</f>
        <v>75.310065089923413</v>
      </c>
      <c r="AN6" s="53">
        <f t="shared" ref="AN6:AN28" si="12">AI6/AL6*100</f>
        <v>72.756192719891303</v>
      </c>
      <c r="AP6" s="53">
        <v>112.44469550221831</v>
      </c>
      <c r="AQ6" s="70">
        <f t="shared" ref="AQ6:AQ28" si="13">T6/AP6*100</f>
        <v>81.305479547569988</v>
      </c>
      <c r="AR6" s="54">
        <f t="shared" ref="AR6:AR28" si="14">AI6/AP6*100</f>
        <v>78.548294070425413</v>
      </c>
      <c r="AT6" s="2">
        <v>78.5</v>
      </c>
    </row>
    <row r="7" spans="1:47">
      <c r="A7" s="5">
        <v>1994</v>
      </c>
      <c r="C7" s="8"/>
      <c r="D7" s="4">
        <v>45873.46966204395</v>
      </c>
      <c r="E7" s="4">
        <f t="shared" si="0"/>
        <v>42229.803036110723</v>
      </c>
      <c r="F7" s="1">
        <f t="shared" si="1"/>
        <v>0.92057137485399165</v>
      </c>
      <c r="G7" s="4">
        <f t="shared" si="2"/>
        <v>45529.626372312516</v>
      </c>
      <c r="H7" s="49"/>
      <c r="I7" s="4"/>
      <c r="J7" s="4">
        <v>45079.364320933848</v>
      </c>
      <c r="K7" s="4">
        <f t="shared" si="3"/>
        <v>88156.123255645129</v>
      </c>
      <c r="L7" s="49"/>
      <c r="N7" s="46">
        <v>101.76157173702944</v>
      </c>
      <c r="O7" s="54">
        <f t="shared" si="4"/>
        <v>47.903425736687446</v>
      </c>
      <c r="P7" s="46">
        <f t="shared" si="5"/>
        <v>47.903425736687431</v>
      </c>
      <c r="R7" s="49">
        <f t="shared" si="6"/>
        <v>95044.614601421068</v>
      </c>
      <c r="S7" s="47">
        <f t="shared" si="7"/>
        <v>103.45968331857311</v>
      </c>
      <c r="T7" s="46">
        <f t="shared" si="8"/>
        <v>94.821334457113025</v>
      </c>
      <c r="V7" s="8"/>
      <c r="W7" s="8"/>
      <c r="AA7" s="49"/>
      <c r="AB7" s="47"/>
      <c r="AC7" s="47"/>
      <c r="AD7" s="47"/>
      <c r="AE7" s="47"/>
      <c r="AF7" s="47"/>
      <c r="AG7" s="46"/>
      <c r="AH7" s="54">
        <f t="shared" si="9"/>
        <v>98.264220199456616</v>
      </c>
      <c r="AI7" s="46">
        <v>92.379652269759518</v>
      </c>
      <c r="AK7" s="55">
        <f>[2]Industria!W10</f>
        <v>1947301.4111513393</v>
      </c>
      <c r="AL7" s="53">
        <f t="shared" si="10"/>
        <v>111.03730831649392</v>
      </c>
      <c r="AM7" s="108">
        <f t="shared" si="11"/>
        <v>85.395923131385814</v>
      </c>
      <c r="AN7" s="53">
        <f t="shared" si="12"/>
        <v>83.19694854854211</v>
      </c>
      <c r="AP7" s="53">
        <v>109.18929484192722</v>
      </c>
      <c r="AQ7" s="70">
        <f t="shared" si="13"/>
        <v>86.84123713261944</v>
      </c>
      <c r="AR7" s="54">
        <f t="shared" si="14"/>
        <v>84.605045213907701</v>
      </c>
      <c r="AT7" s="2">
        <v>84.6</v>
      </c>
    </row>
    <row r="8" spans="1:47">
      <c r="A8" s="5">
        <v>1995</v>
      </c>
      <c r="C8" s="8"/>
      <c r="D8" s="4">
        <v>44502.096326657294</v>
      </c>
      <c r="E8" s="4">
        <f t="shared" si="0"/>
        <v>40967.355999315718</v>
      </c>
      <c r="F8" s="1">
        <f t="shared" si="1"/>
        <v>0.92752360168260717</v>
      </c>
      <c r="G8" s="4">
        <f t="shared" si="2"/>
        <v>43837.468148003711</v>
      </c>
      <c r="H8" s="49"/>
      <c r="I8" s="4"/>
      <c r="J8" s="4">
        <v>41849.614224707606</v>
      </c>
      <c r="K8" s="4">
        <f t="shared" si="3"/>
        <v>81840.101460376958</v>
      </c>
      <c r="L8" s="49"/>
      <c r="N8" s="46">
        <v>106.33812796387426</v>
      </c>
      <c r="O8" s="54">
        <f t="shared" si="4"/>
        <v>50.057802065592547</v>
      </c>
      <c r="P8" s="46">
        <f t="shared" si="5"/>
        <v>50.05780206559254</v>
      </c>
      <c r="R8" s="49">
        <f t="shared" si="6"/>
        <v>87573.697483884534</v>
      </c>
      <c r="S8" s="47">
        <f t="shared" si="7"/>
        <v>95.32730546296257</v>
      </c>
      <c r="T8" s="46">
        <f t="shared" si="8"/>
        <v>87.36796812305974</v>
      </c>
      <c r="V8" s="8"/>
      <c r="W8" s="8"/>
      <c r="AA8" s="49"/>
      <c r="AB8" s="47"/>
      <c r="AC8" s="47"/>
      <c r="AD8" s="47"/>
      <c r="AE8" s="47"/>
      <c r="AF8" s="47"/>
      <c r="AG8" s="46"/>
      <c r="AH8" s="54">
        <f t="shared" si="9"/>
        <v>91.451762740131329</v>
      </c>
      <c r="AI8" s="46">
        <v>85.97515987244968</v>
      </c>
      <c r="AK8" s="55">
        <f>[2]Industria!W11</f>
        <v>1777967.9040071531</v>
      </c>
      <c r="AL8" s="53">
        <f t="shared" si="10"/>
        <v>101.38172200951057</v>
      </c>
      <c r="AM8" s="108">
        <f t="shared" si="11"/>
        <v>86.177238254903372</v>
      </c>
      <c r="AN8" s="53">
        <f t="shared" si="12"/>
        <v>84.803412457705534</v>
      </c>
      <c r="AP8" s="53">
        <v>102.69788282907304</v>
      </c>
      <c r="AQ8" s="70">
        <f t="shared" si="13"/>
        <v>85.072803563508799</v>
      </c>
      <c r="AR8" s="54">
        <f t="shared" si="14"/>
        <v>83.71658451376635</v>
      </c>
      <c r="AT8" s="2">
        <v>83.7</v>
      </c>
    </row>
    <row r="9" spans="1:47">
      <c r="A9" s="5">
        <v>1996</v>
      </c>
      <c r="C9" s="8"/>
      <c r="D9" s="4">
        <v>47723.427149554875</v>
      </c>
      <c r="E9" s="4">
        <f t="shared" si="0"/>
        <v>43932.820943810082</v>
      </c>
      <c r="F9" s="1">
        <f t="shared" si="1"/>
        <v>0.93452833227051479</v>
      </c>
      <c r="G9" s="4">
        <f t="shared" si="2"/>
        <v>46658.321878291601</v>
      </c>
      <c r="H9" s="49"/>
      <c r="I9" s="4"/>
      <c r="J9" s="4">
        <v>44549.700172778525</v>
      </c>
      <c r="K9" s="4">
        <f t="shared" si="3"/>
        <v>87120.324755993395</v>
      </c>
      <c r="L9" s="49"/>
      <c r="N9" s="46">
        <v>107.12401422336757</v>
      </c>
      <c r="O9" s="54">
        <f t="shared" si="4"/>
        <v>50.427751580193267</v>
      </c>
      <c r="P9" s="46">
        <f t="shared" si="5"/>
        <v>50.427751580193267</v>
      </c>
      <c r="R9" s="49">
        <f t="shared" si="6"/>
        <v>92525.088698616091</v>
      </c>
      <c r="S9" s="47">
        <f t="shared" si="7"/>
        <v>100.71708340262535</v>
      </c>
      <c r="T9" s="46">
        <f t="shared" si="8"/>
        <v>92.307727459966458</v>
      </c>
      <c r="V9" s="8"/>
      <c r="W9" s="8"/>
      <c r="AA9" s="49"/>
      <c r="AB9" s="47"/>
      <c r="AC9" s="47"/>
      <c r="AD9" s="47"/>
      <c r="AE9" s="47"/>
      <c r="AF9" s="47"/>
      <c r="AG9" s="46"/>
      <c r="AH9" s="54">
        <f t="shared" si="9"/>
        <v>97.243420141012976</v>
      </c>
      <c r="AI9" s="46">
        <v>91.419982979711108</v>
      </c>
      <c r="AK9" s="55">
        <f>[2]Industria!W12</f>
        <v>1700879.4288221139</v>
      </c>
      <c r="AL9" s="53">
        <f t="shared" si="10"/>
        <v>96.986050780725975</v>
      </c>
      <c r="AM9" s="108">
        <f t="shared" si="11"/>
        <v>95.176292587336448</v>
      </c>
      <c r="AN9" s="53">
        <f t="shared" si="12"/>
        <v>94.260960461624435</v>
      </c>
      <c r="AP9" s="53">
        <v>99.0339020069584</v>
      </c>
      <c r="AQ9" s="70">
        <f t="shared" si="13"/>
        <v>93.208210107161747</v>
      </c>
      <c r="AR9" s="54">
        <f t="shared" si="14"/>
        <v>92.311805479791843</v>
      </c>
      <c r="AT9" s="2">
        <v>92.3</v>
      </c>
    </row>
    <row r="10" spans="1:47">
      <c r="A10" s="5">
        <v>1997</v>
      </c>
      <c r="C10" s="8"/>
      <c r="D10" s="4">
        <v>53382.062494648795</v>
      </c>
      <c r="E10" s="4">
        <f t="shared" si="0"/>
        <v>49141.998663240585</v>
      </c>
      <c r="F10" s="1">
        <f t="shared" si="1"/>
        <v>0.94158596313020004</v>
      </c>
      <c r="G10" s="4">
        <f t="shared" si="2"/>
        <v>51799.472503833058</v>
      </c>
      <c r="H10" s="49"/>
      <c r="I10" s="4"/>
      <c r="J10" s="4">
        <v>48626.636380884389</v>
      </c>
      <c r="K10" s="4">
        <f t="shared" si="3"/>
        <v>95093.083384718833</v>
      </c>
      <c r="L10" s="49"/>
      <c r="N10" s="46">
        <v>109.77946752581434</v>
      </c>
      <c r="O10" s="54">
        <f t="shared" si="4"/>
        <v>51.677784455075773</v>
      </c>
      <c r="P10" s="46">
        <f t="shared" si="5"/>
        <v>51.677784455075766</v>
      </c>
      <c r="R10" s="49">
        <f t="shared" si="6"/>
        <v>100235.47458553119</v>
      </c>
      <c r="S10" s="47">
        <f t="shared" si="7"/>
        <v>109.11013213526029</v>
      </c>
      <c r="T10" s="46">
        <f>S10/S$10*100</f>
        <v>100</v>
      </c>
      <c r="V10" s="8"/>
      <c r="W10" s="8"/>
      <c r="AA10" s="49"/>
      <c r="AB10" s="47"/>
      <c r="AC10" s="47"/>
      <c r="AD10" s="47"/>
      <c r="AE10" s="47"/>
      <c r="AF10" s="47"/>
      <c r="AG10" s="46"/>
      <c r="AH10" s="54">
        <f t="shared" si="9"/>
        <v>106.36998289444924</v>
      </c>
      <c r="AI10" s="46">
        <v>100.0000001199198</v>
      </c>
      <c r="AK10" s="55">
        <f>[2]Industria!W13</f>
        <v>1753736.1456933655</v>
      </c>
      <c r="AL10" s="53">
        <f>AK10/AK$10*100</f>
        <v>100</v>
      </c>
      <c r="AM10" s="108">
        <f t="shared" si="11"/>
        <v>100</v>
      </c>
      <c r="AN10" s="53">
        <f t="shared" si="12"/>
        <v>100.0000001199198</v>
      </c>
      <c r="AP10" s="53">
        <v>100</v>
      </c>
      <c r="AQ10" s="70">
        <f t="shared" si="13"/>
        <v>100</v>
      </c>
      <c r="AR10" s="54">
        <f t="shared" si="14"/>
        <v>100.0000001199198</v>
      </c>
      <c r="AT10" s="2">
        <v>100</v>
      </c>
    </row>
    <row r="11" spans="1:47">
      <c r="A11" s="5">
        <v>1998</v>
      </c>
      <c r="C11" s="8"/>
      <c r="D11" s="4">
        <v>53326.26472317049</v>
      </c>
      <c r="E11" s="4">
        <f t="shared" si="0"/>
        <v>49090.632832037016</v>
      </c>
      <c r="F11" s="1">
        <f t="shared" si="1"/>
        <v>0.94869689376864164</v>
      </c>
      <c r="G11" s="4">
        <f t="shared" si="2"/>
        <v>51357.473295328557</v>
      </c>
      <c r="H11" s="49"/>
      <c r="I11" s="4"/>
      <c r="J11" s="4">
        <v>49525.624271459143</v>
      </c>
      <c r="K11" s="4">
        <f t="shared" si="3"/>
        <v>96851.122533687885</v>
      </c>
      <c r="L11" s="49"/>
      <c r="N11" s="46">
        <v>107.67408893400179</v>
      </c>
      <c r="O11" s="54">
        <f t="shared" si="4"/>
        <v>50.686694741159677</v>
      </c>
      <c r="P11" s="46">
        <f t="shared" si="5"/>
        <v>50.686694741159684</v>
      </c>
      <c r="R11" s="49">
        <f t="shared" si="6"/>
        <v>101323.38192023433</v>
      </c>
      <c r="S11" s="47">
        <f t="shared" si="7"/>
        <v>110.29436070833987</v>
      </c>
      <c r="T11" s="46">
        <f t="shared" ref="T11:T32" si="15">S11/S$10*100</f>
        <v>101.08535160750381</v>
      </c>
      <c r="V11" s="8"/>
      <c r="W11" s="8"/>
      <c r="AA11" s="49"/>
      <c r="AB11" s="47"/>
      <c r="AC11" s="47"/>
      <c r="AD11" s="47"/>
      <c r="AE11" s="47"/>
      <c r="AF11" s="47"/>
      <c r="AG11" s="46"/>
      <c r="AH11" s="54">
        <f t="shared" si="9"/>
        <v>105.97798966828327</v>
      </c>
      <c r="AI11" s="46">
        <v>99.63148146835151</v>
      </c>
      <c r="AK11" s="55">
        <f>[2]Industria!W14</f>
        <v>1846349.3235080042</v>
      </c>
      <c r="AL11" s="53">
        <f t="shared" ref="AL11:AL31" si="16">AK11/AK$10*100</f>
        <v>105.28090716736769</v>
      </c>
      <c r="AM11" s="108">
        <f t="shared" si="11"/>
        <v>96.014894179061258</v>
      </c>
      <c r="AN11" s="53">
        <f t="shared" si="12"/>
        <v>94.633950398969162</v>
      </c>
      <c r="AP11" s="53">
        <v>96.974184691043376</v>
      </c>
      <c r="AQ11" s="70">
        <f t="shared" si="13"/>
        <v>104.23944468268382</v>
      </c>
      <c r="AR11" s="54">
        <f t="shared" si="14"/>
        <v>102.74021048568152</v>
      </c>
      <c r="AT11" s="2">
        <v>102.7</v>
      </c>
    </row>
    <row r="12" spans="1:47">
      <c r="A12" s="5">
        <v>1999</v>
      </c>
      <c r="C12" s="8"/>
      <c r="D12" s="4">
        <v>48089.824686078922</v>
      </c>
      <c r="E12" s="4">
        <f t="shared" si="0"/>
        <v>44270.116027751137</v>
      </c>
      <c r="F12" s="1">
        <f t="shared" si="1"/>
        <v>0.95586152670992619</v>
      </c>
      <c r="G12" s="4">
        <f t="shared" si="2"/>
        <v>45967.213243648126</v>
      </c>
      <c r="H12" s="49"/>
      <c r="I12" s="4"/>
      <c r="J12" s="4">
        <v>45598.803211098784</v>
      </c>
      <c r="K12" s="4">
        <f t="shared" si="3"/>
        <v>89171.925486110267</v>
      </c>
      <c r="L12" s="49"/>
      <c r="N12" s="46">
        <v>105.46290976859196</v>
      </c>
      <c r="O12" s="54">
        <f t="shared" si="4"/>
        <v>49.645800274489638</v>
      </c>
      <c r="P12" s="46">
        <f t="shared" si="5"/>
        <v>49.645800274489638</v>
      </c>
      <c r="R12" s="49">
        <f t="shared" si="6"/>
        <v>92590.335918642159</v>
      </c>
      <c r="S12" s="47">
        <f t="shared" si="7"/>
        <v>100.78810748694222</v>
      </c>
      <c r="T12" s="46">
        <f t="shared" si="15"/>
        <v>92.372821400306321</v>
      </c>
      <c r="V12" s="8"/>
      <c r="W12" s="8"/>
      <c r="AA12" s="49"/>
      <c r="AB12" s="47"/>
      <c r="AC12" s="47"/>
      <c r="AD12" s="47"/>
      <c r="AE12" s="47"/>
      <c r="AF12" s="47"/>
      <c r="AG12" s="46"/>
      <c r="AH12" s="54">
        <f t="shared" si="9"/>
        <v>94.897049246313287</v>
      </c>
      <c r="AI12" s="46">
        <v>89.214124866673927</v>
      </c>
      <c r="AK12" s="55">
        <f>[2]Industria!W15</f>
        <v>1751598.7839426219</v>
      </c>
      <c r="AL12" s="53">
        <f t="shared" si="16"/>
        <v>99.878125238166973</v>
      </c>
      <c r="AM12" s="108">
        <f t="shared" si="11"/>
        <v>92.485537929387746</v>
      </c>
      <c r="AN12" s="53">
        <f t="shared" si="12"/>
        <v>89.322987044396427</v>
      </c>
      <c r="AP12" s="53">
        <v>88.546290973660803</v>
      </c>
      <c r="AQ12" s="70">
        <f t="shared" si="13"/>
        <v>104.32150278071362</v>
      </c>
      <c r="AR12" s="54">
        <f t="shared" si="14"/>
        <v>100.75422006463464</v>
      </c>
      <c r="AT12" s="2">
        <v>100.8</v>
      </c>
    </row>
    <row r="13" spans="1:47">
      <c r="A13" s="5">
        <v>2000</v>
      </c>
      <c r="C13" s="8"/>
      <c r="D13" s="4">
        <v>46877.339445250916</v>
      </c>
      <c r="E13" s="4">
        <f t="shared" si="0"/>
        <v>43153.936822611926</v>
      </c>
      <c r="F13" s="1">
        <f t="shared" si="1"/>
        <v>0.96308026751803366</v>
      </c>
      <c r="G13" s="4">
        <f t="shared" si="2"/>
        <v>44472.386319847792</v>
      </c>
      <c r="H13" s="49"/>
      <c r="I13" s="4"/>
      <c r="J13" s="4">
        <v>43855.461423875488</v>
      </c>
      <c r="K13" s="4">
        <f t="shared" si="3"/>
        <v>85762.688115835175</v>
      </c>
      <c r="L13" s="49"/>
      <c r="N13" s="46">
        <v>106.89053979427582</v>
      </c>
      <c r="O13" s="54">
        <f t="shared" si="4"/>
        <v>50.317845406531625</v>
      </c>
      <c r="P13" s="46">
        <f t="shared" si="5"/>
        <v>50.317845406531625</v>
      </c>
      <c r="R13" s="49">
        <f t="shared" si="6"/>
        <v>88382.930470379302</v>
      </c>
      <c r="S13" s="47">
        <f t="shared" si="7"/>
        <v>96.208186393089875</v>
      </c>
      <c r="T13" s="46">
        <f t="shared" si="15"/>
        <v>88.175300048050261</v>
      </c>
      <c r="V13" s="8"/>
      <c r="W13" s="8"/>
      <c r="AA13" s="49"/>
      <c r="AB13" s="47"/>
      <c r="AC13" s="47"/>
      <c r="AD13" s="47"/>
      <c r="AE13" s="47"/>
      <c r="AF13" s="47"/>
      <c r="AG13" s="46"/>
      <c r="AH13" s="54">
        <f t="shared" si="9"/>
        <v>93.345615782514585</v>
      </c>
      <c r="AI13" s="46">
        <v>87.755599234307653</v>
      </c>
      <c r="AK13" s="55">
        <f>[2]Industria!W16</f>
        <v>1698933.4338782551</v>
      </c>
      <c r="AL13" s="53">
        <f t="shared" si="16"/>
        <v>96.875087968638326</v>
      </c>
      <c r="AM13" s="108">
        <f t="shared" si="11"/>
        <v>91.019581914181614</v>
      </c>
      <c r="AN13" s="53">
        <f t="shared" si="12"/>
        <v>90.586342757920434</v>
      </c>
      <c r="AP13" s="53">
        <v>82.132317901381356</v>
      </c>
      <c r="AQ13" s="70">
        <f t="shared" si="13"/>
        <v>107.35761792809122</v>
      </c>
      <c r="AR13" s="54">
        <f t="shared" si="14"/>
        <v>106.84661224303731</v>
      </c>
      <c r="AT13" s="2">
        <v>106.9</v>
      </c>
    </row>
    <row r="14" spans="1:47">
      <c r="A14" s="5">
        <v>2001</v>
      </c>
      <c r="C14" s="8"/>
      <c r="D14" s="4">
        <v>43241.974897491382</v>
      </c>
      <c r="E14" s="4">
        <f t="shared" si="0"/>
        <v>39807.324282785463</v>
      </c>
      <c r="F14" s="1">
        <f t="shared" si="1"/>
        <v>0.97035352481979475</v>
      </c>
      <c r="G14" s="4">
        <f t="shared" si="2"/>
        <v>40716.036581506378</v>
      </c>
      <c r="H14" s="49"/>
      <c r="I14" s="4"/>
      <c r="J14" s="4">
        <v>40626.827854500807</v>
      </c>
      <c r="K14" s="4">
        <f t="shared" si="3"/>
        <v>79448.849773688577</v>
      </c>
      <c r="L14" s="49"/>
      <c r="N14" s="46">
        <v>106.43699540696691</v>
      </c>
      <c r="O14" s="54">
        <f t="shared" si="4"/>
        <v>50.104343103993607</v>
      </c>
      <c r="P14" s="46">
        <f t="shared" si="5"/>
        <v>50.1043431039936</v>
      </c>
      <c r="R14" s="49">
        <f t="shared" si="6"/>
        <v>81262.489555044333</v>
      </c>
      <c r="S14" s="47">
        <f t="shared" si="7"/>
        <v>88.457315233492878</v>
      </c>
      <c r="T14" s="46">
        <f t="shared" si="15"/>
        <v>81.071586572578994</v>
      </c>
      <c r="V14" s="8"/>
      <c r="W14" s="8"/>
      <c r="AA14" s="49"/>
      <c r="AB14" s="47"/>
      <c r="AC14" s="47"/>
      <c r="AD14" s="47"/>
      <c r="AE14" s="47"/>
      <c r="AF14" s="47"/>
      <c r="AG14" s="46"/>
      <c r="AH14" s="54">
        <f t="shared" si="9"/>
        <v>82.633210314996902</v>
      </c>
      <c r="AI14" s="46">
        <v>77.684707814691762</v>
      </c>
      <c r="AK14" s="55">
        <f>[2]Industria!W17</f>
        <v>1682792.9684306961</v>
      </c>
      <c r="AL14" s="53">
        <f t="shared" si="16"/>
        <v>95.954740544244132</v>
      </c>
      <c r="AM14" s="108">
        <f t="shared" si="11"/>
        <v>84.489402100146776</v>
      </c>
      <c r="AN14" s="53">
        <f t="shared" si="12"/>
        <v>80.959739325095498</v>
      </c>
      <c r="AP14" s="53">
        <v>76.702555645576581</v>
      </c>
      <c r="AQ14" s="70">
        <f t="shared" si="13"/>
        <v>105.69606956408417</v>
      </c>
      <c r="AR14" s="54">
        <f t="shared" si="14"/>
        <v>101.28046863738605</v>
      </c>
      <c r="AT14" s="2">
        <v>101.3</v>
      </c>
    </row>
    <row r="15" spans="1:47">
      <c r="A15" s="5">
        <v>2002</v>
      </c>
      <c r="C15" s="8"/>
      <c r="D15" s="4">
        <v>63603.071689457931</v>
      </c>
      <c r="E15" s="4">
        <f t="shared" si="0"/>
        <v>58551.167150101312</v>
      </c>
      <c r="F15" s="1">
        <f t="shared" si="1"/>
        <v>0.97768171032802198</v>
      </c>
      <c r="G15" s="4">
        <f t="shared" si="2"/>
        <v>59438.872513231137</v>
      </c>
      <c r="H15" s="49"/>
      <c r="I15" s="4"/>
      <c r="J15" s="4">
        <v>36176.069201442595</v>
      </c>
      <c r="K15" s="4">
        <f t="shared" si="3"/>
        <v>70745.052940911919</v>
      </c>
      <c r="L15" s="49"/>
      <c r="N15" s="46">
        <v>175.81531961167752</v>
      </c>
      <c r="O15" s="54">
        <f t="shared" si="4"/>
        <v>82.763620516341447</v>
      </c>
      <c r="P15" s="46">
        <f t="shared" si="5"/>
        <v>82.763620516341433</v>
      </c>
      <c r="R15" s="49">
        <f t="shared" si="6"/>
        <v>71817.632121947958</v>
      </c>
      <c r="S15" s="47">
        <f t="shared" si="7"/>
        <v>78.176228155439603</v>
      </c>
      <c r="T15" s="46">
        <f t="shared" si="15"/>
        <v>71.648917131295448</v>
      </c>
      <c r="V15" s="8"/>
      <c r="W15" s="8"/>
      <c r="AA15" s="49"/>
      <c r="AB15" s="47"/>
      <c r="AC15" s="47"/>
      <c r="AD15" s="47"/>
      <c r="AE15" s="47"/>
      <c r="AF15" s="47"/>
      <c r="AG15" s="46"/>
      <c r="AH15" s="54">
        <f t="shared" si="9"/>
        <v>74.6414189212895</v>
      </c>
      <c r="AI15" s="46">
        <v>70.171506076922014</v>
      </c>
      <c r="AK15" s="55">
        <f>[2]Industria!W18</f>
        <v>1662215.8177628696</v>
      </c>
      <c r="AL15" s="53">
        <f t="shared" si="16"/>
        <v>94.781408357509108</v>
      </c>
      <c r="AM15" s="108">
        <f t="shared" si="11"/>
        <v>75.593851550549402</v>
      </c>
      <c r="AN15" s="53">
        <f t="shared" si="12"/>
        <v>74.035095376763977</v>
      </c>
      <c r="AP15" s="53">
        <v>69.687245812732158</v>
      </c>
      <c r="AQ15" s="70">
        <f t="shared" si="13"/>
        <v>102.81496462614524</v>
      </c>
      <c r="AR15" s="54">
        <f t="shared" si="14"/>
        <v>100.69490515594659</v>
      </c>
      <c r="AT15" s="2">
        <v>100.7</v>
      </c>
    </row>
    <row r="16" spans="1:47">
      <c r="A16" s="5">
        <v>2003</v>
      </c>
      <c r="D16" s="4">
        <v>84529.831677749782</v>
      </c>
      <c r="E16" s="4">
        <f>D16/D17*E17</f>
        <v>77815.743363762653</v>
      </c>
      <c r="F16" s="1">
        <f>F17*F$17</f>
        <v>0.9850652388648149</v>
      </c>
      <c r="G16" s="4">
        <f t="shared" si="2"/>
        <v>78403.413927371061</v>
      </c>
      <c r="H16" s="49"/>
      <c r="I16" s="4"/>
      <c r="J16" s="4">
        <v>41952.370162310428</v>
      </c>
      <c r="K16" s="4">
        <f>K17*J16/J17</f>
        <v>82041.048506481544</v>
      </c>
      <c r="L16" s="49"/>
      <c r="N16" s="46">
        <v>201.49000247354439</v>
      </c>
      <c r="O16" s="54">
        <f t="shared" si="4"/>
        <v>94.849767013417392</v>
      </c>
      <c r="P16" s="46">
        <f>N16/N17*P17</f>
        <v>94.849767013417392</v>
      </c>
      <c r="R16" s="49">
        <f t="shared" si="6"/>
        <v>82660.628904107027</v>
      </c>
      <c r="S16" s="47">
        <f t="shared" si="7"/>
        <v>89.97924317118688</v>
      </c>
      <c r="T16" s="46">
        <f t="shared" si="15"/>
        <v>82.466441393034458</v>
      </c>
      <c r="AA16" s="49"/>
      <c r="AB16" s="47"/>
      <c r="AC16" s="47"/>
      <c r="AD16" s="47"/>
      <c r="AE16" s="47"/>
      <c r="AF16" s="47"/>
      <c r="AG16" s="46"/>
      <c r="AH16" s="54">
        <f t="shared" si="9"/>
        <v>87.665946260915078</v>
      </c>
      <c r="AI16" s="46">
        <v>82.416057594965196</v>
      </c>
      <c r="AK16" s="55">
        <f>[2]Industria!W19</f>
        <v>1872327.7061159671</v>
      </c>
      <c r="AL16" s="53">
        <f t="shared" si="16"/>
        <v>106.76222365113624</v>
      </c>
      <c r="AM16" s="108">
        <f t="shared" si="11"/>
        <v>77.243090835675744</v>
      </c>
      <c r="AN16" s="53">
        <f t="shared" si="12"/>
        <v>77.19589830226252</v>
      </c>
      <c r="AP16" s="53">
        <v>73.238747993465594</v>
      </c>
      <c r="AQ16" s="70">
        <f t="shared" si="13"/>
        <v>112.59946906846653</v>
      </c>
      <c r="AR16" s="54">
        <f t="shared" si="14"/>
        <v>112.53067515889047</v>
      </c>
      <c r="AT16" s="2">
        <v>112.4</v>
      </c>
    </row>
    <row r="17" spans="1:46" s="9" customFormat="1">
      <c r="A17" s="48">
        <v>2004</v>
      </c>
      <c r="C17" s="49">
        <v>91866.330490070832</v>
      </c>
      <c r="D17" s="49">
        <v>99792.729819174929</v>
      </c>
      <c r="E17" s="50">
        <f>C17</f>
        <v>91866.330490070832</v>
      </c>
      <c r="F17" s="51">
        <f>(E17/D17)^(1/11)</f>
        <v>0.99250452838504211</v>
      </c>
      <c r="G17" s="49">
        <f>C17</f>
        <v>91866.330490070832</v>
      </c>
      <c r="H17" s="49"/>
      <c r="I17" s="49">
        <v>91866.330490070657</v>
      </c>
      <c r="J17" s="49">
        <v>46976.609542820603</v>
      </c>
      <c r="K17" s="49">
        <f>I17</f>
        <v>91866.330490070657</v>
      </c>
      <c r="L17" s="49"/>
      <c r="M17" s="54">
        <v>100</v>
      </c>
      <c r="N17" s="54">
        <v>212.43067728889807</v>
      </c>
      <c r="O17" s="54">
        <f>N17/N$17*100</f>
        <v>100</v>
      </c>
      <c r="P17" s="54">
        <f>M17</f>
        <v>100</v>
      </c>
      <c r="R17" s="49">
        <f t="shared" si="6"/>
        <v>91866.330490070832</v>
      </c>
      <c r="S17" s="52">
        <f>R17/R$17*100</f>
        <v>100</v>
      </c>
      <c r="T17" s="54">
        <f t="shared" si="15"/>
        <v>91.650516815462424</v>
      </c>
      <c r="V17" s="49">
        <v>288271.73575898149</v>
      </c>
      <c r="W17" s="49">
        <v>288271.73575898161</v>
      </c>
      <c r="X17" s="46">
        <f>V17/W17*100</f>
        <v>99.999999999999957</v>
      </c>
      <c r="Y17" s="49">
        <f t="shared" ref="Y17:Y35" si="17">V17/P17*100</f>
        <v>288271.73575898149</v>
      </c>
      <c r="Z17" s="54"/>
      <c r="AA17" s="52">
        <f t="shared" ref="AA17:AA35" si="18">Y17/Y$17*100</f>
        <v>100</v>
      </c>
      <c r="AB17" s="52">
        <f>W17/W$17*100</f>
        <v>100</v>
      </c>
      <c r="AC17" s="52"/>
      <c r="AD17" s="52"/>
      <c r="AE17" s="52"/>
      <c r="AF17" s="52"/>
      <c r="AG17" s="54"/>
      <c r="AH17" s="54">
        <f>AI17/AI$17*100</f>
        <v>100</v>
      </c>
      <c r="AI17" s="54">
        <v>94.011484630160794</v>
      </c>
      <c r="AK17" s="55">
        <f>[2]Industria!W20</f>
        <v>1925460.2791660645</v>
      </c>
      <c r="AL17" s="53">
        <f t="shared" si="16"/>
        <v>109.79190249881093</v>
      </c>
      <c r="AM17" s="108">
        <f t="shared" si="11"/>
        <v>83.476572251268735</v>
      </c>
      <c r="AN17" s="53">
        <f t="shared" si="12"/>
        <v>85.626974749962969</v>
      </c>
      <c r="AP17" s="53">
        <v>80.349999999999994</v>
      </c>
      <c r="AQ17" s="70">
        <f t="shared" si="13"/>
        <v>114.06411551395448</v>
      </c>
      <c r="AR17" s="54">
        <f t="shared" si="14"/>
        <v>117.0024699815318</v>
      </c>
      <c r="AT17" s="9">
        <v>116.4</v>
      </c>
    </row>
    <row r="18" spans="1:46">
      <c r="A18" s="5">
        <v>2005</v>
      </c>
      <c r="C18" s="4">
        <v>106839.92386047631</v>
      </c>
      <c r="D18" s="4">
        <v>114091.12203451614</v>
      </c>
      <c r="G18" s="4">
        <f t="shared" ref="G18:G35" si="19">C18</f>
        <v>106839.92386047631</v>
      </c>
      <c r="H18" s="4"/>
      <c r="I18" s="4">
        <v>98685.714521410453</v>
      </c>
      <c r="J18" s="3">
        <v>50480.320867741655</v>
      </c>
      <c r="K18" s="49">
        <f t="shared" ref="K18:K35" si="20">I18</f>
        <v>98685.714521410453</v>
      </c>
      <c r="M18" s="46">
        <v>108.26280620109088</v>
      </c>
      <c r="N18" s="46">
        <v>226.01108723820255</v>
      </c>
      <c r="O18" s="54">
        <f t="shared" ref="O18:O25" si="21">N18/N$17*100</f>
        <v>106.39286666249038</v>
      </c>
      <c r="P18" s="46">
        <f t="shared" ref="P18:P29" si="22">M18</f>
        <v>108.26280620109088</v>
      </c>
      <c r="R18" s="49">
        <f t="shared" si="6"/>
        <v>98685.714521410366</v>
      </c>
      <c r="S18" s="47">
        <f t="shared" ref="S18:S32" si="23">R18/R$17*100</f>
        <v>107.42315927387193</v>
      </c>
      <c r="T18" s="46">
        <f t="shared" si="15"/>
        <v>98.453880654000983</v>
      </c>
      <c r="V18" s="4">
        <v>332043.14656211925</v>
      </c>
      <c r="W18" s="49">
        <v>310187.88030112284</v>
      </c>
      <c r="X18" s="46">
        <f>V18/W18*100</f>
        <v>107.04581566493825</v>
      </c>
      <c r="Y18" s="49">
        <f t="shared" si="17"/>
        <v>306701.03446734184</v>
      </c>
      <c r="Z18" s="46"/>
      <c r="AA18" s="47">
        <f t="shared" si="18"/>
        <v>106.39303005542268</v>
      </c>
      <c r="AB18" s="52">
        <f t="shared" ref="AB18:AB35" si="24">W18/W$17*100</f>
        <v>107.6025991533436</v>
      </c>
      <c r="AC18" s="52"/>
      <c r="AD18" s="52"/>
      <c r="AE18" s="52"/>
      <c r="AF18" s="52"/>
      <c r="AG18" s="46"/>
      <c r="AH18" s="54">
        <f t="shared" ref="AH18:AH28" si="25">AI18/AI$17*100</f>
        <v>109.11602909310776</v>
      </c>
      <c r="AI18" s="46">
        <v>102.58159891990879</v>
      </c>
      <c r="AK18" s="55">
        <f>[2]Industria!W21</f>
        <v>2102378.149618254</v>
      </c>
      <c r="AL18" s="53">
        <f t="shared" si="16"/>
        <v>119.87995769951173</v>
      </c>
      <c r="AM18" s="108">
        <f t="shared" si="11"/>
        <v>82.127056551674087</v>
      </c>
      <c r="AN18" s="53">
        <f t="shared" si="12"/>
        <v>85.570266196654316</v>
      </c>
      <c r="AP18" s="53">
        <v>85.675000000000011</v>
      </c>
      <c r="AQ18" s="70">
        <f t="shared" si="13"/>
        <v>114.91553038109245</v>
      </c>
      <c r="AR18" s="54">
        <f t="shared" si="14"/>
        <v>119.73340988609135</v>
      </c>
    </row>
    <row r="19" spans="1:46">
      <c r="A19" s="5">
        <v>2006</v>
      </c>
      <c r="C19" s="4">
        <v>127987.88991555668</v>
      </c>
      <c r="D19" s="4">
        <v>134708.78924066905</v>
      </c>
      <c r="G19" s="4">
        <f t="shared" si="19"/>
        <v>127987.88991555668</v>
      </c>
      <c r="H19" s="4"/>
      <c r="I19" s="4">
        <v>107665.90371949125</v>
      </c>
      <c r="J19" s="4">
        <v>54974.9308623342</v>
      </c>
      <c r="K19" s="49">
        <f t="shared" si="20"/>
        <v>107665.90371949125</v>
      </c>
      <c r="M19" s="46">
        <v>118.87504353189814</v>
      </c>
      <c r="N19" s="46">
        <v>245.03675971507971</v>
      </c>
      <c r="O19" s="54">
        <f t="shared" si="21"/>
        <v>115.34904602400648</v>
      </c>
      <c r="P19" s="46">
        <f t="shared" si="22"/>
        <v>118.87504353189814</v>
      </c>
      <c r="R19" s="49">
        <f t="shared" si="6"/>
        <v>107665.90371949117</v>
      </c>
      <c r="S19" s="47">
        <f t="shared" si="23"/>
        <v>117.19843727852827</v>
      </c>
      <c r="T19" s="46">
        <f t="shared" si="15"/>
        <v>107.41297346541674</v>
      </c>
      <c r="V19" s="4">
        <v>395647.86147075525</v>
      </c>
      <c r="W19" s="49">
        <v>338412.20776063029</v>
      </c>
      <c r="X19" s="46">
        <f>V19/W19*100</f>
        <v>116.91299911692595</v>
      </c>
      <c r="Y19" s="49">
        <f t="shared" si="17"/>
        <v>332826.68061828276</v>
      </c>
      <c r="Z19" s="46"/>
      <c r="AA19" s="47">
        <f t="shared" si="18"/>
        <v>115.45588392215906</v>
      </c>
      <c r="AB19" s="52">
        <f t="shared" si="24"/>
        <v>117.39347489951986</v>
      </c>
      <c r="AC19" s="52"/>
      <c r="AD19" s="52"/>
      <c r="AE19" s="52"/>
      <c r="AF19" s="52"/>
      <c r="AG19" s="46"/>
      <c r="AH19" s="54">
        <f t="shared" si="25"/>
        <v>119.68787835802384</v>
      </c>
      <c r="AI19" s="46">
        <v>112.52035136671913</v>
      </c>
      <c r="AK19" s="55">
        <f>[2]Industria!W22</f>
        <v>2216723.0975936428</v>
      </c>
      <c r="AL19" s="53">
        <f t="shared" si="16"/>
        <v>126.40003475079362</v>
      </c>
      <c r="AM19" s="108">
        <f t="shared" si="11"/>
        <v>84.978594885032138</v>
      </c>
      <c r="AN19" s="53">
        <f t="shared" si="12"/>
        <v>89.019240847963971</v>
      </c>
      <c r="AP19" s="53">
        <v>90.299999999999983</v>
      </c>
      <c r="AQ19" s="70">
        <f t="shared" si="13"/>
        <v>118.95124414774835</v>
      </c>
      <c r="AR19" s="54">
        <f t="shared" si="14"/>
        <v>124.60725511264579</v>
      </c>
    </row>
    <row r="20" spans="1:46">
      <c r="A20" s="5">
        <v>2007</v>
      </c>
      <c r="C20" s="4">
        <v>152911.93677687435</v>
      </c>
      <c r="D20" s="4">
        <v>158820.96026364618</v>
      </c>
      <c r="G20" s="4">
        <f t="shared" si="19"/>
        <v>152911.93677687435</v>
      </c>
      <c r="H20" s="4"/>
      <c r="I20" s="4">
        <v>115777.41792659608</v>
      </c>
      <c r="J20" s="4">
        <v>59152.87918862675</v>
      </c>
      <c r="K20" s="49">
        <f t="shared" si="20"/>
        <v>115777.41792659608</v>
      </c>
      <c r="M20" s="46">
        <v>132.07406030925802</v>
      </c>
      <c r="N20" s="46">
        <v>268.4923581778628</v>
      </c>
      <c r="O20" s="54">
        <f t="shared" si="21"/>
        <v>126.39057673046104</v>
      </c>
      <c r="P20" s="46">
        <f t="shared" si="22"/>
        <v>132.07406030925802</v>
      </c>
      <c r="R20" s="49">
        <f t="shared" si="6"/>
        <v>115777.4179265962</v>
      </c>
      <c r="S20" s="47">
        <f t="shared" si="23"/>
        <v>126.02812946698654</v>
      </c>
      <c r="T20" s="46">
        <f t="shared" si="15"/>
        <v>115.50543198935326</v>
      </c>
      <c r="V20" s="4">
        <v>475383.386151777</v>
      </c>
      <c r="W20" s="49">
        <v>364368.63995476847</v>
      </c>
      <c r="X20" s="46">
        <f t="shared" ref="X20:X35" si="26">V20/W20*100</f>
        <v>130.46770057126474</v>
      </c>
      <c r="Y20" s="49">
        <f t="shared" si="17"/>
        <v>359936.98159853875</v>
      </c>
      <c r="Z20" s="46"/>
      <c r="AA20" s="47">
        <f t="shared" si="18"/>
        <v>124.8603095446982</v>
      </c>
      <c r="AB20" s="52">
        <f t="shared" si="24"/>
        <v>126.3976293046676</v>
      </c>
      <c r="AC20" s="52"/>
      <c r="AD20" s="52"/>
      <c r="AE20" s="52"/>
      <c r="AF20" s="52"/>
      <c r="AG20" s="46"/>
      <c r="AH20" s="54">
        <f t="shared" si="25"/>
        <v>130.2858357117025</v>
      </c>
      <c r="AI20" s="46">
        <v>122.48364841538375</v>
      </c>
      <c r="AK20" s="55">
        <f>[2]Industria!W23</f>
        <v>2191466.4461751799</v>
      </c>
      <c r="AL20" s="53">
        <f t="shared" si="16"/>
        <v>124.95987218811364</v>
      </c>
      <c r="AM20" s="108">
        <f t="shared" si="11"/>
        <v>92.434018990890337</v>
      </c>
      <c r="AN20" s="53">
        <f t="shared" si="12"/>
        <v>98.018384838772732</v>
      </c>
      <c r="AP20" s="53">
        <v>95.074999999999989</v>
      </c>
      <c r="AQ20" s="70">
        <f t="shared" si="13"/>
        <v>121.48875307846781</v>
      </c>
      <c r="AR20" s="54">
        <f t="shared" si="14"/>
        <v>128.82844955601763</v>
      </c>
      <c r="AT20" s="7"/>
    </row>
    <row r="21" spans="1:46">
      <c r="A21" s="5">
        <v>2008</v>
      </c>
      <c r="C21" s="4">
        <v>190132.67927512614</v>
      </c>
      <c r="D21" s="4">
        <v>201174.60317048014</v>
      </c>
      <c r="G21" s="4">
        <f t="shared" si="19"/>
        <v>190132.67927512614</v>
      </c>
      <c r="H21" s="4"/>
      <c r="I21" s="4">
        <v>119969.83451865798</v>
      </c>
      <c r="J21" s="4">
        <v>61841.926920785379</v>
      </c>
      <c r="K21" s="49">
        <f t="shared" si="20"/>
        <v>119969.83451865798</v>
      </c>
      <c r="M21" s="46">
        <v>158.48373888150712</v>
      </c>
      <c r="N21" s="46">
        <v>325.30455176173427</v>
      </c>
      <c r="O21" s="54">
        <f t="shared" si="21"/>
        <v>153.13445115995739</v>
      </c>
      <c r="P21" s="46">
        <f t="shared" si="22"/>
        <v>158.48373888150712</v>
      </c>
      <c r="R21" s="49">
        <f t="shared" si="6"/>
        <v>119969.834518658</v>
      </c>
      <c r="S21" s="47">
        <f t="shared" si="23"/>
        <v>130.59173461992657</v>
      </c>
      <c r="T21" s="46">
        <f t="shared" si="15"/>
        <v>119.68799969743986</v>
      </c>
      <c r="V21" s="4">
        <v>592400.00916797563</v>
      </c>
      <c r="W21" s="49">
        <v>373908.48549085757</v>
      </c>
      <c r="X21" s="46">
        <f t="shared" si="26"/>
        <v>158.43449190255416</v>
      </c>
      <c r="Y21" s="49">
        <f t="shared" si="17"/>
        <v>373792.29777693021</v>
      </c>
      <c r="Z21" s="46"/>
      <c r="AA21" s="47">
        <f t="shared" si="18"/>
        <v>129.66664830764083</v>
      </c>
      <c r="AB21" s="52">
        <f t="shared" si="24"/>
        <v>129.70695323508065</v>
      </c>
      <c r="AC21" s="52"/>
      <c r="AD21" s="52"/>
      <c r="AE21" s="52"/>
      <c r="AF21" s="52"/>
      <c r="AG21" s="46"/>
      <c r="AH21" s="54">
        <f t="shared" si="25"/>
        <v>137.40238939179127</v>
      </c>
      <c r="AI21" s="46">
        <v>129.17402618453755</v>
      </c>
      <c r="AK21" s="55">
        <f>[2]Industria!W24</f>
        <v>2295483.7519342476</v>
      </c>
      <c r="AL21" s="53">
        <f t="shared" si="16"/>
        <v>130.89105550862067</v>
      </c>
      <c r="AM21" s="108">
        <f t="shared" si="11"/>
        <v>91.440930957697901</v>
      </c>
      <c r="AN21" s="53">
        <f t="shared" si="12"/>
        <v>98.68819965015102</v>
      </c>
      <c r="AP21" s="53">
        <v>97.449999999999989</v>
      </c>
      <c r="AQ21" s="70">
        <f t="shared" si="13"/>
        <v>122.81990733446884</v>
      </c>
      <c r="AR21" s="54">
        <f t="shared" si="14"/>
        <v>132.554157192958</v>
      </c>
    </row>
    <row r="22" spans="1:46">
      <c r="A22" s="5">
        <v>2009</v>
      </c>
      <c r="C22" s="4">
        <v>194474.51778291928</v>
      </c>
      <c r="D22" s="4">
        <v>224188.46636305063</v>
      </c>
      <c r="G22" s="4">
        <f t="shared" si="19"/>
        <v>194474.51778291928</v>
      </c>
      <c r="H22" s="4"/>
      <c r="I22" s="4">
        <v>111260.23518814905</v>
      </c>
      <c r="J22" s="4">
        <v>61502.972459379656</v>
      </c>
      <c r="K22" s="49">
        <f t="shared" si="20"/>
        <v>111260.23518814905</v>
      </c>
      <c r="M22" s="46">
        <v>174.79247410725796</v>
      </c>
      <c r="N22" s="46">
        <v>364.51647359177389</v>
      </c>
      <c r="O22" s="54">
        <f t="shared" si="21"/>
        <v>171.59314193403651</v>
      </c>
      <c r="P22" s="46">
        <f t="shared" si="22"/>
        <v>174.79247410725796</v>
      </c>
      <c r="R22" s="49">
        <f t="shared" si="6"/>
        <v>111260.2351881488</v>
      </c>
      <c r="S22" s="47">
        <f t="shared" si="23"/>
        <v>121.11100399310509</v>
      </c>
      <c r="T22" s="46">
        <f t="shared" si="15"/>
        <v>110.99886108007615</v>
      </c>
      <c r="V22" s="4">
        <v>610100.23018458346</v>
      </c>
      <c r="W22" s="49">
        <v>347863.19440053817</v>
      </c>
      <c r="X22" s="46">
        <f t="shared" si="26"/>
        <v>175.38510541074925</v>
      </c>
      <c r="Y22" s="49">
        <f t="shared" si="17"/>
        <v>349042.61942662788</v>
      </c>
      <c r="Z22" s="46"/>
      <c r="AA22" s="47">
        <f t="shared" si="18"/>
        <v>121.08111067761973</v>
      </c>
      <c r="AB22" s="52">
        <f t="shared" si="24"/>
        <v>120.67197413047106</v>
      </c>
      <c r="AC22" s="52"/>
      <c r="AD22" s="52"/>
      <c r="AE22" s="52"/>
      <c r="AF22" s="52"/>
      <c r="AG22" s="46"/>
      <c r="AH22" s="54">
        <f t="shared" si="25"/>
        <v>137.96213785880369</v>
      </c>
      <c r="AI22" s="46">
        <v>129.70025402857047</v>
      </c>
      <c r="AK22" s="55">
        <f>[2]Industria!W25</f>
        <v>2305773.2298240745</v>
      </c>
      <c r="AL22" s="53">
        <f t="shared" si="16"/>
        <v>131.47777306673765</v>
      </c>
      <c r="AM22" s="108">
        <f t="shared" si="11"/>
        <v>84.424050157689791</v>
      </c>
      <c r="AN22" s="53">
        <f t="shared" si="12"/>
        <v>98.648045980163573</v>
      </c>
      <c r="AP22" s="53">
        <v>93.974999999999994</v>
      </c>
      <c r="AQ22" s="70">
        <f t="shared" si="13"/>
        <v>118.1153084118927</v>
      </c>
      <c r="AR22" s="54">
        <f t="shared" si="14"/>
        <v>138.01569995059376</v>
      </c>
    </row>
    <row r="23" spans="1:46">
      <c r="A23" s="5">
        <v>2010</v>
      </c>
      <c r="C23" s="4">
        <v>263297.3677000599</v>
      </c>
      <c r="D23" s="4">
        <v>271664.78346489801</v>
      </c>
      <c r="G23" s="4">
        <f t="shared" si="19"/>
        <v>263297.3677000599</v>
      </c>
      <c r="H23" s="4"/>
      <c r="I23" s="4">
        <v>123396.43715671632</v>
      </c>
      <c r="J23" s="4">
        <v>67547.339311133037</v>
      </c>
      <c r="K23" s="49">
        <f t="shared" si="20"/>
        <v>123396.43715671632</v>
      </c>
      <c r="M23" s="46">
        <v>213.37517821982658</v>
      </c>
      <c r="N23" s="46">
        <v>402.18428473336286</v>
      </c>
      <c r="O23" s="54">
        <f t="shared" si="21"/>
        <v>189.32495525888982</v>
      </c>
      <c r="P23" s="46">
        <f t="shared" si="22"/>
        <v>213.37517821982658</v>
      </c>
      <c r="R23" s="49">
        <f t="shared" si="6"/>
        <v>123396.43715671639</v>
      </c>
      <c r="S23" s="47">
        <f t="shared" si="23"/>
        <v>134.32172211347162</v>
      </c>
      <c r="T23" s="46">
        <f t="shared" si="15"/>
        <v>123.10655251242602</v>
      </c>
      <c r="V23" s="4">
        <v>830075.13158788509</v>
      </c>
      <c r="W23" s="49">
        <v>389350.66403474862</v>
      </c>
      <c r="X23" s="46">
        <f t="shared" si="26"/>
        <v>213.1947388983528</v>
      </c>
      <c r="Y23" s="49">
        <f t="shared" si="17"/>
        <v>389021.4121966486</v>
      </c>
      <c r="Z23" s="46"/>
      <c r="AA23" s="47">
        <f t="shared" si="18"/>
        <v>134.94955069820026</v>
      </c>
      <c r="AB23" s="52">
        <f t="shared" si="24"/>
        <v>135.06376648742184</v>
      </c>
      <c r="AC23" s="52"/>
      <c r="AD23" s="52"/>
      <c r="AE23" s="52"/>
      <c r="AF23" s="52"/>
      <c r="AG23" s="46"/>
      <c r="AH23" s="54">
        <f t="shared" si="25"/>
        <v>154.71513993444233</v>
      </c>
      <c r="AI23" s="46">
        <v>145.45000000000002</v>
      </c>
      <c r="AK23" s="55">
        <f>[2]Industria!W26</f>
        <v>2116679.5584760373</v>
      </c>
      <c r="AL23" s="53">
        <f t="shared" si="16"/>
        <v>120.69544005658712</v>
      </c>
      <c r="AM23" s="108">
        <f t="shared" si="11"/>
        <v>101.99768313923747</v>
      </c>
      <c r="AN23" s="53">
        <f t="shared" si="12"/>
        <v>120.5099380157253</v>
      </c>
      <c r="AP23" s="53">
        <v>95.424999999999997</v>
      </c>
      <c r="AQ23" s="70">
        <f t="shared" si="13"/>
        <v>129.00870056319206</v>
      </c>
      <c r="AR23" s="54">
        <f t="shared" si="14"/>
        <v>152.42336913806659</v>
      </c>
    </row>
    <row r="24" spans="1:46">
      <c r="A24" s="5">
        <v>2011</v>
      </c>
      <c r="C24" s="4">
        <v>345390.53859464359</v>
      </c>
      <c r="D24" s="4">
        <v>347309.28353211645</v>
      </c>
      <c r="G24" s="4">
        <f t="shared" si="19"/>
        <v>345390.53859464359</v>
      </c>
      <c r="H24" s="4"/>
      <c r="I24" s="4">
        <v>132856.75955809592</v>
      </c>
      <c r="J24" s="4">
        <v>74962.495944895505</v>
      </c>
      <c r="K24" s="49">
        <f t="shared" si="20"/>
        <v>132856.75955809592</v>
      </c>
      <c r="M24" s="46">
        <v>259.97212316744088</v>
      </c>
      <c r="N24" s="46">
        <v>463.31072512236187</v>
      </c>
      <c r="O24" s="54">
        <f t="shared" si="21"/>
        <v>218.09972600721693</v>
      </c>
      <c r="P24" s="46">
        <f t="shared" si="22"/>
        <v>259.97212316744088</v>
      </c>
      <c r="R24" s="49">
        <f t="shared" si="6"/>
        <v>132856.7595580958</v>
      </c>
      <c r="S24" s="47">
        <f t="shared" si="23"/>
        <v>144.61964339857388</v>
      </c>
      <c r="T24" s="46">
        <f t="shared" si="15"/>
        <v>132.54465059147176</v>
      </c>
      <c r="V24" s="4">
        <v>1094095.4866971781</v>
      </c>
      <c r="W24" s="49">
        <v>421593.24385046278</v>
      </c>
      <c r="X24" s="46">
        <f t="shared" si="26"/>
        <v>259.51447340680079</v>
      </c>
      <c r="Y24" s="49">
        <f t="shared" si="17"/>
        <v>420851.07947997231</v>
      </c>
      <c r="Z24" s="46"/>
      <c r="AA24" s="47">
        <f t="shared" si="18"/>
        <v>145.99110050519758</v>
      </c>
      <c r="AB24" s="52">
        <f t="shared" si="24"/>
        <v>146.24855355328648</v>
      </c>
      <c r="AC24" s="52"/>
      <c r="AD24" s="52"/>
      <c r="AE24" s="52"/>
      <c r="AF24" s="52"/>
      <c r="AG24" s="46"/>
      <c r="AH24" s="54">
        <f t="shared" si="25"/>
        <v>176.22846894904595</v>
      </c>
      <c r="AI24" s="46">
        <v>165.67500000000001</v>
      </c>
      <c r="AK24" s="55">
        <f>[2]Industria!W27</f>
        <v>2249938.1979163177</v>
      </c>
      <c r="AL24" s="53">
        <f t="shared" si="16"/>
        <v>128.29399698703088</v>
      </c>
      <c r="AM24" s="108">
        <f t="shared" si="11"/>
        <v>103.31321316995883</v>
      </c>
      <c r="AN24" s="53">
        <f t="shared" si="12"/>
        <v>129.13698527667506</v>
      </c>
      <c r="AP24" s="53">
        <v>98.4</v>
      </c>
      <c r="AQ24" s="70">
        <f t="shared" si="13"/>
        <v>134.6998481620648</v>
      </c>
      <c r="AR24" s="54">
        <f t="shared" si="14"/>
        <v>168.3689024390244</v>
      </c>
    </row>
    <row r="25" spans="1:46">
      <c r="A25" s="5">
        <v>2012</v>
      </c>
      <c r="C25" s="4">
        <v>401406.09852324327</v>
      </c>
      <c r="D25" s="4">
        <v>383965.21547865623</v>
      </c>
      <c r="G25" s="4">
        <f t="shared" si="19"/>
        <v>401406.09852324327</v>
      </c>
      <c r="H25" s="4"/>
      <c r="I25" s="4">
        <v>128986.20871831839</v>
      </c>
      <c r="J25" s="4">
        <v>74659.511435771303</v>
      </c>
      <c r="K25" s="49">
        <f t="shared" si="20"/>
        <v>128986.20871831839</v>
      </c>
      <c r="M25" s="46">
        <v>311.20078845005719</v>
      </c>
      <c r="N25" s="46">
        <v>514.28841160978789</v>
      </c>
      <c r="O25" s="54">
        <f t="shared" si="21"/>
        <v>242.09705404760075</v>
      </c>
      <c r="P25" s="46">
        <f t="shared" si="22"/>
        <v>311.20078845005719</v>
      </c>
      <c r="R25" s="49">
        <f t="shared" si="6"/>
        <v>128986.2087183184</v>
      </c>
      <c r="S25" s="47">
        <f t="shared" si="23"/>
        <v>140.40640137711779</v>
      </c>
      <c r="T25" s="46">
        <f t="shared" si="15"/>
        <v>128.68319250412102</v>
      </c>
      <c r="V25" s="4">
        <v>1279238.5766764136</v>
      </c>
      <c r="W25" s="49">
        <v>411235.74958210281</v>
      </c>
      <c r="X25" s="46">
        <f t="shared" si="26"/>
        <v>311.0718311762472</v>
      </c>
      <c r="Y25" s="49">
        <f t="shared" si="17"/>
        <v>411065.33921321062</v>
      </c>
      <c r="Z25" s="46"/>
      <c r="AA25" s="47">
        <f t="shared" si="18"/>
        <v>142.5964769424688</v>
      </c>
      <c r="AB25" s="52">
        <f t="shared" si="24"/>
        <v>142.65559143333047</v>
      </c>
      <c r="AC25" s="52"/>
      <c r="AD25" s="52"/>
      <c r="AE25" s="52"/>
      <c r="AF25" s="52"/>
      <c r="AG25" s="46"/>
      <c r="AH25" s="54">
        <f t="shared" si="25"/>
        <v>178.22290612592514</v>
      </c>
      <c r="AI25" s="46">
        <v>167.55</v>
      </c>
      <c r="AK25" s="55">
        <f>[2]Industria!W28</f>
        <v>2365721.3498159619</v>
      </c>
      <c r="AL25" s="53">
        <f t="shared" si="16"/>
        <v>134.89608203750848</v>
      </c>
      <c r="AM25" s="108">
        <f t="shared" si="11"/>
        <v>95.394314319922259</v>
      </c>
      <c r="AN25" s="53">
        <f t="shared" si="12"/>
        <v>124.2067208100321</v>
      </c>
      <c r="AP25" s="53">
        <v>99.6</v>
      </c>
      <c r="AQ25" s="70">
        <f t="shared" si="13"/>
        <v>129.19999247401711</v>
      </c>
      <c r="AR25" s="54">
        <f t="shared" si="14"/>
        <v>168.22289156626508</v>
      </c>
    </row>
    <row r="26" spans="1:46">
      <c r="A26" s="5">
        <v>2013</v>
      </c>
      <c r="C26" s="4">
        <v>502616.40378660482</v>
      </c>
      <c r="D26" s="4"/>
      <c r="G26" s="4">
        <f t="shared" si="19"/>
        <v>502616.40378660482</v>
      </c>
      <c r="H26" s="4"/>
      <c r="I26" s="4">
        <v>130925.55718475768</v>
      </c>
      <c r="J26" s="4"/>
      <c r="K26" s="49">
        <f t="shared" si="20"/>
        <v>130925.55718475768</v>
      </c>
      <c r="M26" s="46">
        <v>383.89479838327486</v>
      </c>
      <c r="O26" s="9"/>
      <c r="P26" s="46">
        <f t="shared" si="22"/>
        <v>383.89479838327486</v>
      </c>
      <c r="R26" s="49">
        <f t="shared" si="6"/>
        <v>130925.55718475771</v>
      </c>
      <c r="S26" s="47">
        <f t="shared" si="23"/>
        <v>142.51745605416178</v>
      </c>
      <c r="T26" s="46">
        <f t="shared" si="15"/>
        <v>130.61798502588883</v>
      </c>
      <c r="V26" s="4">
        <v>1602555.5809783957</v>
      </c>
      <c r="W26" s="49">
        <v>418884.43499073788</v>
      </c>
      <c r="X26" s="46">
        <f t="shared" si="26"/>
        <v>382.5770181730029</v>
      </c>
      <c r="Y26" s="49">
        <f t="shared" si="17"/>
        <v>417446.547264344</v>
      </c>
      <c r="Z26" s="46"/>
      <c r="AA26" s="47">
        <f t="shared" si="18"/>
        <v>144.81008558305663</v>
      </c>
      <c r="AB26" s="52">
        <f t="shared" si="24"/>
        <v>145.30888152730969</v>
      </c>
      <c r="AC26" s="52"/>
      <c r="AD26" s="52"/>
      <c r="AE26" s="52"/>
      <c r="AF26" s="52"/>
      <c r="AG26" s="46"/>
      <c r="AH26" s="54">
        <f t="shared" si="25"/>
        <v>186.14746984205848</v>
      </c>
      <c r="AI26" s="46">
        <v>175</v>
      </c>
      <c r="AK26" s="55">
        <f>[2]Industria!W29</f>
        <v>2354032.4345620591</v>
      </c>
      <c r="AL26" s="53">
        <f t="shared" si="16"/>
        <v>134.22956699289318</v>
      </c>
      <c r="AM26" s="108">
        <f t="shared" si="11"/>
        <v>97.309399078076765</v>
      </c>
      <c r="AN26" s="53">
        <f t="shared" si="12"/>
        <v>130.37366052835841</v>
      </c>
      <c r="AP26" s="53">
        <v>99.974999999999994</v>
      </c>
      <c r="AQ26" s="70">
        <f t="shared" si="13"/>
        <v>130.65064768781079</v>
      </c>
      <c r="AR26" s="54">
        <f t="shared" si="14"/>
        <v>175.04376094023507</v>
      </c>
    </row>
    <row r="27" spans="1:46">
      <c r="A27" s="5">
        <v>2014</v>
      </c>
      <c r="C27" s="4">
        <v>676458.29722869827</v>
      </c>
      <c r="D27" s="4"/>
      <c r="G27" s="4">
        <f t="shared" si="19"/>
        <v>676458.29722869827</v>
      </c>
      <c r="H27" s="4"/>
      <c r="I27" s="4">
        <v>124308.5175411987</v>
      </c>
      <c r="J27" s="4"/>
      <c r="K27" s="49">
        <f t="shared" si="20"/>
        <v>124308.5175411987</v>
      </c>
      <c r="M27" s="46">
        <v>544.1769482968084</v>
      </c>
      <c r="O27" s="9"/>
      <c r="P27" s="46">
        <f t="shared" si="22"/>
        <v>544.1769482968084</v>
      </c>
      <c r="R27" s="49">
        <f t="shared" si="6"/>
        <v>124308.51754119879</v>
      </c>
      <c r="S27" s="47">
        <f t="shared" si="23"/>
        <v>135.31455635384762</v>
      </c>
      <c r="T27" s="46">
        <f t="shared" si="15"/>
        <v>124.01649022485148</v>
      </c>
      <c r="V27" s="4">
        <v>2178265.3387549906</v>
      </c>
      <c r="W27" s="49">
        <v>398442.62984338228</v>
      </c>
      <c r="X27" s="46">
        <f t="shared" si="26"/>
        <v>546.69485030033343</v>
      </c>
      <c r="Y27" s="49">
        <f t="shared" si="17"/>
        <v>400286.22042382206</v>
      </c>
      <c r="Z27" s="46"/>
      <c r="AA27" s="47">
        <f t="shared" si="18"/>
        <v>138.85725541906535</v>
      </c>
      <c r="AB27" s="52">
        <f t="shared" si="24"/>
        <v>138.21772321671952</v>
      </c>
      <c r="AC27" s="52"/>
      <c r="AD27" s="52"/>
      <c r="AE27" s="52"/>
      <c r="AF27" s="52"/>
      <c r="AG27" s="46"/>
      <c r="AH27" s="54">
        <f t="shared" si="25"/>
        <v>185.00399252731441</v>
      </c>
      <c r="AI27" s="46">
        <v>173.92500000000001</v>
      </c>
      <c r="AK27" s="55">
        <f>[2]Industria!W30</f>
        <v>2367711.3847672259</v>
      </c>
      <c r="AL27" s="53">
        <f t="shared" si="16"/>
        <v>135.00955606016299</v>
      </c>
      <c r="AM27" s="108">
        <f t="shared" si="11"/>
        <v>91.8575646375633</v>
      </c>
      <c r="AN27" s="53">
        <f t="shared" si="12"/>
        <v>128.82421443004785</v>
      </c>
      <c r="AP27" s="53">
        <v>97.074999999999989</v>
      </c>
      <c r="AQ27" s="70">
        <f t="shared" si="13"/>
        <v>127.75327347396497</v>
      </c>
      <c r="AR27" s="54">
        <f t="shared" si="14"/>
        <v>179.16559361318571</v>
      </c>
    </row>
    <row r="28" spans="1:46">
      <c r="A28" s="5">
        <v>2015</v>
      </c>
      <c r="C28" s="4">
        <v>844444.0510533913</v>
      </c>
      <c r="D28" s="4"/>
      <c r="G28" s="4">
        <f t="shared" si="19"/>
        <v>844444.0510533913</v>
      </c>
      <c r="H28" s="4"/>
      <c r="I28" s="4">
        <v>125260.63665761077</v>
      </c>
      <c r="J28" s="4"/>
      <c r="K28" s="49">
        <f t="shared" si="20"/>
        <v>125260.63665761077</v>
      </c>
      <c r="M28" s="46">
        <v>674.14957610474767</v>
      </c>
      <c r="O28" s="9"/>
      <c r="P28" s="46">
        <f t="shared" si="22"/>
        <v>674.14957610474767</v>
      </c>
      <c r="R28" s="49">
        <f t="shared" si="6"/>
        <v>125260.63665761078</v>
      </c>
      <c r="S28" s="47">
        <f t="shared" si="23"/>
        <v>136.35097427903611</v>
      </c>
      <c r="T28" s="46">
        <f t="shared" si="15"/>
        <v>124.96637260965484</v>
      </c>
      <c r="V28" s="4">
        <v>2686795.9372540708</v>
      </c>
      <c r="W28" s="49">
        <v>402657.43750927929</v>
      </c>
      <c r="X28" s="46">
        <f t="shared" si="26"/>
        <v>667.26594046636808</v>
      </c>
      <c r="Y28" s="49">
        <f t="shared" si="17"/>
        <v>398545.96553756535</v>
      </c>
      <c r="Z28" s="46"/>
      <c r="AA28" s="47">
        <f t="shared" si="18"/>
        <v>138.25356984383029</v>
      </c>
      <c r="AB28" s="52">
        <f t="shared" si="24"/>
        <v>139.67981857435143</v>
      </c>
      <c r="AC28" s="52"/>
      <c r="AD28" s="52"/>
      <c r="AE28" s="52"/>
      <c r="AF28" s="52"/>
      <c r="AG28" s="46"/>
      <c r="AH28" s="54">
        <f t="shared" si="25"/>
        <v>178.39343986510679</v>
      </c>
      <c r="AI28" s="46">
        <v>167.7103213</v>
      </c>
      <c r="AK28" s="55">
        <f>[2]Industria!W31</f>
        <v>2313456.1825800957</v>
      </c>
      <c r="AL28" s="53">
        <f t="shared" si="16"/>
        <v>131.91586364124558</v>
      </c>
      <c r="AM28" s="108">
        <f t="shared" si="11"/>
        <v>94.731876182465541</v>
      </c>
      <c r="AN28" s="53">
        <f t="shared" si="12"/>
        <v>127.13430869550304</v>
      </c>
      <c r="AP28" s="53">
        <v>96.3</v>
      </c>
      <c r="AQ28" s="70">
        <f t="shared" si="13"/>
        <v>129.76778048769972</v>
      </c>
      <c r="AR28" s="54">
        <f t="shared" si="14"/>
        <v>174.15402004153688</v>
      </c>
    </row>
    <row r="29" spans="1:46">
      <c r="A29" s="6">
        <v>2016</v>
      </c>
      <c r="C29" s="4">
        <v>1109816.2979232739</v>
      </c>
      <c r="D29" s="4"/>
      <c r="G29" s="4">
        <f t="shared" si="19"/>
        <v>1109816.2979232739</v>
      </c>
      <c r="H29" s="4"/>
      <c r="I29" s="4">
        <v>118244.61342415857</v>
      </c>
      <c r="J29" s="4"/>
      <c r="K29" s="49">
        <f t="shared" si="20"/>
        <v>118244.61342415857</v>
      </c>
      <c r="M29" s="46">
        <v>938.57662161930421</v>
      </c>
      <c r="O29" s="9"/>
      <c r="P29" s="46">
        <f t="shared" si="22"/>
        <v>938.57662161930421</v>
      </c>
      <c r="R29" s="49">
        <f t="shared" si="6"/>
        <v>118244.6134241586</v>
      </c>
      <c r="S29" s="47">
        <f t="shared" si="23"/>
        <v>128.71376574352104</v>
      </c>
      <c r="T29" s="46">
        <f t="shared" si="15"/>
        <v>117.96683151658067</v>
      </c>
      <c r="V29" s="4">
        <v>3636744.7581413346</v>
      </c>
      <c r="W29" s="49">
        <v>383833.73410010815</v>
      </c>
      <c r="X29" s="46">
        <f t="shared" si="26"/>
        <v>947.47919087091771</v>
      </c>
      <c r="Y29" s="49">
        <f t="shared" si="17"/>
        <v>387474.46658824128</v>
      </c>
      <c r="Z29" s="46"/>
      <c r="AA29" s="47">
        <f t="shared" si="18"/>
        <v>134.41292312896095</v>
      </c>
      <c r="AB29" s="52">
        <f t="shared" si="24"/>
        <v>133.14997153277076</v>
      </c>
      <c r="AC29" s="52"/>
      <c r="AD29" s="52">
        <v>129.17654758237285</v>
      </c>
      <c r="AE29" s="144">
        <f>AD29/S29-1</f>
        <v>3.5954339163222215E-3</v>
      </c>
      <c r="AF29" s="143">
        <f>AD29/AB29-1</f>
        <v>-2.9841718362064951E-2</v>
      </c>
      <c r="AG29" s="46"/>
      <c r="AH29" s="54"/>
      <c r="AI29" s="46"/>
      <c r="AK29" s="55">
        <f>[2]Industria!W32</f>
        <v>2257636.1565635987</v>
      </c>
      <c r="AL29" s="53">
        <f t="shared" si="16"/>
        <v>128.73294321427178</v>
      </c>
      <c r="AM29" s="108">
        <f t="shared" si="11"/>
        <v>91.636863549549034</v>
      </c>
      <c r="AN29" s="53"/>
      <c r="AQ29" s="54"/>
      <c r="AR29" s="54"/>
    </row>
    <row r="30" spans="1:46">
      <c r="A30" s="5">
        <v>2017</v>
      </c>
      <c r="C30" s="4">
        <v>1368258.2728982626</v>
      </c>
      <c r="D30" s="4"/>
      <c r="G30" s="4">
        <f t="shared" si="19"/>
        <v>1368258.2728982626</v>
      </c>
      <c r="H30" s="4"/>
      <c r="I30" s="4">
        <v>121288.31310604302</v>
      </c>
      <c r="J30" s="4"/>
      <c r="K30" s="49">
        <f t="shared" si="20"/>
        <v>121288.31310604302</v>
      </c>
      <c r="M30" s="46">
        <v>1128.1039680276347</v>
      </c>
      <c r="O30" s="9"/>
      <c r="P30" s="46">
        <f>M30</f>
        <v>1128.1039680276347</v>
      </c>
      <c r="R30" s="49">
        <f t="shared" si="6"/>
        <v>121288.31310561839</v>
      </c>
      <c r="S30" s="47">
        <f t="shared" si="23"/>
        <v>132.02694878373046</v>
      </c>
      <c r="T30" s="46">
        <f t="shared" si="15"/>
        <v>121.00338089597484</v>
      </c>
      <c r="V30" s="4">
        <v>4461238.2790184915</v>
      </c>
      <c r="W30" s="49">
        <v>393936.07079069014</v>
      </c>
      <c r="X30" s="46">
        <f t="shared" si="26"/>
        <v>1132.4777317456872</v>
      </c>
      <c r="Y30" s="49">
        <f t="shared" si="17"/>
        <v>395463.3974755425</v>
      </c>
      <c r="Z30" s="46"/>
      <c r="AA30" s="47">
        <f t="shared" si="18"/>
        <v>137.18424265019928</v>
      </c>
      <c r="AB30" s="52">
        <f t="shared" si="24"/>
        <v>136.65442078582842</v>
      </c>
      <c r="AC30" s="52"/>
      <c r="AD30" s="52">
        <v>132.46705824239376</v>
      </c>
      <c r="AE30" s="144">
        <f t="shared" ref="AE30:AE35" si="27">AD30/S30-1</f>
        <v>3.3334820104358176E-3</v>
      </c>
      <c r="AF30" s="143">
        <f t="shared" ref="AF30:AF35" si="28">AD30/AB30-1</f>
        <v>-3.064198376719407E-2</v>
      </c>
      <c r="AG30" s="46"/>
      <c r="AK30" s="55">
        <f>[2]Industria!W33</f>
        <v>2417174.7432966614</v>
      </c>
      <c r="AL30" s="53">
        <f t="shared" si="16"/>
        <v>137.83001218470042</v>
      </c>
      <c r="AM30" s="108">
        <f t="shared" si="11"/>
        <v>87.791750851638255</v>
      </c>
      <c r="AQ30" s="54"/>
      <c r="AR30" s="54"/>
    </row>
    <row r="31" spans="1:46">
      <c r="A31" s="48">
        <v>2018</v>
      </c>
      <c r="C31" s="4">
        <v>2073141.5258595408</v>
      </c>
      <c r="G31" s="4">
        <f t="shared" si="19"/>
        <v>2073141.5258595408</v>
      </c>
      <c r="I31" s="4">
        <v>115460.50355243984</v>
      </c>
      <c r="K31" s="49">
        <f t="shared" si="20"/>
        <v>115460.50355243984</v>
      </c>
      <c r="M31" s="46">
        <v>1795.541732503036</v>
      </c>
      <c r="P31" s="46">
        <f t="shared" ref="P31:P35" si="29">M31</f>
        <v>1795.541732503036</v>
      </c>
      <c r="R31" s="49">
        <f t="shared" ref="R31:R32" si="30">G31/P31*100</f>
        <v>115460.50355340517</v>
      </c>
      <c r="S31" s="47">
        <f t="shared" si="23"/>
        <v>125.6831561002477</v>
      </c>
      <c r="T31" s="46">
        <f t="shared" si="15"/>
        <v>115.1892621158614</v>
      </c>
      <c r="V31" s="4">
        <v>6377485.072341755</v>
      </c>
      <c r="W31" s="49">
        <v>377531.95371522848</v>
      </c>
      <c r="X31" s="46">
        <f t="shared" si="26"/>
        <v>1689.2570309829398</v>
      </c>
      <c r="Y31" s="49">
        <f t="shared" si="17"/>
        <v>355184.45251903782</v>
      </c>
      <c r="Z31" s="46"/>
      <c r="AA31" s="47">
        <f t="shared" si="18"/>
        <v>123.21168136164439</v>
      </c>
      <c r="AB31" s="52">
        <f t="shared" si="24"/>
        <v>130.96391594591694</v>
      </c>
      <c r="AC31" s="52"/>
      <c r="AD31" s="52">
        <v>125.8876981326501</v>
      </c>
      <c r="AE31" s="144">
        <f t="shared" si="27"/>
        <v>1.627441884410219E-3</v>
      </c>
      <c r="AF31" s="143">
        <f t="shared" si="28"/>
        <v>-3.8760430891232045E-2</v>
      </c>
      <c r="AG31" s="46"/>
      <c r="AK31" s="55">
        <f>[2]Industria!W34</f>
        <v>2366744.6676352359</v>
      </c>
      <c r="AL31" s="53">
        <f t="shared" si="16"/>
        <v>134.95443276613932</v>
      </c>
      <c r="AM31" s="108">
        <f t="shared" si="11"/>
        <v>85.354189376996075</v>
      </c>
    </row>
    <row r="32" spans="1:46">
      <c r="A32" s="48">
        <v>2019</v>
      </c>
      <c r="C32" s="4">
        <v>2919194.2282896661</v>
      </c>
      <c r="G32" s="4">
        <f t="shared" si="19"/>
        <v>2919194.2282896661</v>
      </c>
      <c r="I32" s="4">
        <v>108352.11939643786</v>
      </c>
      <c r="K32" s="49">
        <f t="shared" si="20"/>
        <v>108352.11939643786</v>
      </c>
      <c r="M32" s="46">
        <v>2694.1736299641616</v>
      </c>
      <c r="P32" s="46">
        <f t="shared" si="29"/>
        <v>2694.1736299641616</v>
      </c>
      <c r="R32" s="49">
        <f t="shared" si="30"/>
        <v>108352.11939656976</v>
      </c>
      <c r="S32" s="47">
        <f t="shared" si="23"/>
        <v>117.94540918152899</v>
      </c>
      <c r="T32" s="46">
        <f t="shared" si="15"/>
        <v>108.09757707498319</v>
      </c>
      <c r="V32" s="4">
        <v>9409376.94610608</v>
      </c>
      <c r="W32" s="49">
        <v>355008.72006274323</v>
      </c>
      <c r="X32" s="46">
        <f t="shared" si="26"/>
        <v>2650.4636123988989</v>
      </c>
      <c r="Y32" s="49">
        <f t="shared" si="17"/>
        <v>349249.09224322136</v>
      </c>
      <c r="Z32" s="46"/>
      <c r="AA32" s="47">
        <f t="shared" si="18"/>
        <v>121.15273504830245</v>
      </c>
      <c r="AB32" s="52">
        <f t="shared" si="24"/>
        <v>123.15072066571213</v>
      </c>
      <c r="AC32" s="52"/>
      <c r="AD32" s="52">
        <v>117.91520271168277</v>
      </c>
      <c r="AE32" s="144">
        <f t="shared" si="27"/>
        <v>-2.5610551572829987E-4</v>
      </c>
      <c r="AF32" s="143">
        <f t="shared" si="28"/>
        <v>-4.2513092296398103E-2</v>
      </c>
      <c r="AG32" s="46"/>
      <c r="AK32" s="55">
        <f>[2]Industria!W35</f>
        <v>2294325.3014719356</v>
      </c>
      <c r="AL32" s="53">
        <f t="shared" ref="AL32:AL35" si="31">AK32/AK$10*100</f>
        <v>130.82499936527455</v>
      </c>
      <c r="AM32" s="108">
        <f t="shared" si="11"/>
        <v>82.627615210733182</v>
      </c>
    </row>
    <row r="33" spans="1:39">
      <c r="A33" s="48">
        <v>2020</v>
      </c>
      <c r="C33" s="4">
        <v>3907245.4711781074</v>
      </c>
      <c r="G33" s="4">
        <f t="shared" si="19"/>
        <v>3907245.4711781074</v>
      </c>
      <c r="I33" s="4">
        <v>100015.63741503513</v>
      </c>
      <c r="K33" s="49">
        <f t="shared" si="20"/>
        <v>100015.63741503513</v>
      </c>
      <c r="M33" s="46">
        <v>3906.6345745262624</v>
      </c>
      <c r="P33" s="46">
        <f t="shared" si="29"/>
        <v>3906.6345745262624</v>
      </c>
      <c r="R33" s="49">
        <f t="shared" ref="R33" si="32">G33/P33*100</f>
        <v>100015.63741476688</v>
      </c>
      <c r="S33" s="47">
        <f t="shared" ref="S33" si="33">R33/R$17*100</f>
        <v>108.87083100111074</v>
      </c>
      <c r="T33" s="46">
        <f t="shared" ref="T33" si="34">S33/S$10*100</f>
        <v>99.780679273806683</v>
      </c>
      <c r="V33" s="4">
        <v>12641354.469870821</v>
      </c>
      <c r="W33" s="49">
        <v>328859.65116005688</v>
      </c>
      <c r="X33" s="46">
        <f t="shared" si="26"/>
        <v>3843.9968008474957</v>
      </c>
      <c r="Y33" s="49">
        <f t="shared" si="17"/>
        <v>323586.81695750292</v>
      </c>
      <c r="Z33" s="46"/>
      <c r="AA33" s="47">
        <f t="shared" si="18"/>
        <v>112.25062217963946</v>
      </c>
      <c r="AB33" s="52">
        <f t="shared" si="24"/>
        <v>114.0797415654409</v>
      </c>
      <c r="AC33" s="52"/>
      <c r="AD33" s="52">
        <v>109.09686221255727</v>
      </c>
      <c r="AE33" s="144">
        <f t="shared" si="27"/>
        <v>2.0761411423801945E-3</v>
      </c>
      <c r="AF33" s="143">
        <f t="shared" si="28"/>
        <v>-4.3678915156248332E-2</v>
      </c>
      <c r="AK33" s="55">
        <f>[2]Industria!W36</f>
        <v>2436486.9624405974</v>
      </c>
      <c r="AL33" s="53">
        <f t="shared" si="31"/>
        <v>138.93121655865147</v>
      </c>
      <c r="AM33" s="108">
        <f t="shared" si="11"/>
        <v>71.820201208475765</v>
      </c>
    </row>
    <row r="34" spans="1:39">
      <c r="A34" s="48">
        <v>2021</v>
      </c>
      <c r="C34" s="4">
        <v>7164077.7459966857</v>
      </c>
      <c r="G34" s="4">
        <f t="shared" si="19"/>
        <v>7164077.7459966857</v>
      </c>
      <c r="I34" s="4">
        <v>115912.30278806369</v>
      </c>
      <c r="J34" s="4"/>
      <c r="K34" s="49">
        <f t="shared" si="20"/>
        <v>115912.30278806369</v>
      </c>
      <c r="M34" s="46">
        <v>6180.6016908394859</v>
      </c>
      <c r="P34" s="46">
        <f t="shared" si="29"/>
        <v>6180.6016908394859</v>
      </c>
      <c r="R34" s="49">
        <f t="shared" ref="R34:R35" si="35">G34/P34*100</f>
        <v>115912.30278784748</v>
      </c>
      <c r="S34" s="47">
        <f t="shared" ref="S34:S35" si="36">R34/R$17*100</f>
        <v>126.17495677633015</v>
      </c>
      <c r="T34" s="46">
        <f t="shared" ref="T34:T35" si="37">S34/S$10*100</f>
        <v>115.63999997719291</v>
      </c>
      <c r="V34" s="4">
        <v>23210442.303688575</v>
      </c>
      <c r="W34" s="49">
        <v>380914.82390179165</v>
      </c>
      <c r="X34" s="46">
        <f t="shared" si="26"/>
        <v>6093.341830580147</v>
      </c>
      <c r="Y34" s="49">
        <f t="shared" si="17"/>
        <v>375536.93741646042</v>
      </c>
      <c r="Z34" s="46"/>
      <c r="AA34" s="47">
        <f t="shared" si="18"/>
        <v>130.27185493150105</v>
      </c>
      <c r="AB34" s="52">
        <f t="shared" si="24"/>
        <v>132.13741642027199</v>
      </c>
      <c r="AC34" s="52"/>
      <c r="AD34" s="52">
        <v>126.03616055102407</v>
      </c>
      <c r="AE34" s="144">
        <f t="shared" si="27"/>
        <v>-1.100029901750843E-3</v>
      </c>
      <c r="AF34" s="143">
        <f t="shared" si="28"/>
        <v>-4.6173567143483862E-2</v>
      </c>
      <c r="AK34" s="55">
        <f>[2]Industria!W37</f>
        <v>2277979.3993721129</v>
      </c>
      <c r="AL34" s="53">
        <f t="shared" si="31"/>
        <v>129.8929377127869</v>
      </c>
      <c r="AM34" s="108">
        <f t="shared" si="11"/>
        <v>89.027164997138328</v>
      </c>
    </row>
    <row r="35" spans="1:39">
      <c r="A35" s="48">
        <v>2022</v>
      </c>
      <c r="C35" s="4">
        <v>12718301.01801395</v>
      </c>
      <c r="G35" s="4">
        <f t="shared" si="19"/>
        <v>12718301.01801395</v>
      </c>
      <c r="I35" s="4">
        <v>121655.98866178445</v>
      </c>
      <c r="J35" s="4"/>
      <c r="K35" s="49">
        <f t="shared" si="20"/>
        <v>121655.98866178445</v>
      </c>
      <c r="M35" s="46">
        <v>10454.31561399619</v>
      </c>
      <c r="P35" s="46">
        <f t="shared" si="29"/>
        <v>10454.31561399619</v>
      </c>
      <c r="R35" s="49">
        <f t="shared" si="35"/>
        <v>121655.98866162743</v>
      </c>
      <c r="S35" s="47">
        <f t="shared" si="36"/>
        <v>132.42717763150054</v>
      </c>
      <c r="T35" s="46">
        <f t="shared" si="37"/>
        <v>121.3701927034007</v>
      </c>
      <c r="V35" s="4">
        <v>40930059.243954882</v>
      </c>
      <c r="W35" s="49">
        <v>399210.49631732929</v>
      </c>
      <c r="X35" s="46">
        <f t="shared" si="26"/>
        <v>10252.751273207981</v>
      </c>
      <c r="Y35" s="49">
        <f t="shared" si="17"/>
        <v>391513.52183358523</v>
      </c>
      <c r="Z35" s="46"/>
      <c r="AA35" s="47">
        <f t="shared" si="18"/>
        <v>135.81405086516085</v>
      </c>
      <c r="AB35" s="52">
        <f t="shared" si="24"/>
        <v>138.48409219386718</v>
      </c>
      <c r="AC35" s="52"/>
      <c r="AD35" s="52">
        <v>131.45404470636998</v>
      </c>
      <c r="AE35" s="144">
        <f t="shared" si="27"/>
        <v>-7.3484381569955959E-3</v>
      </c>
      <c r="AF35" s="143">
        <f t="shared" si="28"/>
        <v>-5.0764296289393829E-2</v>
      </c>
      <c r="AK35" s="55">
        <f>[2]Industria!W38</f>
        <v>2645466.1262489837</v>
      </c>
      <c r="AL35" s="53">
        <f t="shared" si="31"/>
        <v>150.84744262957867</v>
      </c>
      <c r="AM35" s="108">
        <f t="shared" si="11"/>
        <v>80.458899791518263</v>
      </c>
    </row>
  </sheetData>
  <mergeCells count="24">
    <mergeCell ref="AK2:AN2"/>
    <mergeCell ref="AK3:AN3"/>
    <mergeCell ref="AK4:AL4"/>
    <mergeCell ref="AP2:AR2"/>
    <mergeCell ref="AP3:AR3"/>
    <mergeCell ref="S3:T3"/>
    <mergeCell ref="AH3:AI3"/>
    <mergeCell ref="AH2:AI2"/>
    <mergeCell ref="N4:O4"/>
    <mergeCell ref="M3:P3"/>
    <mergeCell ref="R2:T2"/>
    <mergeCell ref="S4:T4"/>
    <mergeCell ref="AH4:AI4"/>
    <mergeCell ref="V3:W3"/>
    <mergeCell ref="AA2:AB2"/>
    <mergeCell ref="V2:Y2"/>
    <mergeCell ref="AD3:AD4"/>
    <mergeCell ref="AD2:AF2"/>
    <mergeCell ref="C2:G2"/>
    <mergeCell ref="C3:D3"/>
    <mergeCell ref="E3:G3"/>
    <mergeCell ref="M2:P2"/>
    <mergeCell ref="I2:K2"/>
    <mergeCell ref="I3:K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A35"/>
  <sheetViews>
    <sheetView zoomScale="75" zoomScaleNormal="75" workbookViewId="0">
      <pane xSplit="1" ySplit="5" topLeftCell="DB19" activePane="bottomRight" state="frozen"/>
      <selection pane="topRight" activeCell="B1" sqref="B1"/>
      <selection pane="bottomLeft" activeCell="A6" sqref="A6"/>
      <selection pane="bottomRight" activeCell="DD34" sqref="DD34"/>
    </sheetView>
  </sheetViews>
  <sheetFormatPr baseColWidth="10" defaultRowHeight="14.4"/>
  <cols>
    <col min="1" max="2" width="11.5546875" style="2"/>
    <col min="3" max="3" width="12.5546875" style="2" bestFit="1" customWidth="1"/>
    <col min="4" max="27" width="12.5546875" style="2" customWidth="1"/>
    <col min="29" max="29" width="12.5546875" style="2" bestFit="1" customWidth="1"/>
    <col min="30" max="53" width="12.5546875" style="2" customWidth="1"/>
    <col min="54" max="54" width="5" customWidth="1"/>
    <col min="55" max="55" width="12.5546875" style="2" bestFit="1" customWidth="1"/>
    <col min="56" max="79" width="12.5546875" style="2" customWidth="1"/>
    <col min="81" max="81" width="12.5546875" style="2" bestFit="1" customWidth="1"/>
    <col min="82" max="105" width="12.5546875" style="2" customWidth="1"/>
    <col min="107" max="107" width="12.5546875" style="2" bestFit="1" customWidth="1"/>
    <col min="108" max="131" width="12.5546875" style="2" customWidth="1"/>
  </cols>
  <sheetData>
    <row r="1" spans="1:131">
      <c r="A1" s="7" t="s">
        <v>5</v>
      </c>
    </row>
    <row r="2" spans="1:131">
      <c r="C2" s="168" t="s">
        <v>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1"/>
      <c r="AC2" s="168" t="s">
        <v>6</v>
      </c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1"/>
      <c r="BC2" s="168" t="s">
        <v>6</v>
      </c>
      <c r="BD2" s="170"/>
      <c r="BE2" s="170"/>
      <c r="BF2" s="170"/>
      <c r="BG2" s="170"/>
      <c r="BH2" s="170"/>
      <c r="BI2" s="170"/>
      <c r="BJ2" s="170"/>
      <c r="BK2" s="170"/>
      <c r="BL2" s="170"/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1"/>
      <c r="CC2" s="168" t="s">
        <v>6</v>
      </c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1"/>
      <c r="DC2" s="168" t="s">
        <v>6</v>
      </c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  <c r="DV2" s="170"/>
      <c r="DW2" s="170"/>
      <c r="DX2" s="170"/>
      <c r="DY2" s="170"/>
      <c r="DZ2" s="170"/>
      <c r="EA2" s="171"/>
    </row>
    <row r="3" spans="1:131">
      <c r="C3" s="168" t="s">
        <v>115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1"/>
      <c r="AC3" s="168" t="s">
        <v>116</v>
      </c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1"/>
      <c r="BC3" s="168" t="s">
        <v>117</v>
      </c>
      <c r="BD3" s="170"/>
      <c r="BE3" s="170"/>
      <c r="BF3" s="170"/>
      <c r="BG3" s="170"/>
      <c r="BH3" s="170"/>
      <c r="BI3" s="170"/>
      <c r="BJ3" s="170"/>
      <c r="BK3" s="170"/>
      <c r="BL3" s="170"/>
      <c r="BM3" s="170"/>
      <c r="BN3" s="170"/>
      <c r="BO3" s="170"/>
      <c r="BP3" s="170"/>
      <c r="BQ3" s="170"/>
      <c r="BR3" s="170"/>
      <c r="BS3" s="170"/>
      <c r="BT3" s="170"/>
      <c r="BU3" s="170"/>
      <c r="BV3" s="170"/>
      <c r="BW3" s="170"/>
      <c r="BX3" s="170"/>
      <c r="BY3" s="170"/>
      <c r="BZ3" s="170"/>
      <c r="CA3" s="171"/>
      <c r="CC3" s="168" t="s">
        <v>118</v>
      </c>
      <c r="CD3" s="170"/>
      <c r="CE3" s="170"/>
      <c r="CF3" s="170"/>
      <c r="CG3" s="170"/>
      <c r="CH3" s="170"/>
      <c r="CI3" s="170"/>
      <c r="CJ3" s="170"/>
      <c r="CK3" s="170"/>
      <c r="CL3" s="170"/>
      <c r="CM3" s="170"/>
      <c r="CN3" s="170"/>
      <c r="CO3" s="170"/>
      <c r="CP3" s="170"/>
      <c r="CQ3" s="170"/>
      <c r="CR3" s="170"/>
      <c r="CS3" s="170"/>
      <c r="CT3" s="170"/>
      <c r="CU3" s="170"/>
      <c r="CV3" s="170"/>
      <c r="CW3" s="170"/>
      <c r="CX3" s="170"/>
      <c r="CY3" s="170"/>
      <c r="CZ3" s="170"/>
      <c r="DA3" s="171"/>
      <c r="DC3" s="168" t="s">
        <v>119</v>
      </c>
      <c r="DD3" s="170"/>
      <c r="DE3" s="170"/>
      <c r="DF3" s="170"/>
      <c r="DG3" s="170"/>
      <c r="DH3" s="170"/>
      <c r="DI3" s="170"/>
      <c r="DJ3" s="170"/>
      <c r="DK3" s="170"/>
      <c r="DL3" s="170"/>
      <c r="DM3" s="170"/>
      <c r="DN3" s="170"/>
      <c r="DO3" s="170"/>
      <c r="DP3" s="170"/>
      <c r="DQ3" s="170"/>
      <c r="DR3" s="170"/>
      <c r="DS3" s="170"/>
      <c r="DT3" s="170"/>
      <c r="DU3" s="170"/>
      <c r="DV3" s="170"/>
      <c r="DW3" s="170"/>
      <c r="DX3" s="170"/>
      <c r="DY3" s="170"/>
      <c r="DZ3" s="170"/>
      <c r="EA3" s="171"/>
    </row>
    <row r="4" spans="1:131">
      <c r="C4" s="145" t="s">
        <v>89</v>
      </c>
      <c r="D4" s="145" t="s">
        <v>90</v>
      </c>
      <c r="E4" s="145" t="s">
        <v>91</v>
      </c>
      <c r="F4" s="145" t="s">
        <v>92</v>
      </c>
      <c r="G4" s="145" t="s">
        <v>93</v>
      </c>
      <c r="H4" s="145" t="s">
        <v>94</v>
      </c>
      <c r="I4" s="145" t="s">
        <v>95</v>
      </c>
      <c r="J4" s="145" t="s">
        <v>96</v>
      </c>
      <c r="K4" s="145" t="s">
        <v>97</v>
      </c>
      <c r="L4" s="145" t="s">
        <v>98</v>
      </c>
      <c r="M4" s="145" t="s">
        <v>99</v>
      </c>
      <c r="N4" s="145" t="s">
        <v>100</v>
      </c>
      <c r="O4" s="145" t="s">
        <v>101</v>
      </c>
      <c r="P4" s="145" t="s">
        <v>102</v>
      </c>
      <c r="Q4" s="145" t="s">
        <v>103</v>
      </c>
      <c r="R4" s="145" t="s">
        <v>104</v>
      </c>
      <c r="S4" s="145" t="s">
        <v>105</v>
      </c>
      <c r="T4" s="145" t="s">
        <v>106</v>
      </c>
      <c r="U4" s="145" t="s">
        <v>107</v>
      </c>
      <c r="V4" s="145" t="s">
        <v>108</v>
      </c>
      <c r="W4" s="145" t="s">
        <v>109</v>
      </c>
      <c r="X4" s="145" t="s">
        <v>110</v>
      </c>
      <c r="Y4" s="145" t="s">
        <v>111</v>
      </c>
      <c r="Z4" s="145" t="s">
        <v>112</v>
      </c>
      <c r="AA4" s="145" t="s">
        <v>113</v>
      </c>
      <c r="AC4" s="145" t="s">
        <v>89</v>
      </c>
      <c r="AD4" s="145" t="s">
        <v>90</v>
      </c>
      <c r="AE4" s="145" t="s">
        <v>91</v>
      </c>
      <c r="AF4" s="145" t="s">
        <v>92</v>
      </c>
      <c r="AG4" s="145" t="s">
        <v>93</v>
      </c>
      <c r="AH4" s="145" t="s">
        <v>94</v>
      </c>
      <c r="AI4" s="145" t="s">
        <v>95</v>
      </c>
      <c r="AJ4" s="145" t="s">
        <v>96</v>
      </c>
      <c r="AK4" s="145" t="s">
        <v>97</v>
      </c>
      <c r="AL4" s="145" t="s">
        <v>98</v>
      </c>
      <c r="AM4" s="145" t="s">
        <v>99</v>
      </c>
      <c r="AN4" s="145" t="s">
        <v>100</v>
      </c>
      <c r="AO4" s="145" t="s">
        <v>101</v>
      </c>
      <c r="AP4" s="145" t="s">
        <v>102</v>
      </c>
      <c r="AQ4" s="145" t="s">
        <v>103</v>
      </c>
      <c r="AR4" s="145" t="s">
        <v>104</v>
      </c>
      <c r="AS4" s="145" t="s">
        <v>105</v>
      </c>
      <c r="AT4" s="145" t="s">
        <v>106</v>
      </c>
      <c r="AU4" s="145" t="s">
        <v>107</v>
      </c>
      <c r="AV4" s="145" t="s">
        <v>108</v>
      </c>
      <c r="AW4" s="145" t="s">
        <v>109</v>
      </c>
      <c r="AX4" s="145" t="s">
        <v>110</v>
      </c>
      <c r="AY4" s="145" t="s">
        <v>111</v>
      </c>
      <c r="AZ4" s="145" t="s">
        <v>112</v>
      </c>
      <c r="BA4" s="145" t="s">
        <v>113</v>
      </c>
      <c r="BC4" s="145" t="s">
        <v>89</v>
      </c>
      <c r="BD4" s="145" t="s">
        <v>90</v>
      </c>
      <c r="BE4" s="145" t="s">
        <v>91</v>
      </c>
      <c r="BF4" s="145" t="s">
        <v>92</v>
      </c>
      <c r="BG4" s="145" t="s">
        <v>93</v>
      </c>
      <c r="BH4" s="145" t="s">
        <v>94</v>
      </c>
      <c r="BI4" s="145" t="s">
        <v>95</v>
      </c>
      <c r="BJ4" s="145" t="s">
        <v>96</v>
      </c>
      <c r="BK4" s="145" t="s">
        <v>97</v>
      </c>
      <c r="BL4" s="145" t="s">
        <v>98</v>
      </c>
      <c r="BM4" s="145" t="s">
        <v>99</v>
      </c>
      <c r="BN4" s="145" t="s">
        <v>100</v>
      </c>
      <c r="BO4" s="145" t="s">
        <v>101</v>
      </c>
      <c r="BP4" s="145" t="s">
        <v>102</v>
      </c>
      <c r="BQ4" s="145" t="s">
        <v>103</v>
      </c>
      <c r="BR4" s="145" t="s">
        <v>104</v>
      </c>
      <c r="BS4" s="145" t="s">
        <v>105</v>
      </c>
      <c r="BT4" s="145" t="s">
        <v>106</v>
      </c>
      <c r="BU4" s="145" t="s">
        <v>107</v>
      </c>
      <c r="BV4" s="145" t="s">
        <v>108</v>
      </c>
      <c r="BW4" s="145" t="s">
        <v>109</v>
      </c>
      <c r="BX4" s="145" t="s">
        <v>110</v>
      </c>
      <c r="BY4" s="145" t="s">
        <v>111</v>
      </c>
      <c r="BZ4" s="145" t="s">
        <v>112</v>
      </c>
      <c r="CA4" s="145" t="s">
        <v>113</v>
      </c>
      <c r="CC4" s="145" t="s">
        <v>89</v>
      </c>
      <c r="CD4" s="145" t="s">
        <v>90</v>
      </c>
      <c r="CE4" s="145" t="s">
        <v>91</v>
      </c>
      <c r="CF4" s="145" t="s">
        <v>92</v>
      </c>
      <c r="CG4" s="145" t="s">
        <v>93</v>
      </c>
      <c r="CH4" s="145" t="s">
        <v>94</v>
      </c>
      <c r="CI4" s="145" t="s">
        <v>95</v>
      </c>
      <c r="CJ4" s="145" t="s">
        <v>96</v>
      </c>
      <c r="CK4" s="145" t="s">
        <v>97</v>
      </c>
      <c r="CL4" s="145" t="s">
        <v>98</v>
      </c>
      <c r="CM4" s="145" t="s">
        <v>99</v>
      </c>
      <c r="CN4" s="145" t="s">
        <v>100</v>
      </c>
      <c r="CO4" s="145" t="s">
        <v>101</v>
      </c>
      <c r="CP4" s="145" t="s">
        <v>102</v>
      </c>
      <c r="CQ4" s="145" t="s">
        <v>103</v>
      </c>
      <c r="CR4" s="145" t="s">
        <v>104</v>
      </c>
      <c r="CS4" s="145" t="s">
        <v>105</v>
      </c>
      <c r="CT4" s="145" t="s">
        <v>106</v>
      </c>
      <c r="CU4" s="145" t="s">
        <v>107</v>
      </c>
      <c r="CV4" s="145" t="s">
        <v>108</v>
      </c>
      <c r="CW4" s="145" t="s">
        <v>109</v>
      </c>
      <c r="CX4" s="145" t="s">
        <v>110</v>
      </c>
      <c r="CY4" s="145" t="s">
        <v>111</v>
      </c>
      <c r="CZ4" s="145" t="s">
        <v>112</v>
      </c>
      <c r="DA4" s="145" t="s">
        <v>113</v>
      </c>
      <c r="DC4" s="145" t="s">
        <v>89</v>
      </c>
      <c r="DD4" s="145" t="s">
        <v>90</v>
      </c>
      <c r="DE4" s="145" t="s">
        <v>91</v>
      </c>
      <c r="DF4" s="145" t="s">
        <v>92</v>
      </c>
      <c r="DG4" s="145" t="s">
        <v>93</v>
      </c>
      <c r="DH4" s="145" t="s">
        <v>94</v>
      </c>
      <c r="DI4" s="145" t="s">
        <v>95</v>
      </c>
      <c r="DJ4" s="145" t="s">
        <v>96</v>
      </c>
      <c r="DK4" s="145" t="s">
        <v>97</v>
      </c>
      <c r="DL4" s="145" t="s">
        <v>98</v>
      </c>
      <c r="DM4" s="145" t="s">
        <v>99</v>
      </c>
      <c r="DN4" s="145" t="s">
        <v>100</v>
      </c>
      <c r="DO4" s="145" t="s">
        <v>101</v>
      </c>
      <c r="DP4" s="145" t="s">
        <v>102</v>
      </c>
      <c r="DQ4" s="145" t="s">
        <v>103</v>
      </c>
      <c r="DR4" s="145" t="s">
        <v>104</v>
      </c>
      <c r="DS4" s="145" t="s">
        <v>105</v>
      </c>
      <c r="DT4" s="145" t="s">
        <v>106</v>
      </c>
      <c r="DU4" s="145" t="s">
        <v>107</v>
      </c>
      <c r="DV4" s="145" t="s">
        <v>108</v>
      </c>
      <c r="DW4" s="145" t="s">
        <v>109</v>
      </c>
      <c r="DX4" s="145" t="s">
        <v>110</v>
      </c>
      <c r="DY4" s="145" t="s">
        <v>111</v>
      </c>
      <c r="DZ4" s="145" t="s">
        <v>112</v>
      </c>
      <c r="EA4" s="145" t="s">
        <v>113</v>
      </c>
    </row>
    <row r="5" spans="1:131">
      <c r="C5" s="168" t="s">
        <v>114</v>
      </c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1"/>
      <c r="AC5" s="168" t="s">
        <v>114</v>
      </c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1"/>
      <c r="BC5" s="168" t="s">
        <v>114</v>
      </c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1"/>
      <c r="CC5" s="168" t="s">
        <v>114</v>
      </c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1"/>
      <c r="DC5" s="168" t="s">
        <v>114</v>
      </c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1"/>
    </row>
    <row r="6" spans="1:131">
      <c r="A6" s="5">
        <v>1993</v>
      </c>
      <c r="B6" s="3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</row>
    <row r="7" spans="1:131">
      <c r="A7" s="5">
        <v>1994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</row>
    <row r="8" spans="1:131">
      <c r="A8" s="5">
        <v>1995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</row>
    <row r="9" spans="1:131">
      <c r="A9" s="5">
        <v>1996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</row>
    <row r="10" spans="1:131">
      <c r="A10" s="5">
        <v>1997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</row>
    <row r="11" spans="1:131">
      <c r="A11" s="5">
        <v>1998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</row>
    <row r="12" spans="1:131">
      <c r="A12" s="5">
        <v>1999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</row>
    <row r="13" spans="1:131">
      <c r="A13" s="5">
        <v>2000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</row>
    <row r="14" spans="1:131">
      <c r="A14" s="5">
        <v>2001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</row>
    <row r="15" spans="1:131">
      <c r="A15" s="5">
        <v>2002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</row>
    <row r="16" spans="1:131">
      <c r="A16" s="5">
        <v>2003</v>
      </c>
    </row>
    <row r="17" spans="1:131">
      <c r="A17" s="48">
        <v>2004</v>
      </c>
      <c r="B17" s="9"/>
      <c r="C17" s="49">
        <v>91866.330490070657</v>
      </c>
      <c r="D17" s="49">
        <v>22474.444127373681</v>
      </c>
      <c r="E17" s="49">
        <v>632.21484611117717</v>
      </c>
      <c r="F17" s="49">
        <v>2690.8514064528099</v>
      </c>
      <c r="G17" s="49">
        <v>3778.6760603245357</v>
      </c>
      <c r="H17" s="49">
        <v>1847.7990112488546</v>
      </c>
      <c r="I17" s="49">
        <v>2199.4972555308013</v>
      </c>
      <c r="J17" s="49">
        <v>3163.1504264707173</v>
      </c>
      <c r="K17" s="49">
        <v>3269.3604498234999</v>
      </c>
      <c r="L17" s="49">
        <v>3830.2058192124509</v>
      </c>
      <c r="M17" s="49">
        <v>11677.251907848507</v>
      </c>
      <c r="N17" s="49">
        <v>4531.6270301972545</v>
      </c>
      <c r="O17" s="49">
        <v>3378.9842847184309</v>
      </c>
      <c r="P17" s="49">
        <v>8317.9992824578494</v>
      </c>
      <c r="Q17" s="49">
        <v>4733.8018962123169</v>
      </c>
      <c r="R17" s="49">
        <v>4210.0805248470297</v>
      </c>
      <c r="S17" s="49">
        <v>331.36587743086312</v>
      </c>
      <c r="T17" s="49">
        <v>1700.2245695979864</v>
      </c>
      <c r="U17" s="49">
        <v>318.77981739148066</v>
      </c>
      <c r="V17" s="49">
        <v>740.14140295869788</v>
      </c>
      <c r="W17" s="49">
        <v>3631.8099119865419</v>
      </c>
      <c r="X17" s="49">
        <v>531.23289969490315</v>
      </c>
      <c r="Y17" s="49">
        <v>2968.9933502415406</v>
      </c>
      <c r="Z17" s="49">
        <v>115.07397224026545</v>
      </c>
      <c r="AA17" s="49">
        <v>792.76435969846716</v>
      </c>
      <c r="AC17" s="49">
        <f>C17/C$17*100</f>
        <v>100</v>
      </c>
      <c r="AD17" s="49">
        <f t="shared" ref="AD17:AZ17" si="0">D17/D$17*100</f>
        <v>100</v>
      </c>
      <c r="AE17" s="49">
        <f t="shared" si="0"/>
        <v>100</v>
      </c>
      <c r="AF17" s="49">
        <f t="shared" si="0"/>
        <v>100</v>
      </c>
      <c r="AG17" s="49">
        <f t="shared" si="0"/>
        <v>100</v>
      </c>
      <c r="AH17" s="49">
        <f t="shared" si="0"/>
        <v>100</v>
      </c>
      <c r="AI17" s="49">
        <f t="shared" si="0"/>
        <v>100</v>
      </c>
      <c r="AJ17" s="49">
        <f t="shared" si="0"/>
        <v>100</v>
      </c>
      <c r="AK17" s="49">
        <f t="shared" si="0"/>
        <v>100</v>
      </c>
      <c r="AL17" s="49">
        <f t="shared" si="0"/>
        <v>100</v>
      </c>
      <c r="AM17" s="49">
        <f t="shared" si="0"/>
        <v>100</v>
      </c>
      <c r="AN17" s="49">
        <f t="shared" si="0"/>
        <v>100</v>
      </c>
      <c r="AO17" s="49">
        <f t="shared" si="0"/>
        <v>100</v>
      </c>
      <c r="AP17" s="49">
        <f t="shared" si="0"/>
        <v>100</v>
      </c>
      <c r="AQ17" s="49">
        <f t="shared" si="0"/>
        <v>100</v>
      </c>
      <c r="AR17" s="49">
        <f t="shared" si="0"/>
        <v>100</v>
      </c>
      <c r="AS17" s="49">
        <f t="shared" si="0"/>
        <v>100</v>
      </c>
      <c r="AT17" s="49">
        <f t="shared" si="0"/>
        <v>100</v>
      </c>
      <c r="AU17" s="49">
        <f t="shared" si="0"/>
        <v>100</v>
      </c>
      <c r="AV17" s="49">
        <f t="shared" si="0"/>
        <v>100</v>
      </c>
      <c r="AW17" s="49">
        <f t="shared" si="0"/>
        <v>100</v>
      </c>
      <c r="AX17" s="49">
        <f t="shared" si="0"/>
        <v>100</v>
      </c>
      <c r="AY17" s="49">
        <f t="shared" si="0"/>
        <v>100</v>
      </c>
      <c r="AZ17" s="49">
        <f t="shared" si="0"/>
        <v>100</v>
      </c>
      <c r="BA17" s="49">
        <f>AA17/AA$17*100</f>
        <v>100</v>
      </c>
      <c r="BC17" s="49">
        <v>892998</v>
      </c>
      <c r="BD17" s="49">
        <v>271701.5</v>
      </c>
      <c r="BE17" s="49">
        <v>6833.75</v>
      </c>
      <c r="BF17" s="49">
        <v>51061</v>
      </c>
      <c r="BG17" s="49">
        <v>33679.25</v>
      </c>
      <c r="BH17" s="49">
        <v>33387.5</v>
      </c>
      <c r="BI17" s="49">
        <v>24918</v>
      </c>
      <c r="BJ17" s="49">
        <v>27114</v>
      </c>
      <c r="BK17" s="49">
        <v>39729.25</v>
      </c>
      <c r="BL17" s="49">
        <v>9943.75</v>
      </c>
      <c r="BM17" s="49">
        <v>72229.5</v>
      </c>
      <c r="BN17" s="49">
        <v>47567</v>
      </c>
      <c r="BO17" s="49">
        <v>30354.5</v>
      </c>
      <c r="BP17" s="49">
        <v>32499</v>
      </c>
      <c r="BQ17" s="49">
        <v>61603.75</v>
      </c>
      <c r="BR17" s="49">
        <v>47959.25</v>
      </c>
      <c r="BS17" s="49">
        <v>1408.75</v>
      </c>
      <c r="BT17" s="49">
        <v>13386.5</v>
      </c>
      <c r="BU17" s="49">
        <v>4012.5</v>
      </c>
      <c r="BV17" s="49">
        <v>6161.75</v>
      </c>
      <c r="BW17" s="49">
        <v>44415.75</v>
      </c>
      <c r="BX17" s="49">
        <v>6510.5</v>
      </c>
      <c r="BY17" s="49">
        <v>25014</v>
      </c>
      <c r="BZ17" s="49">
        <v>1507.25</v>
      </c>
      <c r="CA17" s="49"/>
      <c r="CC17" s="49">
        <f>BC17/BC$17*100</f>
        <v>100</v>
      </c>
      <c r="CD17" s="49">
        <f t="shared" ref="CD17:CZ17" si="1">BD17/BD$17*100</f>
        <v>100</v>
      </c>
      <c r="CE17" s="49">
        <f t="shared" si="1"/>
        <v>100</v>
      </c>
      <c r="CF17" s="49">
        <f t="shared" si="1"/>
        <v>100</v>
      </c>
      <c r="CG17" s="49">
        <f t="shared" si="1"/>
        <v>100</v>
      </c>
      <c r="CH17" s="49">
        <f t="shared" si="1"/>
        <v>100</v>
      </c>
      <c r="CI17" s="49">
        <f t="shared" si="1"/>
        <v>100</v>
      </c>
      <c r="CJ17" s="49">
        <f t="shared" si="1"/>
        <v>100</v>
      </c>
      <c r="CK17" s="49">
        <f t="shared" si="1"/>
        <v>100</v>
      </c>
      <c r="CL17" s="49">
        <f t="shared" si="1"/>
        <v>100</v>
      </c>
      <c r="CM17" s="49">
        <f t="shared" si="1"/>
        <v>100</v>
      </c>
      <c r="CN17" s="49">
        <f t="shared" si="1"/>
        <v>100</v>
      </c>
      <c r="CO17" s="49">
        <f t="shared" si="1"/>
        <v>100</v>
      </c>
      <c r="CP17" s="49">
        <f t="shared" si="1"/>
        <v>100</v>
      </c>
      <c r="CQ17" s="49">
        <f t="shared" si="1"/>
        <v>100</v>
      </c>
      <c r="CR17" s="49">
        <f t="shared" si="1"/>
        <v>100</v>
      </c>
      <c r="CS17" s="49">
        <f t="shared" si="1"/>
        <v>100</v>
      </c>
      <c r="CT17" s="49">
        <f t="shared" si="1"/>
        <v>100</v>
      </c>
      <c r="CU17" s="49">
        <f t="shared" si="1"/>
        <v>100</v>
      </c>
      <c r="CV17" s="49">
        <f t="shared" si="1"/>
        <v>100</v>
      </c>
      <c r="CW17" s="49">
        <f t="shared" si="1"/>
        <v>100</v>
      </c>
      <c r="CX17" s="49">
        <f t="shared" si="1"/>
        <v>100</v>
      </c>
      <c r="CY17" s="49">
        <f t="shared" si="1"/>
        <v>100</v>
      </c>
      <c r="CZ17" s="49">
        <f t="shared" si="1"/>
        <v>100</v>
      </c>
      <c r="DA17" s="49"/>
      <c r="DC17" s="49">
        <f>AC17/CC17*100</f>
        <v>100</v>
      </c>
      <c r="DD17" s="49">
        <f t="shared" ref="DD17:EA17" si="2">AD17/CD17*100</f>
        <v>100</v>
      </c>
      <c r="DE17" s="49">
        <f t="shared" si="2"/>
        <v>100</v>
      </c>
      <c r="DF17" s="49">
        <f t="shared" si="2"/>
        <v>100</v>
      </c>
      <c r="DG17" s="49">
        <f t="shared" si="2"/>
        <v>100</v>
      </c>
      <c r="DH17" s="49">
        <f t="shared" si="2"/>
        <v>100</v>
      </c>
      <c r="DI17" s="49">
        <f t="shared" si="2"/>
        <v>100</v>
      </c>
      <c r="DJ17" s="49">
        <f t="shared" si="2"/>
        <v>100</v>
      </c>
      <c r="DK17" s="49">
        <f t="shared" si="2"/>
        <v>100</v>
      </c>
      <c r="DL17" s="49">
        <f t="shared" si="2"/>
        <v>100</v>
      </c>
      <c r="DM17" s="49">
        <f t="shared" si="2"/>
        <v>100</v>
      </c>
      <c r="DN17" s="49">
        <f t="shared" si="2"/>
        <v>100</v>
      </c>
      <c r="DO17" s="49">
        <f t="shared" si="2"/>
        <v>100</v>
      </c>
      <c r="DP17" s="49">
        <f t="shared" si="2"/>
        <v>100</v>
      </c>
      <c r="DQ17" s="49">
        <f t="shared" si="2"/>
        <v>100</v>
      </c>
      <c r="DR17" s="49">
        <f t="shared" si="2"/>
        <v>100</v>
      </c>
      <c r="DS17" s="49">
        <f t="shared" si="2"/>
        <v>100</v>
      </c>
      <c r="DT17" s="49">
        <f t="shared" si="2"/>
        <v>100</v>
      </c>
      <c r="DU17" s="49">
        <f t="shared" si="2"/>
        <v>100</v>
      </c>
      <c r="DV17" s="49">
        <f t="shared" si="2"/>
        <v>100</v>
      </c>
      <c r="DW17" s="49">
        <f t="shared" si="2"/>
        <v>100</v>
      </c>
      <c r="DX17" s="49">
        <f t="shared" si="2"/>
        <v>100</v>
      </c>
      <c r="DY17" s="49">
        <f t="shared" si="2"/>
        <v>100</v>
      </c>
      <c r="DZ17" s="49">
        <f t="shared" si="2"/>
        <v>100</v>
      </c>
      <c r="EA17" s="49" t="e">
        <f t="shared" si="2"/>
        <v>#DIV/0!</v>
      </c>
    </row>
    <row r="18" spans="1:131">
      <c r="A18" s="5">
        <v>2005</v>
      </c>
      <c r="C18" s="4">
        <v>98685.714521410468</v>
      </c>
      <c r="D18" s="4">
        <v>24363.795130350412</v>
      </c>
      <c r="E18" s="4">
        <v>604.13971480571479</v>
      </c>
      <c r="F18" s="4">
        <v>3070.6867021324892</v>
      </c>
      <c r="G18" s="4">
        <v>4622.1917041926936</v>
      </c>
      <c r="H18" s="4">
        <v>1880.6004551826622</v>
      </c>
      <c r="I18" s="4">
        <v>2038.3016450099294</v>
      </c>
      <c r="J18" s="4">
        <v>3512.9771214099478</v>
      </c>
      <c r="K18" s="4">
        <v>3540.6244732333298</v>
      </c>
      <c r="L18" s="4">
        <v>3788.0840168893892</v>
      </c>
      <c r="M18" s="4">
        <v>11882.317519455702</v>
      </c>
      <c r="N18" s="4">
        <v>4659.1800916478342</v>
      </c>
      <c r="O18" s="4">
        <v>3959.8484363704447</v>
      </c>
      <c r="P18" s="4">
        <v>8465.9102840320393</v>
      </c>
      <c r="Q18" s="4">
        <v>5158.8787764193939</v>
      </c>
      <c r="R18" s="4">
        <v>4605.1393645283788</v>
      </c>
      <c r="S18" s="4">
        <v>342.49399696510756</v>
      </c>
      <c r="T18" s="4">
        <v>1815.7463837563348</v>
      </c>
      <c r="U18" s="4">
        <v>427.02095532919782</v>
      </c>
      <c r="V18" s="4">
        <v>894.20031380706951</v>
      </c>
      <c r="W18" s="4">
        <v>4327.7141945604017</v>
      </c>
      <c r="X18" s="4">
        <v>641.38556956405387</v>
      </c>
      <c r="Y18" s="4">
        <v>3139.600187392753</v>
      </c>
      <c r="Z18" s="4">
        <v>123.57998136852072</v>
      </c>
      <c r="AA18" s="4">
        <v>821.29750300664682</v>
      </c>
      <c r="AC18" s="49">
        <f t="shared" ref="AC18:AC35" si="3">C18/C$17*100</f>
        <v>107.42315927387224</v>
      </c>
      <c r="AD18" s="49">
        <f t="shared" ref="AD18:AD35" si="4">D18/D$17*100</f>
        <v>108.40666399697743</v>
      </c>
      <c r="AE18" s="49">
        <f t="shared" ref="AE18:AE35" si="5">E18/E$17*100</f>
        <v>95.55924200797314</v>
      </c>
      <c r="AF18" s="49">
        <f t="shared" ref="AF18:AF35" si="6">F18/F$17*100</f>
        <v>114.11580345049204</v>
      </c>
      <c r="AG18" s="49">
        <f t="shared" ref="AG18:AG35" si="7">G18/G$17*100</f>
        <v>122.32304728962957</v>
      </c>
      <c r="AH18" s="49">
        <f t="shared" ref="AH18:AH35" si="8">H18/H$17*100</f>
        <v>101.77516297682389</v>
      </c>
      <c r="AI18" s="49">
        <f t="shared" ref="AI18:AI35" si="9">I18/I$17*100</f>
        <v>92.67125202745612</v>
      </c>
      <c r="AJ18" s="49">
        <f t="shared" ref="AJ18:AJ35" si="10">J18/J$17*100</f>
        <v>111.05943909627938</v>
      </c>
      <c r="AK18" s="49">
        <f t="shared" ref="AK18:AK35" si="11">K18/K$17*100</f>
        <v>108.29715865145657</v>
      </c>
      <c r="AL18" s="49">
        <f t="shared" ref="AL18:AL35" si="12">L18/L$17*100</f>
        <v>98.900273136451901</v>
      </c>
      <c r="AM18" s="49">
        <f t="shared" ref="AM18:AM35" si="13">M18/M$17*100</f>
        <v>101.75611191079442</v>
      </c>
      <c r="AN18" s="49">
        <f t="shared" ref="AN18:AN35" si="14">N18/N$17*100</f>
        <v>102.81472991048489</v>
      </c>
      <c r="AO18" s="49">
        <f t="shared" ref="AO18:AO35" si="15">O18/O$17*100</f>
        <v>117.19049580310245</v>
      </c>
      <c r="AP18" s="49">
        <f t="shared" ref="AP18:AP35" si="16">P18/P$17*100</f>
        <v>101.77820406748681</v>
      </c>
      <c r="AQ18" s="49">
        <f t="shared" ref="AQ18:AQ35" si="17">Q18/Q$17*100</f>
        <v>108.97960855833861</v>
      </c>
      <c r="AR18" s="49">
        <f t="shared" ref="AR18:AR35" si="18">R18/R$17*100</f>
        <v>109.38364093868972</v>
      </c>
      <c r="AS18" s="49">
        <f t="shared" ref="AS18:AS35" si="19">S18/S$17*100</f>
        <v>103.35825753107792</v>
      </c>
      <c r="AT18" s="49">
        <f t="shared" ref="AT18:AT35" si="20">T18/T$17*100</f>
        <v>106.79450328056741</v>
      </c>
      <c r="AU18" s="49">
        <f t="shared" ref="AU18:AU35" si="21">U18/U$17*100</f>
        <v>133.95482776275972</v>
      </c>
      <c r="AV18" s="49">
        <f t="shared" ref="AV18:AV35" si="22">V18/V$17*100</f>
        <v>120.81479433963898</v>
      </c>
      <c r="AW18" s="49">
        <f t="shared" ref="AW18:AW35" si="23">W18/W$17*100</f>
        <v>119.1613630514382</v>
      </c>
      <c r="AX18" s="49">
        <f t="shared" ref="AX18:AX35" si="24">X18/X$17*100</f>
        <v>120.73528765488986</v>
      </c>
      <c r="AY18" s="49">
        <f t="shared" ref="AY18:AY35" si="25">Y18/Y$17*100</f>
        <v>105.74628559330834</v>
      </c>
      <c r="AZ18" s="49">
        <f t="shared" ref="AZ18:AZ35" si="26">Z18/Z$17*100</f>
        <v>107.39177501450578</v>
      </c>
      <c r="BA18" s="49">
        <f t="shared" ref="BA18:BA35" si="27">AA18/AA$17*100</f>
        <v>103.59919602327132</v>
      </c>
      <c r="BC18" s="49">
        <v>983238</v>
      </c>
      <c r="BD18" s="49">
        <v>288117</v>
      </c>
      <c r="BE18" s="49">
        <v>7258.75</v>
      </c>
      <c r="BF18" s="49">
        <v>56503.5</v>
      </c>
      <c r="BG18" s="49">
        <v>38481</v>
      </c>
      <c r="BH18" s="49">
        <v>35831</v>
      </c>
      <c r="BI18" s="49">
        <v>27685.75</v>
      </c>
      <c r="BJ18" s="49">
        <v>29535</v>
      </c>
      <c r="BK18" s="49">
        <v>43433</v>
      </c>
      <c r="BL18" s="49">
        <v>10327.5</v>
      </c>
      <c r="BM18" s="49">
        <v>78902</v>
      </c>
      <c r="BN18" s="49">
        <v>52762.25</v>
      </c>
      <c r="BO18" s="49">
        <v>34230.5</v>
      </c>
      <c r="BP18" s="49">
        <v>35483.25</v>
      </c>
      <c r="BQ18" s="49">
        <v>71100.5</v>
      </c>
      <c r="BR18" s="49">
        <v>54155.75</v>
      </c>
      <c r="BS18" s="49">
        <v>1674.25</v>
      </c>
      <c r="BT18" s="49">
        <v>15512</v>
      </c>
      <c r="BU18" s="49">
        <v>4742.25</v>
      </c>
      <c r="BV18" s="49">
        <v>6909.25</v>
      </c>
      <c r="BW18" s="49">
        <v>52200</v>
      </c>
      <c r="BX18" s="49">
        <v>7743.5</v>
      </c>
      <c r="BY18" s="49">
        <v>28853.75</v>
      </c>
      <c r="BZ18" s="49">
        <v>1796.25</v>
      </c>
      <c r="CA18" s="49"/>
      <c r="CC18" s="49">
        <f t="shared" ref="CC18:CC34" si="28">BC18/BC$17*100</f>
        <v>110.10528579011375</v>
      </c>
      <c r="CD18" s="49">
        <f t="shared" ref="CD18:CD34" si="29">BD18/BD$17*100</f>
        <v>106.04174066024663</v>
      </c>
      <c r="CE18" s="49">
        <f t="shared" ref="CE18:CE34" si="30">BE18/BE$17*100</f>
        <v>106.21913297969637</v>
      </c>
      <c r="CF18" s="49">
        <f t="shared" ref="CF18:CF34" si="31">BF18/BF$17*100</f>
        <v>110.65881984293296</v>
      </c>
      <c r="CG18" s="49">
        <f t="shared" ref="CG18:CG34" si="32">BG18/BG$17*100</f>
        <v>114.25729492194749</v>
      </c>
      <c r="CH18" s="49">
        <f t="shared" ref="CH18:CH34" si="33">BH18/BH$17*100</f>
        <v>107.31860726319731</v>
      </c>
      <c r="CI18" s="49">
        <f t="shared" ref="CI18:CI34" si="34">BI18/BI$17*100</f>
        <v>111.10743237820049</v>
      </c>
      <c r="CJ18" s="49">
        <f t="shared" ref="CJ18:CJ34" si="35">BJ18/BJ$17*100</f>
        <v>108.92896658552777</v>
      </c>
      <c r="CK18" s="49">
        <f t="shared" ref="CK18:CK34" si="36">BK18/BK$17*100</f>
        <v>109.32247651289666</v>
      </c>
      <c r="CL18" s="49">
        <f t="shared" ref="CL18:CL34" si="37">BL18/BL$17*100</f>
        <v>103.85920804525455</v>
      </c>
      <c r="CM18" s="49">
        <f t="shared" ref="CM18:CM34" si="38">BM18/BM$17*100</f>
        <v>109.23791525623187</v>
      </c>
      <c r="CN18" s="49">
        <f t="shared" ref="CN18:CN34" si="39">BN18/BN$17*100</f>
        <v>110.92196270523682</v>
      </c>
      <c r="CO18" s="49">
        <f t="shared" ref="CO18:CO34" si="40">BO18/BO$17*100</f>
        <v>112.76911166383896</v>
      </c>
      <c r="CP18" s="49">
        <f t="shared" ref="CP18:CP34" si="41">BP18/BP$17*100</f>
        <v>109.18259023354564</v>
      </c>
      <c r="CQ18" s="49">
        <f t="shared" ref="CQ18:CQ34" si="42">BQ18/BQ$17*100</f>
        <v>115.4158634823367</v>
      </c>
      <c r="CR18" s="49">
        <f t="shared" ref="CR18:CR34" si="43">BR18/BR$17*100</f>
        <v>112.92034383356705</v>
      </c>
      <c r="CS18" s="49">
        <f t="shared" ref="CS18:CS34" si="44">BS18/BS$17*100</f>
        <v>118.84649511978705</v>
      </c>
      <c r="CT18" s="49">
        <f t="shared" ref="CT18:CT34" si="45">BT18/BT$17*100</f>
        <v>115.8779367272999</v>
      </c>
      <c r="CU18" s="49">
        <f t="shared" ref="CU18:CU34" si="46">BU18/BU$17*100</f>
        <v>118.18691588785046</v>
      </c>
      <c r="CV18" s="49">
        <f t="shared" ref="CV18:CV34" si="47">BV18/BV$17*100</f>
        <v>112.13129386943643</v>
      </c>
      <c r="CW18" s="49">
        <f t="shared" ref="CW18:CW34" si="48">BW18/BW$17*100</f>
        <v>117.52587764475439</v>
      </c>
      <c r="CX18" s="49">
        <f t="shared" ref="CX18:CX34" si="49">BX18/BX$17*100</f>
        <v>118.9386375854389</v>
      </c>
      <c r="CY18" s="49">
        <f t="shared" ref="CY18:CY34" si="50">BY18/BY$17*100</f>
        <v>115.35040377388664</v>
      </c>
      <c r="CZ18" s="49">
        <f t="shared" ref="CZ18:CZ34" si="51">BZ18/BZ$17*100</f>
        <v>119.17399237021064</v>
      </c>
      <c r="DA18" s="49"/>
      <c r="DC18" s="49">
        <f t="shared" ref="DC18:DC34" si="52">AC18/CC18*100</f>
        <v>97.564034735485578</v>
      </c>
      <c r="DD18" s="49">
        <f t="shared" ref="DD18:DD34" si="53">AD18/CD18*100</f>
        <v>102.23018155115722</v>
      </c>
      <c r="DE18" s="49">
        <f t="shared" ref="DE18:DE34" si="54">AE18/CE18*100</f>
        <v>89.964245920025675</v>
      </c>
      <c r="DF18" s="49">
        <f t="shared" ref="DF18:DF34" si="55">AF18/CF18*100</f>
        <v>103.12400187573468</v>
      </c>
      <c r="DG18" s="49">
        <f t="shared" ref="DG18:DG34" si="56">AG18/CG18*100</f>
        <v>107.05928875105263</v>
      </c>
      <c r="DH18" s="49">
        <f t="shared" ref="DH18:DH34" si="57">AH18/CH18*100</f>
        <v>94.834591663328055</v>
      </c>
      <c r="DI18" s="49">
        <f t="shared" ref="DI18:DI34" si="58">AI18/CI18*100</f>
        <v>83.406888309695489</v>
      </c>
      <c r="DJ18" s="49">
        <f t="shared" ref="DJ18:DJ34" si="59">AJ18/CJ18*100</f>
        <v>101.9558365212974</v>
      </c>
      <c r="DK18" s="49">
        <f t="shared" ref="DK18:DK34" si="60">AK18/CK18*100</f>
        <v>99.062116141030586</v>
      </c>
      <c r="DL18" s="49">
        <f t="shared" ref="DL18:DL34" si="61">AL18/CL18*100</f>
        <v>95.225329557065479</v>
      </c>
      <c r="DM18" s="49">
        <f t="shared" ref="DM18:DM34" si="62">AM18/CM18*100</f>
        <v>93.150909802802531</v>
      </c>
      <c r="DN18" s="49">
        <f t="shared" ref="DN18:DN34" si="63">AN18/CN18*100</f>
        <v>92.691048195481329</v>
      </c>
      <c r="DO18" s="49">
        <f t="shared" ref="DO18:DO34" si="64">AO18/CO18*100</f>
        <v>103.92074041732589</v>
      </c>
      <c r="DP18" s="49">
        <f t="shared" ref="DP18:DP34" si="65">AP18/CP18*100</f>
        <v>93.218345388014185</v>
      </c>
      <c r="DQ18" s="49">
        <f t="shared" ref="DQ18:DQ34" si="66">AQ18/CQ18*100</f>
        <v>94.423422630301516</v>
      </c>
      <c r="DR18" s="49">
        <f t="shared" ref="DR18:DR34" si="67">AR18/CR18*100</f>
        <v>96.867966590599423</v>
      </c>
      <c r="DS18" s="49">
        <f t="shared" ref="DS18:DS34" si="68">AS18/CS18*100</f>
        <v>86.967863399675096</v>
      </c>
      <c r="DT18" s="49">
        <f t="shared" ref="DT18:DT34" si="69">AT18/CT18*100</f>
        <v>92.161205400033239</v>
      </c>
      <c r="DU18" s="49">
        <f t="shared" ref="DU18:DU34" si="70">AU18/CU18*100</f>
        <v>113.34150380053212</v>
      </c>
      <c r="DV18" s="49">
        <f t="shared" ref="DV18:DV34" si="71">AV18/CV18*100</f>
        <v>107.74404733108088</v>
      </c>
      <c r="DW18" s="49">
        <f t="shared" ref="DW18:DW34" si="72">AW18/CW18*100</f>
        <v>101.39159599524746</v>
      </c>
      <c r="DX18" s="49">
        <f t="shared" ref="DX18:DX34" si="73">AX18/CX18*100</f>
        <v>101.51056890000136</v>
      </c>
      <c r="DY18" s="49">
        <f t="shared" ref="DY18:DY34" si="74">AY18/CY18*100</f>
        <v>91.673962234753347</v>
      </c>
      <c r="DZ18" s="49">
        <f t="shared" ref="DZ18:DZ34" si="75">AZ18/CZ18*100</f>
        <v>90.113432367773896</v>
      </c>
      <c r="EA18" s="49"/>
    </row>
    <row r="19" spans="1:131">
      <c r="A19" s="5">
        <v>2006</v>
      </c>
      <c r="C19" s="4">
        <v>107665.90371949124</v>
      </c>
      <c r="D19" s="4">
        <v>26368.139367240266</v>
      </c>
      <c r="E19" s="4">
        <v>635.38359995182475</v>
      </c>
      <c r="F19" s="4">
        <v>3180.192084639149</v>
      </c>
      <c r="G19" s="4">
        <v>4714.9293096446399</v>
      </c>
      <c r="H19" s="4">
        <v>2144.2392354838526</v>
      </c>
      <c r="I19" s="4">
        <v>2204.8123739484181</v>
      </c>
      <c r="J19" s="4">
        <v>3824.9797852161946</v>
      </c>
      <c r="K19" s="4">
        <v>4002.7311378647337</v>
      </c>
      <c r="L19" s="4">
        <v>3884.0681344431418</v>
      </c>
      <c r="M19" s="4">
        <v>12721.566073548755</v>
      </c>
      <c r="N19" s="4">
        <v>4904.6542575244375</v>
      </c>
      <c r="O19" s="4">
        <v>4789.0069568292347</v>
      </c>
      <c r="P19" s="4">
        <v>8968.0796360241602</v>
      </c>
      <c r="Q19" s="4">
        <v>5696.150192920526</v>
      </c>
      <c r="R19" s="4">
        <v>5600.0056681825881</v>
      </c>
      <c r="S19" s="4">
        <v>307.13476789265644</v>
      </c>
      <c r="T19" s="4">
        <v>1890.5714430859723</v>
      </c>
      <c r="U19" s="4">
        <v>586.81139246333521</v>
      </c>
      <c r="V19" s="4">
        <v>967.62847234995866</v>
      </c>
      <c r="W19" s="4">
        <v>5043.5570069824471</v>
      </c>
      <c r="X19" s="4">
        <v>625.44198265872012</v>
      </c>
      <c r="Y19" s="4">
        <v>3562.9304132406542</v>
      </c>
      <c r="Z19" s="4">
        <v>134.79961878837</v>
      </c>
      <c r="AA19" s="4">
        <v>908.0908085672047</v>
      </c>
      <c r="AC19" s="49">
        <f t="shared" si="3"/>
        <v>117.19843727852859</v>
      </c>
      <c r="AD19" s="49">
        <f t="shared" si="4"/>
        <v>117.32499018796241</v>
      </c>
      <c r="AE19" s="49">
        <f t="shared" si="5"/>
        <v>100.50121471524103</v>
      </c>
      <c r="AF19" s="49">
        <f t="shared" si="6"/>
        <v>118.18534747079951</v>
      </c>
      <c r="AG19" s="49">
        <f t="shared" si="7"/>
        <v>124.77728268772775</v>
      </c>
      <c r="AH19" s="49">
        <f t="shared" si="8"/>
        <v>116.04288250130872</v>
      </c>
      <c r="AI19" s="49">
        <f t="shared" si="9"/>
        <v>100.24165151396535</v>
      </c>
      <c r="AJ19" s="49">
        <f t="shared" si="10"/>
        <v>120.92310733017881</v>
      </c>
      <c r="AK19" s="49">
        <f t="shared" si="11"/>
        <v>122.43162536822227</v>
      </c>
      <c r="AL19" s="49">
        <f t="shared" si="12"/>
        <v>101.40625119831721</v>
      </c>
      <c r="AM19" s="49">
        <f t="shared" si="13"/>
        <v>108.94315010022473</v>
      </c>
      <c r="AN19" s="49">
        <f t="shared" si="14"/>
        <v>108.23164008956283</v>
      </c>
      <c r="AO19" s="49">
        <f t="shared" si="15"/>
        <v>141.72918703669853</v>
      </c>
      <c r="AP19" s="49">
        <f t="shared" si="16"/>
        <v>107.81534515081397</v>
      </c>
      <c r="AQ19" s="49">
        <f t="shared" si="17"/>
        <v>120.3292896028923</v>
      </c>
      <c r="AR19" s="49">
        <f t="shared" si="18"/>
        <v>133.01421754601856</v>
      </c>
      <c r="AS19" s="49">
        <f t="shared" si="19"/>
        <v>92.687506110745417</v>
      </c>
      <c r="AT19" s="49">
        <f t="shared" si="20"/>
        <v>111.19539600189361</v>
      </c>
      <c r="AU19" s="49">
        <f t="shared" si="21"/>
        <v>184.0804719900745</v>
      </c>
      <c r="AV19" s="49">
        <f t="shared" si="22"/>
        <v>130.73562274477371</v>
      </c>
      <c r="AW19" s="49">
        <f t="shared" si="23"/>
        <v>138.87172316856478</v>
      </c>
      <c r="AX19" s="49">
        <f t="shared" si="24"/>
        <v>117.73404527805469</v>
      </c>
      <c r="AY19" s="49">
        <f t="shared" si="25"/>
        <v>120.00466127520272</v>
      </c>
      <c r="AZ19" s="49">
        <f t="shared" si="26"/>
        <v>117.14170994890047</v>
      </c>
      <c r="BA19" s="49">
        <f t="shared" si="27"/>
        <v>114.54738062551179</v>
      </c>
      <c r="BC19" s="49">
        <v>1064761.75</v>
      </c>
      <c r="BD19" s="49">
        <v>302929.75</v>
      </c>
      <c r="BE19" s="49">
        <v>7252.75</v>
      </c>
      <c r="BF19" s="49">
        <v>61661.75</v>
      </c>
      <c r="BG19" s="49">
        <v>43628.75</v>
      </c>
      <c r="BH19" s="49">
        <v>38257.5</v>
      </c>
      <c r="BI19" s="49">
        <v>30845.75</v>
      </c>
      <c r="BJ19" s="49">
        <v>31581.75</v>
      </c>
      <c r="BK19" s="49">
        <v>46593.75</v>
      </c>
      <c r="BL19" s="49">
        <v>10749</v>
      </c>
      <c r="BM19" s="49">
        <v>83888.5</v>
      </c>
      <c r="BN19" s="49">
        <v>57007.75</v>
      </c>
      <c r="BO19" s="49">
        <v>38122.25</v>
      </c>
      <c r="BP19" s="49">
        <v>38213.75</v>
      </c>
      <c r="BQ19" s="49">
        <v>80182</v>
      </c>
      <c r="BR19" s="49">
        <v>59227.25</v>
      </c>
      <c r="BS19" s="49">
        <v>1892</v>
      </c>
      <c r="BT19" s="49">
        <v>17390.75</v>
      </c>
      <c r="BU19" s="49">
        <v>5934.5</v>
      </c>
      <c r="BV19" s="49">
        <v>7564</v>
      </c>
      <c r="BW19" s="49">
        <v>58010.25</v>
      </c>
      <c r="BX19" s="49">
        <v>9431.75</v>
      </c>
      <c r="BY19" s="49">
        <v>32143</v>
      </c>
      <c r="BZ19" s="49">
        <v>2253.25</v>
      </c>
      <c r="CA19" s="49"/>
      <c r="CC19" s="49">
        <f t="shared" si="28"/>
        <v>119.23450556440216</v>
      </c>
      <c r="CD19" s="49">
        <f t="shared" si="29"/>
        <v>111.49358763201529</v>
      </c>
      <c r="CE19" s="49">
        <f t="shared" si="30"/>
        <v>106.13133345527712</v>
      </c>
      <c r="CF19" s="49">
        <f t="shared" si="31"/>
        <v>120.76095258612247</v>
      </c>
      <c r="CG19" s="49">
        <f t="shared" si="32"/>
        <v>129.54192863558421</v>
      </c>
      <c r="CH19" s="49">
        <f t="shared" si="33"/>
        <v>114.58629726694123</v>
      </c>
      <c r="CI19" s="49">
        <f t="shared" si="34"/>
        <v>123.78902801187897</v>
      </c>
      <c r="CJ19" s="49">
        <f t="shared" si="35"/>
        <v>116.47764992254923</v>
      </c>
      <c r="CK19" s="49">
        <f t="shared" si="36"/>
        <v>117.27820182862752</v>
      </c>
      <c r="CL19" s="49">
        <f t="shared" si="37"/>
        <v>108.09805153991201</v>
      </c>
      <c r="CM19" s="49">
        <f t="shared" si="38"/>
        <v>116.14160419219294</v>
      </c>
      <c r="CN19" s="49">
        <f t="shared" si="39"/>
        <v>119.84726806399395</v>
      </c>
      <c r="CO19" s="49">
        <f t="shared" si="40"/>
        <v>125.59011019782899</v>
      </c>
      <c r="CP19" s="49">
        <f t="shared" si="41"/>
        <v>117.58438721191422</v>
      </c>
      <c r="CQ19" s="49">
        <f t="shared" si="42"/>
        <v>130.15766085668486</v>
      </c>
      <c r="CR19" s="49">
        <f t="shared" si="43"/>
        <v>123.49494623039352</v>
      </c>
      <c r="CS19" s="49">
        <f t="shared" si="44"/>
        <v>134.30346051464065</v>
      </c>
      <c r="CT19" s="49">
        <f t="shared" si="45"/>
        <v>129.91259851342772</v>
      </c>
      <c r="CU19" s="49">
        <f t="shared" si="46"/>
        <v>147.90031152647975</v>
      </c>
      <c r="CV19" s="49">
        <f t="shared" si="47"/>
        <v>122.75733354972206</v>
      </c>
      <c r="CW19" s="49">
        <f t="shared" si="48"/>
        <v>130.60738589351752</v>
      </c>
      <c r="CX19" s="49">
        <f t="shared" si="49"/>
        <v>144.86982566623146</v>
      </c>
      <c r="CY19" s="49">
        <f t="shared" si="50"/>
        <v>128.50003997761254</v>
      </c>
      <c r="CZ19" s="49">
        <f t="shared" si="51"/>
        <v>149.49411179300049</v>
      </c>
      <c r="DA19" s="49"/>
      <c r="DC19" s="49">
        <f t="shared" si="52"/>
        <v>98.292383336320526</v>
      </c>
      <c r="DD19" s="49">
        <f t="shared" si="53"/>
        <v>105.23025824157142</v>
      </c>
      <c r="DE19" s="49">
        <f t="shared" si="54"/>
        <v>94.695139920758123</v>
      </c>
      <c r="DF19" s="49">
        <f t="shared" si="55"/>
        <v>97.867187149351011</v>
      </c>
      <c r="DG19" s="49">
        <f t="shared" si="56"/>
        <v>96.321927581254457</v>
      </c>
      <c r="DH19" s="49">
        <f t="shared" si="57"/>
        <v>101.2711687776892</v>
      </c>
      <c r="DI19" s="49">
        <f t="shared" si="58"/>
        <v>80.977816147280862</v>
      </c>
      <c r="DJ19" s="49">
        <f t="shared" si="59"/>
        <v>103.81657546369243</v>
      </c>
      <c r="DK19" s="49">
        <f t="shared" si="60"/>
        <v>104.39418703496595</v>
      </c>
      <c r="DL19" s="49">
        <f t="shared" si="61"/>
        <v>93.809508824380572</v>
      </c>
      <c r="DM19" s="49">
        <f t="shared" si="62"/>
        <v>93.802002183424207</v>
      </c>
      <c r="DN19" s="49">
        <f t="shared" si="63"/>
        <v>90.307974339282552</v>
      </c>
      <c r="DO19" s="49">
        <f t="shared" si="64"/>
        <v>112.8505953322657</v>
      </c>
      <c r="DP19" s="49">
        <f t="shared" si="65"/>
        <v>91.691888444769305</v>
      </c>
      <c r="DQ19" s="49">
        <f t="shared" si="66"/>
        <v>92.448872245319109</v>
      </c>
      <c r="DR19" s="49">
        <f t="shared" si="67"/>
        <v>107.70822742646146</v>
      </c>
      <c r="DS19" s="49">
        <f t="shared" si="68"/>
        <v>69.013490609678968</v>
      </c>
      <c r="DT19" s="49">
        <f t="shared" si="69"/>
        <v>85.592465453148876</v>
      </c>
      <c r="DU19" s="49">
        <f t="shared" si="70"/>
        <v>124.46253161347609</v>
      </c>
      <c r="DV19" s="49">
        <f t="shared" si="71"/>
        <v>106.49923630983731</v>
      </c>
      <c r="DW19" s="49">
        <f t="shared" si="72"/>
        <v>106.32761862471168</v>
      </c>
      <c r="DX19" s="49">
        <f t="shared" si="73"/>
        <v>81.268852734940509</v>
      </c>
      <c r="DY19" s="49">
        <f t="shared" si="74"/>
        <v>93.388812405124625</v>
      </c>
      <c r="DZ19" s="49">
        <f t="shared" si="75"/>
        <v>78.358745066228892</v>
      </c>
      <c r="EA19" s="49"/>
    </row>
    <row r="20" spans="1:131">
      <c r="A20" s="5">
        <v>2007</v>
      </c>
      <c r="C20" s="4">
        <v>115777.4179265961</v>
      </c>
      <c r="D20" s="4">
        <v>28236.00620890416</v>
      </c>
      <c r="E20" s="4">
        <v>639.58659934211494</v>
      </c>
      <c r="F20" s="4">
        <v>3454.8515116862814</v>
      </c>
      <c r="G20" s="4">
        <v>4939.1406225041037</v>
      </c>
      <c r="H20" s="4">
        <v>2420.4830368371704</v>
      </c>
      <c r="I20" s="4">
        <v>2199.5515113014026</v>
      </c>
      <c r="J20" s="4">
        <v>4117.1315523091089</v>
      </c>
      <c r="K20" s="4">
        <v>4465.0004513359409</v>
      </c>
      <c r="L20" s="4">
        <v>4099.3441516545608</v>
      </c>
      <c r="M20" s="4">
        <v>13203.765850619156</v>
      </c>
      <c r="N20" s="4">
        <v>5348.2748768318943</v>
      </c>
      <c r="O20" s="4">
        <v>5153.603756386884</v>
      </c>
      <c r="P20" s="4">
        <v>8872.5531931632395</v>
      </c>
      <c r="Q20" s="4">
        <v>6165.4519193060878</v>
      </c>
      <c r="R20" s="4">
        <v>6582.3970919902276</v>
      </c>
      <c r="S20" s="4">
        <v>407.50922467565027</v>
      </c>
      <c r="T20" s="4">
        <v>2272.0117477268677</v>
      </c>
      <c r="U20" s="4">
        <v>595.20855388877351</v>
      </c>
      <c r="V20" s="4">
        <v>1176.546941053984</v>
      </c>
      <c r="W20" s="4">
        <v>5590.2130092873285</v>
      </c>
      <c r="X20" s="4">
        <v>623.80388851707835</v>
      </c>
      <c r="Y20" s="4">
        <v>4000.2600643233918</v>
      </c>
      <c r="Z20" s="4">
        <v>144.94317246876679</v>
      </c>
      <c r="AA20" s="4">
        <v>1069.7789904819226</v>
      </c>
      <c r="AC20" s="49">
        <f t="shared" si="3"/>
        <v>126.02812946698667</v>
      </c>
      <c r="AD20" s="49">
        <f t="shared" si="4"/>
        <v>125.63606044659829</v>
      </c>
      <c r="AE20" s="49">
        <f t="shared" si="5"/>
        <v>101.16602026609817</v>
      </c>
      <c r="AF20" s="49">
        <f t="shared" si="6"/>
        <v>128.39250444678427</v>
      </c>
      <c r="AG20" s="49">
        <f t="shared" si="7"/>
        <v>130.71087713403779</v>
      </c>
      <c r="AH20" s="49">
        <f t="shared" si="8"/>
        <v>130.99276610183165</v>
      </c>
      <c r="AI20" s="49">
        <f t="shared" si="9"/>
        <v>100.0024667350898</v>
      </c>
      <c r="AJ20" s="49">
        <f t="shared" si="10"/>
        <v>130.15920829610354</v>
      </c>
      <c r="AK20" s="49">
        <f t="shared" si="11"/>
        <v>136.57106702862907</v>
      </c>
      <c r="AL20" s="49">
        <f t="shared" si="12"/>
        <v>107.02673290015127</v>
      </c>
      <c r="AM20" s="49">
        <f t="shared" si="13"/>
        <v>113.07254442070098</v>
      </c>
      <c r="AN20" s="49">
        <f t="shared" si="14"/>
        <v>118.02107369368156</v>
      </c>
      <c r="AO20" s="49">
        <f t="shared" si="15"/>
        <v>152.519317112371</v>
      </c>
      <c r="AP20" s="49">
        <f t="shared" si="16"/>
        <v>106.66691462543054</v>
      </c>
      <c r="AQ20" s="49">
        <f t="shared" si="17"/>
        <v>130.24313341543262</v>
      </c>
      <c r="AR20" s="49">
        <f t="shared" si="18"/>
        <v>156.34848438509127</v>
      </c>
      <c r="AS20" s="49">
        <f t="shared" si="19"/>
        <v>122.97863251193503</v>
      </c>
      <c r="AT20" s="49">
        <f t="shared" si="20"/>
        <v>133.63009736202548</v>
      </c>
      <c r="AU20" s="49">
        <f t="shared" si="21"/>
        <v>186.71462916293154</v>
      </c>
      <c r="AV20" s="49">
        <f t="shared" si="22"/>
        <v>158.96245451892912</v>
      </c>
      <c r="AW20" s="49">
        <f t="shared" si="23"/>
        <v>153.92361232445592</v>
      </c>
      <c r="AX20" s="49">
        <f t="shared" si="24"/>
        <v>117.42568821986372</v>
      </c>
      <c r="AY20" s="49">
        <f t="shared" si="25"/>
        <v>134.7345578930971</v>
      </c>
      <c r="AZ20" s="49">
        <f t="shared" si="26"/>
        <v>125.95652139837216</v>
      </c>
      <c r="BA20" s="49">
        <f t="shared" si="27"/>
        <v>134.94287140870205</v>
      </c>
      <c r="BC20" s="49">
        <v>1140354.75</v>
      </c>
      <c r="BD20" s="49">
        <v>318553.75</v>
      </c>
      <c r="BE20" s="49">
        <v>7031.75</v>
      </c>
      <c r="BF20" s="49">
        <v>65241.25</v>
      </c>
      <c r="BG20" s="49">
        <v>47386.5</v>
      </c>
      <c r="BH20" s="49">
        <v>40140.25</v>
      </c>
      <c r="BI20" s="49">
        <v>32365.75</v>
      </c>
      <c r="BJ20" s="49">
        <v>33066</v>
      </c>
      <c r="BK20" s="49">
        <v>48743</v>
      </c>
      <c r="BL20" s="49">
        <v>10946.75</v>
      </c>
      <c r="BM20" s="49">
        <v>89258.75</v>
      </c>
      <c r="BN20" s="49">
        <v>60882</v>
      </c>
      <c r="BO20" s="49">
        <v>41613.25</v>
      </c>
      <c r="BP20" s="49">
        <v>40004.75</v>
      </c>
      <c r="BQ20" s="49">
        <v>88270.25</v>
      </c>
      <c r="BR20" s="49">
        <v>63749.5</v>
      </c>
      <c r="BS20" s="49">
        <v>2267.75</v>
      </c>
      <c r="BT20" s="49">
        <v>19388.75</v>
      </c>
      <c r="BU20" s="49">
        <v>6577.5</v>
      </c>
      <c r="BV20" s="49">
        <v>8042.75</v>
      </c>
      <c r="BW20" s="49">
        <v>68165.75</v>
      </c>
      <c r="BX20" s="49">
        <v>10659.5</v>
      </c>
      <c r="BY20" s="49">
        <v>35246.75</v>
      </c>
      <c r="BZ20" s="49">
        <v>2752.5</v>
      </c>
      <c r="CA20" s="49"/>
      <c r="CC20" s="49">
        <f t="shared" si="28"/>
        <v>127.69958611329477</v>
      </c>
      <c r="CD20" s="49">
        <f t="shared" si="29"/>
        <v>117.24401595132893</v>
      </c>
      <c r="CE20" s="49">
        <f t="shared" si="30"/>
        <v>102.89738430583502</v>
      </c>
      <c r="CF20" s="49">
        <f t="shared" si="31"/>
        <v>127.77119523706939</v>
      </c>
      <c r="CG20" s="49">
        <f t="shared" si="32"/>
        <v>140.69939205890867</v>
      </c>
      <c r="CH20" s="49">
        <f t="shared" si="33"/>
        <v>120.22538375140397</v>
      </c>
      <c r="CI20" s="49">
        <f t="shared" si="34"/>
        <v>129.88903603820532</v>
      </c>
      <c r="CJ20" s="49">
        <f t="shared" si="35"/>
        <v>121.95175923876964</v>
      </c>
      <c r="CK20" s="49">
        <f t="shared" si="36"/>
        <v>122.68794402109278</v>
      </c>
      <c r="CL20" s="49">
        <f t="shared" si="37"/>
        <v>110.08673790069139</v>
      </c>
      <c r="CM20" s="49">
        <f t="shared" si="38"/>
        <v>123.57658574405195</v>
      </c>
      <c r="CN20" s="49">
        <f t="shared" si="39"/>
        <v>127.99209536022873</v>
      </c>
      <c r="CO20" s="49">
        <f t="shared" si="40"/>
        <v>137.09087614686456</v>
      </c>
      <c r="CP20" s="49">
        <f t="shared" si="41"/>
        <v>123.09532601003109</v>
      </c>
      <c r="CQ20" s="49">
        <f t="shared" si="42"/>
        <v>143.28713755250288</v>
      </c>
      <c r="CR20" s="49">
        <f t="shared" si="43"/>
        <v>132.92430553021575</v>
      </c>
      <c r="CS20" s="49">
        <f t="shared" si="44"/>
        <v>160.97604259094942</v>
      </c>
      <c r="CT20" s="49">
        <f t="shared" si="45"/>
        <v>144.83808314346541</v>
      </c>
      <c r="CU20" s="49">
        <f t="shared" si="46"/>
        <v>163.92523364485982</v>
      </c>
      <c r="CV20" s="49">
        <f t="shared" si="47"/>
        <v>130.52704183064876</v>
      </c>
      <c r="CW20" s="49">
        <f t="shared" si="48"/>
        <v>153.47202287476853</v>
      </c>
      <c r="CX20" s="49">
        <f t="shared" si="49"/>
        <v>163.72782428384917</v>
      </c>
      <c r="CY20" s="49">
        <f t="shared" si="50"/>
        <v>140.90809146877749</v>
      </c>
      <c r="CZ20" s="49">
        <f t="shared" si="51"/>
        <v>182.61734947752529</v>
      </c>
      <c r="DA20" s="49"/>
      <c r="DC20" s="49">
        <f t="shared" si="52"/>
        <v>98.691102534329914</v>
      </c>
      <c r="DD20" s="49">
        <f t="shared" si="53"/>
        <v>107.15775933396303</v>
      </c>
      <c r="DE20" s="49">
        <f t="shared" si="54"/>
        <v>98.317387704831418</v>
      </c>
      <c r="DF20" s="49">
        <f t="shared" si="55"/>
        <v>100.48626704051887</v>
      </c>
      <c r="DG20" s="49">
        <f t="shared" si="56"/>
        <v>92.900811596478789</v>
      </c>
      <c r="DH20" s="49">
        <f t="shared" si="57"/>
        <v>108.9559974894253</v>
      </c>
      <c r="DI20" s="49">
        <f t="shared" si="58"/>
        <v>76.990691274108201</v>
      </c>
      <c r="DJ20" s="49">
        <f t="shared" si="59"/>
        <v>106.7300784413159</v>
      </c>
      <c r="DK20" s="49">
        <f t="shared" si="60"/>
        <v>111.31580052001644</v>
      </c>
      <c r="DL20" s="49">
        <f t="shared" si="61"/>
        <v>97.220369084511773</v>
      </c>
      <c r="DM20" s="49">
        <f t="shared" si="62"/>
        <v>91.499974481325594</v>
      </c>
      <c r="DN20" s="49">
        <f t="shared" si="63"/>
        <v>92.209658230467966</v>
      </c>
      <c r="DO20" s="49">
        <f t="shared" si="64"/>
        <v>111.25417051750259</v>
      </c>
      <c r="DP20" s="49">
        <f t="shared" si="65"/>
        <v>86.653911308328802</v>
      </c>
      <c r="DQ20" s="49">
        <f t="shared" si="66"/>
        <v>90.896598006020795</v>
      </c>
      <c r="DR20" s="49">
        <f t="shared" si="67"/>
        <v>117.62219389557077</v>
      </c>
      <c r="DS20" s="49">
        <f t="shared" si="68"/>
        <v>76.395611752260379</v>
      </c>
      <c r="DT20" s="49">
        <f t="shared" si="69"/>
        <v>92.261713536806369</v>
      </c>
      <c r="DU20" s="49">
        <f t="shared" si="70"/>
        <v>113.90231083485563</v>
      </c>
      <c r="DV20" s="49">
        <f t="shared" si="71"/>
        <v>121.78507402716876</v>
      </c>
      <c r="DW20" s="49">
        <f t="shared" si="72"/>
        <v>100.29424871141231</v>
      </c>
      <c r="DX20" s="49">
        <f t="shared" si="73"/>
        <v>71.720056583838144</v>
      </c>
      <c r="DY20" s="49">
        <f t="shared" si="74"/>
        <v>95.618751548381937</v>
      </c>
      <c r="DZ20" s="49">
        <f t="shared" si="75"/>
        <v>68.97292166310497</v>
      </c>
      <c r="EA20" s="49"/>
    </row>
    <row r="21" spans="1:131">
      <c r="A21" s="5">
        <v>2008</v>
      </c>
      <c r="C21" s="4">
        <v>119969.83451865797</v>
      </c>
      <c r="D21" s="4">
        <v>29859.582229323525</v>
      </c>
      <c r="E21" s="4">
        <v>678.31636006427857</v>
      </c>
      <c r="F21" s="4">
        <v>3160.0418015970045</v>
      </c>
      <c r="G21" s="4">
        <v>5110.619385038337</v>
      </c>
      <c r="H21" s="4">
        <v>2374.9565518355312</v>
      </c>
      <c r="I21" s="4">
        <v>2071.4018905407474</v>
      </c>
      <c r="J21" s="4">
        <v>4090.1985637418557</v>
      </c>
      <c r="K21" s="4">
        <v>4820.0286345841605</v>
      </c>
      <c r="L21" s="4">
        <v>3917.4490409937835</v>
      </c>
      <c r="M21" s="4">
        <v>14077.999920925402</v>
      </c>
      <c r="N21" s="4">
        <v>4902.6021484943949</v>
      </c>
      <c r="O21" s="4">
        <v>5263.810153284192</v>
      </c>
      <c r="P21" s="4">
        <v>9700.2760042612153</v>
      </c>
      <c r="Q21" s="4">
        <v>6487.3037558576034</v>
      </c>
      <c r="R21" s="4">
        <v>7032.965309051785</v>
      </c>
      <c r="S21" s="4">
        <v>638.67586713145738</v>
      </c>
      <c r="T21" s="4">
        <v>2331.6935486291218</v>
      </c>
      <c r="U21" s="4">
        <v>467.28851659455643</v>
      </c>
      <c r="V21" s="4">
        <v>1266.8687324650905</v>
      </c>
      <c r="W21" s="4">
        <v>5849.5168497580207</v>
      </c>
      <c r="X21" s="4">
        <v>598.96161472682843</v>
      </c>
      <c r="Y21" s="4">
        <v>3914.2863857042721</v>
      </c>
      <c r="Z21" s="4">
        <v>150.23322421433795</v>
      </c>
      <c r="AA21" s="4">
        <v>1204.7580298404787</v>
      </c>
      <c r="AC21" s="49">
        <f t="shared" si="3"/>
        <v>130.5917346199268</v>
      </c>
      <c r="AD21" s="49">
        <f t="shared" si="4"/>
        <v>132.86015912159897</v>
      </c>
      <c r="AE21" s="49">
        <f t="shared" si="5"/>
        <v>107.29206443611328</v>
      </c>
      <c r="AF21" s="49">
        <f t="shared" si="6"/>
        <v>117.43650333195843</v>
      </c>
      <c r="AG21" s="49">
        <f t="shared" si="7"/>
        <v>135.24894178410747</v>
      </c>
      <c r="AH21" s="49">
        <f t="shared" si="8"/>
        <v>128.52894375294593</v>
      </c>
      <c r="AI21" s="49">
        <f t="shared" si="9"/>
        <v>94.176152542679986</v>
      </c>
      <c r="AJ21" s="49">
        <f t="shared" si="10"/>
        <v>129.30774741261646</v>
      </c>
      <c r="AK21" s="49">
        <f t="shared" si="11"/>
        <v>147.43032187975405</v>
      </c>
      <c r="AL21" s="49">
        <f t="shared" si="12"/>
        <v>102.27776850381558</v>
      </c>
      <c r="AM21" s="49">
        <f t="shared" si="13"/>
        <v>120.55918663074576</v>
      </c>
      <c r="AN21" s="49">
        <f t="shared" si="14"/>
        <v>108.18635593408472</v>
      </c>
      <c r="AO21" s="49">
        <f t="shared" si="15"/>
        <v>155.78084151175099</v>
      </c>
      <c r="AP21" s="49">
        <f t="shared" si="16"/>
        <v>116.61789902673473</v>
      </c>
      <c r="AQ21" s="49">
        <f t="shared" si="17"/>
        <v>137.04214705411152</v>
      </c>
      <c r="AR21" s="49">
        <f t="shared" si="18"/>
        <v>167.05061263186462</v>
      </c>
      <c r="AS21" s="49">
        <f t="shared" si="19"/>
        <v>192.74038476237254</v>
      </c>
      <c r="AT21" s="49">
        <f t="shared" si="20"/>
        <v>137.14032783213128</v>
      </c>
      <c r="AU21" s="49">
        <f t="shared" si="21"/>
        <v>146.58660652305292</v>
      </c>
      <c r="AV21" s="49">
        <f t="shared" si="22"/>
        <v>171.16577013538392</v>
      </c>
      <c r="AW21" s="49">
        <f t="shared" si="23"/>
        <v>161.06340892049684</v>
      </c>
      <c r="AX21" s="49">
        <f t="shared" si="24"/>
        <v>112.74934498048279</v>
      </c>
      <c r="AY21" s="49">
        <f t="shared" si="25"/>
        <v>131.83883976654334</v>
      </c>
      <c r="AZ21" s="49">
        <f t="shared" si="26"/>
        <v>130.55360937802925</v>
      </c>
      <c r="BA21" s="49">
        <f t="shared" si="27"/>
        <v>151.96924724248652</v>
      </c>
      <c r="BC21" s="49">
        <v>1206831</v>
      </c>
      <c r="BD21" s="49">
        <v>335310</v>
      </c>
      <c r="BE21" s="49">
        <v>7112</v>
      </c>
      <c r="BF21" s="49">
        <v>66684.5</v>
      </c>
      <c r="BG21" s="49">
        <v>49582.75</v>
      </c>
      <c r="BH21" s="49">
        <v>42200.75</v>
      </c>
      <c r="BI21" s="49">
        <v>33313.75</v>
      </c>
      <c r="BJ21" s="49">
        <v>34270.75</v>
      </c>
      <c r="BK21" s="49">
        <v>50731.25</v>
      </c>
      <c r="BL21" s="49">
        <v>10668</v>
      </c>
      <c r="BM21" s="49">
        <v>92733.75</v>
      </c>
      <c r="BN21" s="49">
        <v>63925.75</v>
      </c>
      <c r="BO21" s="49">
        <v>45321.75</v>
      </c>
      <c r="BP21" s="49">
        <v>41769.25</v>
      </c>
      <c r="BQ21" s="49">
        <v>96002.25</v>
      </c>
      <c r="BR21" s="49">
        <v>67418</v>
      </c>
      <c r="BS21" s="49">
        <v>2619.75</v>
      </c>
      <c r="BT21" s="49">
        <v>21195</v>
      </c>
      <c r="BU21" s="49">
        <v>6587.75</v>
      </c>
      <c r="BV21" s="49">
        <v>8562.5</v>
      </c>
      <c r="BW21" s="49">
        <v>78561</v>
      </c>
      <c r="BX21" s="49">
        <v>11688.5</v>
      </c>
      <c r="BY21" s="49">
        <v>37199.5</v>
      </c>
      <c r="BZ21" s="49">
        <v>3372.5</v>
      </c>
      <c r="CA21" s="49"/>
      <c r="CC21" s="49">
        <f t="shared" si="28"/>
        <v>135.14375172172839</v>
      </c>
      <c r="CD21" s="49">
        <f t="shared" si="29"/>
        <v>123.41116997881866</v>
      </c>
      <c r="CE21" s="49">
        <f t="shared" si="30"/>
        <v>104.07170294494239</v>
      </c>
      <c r="CF21" s="49">
        <f t="shared" si="31"/>
        <v>130.59771645678697</v>
      </c>
      <c r="CG21" s="49">
        <f t="shared" si="32"/>
        <v>147.22046957696503</v>
      </c>
      <c r="CH21" s="49">
        <f t="shared" si="33"/>
        <v>126.39685511044551</v>
      </c>
      <c r="CI21" s="49">
        <f t="shared" si="34"/>
        <v>133.69351472830886</v>
      </c>
      <c r="CJ21" s="49">
        <f t="shared" si="35"/>
        <v>126.39503577487645</v>
      </c>
      <c r="CK21" s="49">
        <f t="shared" si="36"/>
        <v>127.69244322507976</v>
      </c>
      <c r="CL21" s="49">
        <f t="shared" si="37"/>
        <v>107.28346951602765</v>
      </c>
      <c r="CM21" s="49">
        <f t="shared" si="38"/>
        <v>128.38763939941438</v>
      </c>
      <c r="CN21" s="49">
        <f t="shared" si="39"/>
        <v>134.39096432400615</v>
      </c>
      <c r="CO21" s="49">
        <f t="shared" si="40"/>
        <v>149.30817506465269</v>
      </c>
      <c r="CP21" s="49">
        <f t="shared" si="41"/>
        <v>128.52472383765655</v>
      </c>
      <c r="CQ21" s="49">
        <f t="shared" si="42"/>
        <v>155.83832153075096</v>
      </c>
      <c r="CR21" s="49">
        <f t="shared" si="43"/>
        <v>140.57350771748932</v>
      </c>
      <c r="CS21" s="49">
        <f t="shared" si="44"/>
        <v>185.96273291925465</v>
      </c>
      <c r="CT21" s="49">
        <f t="shared" si="45"/>
        <v>158.33115452134615</v>
      </c>
      <c r="CU21" s="49">
        <f t="shared" si="46"/>
        <v>164.18068535825546</v>
      </c>
      <c r="CV21" s="49">
        <f t="shared" si="47"/>
        <v>138.96214549438065</v>
      </c>
      <c r="CW21" s="49">
        <f t="shared" si="48"/>
        <v>176.87644585535537</v>
      </c>
      <c r="CX21" s="49">
        <f t="shared" si="49"/>
        <v>179.53306197680669</v>
      </c>
      <c r="CY21" s="49">
        <f t="shared" si="50"/>
        <v>148.71471975693612</v>
      </c>
      <c r="CZ21" s="49">
        <f t="shared" si="51"/>
        <v>223.75186598109141</v>
      </c>
      <c r="DA21" s="49"/>
      <c r="DC21" s="49">
        <f t="shared" si="52"/>
        <v>96.631722115296498</v>
      </c>
      <c r="DD21" s="49">
        <f t="shared" si="53"/>
        <v>107.65651046368174</v>
      </c>
      <c r="DE21" s="49">
        <f t="shared" si="54"/>
        <v>103.09436801747596</v>
      </c>
      <c r="DF21" s="49">
        <f t="shared" si="55"/>
        <v>89.922325227498604</v>
      </c>
      <c r="DG21" s="49">
        <f t="shared" si="56"/>
        <v>91.868299410226385</v>
      </c>
      <c r="DH21" s="49">
        <f t="shared" si="57"/>
        <v>101.68682095819347</v>
      </c>
      <c r="DI21" s="49">
        <f t="shared" si="58"/>
        <v>70.441825644321028</v>
      </c>
      <c r="DJ21" s="49">
        <f t="shared" si="59"/>
        <v>102.30445097774874</v>
      </c>
      <c r="DK21" s="49">
        <f t="shared" si="60"/>
        <v>115.45735844358691</v>
      </c>
      <c r="DL21" s="49">
        <f t="shared" si="61"/>
        <v>95.334135785509574</v>
      </c>
      <c r="DM21" s="49">
        <f t="shared" si="62"/>
        <v>93.902487182341375</v>
      </c>
      <c r="DN21" s="49">
        <f t="shared" si="63"/>
        <v>80.501212621151993</v>
      </c>
      <c r="DO21" s="49">
        <f t="shared" si="64"/>
        <v>104.3351051905199</v>
      </c>
      <c r="DP21" s="49">
        <f t="shared" si="65"/>
        <v>90.735770943214249</v>
      </c>
      <c r="DQ21" s="49">
        <f t="shared" si="66"/>
        <v>87.938669839349842</v>
      </c>
      <c r="DR21" s="49">
        <f t="shared" si="67"/>
        <v>118.83506027863113</v>
      </c>
      <c r="DS21" s="49">
        <f t="shared" si="68"/>
        <v>103.64462908063454</v>
      </c>
      <c r="DT21" s="49">
        <f t="shared" si="69"/>
        <v>86.616135811503909</v>
      </c>
      <c r="DU21" s="49">
        <f t="shared" si="70"/>
        <v>89.28370971481155</v>
      </c>
      <c r="DV21" s="49">
        <f t="shared" si="71"/>
        <v>123.17438646793599</v>
      </c>
      <c r="DW21" s="49">
        <f t="shared" si="72"/>
        <v>91.059840184831614</v>
      </c>
      <c r="DX21" s="49">
        <f t="shared" si="73"/>
        <v>62.80143820810482</v>
      </c>
      <c r="DY21" s="49">
        <f t="shared" si="74"/>
        <v>88.652179140050677</v>
      </c>
      <c r="DZ21" s="49">
        <f t="shared" si="75"/>
        <v>58.347495251307514</v>
      </c>
      <c r="EA21" s="49"/>
    </row>
    <row r="22" spans="1:131">
      <c r="A22" s="5">
        <v>2009</v>
      </c>
      <c r="C22" s="4">
        <v>111260.23518814903</v>
      </c>
      <c r="D22" s="4">
        <v>29892.563072759833</v>
      </c>
      <c r="E22" s="4">
        <v>668.88789802541714</v>
      </c>
      <c r="F22" s="4">
        <v>2990.7805583522008</v>
      </c>
      <c r="G22" s="4">
        <v>4968.2890449692586</v>
      </c>
      <c r="H22" s="4">
        <v>2215.5662591997952</v>
      </c>
      <c r="I22" s="4">
        <v>1812.1336685020101</v>
      </c>
      <c r="J22" s="4">
        <v>3774.0358443968121</v>
      </c>
      <c r="K22" s="4">
        <v>4468.9461718208349</v>
      </c>
      <c r="L22" s="4">
        <v>3762.2389428498141</v>
      </c>
      <c r="M22" s="4">
        <v>14380.894567619238</v>
      </c>
      <c r="N22" s="4">
        <v>4796.6352904581727</v>
      </c>
      <c r="O22" s="4">
        <v>4696.2726894897532</v>
      </c>
      <c r="P22" s="4">
        <v>7770.1719623532063</v>
      </c>
      <c r="Q22" s="4">
        <v>5354.118187410334</v>
      </c>
      <c r="R22" s="4">
        <v>5583.7434755978111</v>
      </c>
      <c r="S22" s="4">
        <v>650.45535844474171</v>
      </c>
      <c r="T22" s="4">
        <v>1952.1071095365583</v>
      </c>
      <c r="U22" s="4">
        <v>332.87757822631465</v>
      </c>
      <c r="V22" s="4">
        <v>1209.0476172067426</v>
      </c>
      <c r="W22" s="4">
        <v>4841.1284710193549</v>
      </c>
      <c r="X22" s="4">
        <v>488.09121989186775</v>
      </c>
      <c r="Y22" s="4">
        <v>3493.2252203903481</v>
      </c>
      <c r="Z22" s="4">
        <v>139.34542869478653</v>
      </c>
      <c r="AA22" s="4">
        <v>1018.6795509338352</v>
      </c>
      <c r="AC22" s="49">
        <f t="shared" si="3"/>
        <v>121.11100399310557</v>
      </c>
      <c r="AD22" s="49">
        <f t="shared" si="4"/>
        <v>133.00690732702458</v>
      </c>
      <c r="AE22" s="49">
        <f t="shared" si="5"/>
        <v>105.80072615184852</v>
      </c>
      <c r="AF22" s="49">
        <f t="shared" si="6"/>
        <v>111.14625471997988</v>
      </c>
      <c r="AG22" s="49">
        <f t="shared" si="7"/>
        <v>131.48226960060057</v>
      </c>
      <c r="AH22" s="49">
        <f t="shared" si="8"/>
        <v>119.90298975765666</v>
      </c>
      <c r="AI22" s="49">
        <f t="shared" si="9"/>
        <v>82.388539651289122</v>
      </c>
      <c r="AJ22" s="49">
        <f t="shared" si="10"/>
        <v>119.3125629693081</v>
      </c>
      <c r="AK22" s="49">
        <f t="shared" si="11"/>
        <v>136.69175486790073</v>
      </c>
      <c r="AL22" s="49">
        <f t="shared" si="12"/>
        <v>98.225503287011037</v>
      </c>
      <c r="AM22" s="49">
        <f t="shared" si="13"/>
        <v>123.15307300987111</v>
      </c>
      <c r="AN22" s="49">
        <f t="shared" si="14"/>
        <v>105.84797156727575</v>
      </c>
      <c r="AO22" s="49">
        <f t="shared" si="15"/>
        <v>138.98474493441131</v>
      </c>
      <c r="AP22" s="49">
        <f t="shared" si="16"/>
        <v>93.413953265661164</v>
      </c>
      <c r="AQ22" s="49">
        <f t="shared" si="17"/>
        <v>113.10397656679199</v>
      </c>
      <c r="AR22" s="49">
        <f t="shared" si="18"/>
        <v>132.62794957587403</v>
      </c>
      <c r="AS22" s="49">
        <f t="shared" si="19"/>
        <v>196.29521406604519</v>
      </c>
      <c r="AT22" s="49">
        <f t="shared" si="20"/>
        <v>114.81466298290989</v>
      </c>
      <c r="AU22" s="49">
        <f t="shared" si="21"/>
        <v>104.42241323500137</v>
      </c>
      <c r="AV22" s="49">
        <f t="shared" si="22"/>
        <v>163.35359870068115</v>
      </c>
      <c r="AW22" s="49">
        <f t="shared" si="23"/>
        <v>133.29795854792783</v>
      </c>
      <c r="AX22" s="49">
        <f t="shared" si="24"/>
        <v>91.878951806672276</v>
      </c>
      <c r="AY22" s="49">
        <f t="shared" si="25"/>
        <v>117.65688933274838</v>
      </c>
      <c r="AZ22" s="49">
        <f t="shared" si="26"/>
        <v>121.09204712586457</v>
      </c>
      <c r="BA22" s="49">
        <f t="shared" si="27"/>
        <v>128.49714274759984</v>
      </c>
      <c r="BC22" s="49">
        <v>1180443.75</v>
      </c>
      <c r="BD22" s="49">
        <v>342549.25</v>
      </c>
      <c r="BE22" s="49">
        <v>7204.25</v>
      </c>
      <c r="BF22" s="49">
        <v>63490</v>
      </c>
      <c r="BG22" s="49">
        <v>47651.25</v>
      </c>
      <c r="BH22" s="49">
        <v>42113.75</v>
      </c>
      <c r="BI22" s="49">
        <v>30993</v>
      </c>
      <c r="BJ22" s="49">
        <v>34271.5</v>
      </c>
      <c r="BK22" s="49">
        <v>49487</v>
      </c>
      <c r="BL22" s="49">
        <v>10368.75</v>
      </c>
      <c r="BM22" s="49">
        <v>92165.5</v>
      </c>
      <c r="BN22" s="49">
        <v>61603.75</v>
      </c>
      <c r="BO22" s="49">
        <v>44277.5</v>
      </c>
      <c r="BP22" s="49">
        <v>38812.25</v>
      </c>
      <c r="BQ22" s="49">
        <v>89460.25</v>
      </c>
      <c r="BR22" s="49">
        <v>64049</v>
      </c>
      <c r="BS22" s="49">
        <v>2380.75</v>
      </c>
      <c r="BT22" s="49">
        <v>20653.5</v>
      </c>
      <c r="BU22" s="49">
        <v>5697.25</v>
      </c>
      <c r="BV22" s="49">
        <v>8270</v>
      </c>
      <c r="BW22" s="49">
        <v>74809.5</v>
      </c>
      <c r="BX22" s="49">
        <v>11232</v>
      </c>
      <c r="BY22" s="49">
        <v>35846.5</v>
      </c>
      <c r="BZ22" s="49">
        <v>3057.25</v>
      </c>
      <c r="CA22" s="49"/>
      <c r="CC22" s="49">
        <f t="shared" si="28"/>
        <v>132.18884588767276</v>
      </c>
      <c r="CD22" s="49">
        <f t="shared" si="29"/>
        <v>126.07558294672647</v>
      </c>
      <c r="CE22" s="49">
        <f t="shared" si="30"/>
        <v>105.42162063288825</v>
      </c>
      <c r="CF22" s="49">
        <f t="shared" si="31"/>
        <v>124.34147392334658</v>
      </c>
      <c r="CG22" s="49">
        <f t="shared" si="32"/>
        <v>141.48548438578649</v>
      </c>
      <c r="CH22" s="49">
        <f t="shared" si="33"/>
        <v>126.13627854736053</v>
      </c>
      <c r="CI22" s="49">
        <f t="shared" si="34"/>
        <v>124.37996628942933</v>
      </c>
      <c r="CJ22" s="49">
        <f t="shared" si="35"/>
        <v>126.39780187357086</v>
      </c>
      <c r="CK22" s="49">
        <f t="shared" si="36"/>
        <v>124.56061969455754</v>
      </c>
      <c r="CL22" s="49">
        <f t="shared" si="37"/>
        <v>104.27404148334381</v>
      </c>
      <c r="CM22" s="49">
        <f t="shared" si="38"/>
        <v>127.6009109851238</v>
      </c>
      <c r="CN22" s="49">
        <f t="shared" si="39"/>
        <v>129.50942880568462</v>
      </c>
      <c r="CO22" s="49">
        <f t="shared" si="40"/>
        <v>145.8679932135268</v>
      </c>
      <c r="CP22" s="49">
        <f t="shared" si="41"/>
        <v>119.42598233791809</v>
      </c>
      <c r="CQ22" s="49">
        <f t="shared" si="42"/>
        <v>145.21883813891199</v>
      </c>
      <c r="CR22" s="49">
        <f t="shared" si="43"/>
        <v>133.54879402826359</v>
      </c>
      <c r="CS22" s="49">
        <f t="shared" si="44"/>
        <v>168.99733806566104</v>
      </c>
      <c r="CT22" s="49">
        <f t="shared" si="45"/>
        <v>154.28603443767975</v>
      </c>
      <c r="CU22" s="49">
        <f t="shared" si="46"/>
        <v>141.98753894080997</v>
      </c>
      <c r="CV22" s="49">
        <f t="shared" si="47"/>
        <v>134.21511745851421</v>
      </c>
      <c r="CW22" s="49">
        <f t="shared" si="48"/>
        <v>168.43011769473665</v>
      </c>
      <c r="CX22" s="49">
        <f t="shared" si="49"/>
        <v>172.52131172720988</v>
      </c>
      <c r="CY22" s="49">
        <f t="shared" si="50"/>
        <v>143.30574878068282</v>
      </c>
      <c r="CZ22" s="49">
        <f t="shared" si="51"/>
        <v>202.83629125891522</v>
      </c>
      <c r="DA22" s="49"/>
      <c r="DC22" s="49">
        <f t="shared" si="52"/>
        <v>91.619684837871603</v>
      </c>
      <c r="DD22" s="49">
        <f t="shared" si="53"/>
        <v>105.49775318764694</v>
      </c>
      <c r="DE22" s="49">
        <f t="shared" si="54"/>
        <v>100.35960888922439</v>
      </c>
      <c r="DF22" s="49">
        <f t="shared" si="55"/>
        <v>89.387917975380262</v>
      </c>
      <c r="DG22" s="49">
        <f t="shared" si="56"/>
        <v>92.929864976176432</v>
      </c>
      <c r="DH22" s="49">
        <f t="shared" si="57"/>
        <v>95.05829023855064</v>
      </c>
      <c r="DI22" s="49">
        <f t="shared" si="58"/>
        <v>66.239396993863849</v>
      </c>
      <c r="DJ22" s="49">
        <f t="shared" si="59"/>
        <v>94.394491993341973</v>
      </c>
      <c r="DK22" s="49">
        <f t="shared" si="60"/>
        <v>109.7391416348848</v>
      </c>
      <c r="DL22" s="49">
        <f t="shared" si="61"/>
        <v>94.199382597730292</v>
      </c>
      <c r="DM22" s="49">
        <f t="shared" si="62"/>
        <v>96.514258447754159</v>
      </c>
      <c r="DN22" s="49">
        <f t="shared" si="63"/>
        <v>81.729934679960309</v>
      </c>
      <c r="DO22" s="49">
        <f t="shared" si="64"/>
        <v>95.281179834263199</v>
      </c>
      <c r="DP22" s="49">
        <f t="shared" si="65"/>
        <v>78.219120694644658</v>
      </c>
      <c r="DQ22" s="49">
        <f t="shared" si="66"/>
        <v>77.885195899033505</v>
      </c>
      <c r="DR22" s="49">
        <f t="shared" si="67"/>
        <v>99.310480892703026</v>
      </c>
      <c r="DS22" s="49">
        <f t="shared" si="68"/>
        <v>116.15284377424811</v>
      </c>
      <c r="DT22" s="49">
        <f t="shared" si="69"/>
        <v>74.416756773463248</v>
      </c>
      <c r="DU22" s="49">
        <f t="shared" si="70"/>
        <v>73.543364448715252</v>
      </c>
      <c r="DV22" s="49">
        <f t="shared" si="71"/>
        <v>121.71028256274754</v>
      </c>
      <c r="DW22" s="49">
        <f t="shared" si="72"/>
        <v>79.141403195785642</v>
      </c>
      <c r="DX22" s="49">
        <f t="shared" si="73"/>
        <v>53.256580817070862</v>
      </c>
      <c r="DY22" s="49">
        <f t="shared" si="74"/>
        <v>82.102002420581314</v>
      </c>
      <c r="DZ22" s="49">
        <f t="shared" si="75"/>
        <v>59.69939914317095</v>
      </c>
      <c r="EA22" s="49"/>
    </row>
    <row r="23" spans="1:131">
      <c r="A23" s="5">
        <v>2010</v>
      </c>
      <c r="C23" s="4">
        <v>123396.43715671627</v>
      </c>
      <c r="D23" s="4">
        <v>29556.025082759483</v>
      </c>
      <c r="E23" s="4">
        <v>662.84163779473658</v>
      </c>
      <c r="F23" s="4">
        <v>3585.8391017680106</v>
      </c>
      <c r="G23" s="4">
        <v>5551.5013574418272</v>
      </c>
      <c r="H23" s="4">
        <v>2749.4375752707401</v>
      </c>
      <c r="I23" s="4">
        <v>1991.9088312138604</v>
      </c>
      <c r="J23" s="4">
        <v>4120.0759926666733</v>
      </c>
      <c r="K23" s="4">
        <v>4827.2527730555248</v>
      </c>
      <c r="L23" s="4">
        <v>3970.786244953706</v>
      </c>
      <c r="M23" s="4">
        <v>15259.048895642212</v>
      </c>
      <c r="N23" s="4">
        <v>5603.1637539626508</v>
      </c>
      <c r="O23" s="4">
        <v>5199.4913077229958</v>
      </c>
      <c r="P23" s="4">
        <v>9575.4275902237096</v>
      </c>
      <c r="Q23" s="4">
        <v>6021.299487217676</v>
      </c>
      <c r="R23" s="4">
        <v>7546.7689800006428</v>
      </c>
      <c r="S23" s="4">
        <v>563.90331367362796</v>
      </c>
      <c r="T23" s="4">
        <v>1997.60212916404</v>
      </c>
      <c r="U23" s="4">
        <v>1126.0677961800932</v>
      </c>
      <c r="V23" s="4">
        <v>1219.2261367242409</v>
      </c>
      <c r="W23" s="4">
        <v>6576.8280709383562</v>
      </c>
      <c r="X23" s="4">
        <v>595.31629887089264</v>
      </c>
      <c r="Y23" s="4">
        <v>3760.5901991816636</v>
      </c>
      <c r="Z23" s="4">
        <v>154.4455801116784</v>
      </c>
      <c r="AA23" s="4">
        <v>1181.5890201772397</v>
      </c>
      <c r="AC23" s="49">
        <f t="shared" si="3"/>
        <v>134.32172211347176</v>
      </c>
      <c r="AD23" s="49">
        <f t="shared" si="4"/>
        <v>131.50948212668138</v>
      </c>
      <c r="AE23" s="49">
        <f t="shared" si="5"/>
        <v>104.84436451816153</v>
      </c>
      <c r="AF23" s="49">
        <f t="shared" si="6"/>
        <v>133.26039086249693</v>
      </c>
      <c r="AG23" s="49">
        <f t="shared" si="7"/>
        <v>146.9165725988438</v>
      </c>
      <c r="AH23" s="49">
        <f t="shared" si="8"/>
        <v>148.79527256660364</v>
      </c>
      <c r="AI23" s="49">
        <f t="shared" si="9"/>
        <v>90.562005758591241</v>
      </c>
      <c r="AJ23" s="49">
        <f t="shared" si="10"/>
        <v>130.25229398475508</v>
      </c>
      <c r="AK23" s="49">
        <f t="shared" si="11"/>
        <v>147.65128676209835</v>
      </c>
      <c r="AL23" s="49">
        <f t="shared" si="12"/>
        <v>103.67030996183281</v>
      </c>
      <c r="AM23" s="49">
        <f t="shared" si="13"/>
        <v>130.67328696905398</v>
      </c>
      <c r="AN23" s="49">
        <f t="shared" si="14"/>
        <v>123.64573952412748</v>
      </c>
      <c r="AO23" s="49">
        <f t="shared" si="15"/>
        <v>153.87734507194568</v>
      </c>
      <c r="AP23" s="49">
        <f t="shared" si="16"/>
        <v>115.11695619423409</v>
      </c>
      <c r="AQ23" s="49">
        <f t="shared" si="17"/>
        <v>127.19796094626462</v>
      </c>
      <c r="AR23" s="49">
        <f t="shared" si="18"/>
        <v>179.25474193334699</v>
      </c>
      <c r="AS23" s="49">
        <f t="shared" si="19"/>
        <v>170.17543207697418</v>
      </c>
      <c r="AT23" s="49">
        <f t="shared" si="20"/>
        <v>117.49048713231851</v>
      </c>
      <c r="AU23" s="49">
        <f t="shared" si="21"/>
        <v>353.24312730790439</v>
      </c>
      <c r="AV23" s="49">
        <f t="shared" si="22"/>
        <v>164.72881152850158</v>
      </c>
      <c r="AW23" s="49">
        <f t="shared" si="23"/>
        <v>181.08954571746671</v>
      </c>
      <c r="AX23" s="49">
        <f t="shared" si="24"/>
        <v>112.06314579025391</v>
      </c>
      <c r="AY23" s="49">
        <f t="shared" si="25"/>
        <v>126.66212940071837</v>
      </c>
      <c r="AZ23" s="49">
        <f t="shared" si="26"/>
        <v>134.21417294017462</v>
      </c>
      <c r="BA23" s="49">
        <f t="shared" si="27"/>
        <v>149.04668779846062</v>
      </c>
      <c r="BC23" s="49">
        <v>1207863.25</v>
      </c>
      <c r="BD23" s="49">
        <v>349009</v>
      </c>
      <c r="BE23" s="49">
        <v>6984</v>
      </c>
      <c r="BF23" s="49">
        <v>65604</v>
      </c>
      <c r="BG23" s="49">
        <v>48661.25</v>
      </c>
      <c r="BH23" s="49">
        <v>45800.25</v>
      </c>
      <c r="BI23" s="49">
        <v>30558</v>
      </c>
      <c r="BJ23" s="49">
        <v>34509.75</v>
      </c>
      <c r="BK23" s="49">
        <v>49349.5</v>
      </c>
      <c r="BL23" s="49">
        <v>9689.75</v>
      </c>
      <c r="BM23" s="49">
        <v>94056.25</v>
      </c>
      <c r="BN23" s="49">
        <v>63635.5</v>
      </c>
      <c r="BO23" s="49">
        <v>44373.5</v>
      </c>
      <c r="BP23" s="49">
        <v>39753.25</v>
      </c>
      <c r="BQ23" s="49">
        <v>90886.5</v>
      </c>
      <c r="BR23" s="49">
        <v>65733.75</v>
      </c>
      <c r="BS23" s="49">
        <v>2593</v>
      </c>
      <c r="BT23" s="49">
        <v>21211.25</v>
      </c>
      <c r="BU23" s="49">
        <v>8037.75</v>
      </c>
      <c r="BV23" s="49">
        <v>8405</v>
      </c>
      <c r="BW23" s="49">
        <v>77429.75</v>
      </c>
      <c r="BX23" s="49">
        <v>11542.5</v>
      </c>
      <c r="BY23" s="49">
        <v>36920</v>
      </c>
      <c r="BZ23" s="49">
        <v>3119.75</v>
      </c>
      <c r="CA23" s="49"/>
      <c r="CC23" s="49">
        <f t="shared" si="28"/>
        <v>135.25934548565618</v>
      </c>
      <c r="CD23" s="49">
        <f t="shared" si="29"/>
        <v>128.45310018531367</v>
      </c>
      <c r="CE23" s="49">
        <f t="shared" si="30"/>
        <v>102.19864642399854</v>
      </c>
      <c r="CF23" s="49">
        <f t="shared" si="31"/>
        <v>128.4816200231096</v>
      </c>
      <c r="CG23" s="49">
        <f t="shared" si="32"/>
        <v>144.48436351759614</v>
      </c>
      <c r="CH23" s="49">
        <f t="shared" si="33"/>
        <v>137.17783601647321</v>
      </c>
      <c r="CI23" s="49">
        <f t="shared" si="34"/>
        <v>122.63424030821093</v>
      </c>
      <c r="CJ23" s="49">
        <f t="shared" si="35"/>
        <v>127.27649922549236</v>
      </c>
      <c r="CK23" s="49">
        <f t="shared" si="36"/>
        <v>124.21452708017394</v>
      </c>
      <c r="CL23" s="49">
        <f t="shared" si="37"/>
        <v>97.445631678189812</v>
      </c>
      <c r="CM23" s="49">
        <f t="shared" si="38"/>
        <v>130.21860874019617</v>
      </c>
      <c r="CN23" s="49">
        <f t="shared" si="39"/>
        <v>133.78077238421596</v>
      </c>
      <c r="CO23" s="49">
        <f t="shared" si="40"/>
        <v>146.18425604111417</v>
      </c>
      <c r="CP23" s="49">
        <f t="shared" si="41"/>
        <v>122.32145604480138</v>
      </c>
      <c r="CQ23" s="49">
        <f t="shared" si="42"/>
        <v>147.53403810644645</v>
      </c>
      <c r="CR23" s="49">
        <f t="shared" si="43"/>
        <v>137.06167214875128</v>
      </c>
      <c r="CS23" s="49">
        <f t="shared" si="44"/>
        <v>184.06388642413486</v>
      </c>
      <c r="CT23" s="49">
        <f t="shared" si="45"/>
        <v>158.45254547491876</v>
      </c>
      <c r="CU23" s="49">
        <f t="shared" si="46"/>
        <v>200.31775700934577</v>
      </c>
      <c r="CV23" s="49">
        <f t="shared" si="47"/>
        <v>136.40605347506795</v>
      </c>
      <c r="CW23" s="49">
        <f t="shared" si="48"/>
        <v>174.32948897632033</v>
      </c>
      <c r="CX23" s="49">
        <f t="shared" si="49"/>
        <v>177.29053068120729</v>
      </c>
      <c r="CY23" s="49">
        <f t="shared" si="50"/>
        <v>147.59734548652753</v>
      </c>
      <c r="CZ23" s="49">
        <f t="shared" si="51"/>
        <v>206.98291590645215</v>
      </c>
      <c r="DA23" s="49"/>
      <c r="DC23" s="49">
        <f t="shared" si="52"/>
        <v>99.306795867732589</v>
      </c>
      <c r="DD23" s="49">
        <f t="shared" si="53"/>
        <v>102.37937576980111</v>
      </c>
      <c r="DE23" s="49">
        <f t="shared" si="54"/>
        <v>102.58879954553069</v>
      </c>
      <c r="DF23" s="49">
        <f t="shared" si="55"/>
        <v>103.71941981937012</v>
      </c>
      <c r="DG23" s="49">
        <f t="shared" si="56"/>
        <v>101.68337183487088</v>
      </c>
      <c r="DH23" s="49">
        <f t="shared" si="57"/>
        <v>108.46888745841954</v>
      </c>
      <c r="DI23" s="49">
        <f t="shared" si="58"/>
        <v>73.847243258478187</v>
      </c>
      <c r="DJ23" s="49">
        <f t="shared" si="59"/>
        <v>102.33805516129932</v>
      </c>
      <c r="DK23" s="49">
        <f t="shared" si="60"/>
        <v>118.86796998131888</v>
      </c>
      <c r="DL23" s="49">
        <f t="shared" si="61"/>
        <v>106.38784743496737</v>
      </c>
      <c r="DM23" s="49">
        <f t="shared" si="62"/>
        <v>100.34916532533759</v>
      </c>
      <c r="DN23" s="49">
        <f t="shared" si="63"/>
        <v>92.424148343993068</v>
      </c>
      <c r="DO23" s="49">
        <f t="shared" si="64"/>
        <v>105.26259751848232</v>
      </c>
      <c r="DP23" s="49">
        <f t="shared" si="65"/>
        <v>94.110191226035951</v>
      </c>
      <c r="DQ23" s="49">
        <f t="shared" si="66"/>
        <v>86.216009931545926</v>
      </c>
      <c r="DR23" s="49">
        <f t="shared" si="67"/>
        <v>130.78400337827784</v>
      </c>
      <c r="DS23" s="49">
        <f t="shared" si="68"/>
        <v>92.454546833180629</v>
      </c>
      <c r="DT23" s="49">
        <f t="shared" si="69"/>
        <v>74.148690246769121</v>
      </c>
      <c r="DU23" s="49">
        <f t="shared" si="70"/>
        <v>176.3413950823261</v>
      </c>
      <c r="DV23" s="49">
        <f t="shared" si="71"/>
        <v>120.76356388289646</v>
      </c>
      <c r="DW23" s="49">
        <f t="shared" si="72"/>
        <v>103.87774712175322</v>
      </c>
      <c r="DX23" s="49">
        <f t="shared" si="73"/>
        <v>63.20875985856167</v>
      </c>
      <c r="DY23" s="49">
        <f t="shared" si="74"/>
        <v>85.815994171981842</v>
      </c>
      <c r="DZ23" s="49">
        <f t="shared" si="75"/>
        <v>64.843116327935959</v>
      </c>
      <c r="EA23" s="49"/>
    </row>
    <row r="24" spans="1:131">
      <c r="A24" s="5">
        <v>2011</v>
      </c>
      <c r="C24" s="4">
        <v>132856.75955809592</v>
      </c>
      <c r="D24" s="4">
        <v>31006.99394515016</v>
      </c>
      <c r="E24" s="4">
        <v>664.38682188639211</v>
      </c>
      <c r="F24" s="4">
        <v>3733.3155807291068</v>
      </c>
      <c r="G24" s="4">
        <v>6132.5834883583257</v>
      </c>
      <c r="H24" s="4">
        <v>2757.0860741545102</v>
      </c>
      <c r="I24" s="4">
        <v>2176.9419339891774</v>
      </c>
      <c r="J24" s="4">
        <v>4289.4891587189632</v>
      </c>
      <c r="K24" s="4">
        <v>5502.7852745258315</v>
      </c>
      <c r="L24" s="4">
        <v>3942.252459966192</v>
      </c>
      <c r="M24" s="4">
        <v>16241.498730605112</v>
      </c>
      <c r="N24" s="4">
        <v>5939.3635664417188</v>
      </c>
      <c r="O24" s="4">
        <v>5625.3395268712629</v>
      </c>
      <c r="P24" s="4">
        <v>10051.512385856779</v>
      </c>
      <c r="Q24" s="4">
        <v>6452.4458570327379</v>
      </c>
      <c r="R24" s="4">
        <v>8997.3561639180789</v>
      </c>
      <c r="S24" s="4">
        <v>555.85799980778677</v>
      </c>
      <c r="T24" s="4">
        <v>2052.3197204283942</v>
      </c>
      <c r="U24" s="4">
        <v>2016.7650112484728</v>
      </c>
      <c r="V24" s="4">
        <v>1107.9578859431576</v>
      </c>
      <c r="W24" s="4">
        <v>7390.328002029235</v>
      </c>
      <c r="X24" s="4">
        <v>560.99305006649797</v>
      </c>
      <c r="Y24" s="4">
        <v>4096.4131729951896</v>
      </c>
      <c r="Z24" s="4">
        <v>166.10102054649462</v>
      </c>
      <c r="AA24" s="4">
        <v>1396.6727268263539</v>
      </c>
      <c r="AC24" s="49">
        <f t="shared" si="3"/>
        <v>144.61964339857428</v>
      </c>
      <c r="AD24" s="49">
        <f t="shared" si="4"/>
        <v>137.96556555267102</v>
      </c>
      <c r="AE24" s="49">
        <f t="shared" si="5"/>
        <v>105.08877258626687</v>
      </c>
      <c r="AF24" s="49">
        <f t="shared" si="6"/>
        <v>138.74105317656748</v>
      </c>
      <c r="AG24" s="49">
        <f t="shared" si="7"/>
        <v>162.29450184283917</v>
      </c>
      <c r="AH24" s="49">
        <f t="shared" si="8"/>
        <v>149.20919739485649</v>
      </c>
      <c r="AI24" s="49">
        <f t="shared" si="9"/>
        <v>98.974523769697512</v>
      </c>
      <c r="AJ24" s="49">
        <f t="shared" si="10"/>
        <v>135.60813051515092</v>
      </c>
      <c r="AK24" s="49">
        <f t="shared" si="11"/>
        <v>168.31381424531838</v>
      </c>
      <c r="AL24" s="49">
        <f t="shared" si="12"/>
        <v>102.9253425544839</v>
      </c>
      <c r="AM24" s="49">
        <f t="shared" si="13"/>
        <v>139.08665205457189</v>
      </c>
      <c r="AN24" s="49">
        <f t="shared" si="14"/>
        <v>131.06470428532128</v>
      </c>
      <c r="AO24" s="49">
        <f t="shared" si="15"/>
        <v>166.48019205984616</v>
      </c>
      <c r="AP24" s="49">
        <f t="shared" si="16"/>
        <v>120.84050556550061</v>
      </c>
      <c r="AQ24" s="49">
        <f t="shared" si="17"/>
        <v>136.3057854659184</v>
      </c>
      <c r="AR24" s="49">
        <f t="shared" si="18"/>
        <v>213.70983549643606</v>
      </c>
      <c r="AS24" s="49">
        <f t="shared" si="19"/>
        <v>167.74750741308969</v>
      </c>
      <c r="AT24" s="49">
        <f t="shared" si="20"/>
        <v>120.70874384044808</v>
      </c>
      <c r="AU24" s="49">
        <f t="shared" si="21"/>
        <v>632.65141054139099</v>
      </c>
      <c r="AV24" s="49">
        <f t="shared" si="22"/>
        <v>149.69543407707258</v>
      </c>
      <c r="AW24" s="49">
        <f t="shared" si="23"/>
        <v>203.48884388574299</v>
      </c>
      <c r="AX24" s="49">
        <f t="shared" si="24"/>
        <v>105.60209098282255</v>
      </c>
      <c r="AY24" s="49">
        <f t="shared" si="25"/>
        <v>137.97313398030781</v>
      </c>
      <c r="AZ24" s="49">
        <f t="shared" si="26"/>
        <v>144.34282341421977</v>
      </c>
      <c r="BA24" s="49">
        <f t="shared" si="27"/>
        <v>176.1775374661882</v>
      </c>
      <c r="BC24" s="49">
        <v>1261331</v>
      </c>
      <c r="BD24" s="49">
        <v>362724</v>
      </c>
      <c r="BE24" s="49">
        <v>7309.5</v>
      </c>
      <c r="BF24" s="49">
        <v>67004.5</v>
      </c>
      <c r="BG24" s="49">
        <v>49697.5</v>
      </c>
      <c r="BH24" s="49">
        <v>46889.75</v>
      </c>
      <c r="BI24" s="49">
        <v>31301.25</v>
      </c>
      <c r="BJ24" s="49">
        <v>34976.75</v>
      </c>
      <c r="BK24" s="49">
        <v>49468.25</v>
      </c>
      <c r="BL24" s="49">
        <v>9493</v>
      </c>
      <c r="BM24" s="49">
        <v>97108</v>
      </c>
      <c r="BN24" s="49">
        <v>66546</v>
      </c>
      <c r="BO24" s="49">
        <v>47090.75</v>
      </c>
      <c r="BP24" s="49">
        <v>41353</v>
      </c>
      <c r="BQ24" s="49">
        <v>96396</v>
      </c>
      <c r="BR24" s="49">
        <v>69752</v>
      </c>
      <c r="BS24" s="49">
        <v>3053.25</v>
      </c>
      <c r="BT24" s="49">
        <v>22387.75</v>
      </c>
      <c r="BU24" s="49">
        <v>11332.25</v>
      </c>
      <c r="BV24" s="49">
        <v>8684</v>
      </c>
      <c r="BW24" s="49">
        <v>84493</v>
      </c>
      <c r="BX24" s="49">
        <v>12057.5</v>
      </c>
      <c r="BY24" s="49">
        <v>38726.5</v>
      </c>
      <c r="BZ24" s="49">
        <v>3486.5</v>
      </c>
      <c r="CA24" s="49"/>
      <c r="CC24" s="49">
        <f t="shared" si="28"/>
        <v>141.24678890658208</v>
      </c>
      <c r="CD24" s="49">
        <f t="shared" si="29"/>
        <v>133.50091920729184</v>
      </c>
      <c r="CE24" s="49">
        <f t="shared" si="30"/>
        <v>106.96177062374245</v>
      </c>
      <c r="CF24" s="49">
        <f t="shared" si="31"/>
        <v>131.22441785315604</v>
      </c>
      <c r="CG24" s="49">
        <f t="shared" si="32"/>
        <v>147.56118381496023</v>
      </c>
      <c r="CH24" s="49">
        <f t="shared" si="33"/>
        <v>140.44103332085359</v>
      </c>
      <c r="CI24" s="49">
        <f t="shared" si="34"/>
        <v>125.61702383818927</v>
      </c>
      <c r="CJ24" s="49">
        <f t="shared" si="35"/>
        <v>128.99885667920631</v>
      </c>
      <c r="CK24" s="49">
        <f t="shared" si="36"/>
        <v>124.5134252471416</v>
      </c>
      <c r="CL24" s="49">
        <f t="shared" si="37"/>
        <v>95.467001885606535</v>
      </c>
      <c r="CM24" s="49">
        <f t="shared" si="38"/>
        <v>134.44368298271482</v>
      </c>
      <c r="CN24" s="49">
        <f t="shared" si="39"/>
        <v>139.89951016460992</v>
      </c>
      <c r="CO24" s="49">
        <f t="shared" si="40"/>
        <v>155.13597654384029</v>
      </c>
      <c r="CP24" s="49">
        <f t="shared" si="41"/>
        <v>127.24391519739069</v>
      </c>
      <c r="CQ24" s="49">
        <f t="shared" si="42"/>
        <v>156.47748716595987</v>
      </c>
      <c r="CR24" s="49">
        <f t="shared" si="43"/>
        <v>145.44013928491376</v>
      </c>
      <c r="CS24" s="49">
        <f t="shared" si="44"/>
        <v>216.734693877551</v>
      </c>
      <c r="CT24" s="49">
        <f t="shared" si="45"/>
        <v>167.24125051357711</v>
      </c>
      <c r="CU24" s="49">
        <f t="shared" si="46"/>
        <v>282.4236760124611</v>
      </c>
      <c r="CV24" s="49">
        <f t="shared" si="47"/>
        <v>140.93398790927901</v>
      </c>
      <c r="CW24" s="49">
        <f t="shared" si="48"/>
        <v>190.2320685792765</v>
      </c>
      <c r="CX24" s="49">
        <f t="shared" si="49"/>
        <v>185.2008294293833</v>
      </c>
      <c r="CY24" s="49">
        <f t="shared" si="50"/>
        <v>154.81930119133284</v>
      </c>
      <c r="CZ24" s="49">
        <f t="shared" si="51"/>
        <v>231.31530933819872</v>
      </c>
      <c r="DA24" s="49"/>
      <c r="DC24" s="49">
        <f t="shared" si="52"/>
        <v>102.3879158727091</v>
      </c>
      <c r="DD24" s="49">
        <f t="shared" si="53"/>
        <v>103.34428135168625</v>
      </c>
      <c r="DE24" s="49">
        <f t="shared" si="54"/>
        <v>98.248908907777718</v>
      </c>
      <c r="DF24" s="49">
        <f t="shared" si="55"/>
        <v>105.72807671497753</v>
      </c>
      <c r="DG24" s="49">
        <f t="shared" si="56"/>
        <v>109.98454854249091</v>
      </c>
      <c r="DH24" s="49">
        <f t="shared" si="57"/>
        <v>106.24330643735085</v>
      </c>
      <c r="DI24" s="49">
        <f t="shared" si="58"/>
        <v>78.79069312865532</v>
      </c>
      <c r="DJ24" s="49">
        <f t="shared" si="59"/>
        <v>105.12351349933317</v>
      </c>
      <c r="DK24" s="49">
        <f t="shared" si="60"/>
        <v>135.1772420614397</v>
      </c>
      <c r="DL24" s="49">
        <f t="shared" si="61"/>
        <v>107.81248025135883</v>
      </c>
      <c r="DM24" s="49">
        <f t="shared" si="62"/>
        <v>103.45346762960519</v>
      </c>
      <c r="DN24" s="49">
        <f t="shared" si="63"/>
        <v>93.684891484685437</v>
      </c>
      <c r="DO24" s="49">
        <f t="shared" si="64"/>
        <v>107.31243375568664</v>
      </c>
      <c r="DP24" s="49">
        <f t="shared" si="65"/>
        <v>94.96761033959335</v>
      </c>
      <c r="DQ24" s="49">
        <f t="shared" si="66"/>
        <v>87.108879324827498</v>
      </c>
      <c r="DR24" s="49">
        <f t="shared" si="67"/>
        <v>146.9400652028967</v>
      </c>
      <c r="DS24" s="49">
        <f t="shared" si="68"/>
        <v>77.397625830898264</v>
      </c>
      <c r="DT24" s="49">
        <f t="shared" si="69"/>
        <v>72.176417881214434</v>
      </c>
      <c r="DU24" s="49">
        <f t="shared" si="70"/>
        <v>224.00792294534014</v>
      </c>
      <c r="DV24" s="49">
        <f t="shared" si="71"/>
        <v>106.21670208710295</v>
      </c>
      <c r="DW24" s="49">
        <f t="shared" si="72"/>
        <v>106.96873844955428</v>
      </c>
      <c r="DX24" s="49">
        <f t="shared" si="73"/>
        <v>57.02031211641436</v>
      </c>
      <c r="DY24" s="49">
        <f t="shared" si="74"/>
        <v>89.118819758651568</v>
      </c>
      <c r="DZ24" s="49">
        <f t="shared" si="75"/>
        <v>62.400895049787096</v>
      </c>
      <c r="EA24" s="49"/>
    </row>
    <row r="25" spans="1:131">
      <c r="A25" s="5">
        <v>2012</v>
      </c>
      <c r="C25" s="4">
        <v>128986.20871831839</v>
      </c>
      <c r="D25" s="4">
        <v>30951.380688508052</v>
      </c>
      <c r="E25" s="4">
        <v>672.21927574527797</v>
      </c>
      <c r="F25" s="4">
        <v>3397.4237248823906</v>
      </c>
      <c r="G25" s="4">
        <v>5660.5764914940864</v>
      </c>
      <c r="H25" s="4">
        <v>2523.6705660562984</v>
      </c>
      <c r="I25" s="4">
        <v>2022.7684683016294</v>
      </c>
      <c r="J25" s="4">
        <v>4149.9810644941344</v>
      </c>
      <c r="K25" s="4">
        <v>5060.914253371604</v>
      </c>
      <c r="L25" s="4">
        <v>4044.8167649715369</v>
      </c>
      <c r="M25" s="4">
        <v>16953.397905474965</v>
      </c>
      <c r="N25" s="4">
        <v>5930.4503036007563</v>
      </c>
      <c r="O25" s="4">
        <v>5381.6756674127209</v>
      </c>
      <c r="P25" s="4">
        <v>9475.4288999296059</v>
      </c>
      <c r="Q25" s="4">
        <v>6059.1669455779547</v>
      </c>
      <c r="R25" s="4">
        <v>8102.7559577897973</v>
      </c>
      <c r="S25" s="4">
        <v>507.22337964133158</v>
      </c>
      <c r="T25" s="4">
        <v>1814.3539168879238</v>
      </c>
      <c r="U25" s="4">
        <v>2425.507243379343</v>
      </c>
      <c r="V25" s="4">
        <v>1150.4504502984955</v>
      </c>
      <c r="W25" s="4">
        <v>6786.8306835543353</v>
      </c>
      <c r="X25" s="4">
        <v>422.41699794211672</v>
      </c>
      <c r="Y25" s="4">
        <v>4026.5785439970132</v>
      </c>
      <c r="Z25" s="4">
        <v>161.16070645098779</v>
      </c>
      <c r="AA25" s="4">
        <v>1305.0598185560386</v>
      </c>
      <c r="AC25" s="49">
        <f t="shared" si="3"/>
        <v>140.40640137711807</v>
      </c>
      <c r="AD25" s="49">
        <f t="shared" si="4"/>
        <v>137.71811446410607</v>
      </c>
      <c r="AE25" s="49">
        <f t="shared" si="5"/>
        <v>106.32766374914675</v>
      </c>
      <c r="AF25" s="49">
        <f t="shared" si="6"/>
        <v>126.25831797085418</v>
      </c>
      <c r="AG25" s="49">
        <f t="shared" si="7"/>
        <v>149.80316918216909</v>
      </c>
      <c r="AH25" s="49">
        <f t="shared" si="8"/>
        <v>136.57711421496265</v>
      </c>
      <c r="AI25" s="49">
        <f t="shared" si="9"/>
        <v>91.965037156342248</v>
      </c>
      <c r="AJ25" s="49">
        <f t="shared" si="10"/>
        <v>131.19771446103726</v>
      </c>
      <c r="AK25" s="49">
        <f t="shared" si="11"/>
        <v>154.79829560074427</v>
      </c>
      <c r="AL25" s="49">
        <f t="shared" si="12"/>
        <v>105.60311784506695</v>
      </c>
      <c r="AM25" s="49">
        <f t="shared" si="13"/>
        <v>145.18311362350809</v>
      </c>
      <c r="AN25" s="49">
        <f t="shared" si="14"/>
        <v>130.86801416096711</v>
      </c>
      <c r="AO25" s="49">
        <f t="shared" si="15"/>
        <v>159.26903512844166</v>
      </c>
      <c r="AP25" s="49">
        <f t="shared" si="16"/>
        <v>113.91475976576129</v>
      </c>
      <c r="AQ25" s="49">
        <f t="shared" si="17"/>
        <v>127.99789848464316</v>
      </c>
      <c r="AR25" s="49">
        <f t="shared" si="18"/>
        <v>192.46083085511069</v>
      </c>
      <c r="AS25" s="49">
        <f t="shared" si="19"/>
        <v>153.07049222265189</v>
      </c>
      <c r="AT25" s="49">
        <f t="shared" si="20"/>
        <v>106.71260428361666</v>
      </c>
      <c r="AU25" s="49">
        <f t="shared" si="21"/>
        <v>760.87227329096413</v>
      </c>
      <c r="AV25" s="49">
        <f t="shared" si="22"/>
        <v>155.43657545701359</v>
      </c>
      <c r="AW25" s="49">
        <f t="shared" si="23"/>
        <v>186.87185860567376</v>
      </c>
      <c r="AX25" s="49">
        <f t="shared" si="24"/>
        <v>79.516347384493429</v>
      </c>
      <c r="AY25" s="49">
        <f t="shared" si="25"/>
        <v>135.62100244075768</v>
      </c>
      <c r="AZ25" s="49">
        <f t="shared" si="26"/>
        <v>140.0496596350188</v>
      </c>
      <c r="BA25" s="49">
        <f t="shared" si="27"/>
        <v>164.62140390019883</v>
      </c>
      <c r="BC25" s="49">
        <v>1280298</v>
      </c>
      <c r="BD25" s="49">
        <v>368711.25</v>
      </c>
      <c r="BE25" s="49">
        <v>7156</v>
      </c>
      <c r="BF25" s="49">
        <v>70242.75</v>
      </c>
      <c r="BG25" s="49">
        <v>49041.5</v>
      </c>
      <c r="BH25" s="49">
        <v>44074.5</v>
      </c>
      <c r="BI25" s="49">
        <v>30796</v>
      </c>
      <c r="BJ25" s="49">
        <v>35204.75</v>
      </c>
      <c r="BK25" s="49">
        <v>48969</v>
      </c>
      <c r="BL25" s="49">
        <v>9461.5</v>
      </c>
      <c r="BM25" s="49">
        <v>101950.25</v>
      </c>
      <c r="BN25" s="49">
        <v>67965.75</v>
      </c>
      <c r="BO25" s="49">
        <v>46488.5</v>
      </c>
      <c r="BP25" s="49">
        <v>40514.25</v>
      </c>
      <c r="BQ25" s="49">
        <v>97518</v>
      </c>
      <c r="BR25" s="49">
        <v>71790.25</v>
      </c>
      <c r="BS25" s="49">
        <v>3284.25</v>
      </c>
      <c r="BT25" s="49">
        <v>22840.75</v>
      </c>
      <c r="BU25" s="49">
        <v>13593.75</v>
      </c>
      <c r="BV25" s="49">
        <v>8671.25</v>
      </c>
      <c r="BW25" s="49">
        <v>87063</v>
      </c>
      <c r="BX25" s="49">
        <v>12079.25</v>
      </c>
      <c r="BY25" s="49">
        <v>39182.75</v>
      </c>
      <c r="BZ25" s="49">
        <v>3698.75</v>
      </c>
      <c r="CA25" s="49"/>
      <c r="CC25" s="49">
        <f t="shared" si="28"/>
        <v>143.37075782924487</v>
      </c>
      <c r="CD25" s="49">
        <f t="shared" si="29"/>
        <v>135.70453236364173</v>
      </c>
      <c r="CE25" s="49">
        <f t="shared" si="30"/>
        <v>104.71556612401682</v>
      </c>
      <c r="CF25" s="49">
        <f t="shared" si="31"/>
        <v>137.56634221813127</v>
      </c>
      <c r="CG25" s="49">
        <f t="shared" si="32"/>
        <v>145.61339697291359</v>
      </c>
      <c r="CH25" s="49">
        <f t="shared" si="33"/>
        <v>132.00898539872708</v>
      </c>
      <c r="CI25" s="49">
        <f t="shared" si="34"/>
        <v>123.58937314391203</v>
      </c>
      <c r="CJ25" s="49">
        <f t="shared" si="35"/>
        <v>129.83975068230436</v>
      </c>
      <c r="CK25" s="49">
        <f t="shared" si="36"/>
        <v>123.25679442727966</v>
      </c>
      <c r="CL25" s="49">
        <f t="shared" si="37"/>
        <v>95.150219987429281</v>
      </c>
      <c r="CM25" s="49">
        <f t="shared" si="38"/>
        <v>141.14766127413313</v>
      </c>
      <c r="CN25" s="49">
        <f t="shared" si="39"/>
        <v>142.88424748249838</v>
      </c>
      <c r="CO25" s="49">
        <f t="shared" si="40"/>
        <v>153.15192146139782</v>
      </c>
      <c r="CP25" s="49">
        <f t="shared" si="41"/>
        <v>124.66306655589403</v>
      </c>
      <c r="CQ25" s="49">
        <f t="shared" si="42"/>
        <v>158.298804861717</v>
      </c>
      <c r="CR25" s="49">
        <f t="shared" si="43"/>
        <v>149.69010149241282</v>
      </c>
      <c r="CS25" s="49">
        <f t="shared" si="44"/>
        <v>233.13220940550133</v>
      </c>
      <c r="CT25" s="49">
        <f t="shared" si="45"/>
        <v>170.62525678855562</v>
      </c>
      <c r="CU25" s="49">
        <f t="shared" si="46"/>
        <v>338.78504672897196</v>
      </c>
      <c r="CV25" s="49">
        <f t="shared" si="47"/>
        <v>140.72706617438229</v>
      </c>
      <c r="CW25" s="49">
        <f t="shared" si="48"/>
        <v>196.01830431772512</v>
      </c>
      <c r="CX25" s="49">
        <f t="shared" si="49"/>
        <v>185.53490515321405</v>
      </c>
      <c r="CY25" s="49">
        <f t="shared" si="50"/>
        <v>156.64327976333254</v>
      </c>
      <c r="CZ25" s="49">
        <f t="shared" si="51"/>
        <v>245.39724664123406</v>
      </c>
      <c r="DA25" s="49"/>
      <c r="DC25" s="49">
        <f t="shared" si="52"/>
        <v>97.932384192558047</v>
      </c>
      <c r="DD25" s="49">
        <f t="shared" si="53"/>
        <v>101.48379870988289</v>
      </c>
      <c r="DE25" s="49">
        <f t="shared" si="54"/>
        <v>101.53950141779369</v>
      </c>
      <c r="DF25" s="49">
        <f t="shared" si="55"/>
        <v>91.779948448911583</v>
      </c>
      <c r="DG25" s="49">
        <f t="shared" si="56"/>
        <v>102.87732605402707</v>
      </c>
      <c r="DH25" s="49">
        <f t="shared" si="57"/>
        <v>103.46046809043925</v>
      </c>
      <c r="DI25" s="49">
        <f t="shared" si="58"/>
        <v>74.411767627670358</v>
      </c>
      <c r="DJ25" s="49">
        <f t="shared" si="59"/>
        <v>101.04587676085086</v>
      </c>
      <c r="DK25" s="49">
        <f t="shared" si="60"/>
        <v>125.59007097338866</v>
      </c>
      <c r="DL25" s="49">
        <f t="shared" si="61"/>
        <v>110.98567912824441</v>
      </c>
      <c r="DM25" s="49">
        <f t="shared" si="62"/>
        <v>102.85902884464902</v>
      </c>
      <c r="DN25" s="49">
        <f t="shared" si="63"/>
        <v>91.590232280151724</v>
      </c>
      <c r="DO25" s="49">
        <f t="shared" si="64"/>
        <v>103.9941475161875</v>
      </c>
      <c r="DP25" s="49">
        <f t="shared" si="65"/>
        <v>91.378114555433612</v>
      </c>
      <c r="DQ25" s="49">
        <f t="shared" si="66"/>
        <v>80.858411152539404</v>
      </c>
      <c r="DR25" s="49">
        <f t="shared" si="67"/>
        <v>128.57285080060271</v>
      </c>
      <c r="DS25" s="49">
        <f t="shared" si="68"/>
        <v>65.658234275302078</v>
      </c>
      <c r="DT25" s="49">
        <f t="shared" si="69"/>
        <v>62.542091535638477</v>
      </c>
      <c r="DU25" s="49">
        <f t="shared" si="70"/>
        <v>224.58850549553975</v>
      </c>
      <c r="DV25" s="49">
        <f t="shared" si="71"/>
        <v>110.45250901799089</v>
      </c>
      <c r="DW25" s="49">
        <f t="shared" si="72"/>
        <v>95.333881831144737</v>
      </c>
      <c r="DX25" s="49">
        <f t="shared" si="73"/>
        <v>42.857890982200416</v>
      </c>
      <c r="DY25" s="49">
        <f t="shared" si="74"/>
        <v>86.579521729667064</v>
      </c>
      <c r="DZ25" s="49">
        <f t="shared" si="75"/>
        <v>57.070591276750818</v>
      </c>
      <c r="EA25" s="49"/>
    </row>
    <row r="26" spans="1:131">
      <c r="A26" s="5">
        <v>2013</v>
      </c>
      <c r="C26" s="4">
        <v>130925.55718475769</v>
      </c>
      <c r="D26" s="4">
        <v>30706.742694028973</v>
      </c>
      <c r="E26" s="4">
        <v>646.2773242930823</v>
      </c>
      <c r="F26" s="4">
        <v>3257.7686701249168</v>
      </c>
      <c r="G26" s="4">
        <v>5815.0982993779871</v>
      </c>
      <c r="H26" s="4">
        <v>2538.8320860488625</v>
      </c>
      <c r="I26" s="4">
        <v>2137.9091901169595</v>
      </c>
      <c r="J26" s="4">
        <v>4059.5766380851355</v>
      </c>
      <c r="K26" s="4">
        <v>5108.717153290956</v>
      </c>
      <c r="L26" s="4">
        <v>4045.5277381892893</v>
      </c>
      <c r="M26" s="4">
        <v>17840.589618026675</v>
      </c>
      <c r="N26" s="4">
        <v>5983.6429272845899</v>
      </c>
      <c r="O26" s="4">
        <v>5813.1540346870906</v>
      </c>
      <c r="P26" s="4">
        <v>9849.9107336672569</v>
      </c>
      <c r="Q26" s="4">
        <v>5755.2316364575636</v>
      </c>
      <c r="R26" s="4">
        <v>8215.8898637968086</v>
      </c>
      <c r="S26" s="4">
        <v>447.81486543766346</v>
      </c>
      <c r="T26" s="4">
        <v>1869.1669722742645</v>
      </c>
      <c r="U26" s="4">
        <v>2405.2561179588438</v>
      </c>
      <c r="V26" s="4">
        <v>1053.6929319497403</v>
      </c>
      <c r="W26" s="4">
        <v>7358.6251135518605</v>
      </c>
      <c r="X26" s="4">
        <v>545.80206137353241</v>
      </c>
      <c r="Y26" s="4">
        <v>3989.8610847354457</v>
      </c>
      <c r="Z26" s="4">
        <v>163.60849729602367</v>
      </c>
      <c r="AA26" s="4">
        <v>1316.8609327041745</v>
      </c>
      <c r="AC26" s="49">
        <f t="shared" si="3"/>
        <v>142.51745605416201</v>
      </c>
      <c r="AD26" s="49">
        <f t="shared" si="4"/>
        <v>136.62959813376841</v>
      </c>
      <c r="AE26" s="49">
        <f t="shared" si="5"/>
        <v>102.22431951233114</v>
      </c>
      <c r="AF26" s="49">
        <f t="shared" si="6"/>
        <v>121.06832292235119</v>
      </c>
      <c r="AG26" s="49">
        <f t="shared" si="7"/>
        <v>153.89247997296044</v>
      </c>
      <c r="AH26" s="49">
        <f t="shared" si="8"/>
        <v>137.39763202562628</v>
      </c>
      <c r="AI26" s="49">
        <f t="shared" si="9"/>
        <v>97.199902602334504</v>
      </c>
      <c r="AJ26" s="49">
        <f t="shared" si="10"/>
        <v>128.33966428256798</v>
      </c>
      <c r="AK26" s="49">
        <f t="shared" si="11"/>
        <v>156.26044395217284</v>
      </c>
      <c r="AL26" s="49">
        <f t="shared" si="12"/>
        <v>105.62168011694766</v>
      </c>
      <c r="AM26" s="49">
        <f t="shared" si="13"/>
        <v>152.78072065941873</v>
      </c>
      <c r="AN26" s="49">
        <f t="shared" si="14"/>
        <v>132.04182267012675</v>
      </c>
      <c r="AO26" s="49">
        <f t="shared" si="15"/>
        <v>172.03850461741635</v>
      </c>
      <c r="AP26" s="49">
        <f t="shared" si="16"/>
        <v>118.41682596006126</v>
      </c>
      <c r="AQ26" s="49">
        <f t="shared" si="17"/>
        <v>121.57736556450595</v>
      </c>
      <c r="AR26" s="49">
        <f t="shared" si="18"/>
        <v>195.14804563257911</v>
      </c>
      <c r="AS26" s="49">
        <f t="shared" si="19"/>
        <v>135.14211810511375</v>
      </c>
      <c r="AT26" s="49">
        <f t="shared" si="20"/>
        <v>109.9364757866206</v>
      </c>
      <c r="AU26" s="49">
        <f t="shared" si="21"/>
        <v>754.51957330317612</v>
      </c>
      <c r="AV26" s="49">
        <f t="shared" si="22"/>
        <v>142.36373316472063</v>
      </c>
      <c r="AW26" s="49">
        <f t="shared" si="23"/>
        <v>202.61592131419707</v>
      </c>
      <c r="AX26" s="49">
        <f t="shared" si="24"/>
        <v>102.74251871203697</v>
      </c>
      <c r="AY26" s="49">
        <f t="shared" si="25"/>
        <v>134.38430518582513</v>
      </c>
      <c r="AZ26" s="49">
        <f t="shared" si="26"/>
        <v>142.17680515488067</v>
      </c>
      <c r="BA26" s="49">
        <f t="shared" si="27"/>
        <v>166.11000691366232</v>
      </c>
      <c r="BC26" s="49">
        <v>1295041.5</v>
      </c>
      <c r="BD26" s="49">
        <v>375765.75</v>
      </c>
      <c r="BE26" s="49">
        <v>7137.25</v>
      </c>
      <c r="BF26" s="49">
        <v>71090.25</v>
      </c>
      <c r="BG26" s="49">
        <v>48405.5</v>
      </c>
      <c r="BH26" s="49">
        <v>43167.5</v>
      </c>
      <c r="BI26" s="49">
        <v>29962.75</v>
      </c>
      <c r="BJ26" s="49">
        <v>35024</v>
      </c>
      <c r="BK26" s="49">
        <v>47713.25</v>
      </c>
      <c r="BL26" s="49">
        <v>9702.5</v>
      </c>
      <c r="BM26" s="49">
        <v>110755.5</v>
      </c>
      <c r="BN26" s="49">
        <v>68994</v>
      </c>
      <c r="BO26" s="49">
        <v>46210.5</v>
      </c>
      <c r="BP26" s="49">
        <v>39610</v>
      </c>
      <c r="BQ26" s="49">
        <v>96270.25</v>
      </c>
      <c r="BR26" s="49">
        <v>71970.75</v>
      </c>
      <c r="BS26" s="49">
        <v>4235</v>
      </c>
      <c r="BT26" s="49">
        <v>22936</v>
      </c>
      <c r="BU26" s="49">
        <v>15212</v>
      </c>
      <c r="BV26" s="49">
        <v>8623.25</v>
      </c>
      <c r="BW26" s="49">
        <v>87204</v>
      </c>
      <c r="BX26" s="49">
        <v>12470.5</v>
      </c>
      <c r="BY26" s="49">
        <v>39001.5</v>
      </c>
      <c r="BZ26" s="49">
        <v>3579.5</v>
      </c>
      <c r="CA26" s="49"/>
      <c r="CC26" s="49">
        <f t="shared" si="28"/>
        <v>145.02176936566485</v>
      </c>
      <c r="CD26" s="49">
        <f t="shared" si="29"/>
        <v>138.3009479152673</v>
      </c>
      <c r="CE26" s="49">
        <f t="shared" si="30"/>
        <v>104.4411926102067</v>
      </c>
      <c r="CF26" s="49">
        <f t="shared" si="31"/>
        <v>139.22612169757741</v>
      </c>
      <c r="CG26" s="49">
        <f t="shared" si="32"/>
        <v>143.72499387605129</v>
      </c>
      <c r="CH26" s="49">
        <f t="shared" si="33"/>
        <v>129.29239985024336</v>
      </c>
      <c r="CI26" s="49">
        <f t="shared" si="34"/>
        <v>120.24540492816438</v>
      </c>
      <c r="CJ26" s="49">
        <f t="shared" si="35"/>
        <v>129.17312089695361</v>
      </c>
      <c r="CK26" s="49">
        <f t="shared" si="36"/>
        <v>120.09602496900898</v>
      </c>
      <c r="CL26" s="49">
        <f t="shared" si="37"/>
        <v>97.573852922690136</v>
      </c>
      <c r="CM26" s="49">
        <f t="shared" si="38"/>
        <v>153.3383174464727</v>
      </c>
      <c r="CN26" s="49">
        <f t="shared" si="39"/>
        <v>145.04593520718146</v>
      </c>
      <c r="CO26" s="49">
        <f t="shared" si="40"/>
        <v>152.23607702317614</v>
      </c>
      <c r="CP26" s="49">
        <f t="shared" si="41"/>
        <v>121.88067325148467</v>
      </c>
      <c r="CQ26" s="49">
        <f t="shared" si="42"/>
        <v>156.27335998214394</v>
      </c>
      <c r="CR26" s="49">
        <f t="shared" si="43"/>
        <v>150.06646267404099</v>
      </c>
      <c r="CS26" s="49">
        <f t="shared" si="44"/>
        <v>300.62111801242236</v>
      </c>
      <c r="CT26" s="49">
        <f t="shared" si="45"/>
        <v>171.33679453180443</v>
      </c>
      <c r="CU26" s="49">
        <f t="shared" si="46"/>
        <v>379.11526479750779</v>
      </c>
      <c r="CV26" s="49">
        <f t="shared" si="47"/>
        <v>139.94806670182984</v>
      </c>
      <c r="CW26" s="49">
        <f t="shared" si="48"/>
        <v>196.33575927458165</v>
      </c>
      <c r="CX26" s="49">
        <f t="shared" si="49"/>
        <v>191.54442823131862</v>
      </c>
      <c r="CY26" s="49">
        <f t="shared" si="50"/>
        <v>155.91868553609979</v>
      </c>
      <c r="CZ26" s="49">
        <f t="shared" si="51"/>
        <v>237.48548681373362</v>
      </c>
      <c r="DA26" s="49"/>
      <c r="DC26" s="49">
        <f t="shared" si="52"/>
        <v>98.273146630015006</v>
      </c>
      <c r="DD26" s="49">
        <f t="shared" si="53"/>
        <v>98.791512417888214</v>
      </c>
      <c r="DE26" s="49">
        <f t="shared" si="54"/>
        <v>97.877395841170326</v>
      </c>
      <c r="DF26" s="49">
        <f t="shared" si="55"/>
        <v>86.958051726336222</v>
      </c>
      <c r="DG26" s="49">
        <f t="shared" si="56"/>
        <v>107.07426441477368</v>
      </c>
      <c r="DH26" s="49">
        <f t="shared" si="57"/>
        <v>106.26891618128447</v>
      </c>
      <c r="DI26" s="49">
        <f t="shared" si="58"/>
        <v>80.834608740685383</v>
      </c>
      <c r="DJ26" s="49">
        <f t="shared" si="59"/>
        <v>99.354775507010856</v>
      </c>
      <c r="DK26" s="49">
        <f t="shared" si="60"/>
        <v>130.11291921818076</v>
      </c>
      <c r="DL26" s="49">
        <f t="shared" si="61"/>
        <v>108.24793420900779</v>
      </c>
      <c r="DM26" s="49">
        <f t="shared" si="62"/>
        <v>99.636361741579293</v>
      </c>
      <c r="DN26" s="49">
        <f t="shared" si="63"/>
        <v>91.034486751745348</v>
      </c>
      <c r="DO26" s="49">
        <f t="shared" si="64"/>
        <v>113.00771011803302</v>
      </c>
      <c r="DP26" s="49">
        <f t="shared" si="65"/>
        <v>97.158001183439296</v>
      </c>
      <c r="DQ26" s="49">
        <f t="shared" si="66"/>
        <v>77.797882875493045</v>
      </c>
      <c r="DR26" s="49">
        <f t="shared" si="67"/>
        <v>130.04107790323528</v>
      </c>
      <c r="DS26" s="49">
        <f t="shared" si="68"/>
        <v>44.954299617610154</v>
      </c>
      <c r="DT26" s="49">
        <f t="shared" si="69"/>
        <v>64.163962029891735</v>
      </c>
      <c r="DU26" s="49">
        <f t="shared" si="70"/>
        <v>199.02115355502195</v>
      </c>
      <c r="DV26" s="49">
        <f t="shared" si="71"/>
        <v>101.72611635145883</v>
      </c>
      <c r="DW26" s="49">
        <f t="shared" si="72"/>
        <v>103.19868477490768</v>
      </c>
      <c r="DX26" s="49">
        <f t="shared" si="73"/>
        <v>53.639001489492543</v>
      </c>
      <c r="DY26" s="49">
        <f t="shared" si="74"/>
        <v>86.18871094491827</v>
      </c>
      <c r="DZ26" s="49">
        <f t="shared" si="75"/>
        <v>59.867576356947581</v>
      </c>
      <c r="EA26" s="49"/>
    </row>
    <row r="27" spans="1:131">
      <c r="A27" s="5">
        <v>2014</v>
      </c>
      <c r="C27" s="4">
        <v>124308.5175411987</v>
      </c>
      <c r="D27" s="4">
        <v>30737.20042346001</v>
      </c>
      <c r="E27" s="4">
        <v>665.37101484811899</v>
      </c>
      <c r="F27" s="4">
        <v>3410.9321377946508</v>
      </c>
      <c r="G27" s="4">
        <v>5127.0349099095929</v>
      </c>
      <c r="H27" s="4">
        <v>2449.5330750651792</v>
      </c>
      <c r="I27" s="4">
        <v>1807.7866250420075</v>
      </c>
      <c r="J27" s="4">
        <v>4090.9337297523221</v>
      </c>
      <c r="K27" s="4">
        <v>4409.6549243191548</v>
      </c>
      <c r="L27" s="4">
        <v>4046.8059268079328</v>
      </c>
      <c r="M27" s="4">
        <v>17736.386418615413</v>
      </c>
      <c r="N27" s="4">
        <v>5733.5692327767747</v>
      </c>
      <c r="O27" s="4">
        <v>5548.5742042444854</v>
      </c>
      <c r="P27" s="4">
        <v>9729.4153055518364</v>
      </c>
      <c r="Q27" s="4">
        <v>4970.8147463668656</v>
      </c>
      <c r="R27" s="4">
        <v>7203.7093207182816</v>
      </c>
      <c r="S27" s="4">
        <v>500.29701330687095</v>
      </c>
      <c r="T27" s="4">
        <v>1943.912628250805</v>
      </c>
      <c r="U27" s="4">
        <v>1950.2381707916948</v>
      </c>
      <c r="V27" s="4">
        <v>940.85275330066372</v>
      </c>
      <c r="W27" s="4">
        <v>5845.2262030077709</v>
      </c>
      <c r="X27" s="4">
        <v>372.47807641181021</v>
      </c>
      <c r="Y27" s="4">
        <v>3703.1066624093692</v>
      </c>
      <c r="Z27" s="4">
        <v>155.43489579991146</v>
      </c>
      <c r="AA27" s="4">
        <v>1229.2491426471686</v>
      </c>
      <c r="AC27" s="49">
        <f t="shared" si="3"/>
        <v>135.31455635384776</v>
      </c>
      <c r="AD27" s="49">
        <f t="shared" si="4"/>
        <v>136.76511974782218</v>
      </c>
      <c r="AE27" s="49">
        <f t="shared" si="5"/>
        <v>105.24444639996815</v>
      </c>
      <c r="AF27" s="49">
        <f t="shared" si="6"/>
        <v>126.76033056359218</v>
      </c>
      <c r="AG27" s="49">
        <f t="shared" si="7"/>
        <v>135.68336708569964</v>
      </c>
      <c r="AH27" s="49">
        <f t="shared" si="8"/>
        <v>132.56490885389294</v>
      </c>
      <c r="AI27" s="49">
        <f t="shared" si="9"/>
        <v>82.190901602454474</v>
      </c>
      <c r="AJ27" s="49">
        <f t="shared" si="10"/>
        <v>129.33098898861974</v>
      </c>
      <c r="AK27" s="49">
        <f t="shared" si="11"/>
        <v>134.87821217624429</v>
      </c>
      <c r="AL27" s="49">
        <f t="shared" si="12"/>
        <v>105.65505139460151</v>
      </c>
      <c r="AM27" s="49">
        <f t="shared" si="13"/>
        <v>151.8883600232555</v>
      </c>
      <c r="AN27" s="49">
        <f t="shared" si="14"/>
        <v>126.52341409763375</v>
      </c>
      <c r="AO27" s="49">
        <f t="shared" si="15"/>
        <v>164.20834596177608</v>
      </c>
      <c r="AP27" s="49">
        <f t="shared" si="16"/>
        <v>116.96821525424481</v>
      </c>
      <c r="AQ27" s="49">
        <f t="shared" si="17"/>
        <v>105.0068180999334</v>
      </c>
      <c r="AR27" s="49">
        <f t="shared" si="18"/>
        <v>171.10621229697318</v>
      </c>
      <c r="AS27" s="49">
        <f t="shared" si="19"/>
        <v>150.98024491409922</v>
      </c>
      <c r="AT27" s="49">
        <f t="shared" si="20"/>
        <v>114.33269833939865</v>
      </c>
      <c r="AU27" s="49">
        <f t="shared" si="21"/>
        <v>611.78219711340307</v>
      </c>
      <c r="AV27" s="49">
        <f t="shared" si="22"/>
        <v>127.11797361147843</v>
      </c>
      <c r="AW27" s="49">
        <f t="shared" si="23"/>
        <v>160.94526819027612</v>
      </c>
      <c r="AX27" s="49">
        <f t="shared" si="24"/>
        <v>70.115777209154643</v>
      </c>
      <c r="AY27" s="49">
        <f t="shared" si="25"/>
        <v>124.72600055194145</v>
      </c>
      <c r="AZ27" s="49">
        <f t="shared" si="26"/>
        <v>135.07389444710881</v>
      </c>
      <c r="BA27" s="49">
        <f t="shared" si="27"/>
        <v>155.05857795054271</v>
      </c>
      <c r="BC27" s="49">
        <v>1283669</v>
      </c>
      <c r="BD27" s="49">
        <v>377773</v>
      </c>
      <c r="BE27" s="49">
        <v>7180</v>
      </c>
      <c r="BF27" s="49">
        <v>69646.25</v>
      </c>
      <c r="BG27" s="49">
        <v>47661.75</v>
      </c>
      <c r="BH27" s="49">
        <v>41908.25</v>
      </c>
      <c r="BI27" s="49">
        <v>29166.25</v>
      </c>
      <c r="BJ27" s="49">
        <v>34413.5</v>
      </c>
      <c r="BK27" s="49">
        <v>46017</v>
      </c>
      <c r="BL27" s="49">
        <v>9847.75</v>
      </c>
      <c r="BM27" s="49">
        <v>111713.25</v>
      </c>
      <c r="BN27" s="49">
        <v>68104.5</v>
      </c>
      <c r="BO27" s="49">
        <v>46957.5</v>
      </c>
      <c r="BP27" s="49">
        <v>39288.75</v>
      </c>
      <c r="BQ27" s="49">
        <v>95556</v>
      </c>
      <c r="BR27" s="49">
        <v>71575.75</v>
      </c>
      <c r="BS27" s="49">
        <v>3984.25</v>
      </c>
      <c r="BT27" s="49">
        <v>22822</v>
      </c>
      <c r="BU27" s="49">
        <v>13716.75</v>
      </c>
      <c r="BV27" s="49">
        <v>8608.5</v>
      </c>
      <c r="BW27" s="49">
        <v>83402.75</v>
      </c>
      <c r="BX27" s="49">
        <v>12426.75</v>
      </c>
      <c r="BY27" s="49">
        <v>38222.75</v>
      </c>
      <c r="BZ27" s="49">
        <v>3675.75</v>
      </c>
      <c r="CA27" s="49"/>
      <c r="CC27" s="49">
        <f t="shared" si="28"/>
        <v>143.74825027603646</v>
      </c>
      <c r="CD27" s="49">
        <f t="shared" si="29"/>
        <v>139.03971822017914</v>
      </c>
      <c r="CE27" s="49">
        <f t="shared" si="30"/>
        <v>105.0667642216938</v>
      </c>
      <c r="CF27" s="49">
        <f t="shared" si="31"/>
        <v>136.39813164646208</v>
      </c>
      <c r="CG27" s="49">
        <f t="shared" si="32"/>
        <v>141.5166608520083</v>
      </c>
      <c r="CH27" s="49">
        <f t="shared" si="33"/>
        <v>125.52077873455633</v>
      </c>
      <c r="CI27" s="49">
        <f t="shared" si="34"/>
        <v>117.04892045910586</v>
      </c>
      <c r="CJ27" s="49">
        <f t="shared" si="35"/>
        <v>126.92151655971085</v>
      </c>
      <c r="CK27" s="49">
        <f t="shared" si="36"/>
        <v>115.82650062611299</v>
      </c>
      <c r="CL27" s="49">
        <f t="shared" si="37"/>
        <v>99.0345694531741</v>
      </c>
      <c r="CM27" s="49">
        <f t="shared" si="38"/>
        <v>154.66429921292547</v>
      </c>
      <c r="CN27" s="49">
        <f t="shared" si="39"/>
        <v>143.17594130384509</v>
      </c>
      <c r="CO27" s="49">
        <f t="shared" si="40"/>
        <v>154.69699715034017</v>
      </c>
      <c r="CP27" s="49">
        <f t="shared" si="41"/>
        <v>120.89218129788608</v>
      </c>
      <c r="CQ27" s="49">
        <f t="shared" si="42"/>
        <v>155.11393381084756</v>
      </c>
      <c r="CR27" s="49">
        <f t="shared" si="43"/>
        <v>149.24284679180764</v>
      </c>
      <c r="CS27" s="49">
        <f t="shared" si="44"/>
        <v>282.82165039929015</v>
      </c>
      <c r="CT27" s="49">
        <f t="shared" si="45"/>
        <v>170.48519030366413</v>
      </c>
      <c r="CU27" s="49">
        <f t="shared" si="46"/>
        <v>341.85046728971963</v>
      </c>
      <c r="CV27" s="49">
        <f t="shared" si="47"/>
        <v>139.70868665557674</v>
      </c>
      <c r="CW27" s="49">
        <f t="shared" si="48"/>
        <v>187.77742129762527</v>
      </c>
      <c r="CX27" s="49">
        <f t="shared" si="49"/>
        <v>190.87243683280855</v>
      </c>
      <c r="CY27" s="49">
        <f t="shared" si="50"/>
        <v>152.80542895978252</v>
      </c>
      <c r="CZ27" s="49">
        <f t="shared" si="51"/>
        <v>243.87128877094045</v>
      </c>
      <c r="DA27" s="49"/>
      <c r="DC27" s="49">
        <f t="shared" si="52"/>
        <v>94.133011075965328</v>
      </c>
      <c r="DD27" s="49">
        <f t="shared" si="53"/>
        <v>98.364065677438319</v>
      </c>
      <c r="DE27" s="49">
        <f t="shared" si="54"/>
        <v>100.16911359133458</v>
      </c>
      <c r="DF27" s="49">
        <f t="shared" si="55"/>
        <v>92.934066642605742</v>
      </c>
      <c r="DG27" s="49">
        <f t="shared" si="56"/>
        <v>95.878016248271393</v>
      </c>
      <c r="DH27" s="49">
        <f t="shared" si="57"/>
        <v>105.61192353198598</v>
      </c>
      <c r="DI27" s="49">
        <f t="shared" si="58"/>
        <v>70.219273514077429</v>
      </c>
      <c r="DJ27" s="49">
        <f t="shared" si="59"/>
        <v>101.89839555515816</v>
      </c>
      <c r="DK27" s="49">
        <f t="shared" si="60"/>
        <v>116.44849101642988</v>
      </c>
      <c r="DL27" s="49">
        <f t="shared" si="61"/>
        <v>106.68502117794102</v>
      </c>
      <c r="DM27" s="49">
        <f t="shared" si="62"/>
        <v>98.205184257907931</v>
      </c>
      <c r="DN27" s="49">
        <f t="shared" si="63"/>
        <v>88.369186153369384</v>
      </c>
      <c r="DO27" s="49">
        <f t="shared" si="64"/>
        <v>106.14837326298741</v>
      </c>
      <c r="DP27" s="49">
        <f t="shared" si="65"/>
        <v>96.754160606985522</v>
      </c>
      <c r="DQ27" s="49">
        <f t="shared" si="66"/>
        <v>67.696573428395624</v>
      </c>
      <c r="DR27" s="49">
        <f t="shared" si="67"/>
        <v>114.64952322684164</v>
      </c>
      <c r="DS27" s="49">
        <f t="shared" si="68"/>
        <v>53.383552744616246</v>
      </c>
      <c r="DT27" s="49">
        <f t="shared" si="69"/>
        <v>67.063126208060652</v>
      </c>
      <c r="DU27" s="49">
        <f t="shared" si="70"/>
        <v>178.96193091785807</v>
      </c>
      <c r="DV27" s="49">
        <f t="shared" si="71"/>
        <v>90.987881036246407</v>
      </c>
      <c r="DW27" s="49">
        <f t="shared" si="72"/>
        <v>85.710660567214589</v>
      </c>
      <c r="DX27" s="49">
        <f t="shared" si="73"/>
        <v>36.734364779222346</v>
      </c>
      <c r="DY27" s="49">
        <f t="shared" si="74"/>
        <v>81.624063621959792</v>
      </c>
      <c r="DZ27" s="49">
        <f t="shared" si="75"/>
        <v>55.387370578903564</v>
      </c>
      <c r="EA27" s="49"/>
    </row>
    <row r="28" spans="1:131">
      <c r="A28" s="5">
        <v>2015</v>
      </c>
      <c r="C28" s="4">
        <v>125260.6366576108</v>
      </c>
      <c r="D28" s="4">
        <v>31934.775724220377</v>
      </c>
      <c r="E28" s="4">
        <v>624.64095680712114</v>
      </c>
      <c r="F28" s="4">
        <v>3361.5814815635072</v>
      </c>
      <c r="G28" s="4">
        <v>5356.1696537971857</v>
      </c>
      <c r="H28" s="4">
        <v>2329.0849491179788</v>
      </c>
      <c r="I28" s="4">
        <v>1798.907771510515</v>
      </c>
      <c r="J28" s="4">
        <v>3916.346433665055</v>
      </c>
      <c r="K28" s="4">
        <v>3971.1709672874636</v>
      </c>
      <c r="L28" s="4">
        <v>4248.5782970998907</v>
      </c>
      <c r="M28" s="4">
        <v>17752.712776027911</v>
      </c>
      <c r="N28" s="4">
        <v>6135.2212376119069</v>
      </c>
      <c r="O28" s="4">
        <v>5734.8634079269168</v>
      </c>
      <c r="P28" s="4">
        <v>8566.0466568705851</v>
      </c>
      <c r="Q28" s="4">
        <v>5207.5386992282438</v>
      </c>
      <c r="R28" s="4">
        <v>7359.0135657878418</v>
      </c>
      <c r="S28" s="4">
        <v>598.19070976705109</v>
      </c>
      <c r="T28" s="4">
        <v>2047.1289785873437</v>
      </c>
      <c r="U28" s="4">
        <v>2076.9428329120315</v>
      </c>
      <c r="V28" s="4">
        <v>1061.2453626055776</v>
      </c>
      <c r="W28" s="4">
        <v>5254.7636164098867</v>
      </c>
      <c r="X28" s="4">
        <v>435.00903313309095</v>
      </c>
      <c r="Y28" s="4">
        <v>4096.4755338987061</v>
      </c>
      <c r="Z28" s="4">
        <v>156.3020724568988</v>
      </c>
      <c r="AA28" s="4">
        <v>1237.9259393177108</v>
      </c>
      <c r="AC28" s="49">
        <f t="shared" si="3"/>
        <v>136.35097427903636</v>
      </c>
      <c r="AD28" s="49">
        <f t="shared" si="4"/>
        <v>142.09372896268476</v>
      </c>
      <c r="AE28" s="49">
        <f t="shared" si="5"/>
        <v>98.802007047027786</v>
      </c>
      <c r="AF28" s="49">
        <f t="shared" si="6"/>
        <v>124.92631415849458</v>
      </c>
      <c r="AG28" s="49">
        <f t="shared" si="7"/>
        <v>141.74725666579539</v>
      </c>
      <c r="AH28" s="49">
        <f t="shared" si="8"/>
        <v>126.04644417164408</v>
      </c>
      <c r="AI28" s="49">
        <f t="shared" si="9"/>
        <v>81.787225102783196</v>
      </c>
      <c r="AJ28" s="49">
        <f t="shared" si="10"/>
        <v>123.81157724562331</v>
      </c>
      <c r="AK28" s="49">
        <f t="shared" si="11"/>
        <v>121.46629373649674</v>
      </c>
      <c r="AL28" s="49">
        <f t="shared" si="12"/>
        <v>110.92297640478922</v>
      </c>
      <c r="AM28" s="49">
        <f t="shared" si="13"/>
        <v>152.02817337610031</v>
      </c>
      <c r="AN28" s="49">
        <f t="shared" si="14"/>
        <v>135.38672085608181</v>
      </c>
      <c r="AO28" s="49">
        <f t="shared" si="15"/>
        <v>169.72151761294151</v>
      </c>
      <c r="AP28" s="49">
        <f t="shared" si="16"/>
        <v>102.98205573227028</v>
      </c>
      <c r="AQ28" s="49">
        <f t="shared" si="17"/>
        <v>110.00753334006184</v>
      </c>
      <c r="AR28" s="49">
        <f t="shared" si="18"/>
        <v>174.79507867739005</v>
      </c>
      <c r="AS28" s="49">
        <f t="shared" si="19"/>
        <v>180.52272442924027</v>
      </c>
      <c r="AT28" s="49">
        <f t="shared" si="20"/>
        <v>120.40344641480989</v>
      </c>
      <c r="AU28" s="49">
        <f t="shared" si="21"/>
        <v>651.52896124581866</v>
      </c>
      <c r="AV28" s="49">
        <f t="shared" si="22"/>
        <v>143.3841369180638</v>
      </c>
      <c r="AW28" s="49">
        <f t="shared" si="23"/>
        <v>144.68718748376386</v>
      </c>
      <c r="AX28" s="49">
        <f t="shared" si="24"/>
        <v>81.886689130685369</v>
      </c>
      <c r="AY28" s="49">
        <f t="shared" si="25"/>
        <v>137.97523438593893</v>
      </c>
      <c r="AZ28" s="49">
        <f t="shared" si="26"/>
        <v>135.82747637367754</v>
      </c>
      <c r="BA28" s="49">
        <f t="shared" si="27"/>
        <v>156.15307678419899</v>
      </c>
      <c r="BC28" s="49">
        <v>1295783.5</v>
      </c>
      <c r="BD28" s="49">
        <v>386999</v>
      </c>
      <c r="BE28" s="49">
        <v>7085.75</v>
      </c>
      <c r="BF28" s="49">
        <v>70113</v>
      </c>
      <c r="BG28" s="49">
        <v>48723.75</v>
      </c>
      <c r="BH28" s="49">
        <v>42116.25</v>
      </c>
      <c r="BI28" s="49">
        <v>29210.25</v>
      </c>
      <c r="BJ28" s="49">
        <v>34554</v>
      </c>
      <c r="BK28" s="49">
        <v>44897.75</v>
      </c>
      <c r="BL28" s="49">
        <v>10026.5</v>
      </c>
      <c r="BM28" s="49">
        <v>111115.5</v>
      </c>
      <c r="BN28" s="49">
        <v>69409.5</v>
      </c>
      <c r="BO28" s="49">
        <v>48651</v>
      </c>
      <c r="BP28" s="49">
        <v>39011</v>
      </c>
      <c r="BQ28" s="49">
        <v>97700.5</v>
      </c>
      <c r="BR28" s="49">
        <v>72426.75</v>
      </c>
      <c r="BS28" s="49">
        <v>3972.5</v>
      </c>
      <c r="BT28" s="49">
        <v>22718.5</v>
      </c>
      <c r="BU28" s="49">
        <v>14145</v>
      </c>
      <c r="BV28" s="49">
        <v>8723.25</v>
      </c>
      <c r="BW28" s="49">
        <v>79881.25</v>
      </c>
      <c r="BX28" s="49">
        <v>12026.25</v>
      </c>
      <c r="BY28" s="49">
        <v>38584</v>
      </c>
      <c r="BZ28" s="49">
        <v>3692.25</v>
      </c>
      <c r="CA28" s="49"/>
      <c r="CC28" s="49">
        <f t="shared" si="28"/>
        <v>145.10486025724583</v>
      </c>
      <c r="CD28" s="49">
        <f t="shared" si="29"/>
        <v>142.43535644816095</v>
      </c>
      <c r="CE28" s="49">
        <f t="shared" si="30"/>
        <v>103.68758002560818</v>
      </c>
      <c r="CF28" s="49">
        <f t="shared" si="31"/>
        <v>137.31223438632225</v>
      </c>
      <c r="CG28" s="49">
        <f t="shared" si="32"/>
        <v>144.66993772129723</v>
      </c>
      <c r="CH28" s="49">
        <f t="shared" si="33"/>
        <v>126.14376637963309</v>
      </c>
      <c r="CI28" s="49">
        <f t="shared" si="34"/>
        <v>117.22549963881532</v>
      </c>
      <c r="CJ28" s="49">
        <f t="shared" si="35"/>
        <v>127.43969904846205</v>
      </c>
      <c r="CK28" s="49">
        <f t="shared" si="36"/>
        <v>113.00930674503043</v>
      </c>
      <c r="CL28" s="49">
        <f t="shared" si="37"/>
        <v>100.83218101822753</v>
      </c>
      <c r="CM28" s="49">
        <f t="shared" si="38"/>
        <v>153.83672876040953</v>
      </c>
      <c r="CN28" s="49">
        <f t="shared" si="39"/>
        <v>145.919439947863</v>
      </c>
      <c r="CO28" s="49">
        <f t="shared" si="40"/>
        <v>160.27607109324813</v>
      </c>
      <c r="CP28" s="49">
        <f t="shared" si="41"/>
        <v>120.0375396166036</v>
      </c>
      <c r="CQ28" s="49">
        <f t="shared" si="42"/>
        <v>158.59505306089321</v>
      </c>
      <c r="CR28" s="49">
        <f t="shared" si="43"/>
        <v>151.01726986973316</v>
      </c>
      <c r="CS28" s="49">
        <f t="shared" si="44"/>
        <v>281.98757763975158</v>
      </c>
      <c r="CT28" s="49">
        <f t="shared" si="45"/>
        <v>169.71202330706308</v>
      </c>
      <c r="CU28" s="49">
        <f t="shared" si="46"/>
        <v>352.52336448598129</v>
      </c>
      <c r="CV28" s="49">
        <f t="shared" si="47"/>
        <v>141.5709822696474</v>
      </c>
      <c r="CW28" s="49">
        <f t="shared" si="48"/>
        <v>179.84892746379381</v>
      </c>
      <c r="CX28" s="49">
        <f t="shared" si="49"/>
        <v>184.72083557330464</v>
      </c>
      <c r="CY28" s="49">
        <f t="shared" si="50"/>
        <v>154.2496202126809</v>
      </c>
      <c r="CZ28" s="49">
        <f t="shared" si="51"/>
        <v>244.96599767789019</v>
      </c>
      <c r="DA28" s="49"/>
      <c r="DC28" s="49">
        <f t="shared" si="52"/>
        <v>93.967200021632408</v>
      </c>
      <c r="DD28" s="49">
        <f t="shared" si="53"/>
        <v>99.760152609580103</v>
      </c>
      <c r="DE28" s="49">
        <f t="shared" si="54"/>
        <v>95.288179184648939</v>
      </c>
      <c r="DF28" s="49">
        <f t="shared" si="55"/>
        <v>90.979740237144199</v>
      </c>
      <c r="DG28" s="49">
        <f t="shared" si="56"/>
        <v>97.979759235721588</v>
      </c>
      <c r="DH28" s="49">
        <f t="shared" si="57"/>
        <v>99.922848182845499</v>
      </c>
      <c r="DI28" s="49">
        <f t="shared" si="58"/>
        <v>69.769141829020683</v>
      </c>
      <c r="DJ28" s="49">
        <f t="shared" si="59"/>
        <v>97.153067819581835</v>
      </c>
      <c r="DK28" s="49">
        <f t="shared" si="60"/>
        <v>107.48344294381596</v>
      </c>
      <c r="DL28" s="49">
        <f t="shared" si="61"/>
        <v>110.00751474842896</v>
      </c>
      <c r="DM28" s="49">
        <f t="shared" si="62"/>
        <v>98.824366977325724</v>
      </c>
      <c r="DN28" s="49">
        <f t="shared" si="63"/>
        <v>92.781825988679429</v>
      </c>
      <c r="DO28" s="49">
        <f t="shared" si="64"/>
        <v>105.89323562479768</v>
      </c>
      <c r="DP28" s="49">
        <f t="shared" si="65"/>
        <v>85.791541597063699</v>
      </c>
      <c r="DQ28" s="49">
        <f t="shared" si="66"/>
        <v>69.363786080908838</v>
      </c>
      <c r="DR28" s="49">
        <f t="shared" si="67"/>
        <v>115.74509248390434</v>
      </c>
      <c r="DS28" s="49">
        <f t="shared" si="68"/>
        <v>64.017970557505905</v>
      </c>
      <c r="DT28" s="49">
        <f t="shared" si="69"/>
        <v>70.945737413643187</v>
      </c>
      <c r="DU28" s="49">
        <f t="shared" si="70"/>
        <v>184.81866079878739</v>
      </c>
      <c r="DV28" s="49">
        <f t="shared" si="71"/>
        <v>101.28073890521077</v>
      </c>
      <c r="DW28" s="49">
        <f t="shared" si="72"/>
        <v>80.449291260239235</v>
      </c>
      <c r="DX28" s="49">
        <f t="shared" si="73"/>
        <v>44.329968991608119</v>
      </c>
      <c r="DY28" s="49">
        <f t="shared" si="74"/>
        <v>89.449318705418733</v>
      </c>
      <c r="DZ28" s="49">
        <f t="shared" si="75"/>
        <v>55.447481553043666</v>
      </c>
      <c r="EA28" s="49"/>
    </row>
    <row r="29" spans="1:131">
      <c r="A29" s="6">
        <v>2016</v>
      </c>
      <c r="C29" s="4">
        <v>118244.61342384138</v>
      </c>
      <c r="D29" s="4">
        <v>31122.254054548976</v>
      </c>
      <c r="E29" s="4">
        <v>531.99651235362251</v>
      </c>
      <c r="F29" s="4">
        <v>2972.7580313473081</v>
      </c>
      <c r="G29" s="4">
        <v>4723.7224664644082</v>
      </c>
      <c r="H29" s="4">
        <v>2131.130639641347</v>
      </c>
      <c r="I29" s="4">
        <v>1638.430836334843</v>
      </c>
      <c r="J29" s="4">
        <v>3732.259132236326</v>
      </c>
      <c r="K29" s="4">
        <v>3731.4736638335476</v>
      </c>
      <c r="L29" s="4">
        <v>4146.194680072962</v>
      </c>
      <c r="M29" s="4">
        <v>17539.432009657314</v>
      </c>
      <c r="N29" s="4">
        <v>5420.9443578581941</v>
      </c>
      <c r="O29" s="4">
        <v>5371.4019872745994</v>
      </c>
      <c r="P29" s="4">
        <v>7831.4040874424873</v>
      </c>
      <c r="Q29" s="4">
        <v>4899.9348953586414</v>
      </c>
      <c r="R29" s="4">
        <v>7486.4845553745145</v>
      </c>
      <c r="S29" s="4">
        <v>448.99650912018279</v>
      </c>
      <c r="T29" s="4">
        <v>1815.8778476888626</v>
      </c>
      <c r="U29" s="4">
        <v>1948.8530479867677</v>
      </c>
      <c r="V29" s="4">
        <v>848.12840107230204</v>
      </c>
      <c r="W29" s="4">
        <v>4501.9118391179418</v>
      </c>
      <c r="X29" s="4">
        <v>357.27928933519001</v>
      </c>
      <c r="Y29" s="4">
        <v>3733.3934235586221</v>
      </c>
      <c r="Z29" s="4">
        <v>147.046556796522</v>
      </c>
      <c r="AA29" s="4">
        <v>1163.3045993658702</v>
      </c>
      <c r="AC29" s="49">
        <f t="shared" si="3"/>
        <v>128.71376574317597</v>
      </c>
      <c r="AD29" s="49">
        <f t="shared" si="4"/>
        <v>138.47841520868735</v>
      </c>
      <c r="AE29" s="49">
        <f t="shared" si="5"/>
        <v>84.148057519685182</v>
      </c>
      <c r="AF29" s="49">
        <f t="shared" si="6"/>
        <v>110.47648429112327</v>
      </c>
      <c r="AG29" s="49">
        <f t="shared" si="7"/>
        <v>125.00998738851156</v>
      </c>
      <c r="AH29" s="49">
        <f t="shared" si="8"/>
        <v>115.33346574317082</v>
      </c>
      <c r="AI29" s="49">
        <f t="shared" si="9"/>
        <v>74.491151658174857</v>
      </c>
      <c r="AJ29" s="49">
        <f t="shared" si="10"/>
        <v>117.99183184596728</v>
      </c>
      <c r="AK29" s="49">
        <f t="shared" si="11"/>
        <v>114.13466704275434</v>
      </c>
      <c r="AL29" s="49">
        <f t="shared" si="12"/>
        <v>108.24991856248299</v>
      </c>
      <c r="AM29" s="49">
        <f t="shared" si="13"/>
        <v>150.20170968366898</v>
      </c>
      <c r="AN29" s="49">
        <f t="shared" si="14"/>
        <v>119.62468053383088</v>
      </c>
      <c r="AO29" s="49">
        <f t="shared" si="15"/>
        <v>158.96498872655147</v>
      </c>
      <c r="AP29" s="49">
        <f t="shared" si="16"/>
        <v>94.150093327832309</v>
      </c>
      <c r="AQ29" s="49">
        <f t="shared" si="17"/>
        <v>103.5095046812004</v>
      </c>
      <c r="AR29" s="49">
        <f t="shared" si="18"/>
        <v>177.82283524485629</v>
      </c>
      <c r="AS29" s="49">
        <f t="shared" si="19"/>
        <v>135.49871598166058</v>
      </c>
      <c r="AT29" s="49">
        <f t="shared" si="20"/>
        <v>106.80223543165373</v>
      </c>
      <c r="AU29" s="49">
        <f t="shared" si="21"/>
        <v>611.3476894283616</v>
      </c>
      <c r="AV29" s="49">
        <f t="shared" si="22"/>
        <v>114.59004964212632</v>
      </c>
      <c r="AW29" s="49">
        <f t="shared" si="23"/>
        <v>123.9578047369629</v>
      </c>
      <c r="AX29" s="49">
        <f t="shared" si="24"/>
        <v>67.254736960075718</v>
      </c>
      <c r="AY29" s="49">
        <f t="shared" si="25"/>
        <v>125.74610257227063</v>
      </c>
      <c r="AZ29" s="49">
        <f t="shared" si="26"/>
        <v>127.78437550543602</v>
      </c>
      <c r="BA29" s="49">
        <f t="shared" si="27"/>
        <v>146.74027472783214</v>
      </c>
      <c r="BC29" s="49">
        <v>1274565.5</v>
      </c>
      <c r="BD29" s="49">
        <v>388065.25</v>
      </c>
      <c r="BE29" s="49">
        <v>6781.75</v>
      </c>
      <c r="BF29" s="49">
        <v>69699.25</v>
      </c>
      <c r="BG29" s="49">
        <v>48276.25</v>
      </c>
      <c r="BH29" s="49">
        <v>41474</v>
      </c>
      <c r="BI29" s="49">
        <v>28657.25</v>
      </c>
      <c r="BJ29" s="49">
        <v>34972</v>
      </c>
      <c r="BK29" s="49">
        <v>42776.75</v>
      </c>
      <c r="BL29" s="49">
        <v>9883.75</v>
      </c>
      <c r="BM29" s="49">
        <v>108360.25</v>
      </c>
      <c r="BN29" s="49">
        <v>69150.5</v>
      </c>
      <c r="BO29" s="49">
        <v>46671.5</v>
      </c>
      <c r="BP29" s="49">
        <v>36846.5</v>
      </c>
      <c r="BQ29" s="49">
        <v>94260</v>
      </c>
      <c r="BR29" s="49">
        <v>70012.5</v>
      </c>
      <c r="BS29" s="49">
        <v>3611.75</v>
      </c>
      <c r="BT29" s="49">
        <v>22529</v>
      </c>
      <c r="BU29" s="49">
        <v>13101.25</v>
      </c>
      <c r="BV29" s="49">
        <v>8832.75</v>
      </c>
      <c r="BW29" s="49">
        <v>77401.5</v>
      </c>
      <c r="BX29" s="49">
        <v>11306.25</v>
      </c>
      <c r="BY29" s="49">
        <v>38386.5</v>
      </c>
      <c r="BZ29" s="49">
        <v>3509</v>
      </c>
      <c r="CA29" s="49"/>
      <c r="CC29" s="49">
        <f t="shared" si="28"/>
        <v>142.72881910149854</v>
      </c>
      <c r="CD29" s="49">
        <f t="shared" si="29"/>
        <v>142.82779079246893</v>
      </c>
      <c r="CE29" s="49">
        <f t="shared" si="30"/>
        <v>99.239070788366561</v>
      </c>
      <c r="CF29" s="49">
        <f t="shared" si="31"/>
        <v>136.50192906523571</v>
      </c>
      <c r="CG29" s="49">
        <f t="shared" si="32"/>
        <v>143.34122642279743</v>
      </c>
      <c r="CH29" s="49">
        <f t="shared" si="33"/>
        <v>124.22014226881318</v>
      </c>
      <c r="CI29" s="49">
        <f t="shared" si="34"/>
        <v>115.00622040292158</v>
      </c>
      <c r="CJ29" s="49">
        <f t="shared" si="35"/>
        <v>128.98133805414179</v>
      </c>
      <c r="CK29" s="49">
        <f t="shared" si="36"/>
        <v>107.67067085333855</v>
      </c>
      <c r="CL29" s="49">
        <f t="shared" si="37"/>
        <v>99.396605908233809</v>
      </c>
      <c r="CM29" s="49">
        <f t="shared" si="38"/>
        <v>150.02215161395276</v>
      </c>
      <c r="CN29" s="49">
        <f t="shared" si="39"/>
        <v>145.37494481468244</v>
      </c>
      <c r="CO29" s="49">
        <f t="shared" si="40"/>
        <v>153.7547974764862</v>
      </c>
      <c r="CP29" s="49">
        <f t="shared" si="41"/>
        <v>113.37733468722115</v>
      </c>
      <c r="CQ29" s="49">
        <f t="shared" si="42"/>
        <v>153.0101657772457</v>
      </c>
      <c r="CR29" s="49">
        <f t="shared" si="43"/>
        <v>145.98330874648789</v>
      </c>
      <c r="CS29" s="49">
        <f t="shared" si="44"/>
        <v>256.37976929902396</v>
      </c>
      <c r="CT29" s="49">
        <f t="shared" si="45"/>
        <v>168.29641803309303</v>
      </c>
      <c r="CU29" s="49">
        <f t="shared" si="46"/>
        <v>326.51090342679129</v>
      </c>
      <c r="CV29" s="49">
        <f t="shared" si="47"/>
        <v>143.34807481640769</v>
      </c>
      <c r="CW29" s="49">
        <f t="shared" si="48"/>
        <v>174.26588541226931</v>
      </c>
      <c r="CX29" s="49">
        <f t="shared" si="49"/>
        <v>173.66177712925276</v>
      </c>
      <c r="CY29" s="49">
        <f t="shared" si="50"/>
        <v>153.46006236507557</v>
      </c>
      <c r="CZ29" s="49">
        <f t="shared" si="51"/>
        <v>232.80809421131198</v>
      </c>
      <c r="DA29" s="49"/>
      <c r="DC29" s="49">
        <f t="shared" si="52"/>
        <v>90.180642251123743</v>
      </c>
      <c r="DD29" s="49">
        <f t="shared" si="53"/>
        <v>96.954811413346519</v>
      </c>
      <c r="DE29" s="49">
        <f t="shared" si="54"/>
        <v>84.793274313436598</v>
      </c>
      <c r="DF29" s="49">
        <f t="shared" si="55"/>
        <v>80.934009539400279</v>
      </c>
      <c r="DG29" s="49">
        <f t="shared" si="56"/>
        <v>87.211467704192586</v>
      </c>
      <c r="DH29" s="49">
        <f t="shared" si="57"/>
        <v>92.846026124803871</v>
      </c>
      <c r="DI29" s="49">
        <f t="shared" si="58"/>
        <v>64.771410969943062</v>
      </c>
      <c r="DJ29" s="49">
        <f t="shared" si="59"/>
        <v>91.47977034975284</v>
      </c>
      <c r="DK29" s="49">
        <f t="shared" si="60"/>
        <v>106.00348835777255</v>
      </c>
      <c r="DL29" s="49">
        <f t="shared" si="61"/>
        <v>108.90705731181893</v>
      </c>
      <c r="DM29" s="49">
        <f t="shared" si="62"/>
        <v>100.11968770463864</v>
      </c>
      <c r="DN29" s="49">
        <f t="shared" si="63"/>
        <v>82.286999789628908</v>
      </c>
      <c r="DO29" s="49">
        <f t="shared" si="64"/>
        <v>103.38863654050343</v>
      </c>
      <c r="DP29" s="49">
        <f t="shared" si="65"/>
        <v>83.04137117667139</v>
      </c>
      <c r="DQ29" s="49">
        <f t="shared" si="66"/>
        <v>67.648776246599823</v>
      </c>
      <c r="DR29" s="49">
        <f t="shared" si="67"/>
        <v>121.81038830518658</v>
      </c>
      <c r="DS29" s="49">
        <f t="shared" si="68"/>
        <v>52.85078317689883</v>
      </c>
      <c r="DT29" s="49">
        <f t="shared" si="69"/>
        <v>63.460789409464816</v>
      </c>
      <c r="DU29" s="49">
        <f t="shared" si="70"/>
        <v>187.23653115781326</v>
      </c>
      <c r="DV29" s="49">
        <f t="shared" si="71"/>
        <v>79.938324800585519</v>
      </c>
      <c r="DW29" s="49">
        <f t="shared" si="72"/>
        <v>71.13142336706342</v>
      </c>
      <c r="DX29" s="49">
        <f t="shared" si="73"/>
        <v>38.727426421543207</v>
      </c>
      <c r="DY29" s="49">
        <f t="shared" si="74"/>
        <v>81.940604372442849</v>
      </c>
      <c r="DZ29" s="49">
        <f t="shared" si="75"/>
        <v>54.888287255790381</v>
      </c>
      <c r="EA29" s="49"/>
    </row>
    <row r="30" spans="1:131">
      <c r="A30" s="5">
        <v>2017</v>
      </c>
      <c r="C30" s="4">
        <v>121288.31310604302</v>
      </c>
      <c r="D30" s="4">
        <v>30936.839763829619</v>
      </c>
      <c r="E30" s="4">
        <v>544.14747519134801</v>
      </c>
      <c r="F30" s="4">
        <v>2804.8630857671242</v>
      </c>
      <c r="G30" s="4">
        <v>4221.7724195374658</v>
      </c>
      <c r="H30" s="4">
        <v>1897.4294505103289</v>
      </c>
      <c r="I30" s="4">
        <v>1746.7625048722721</v>
      </c>
      <c r="J30" s="4">
        <v>3743.3040984181284</v>
      </c>
      <c r="K30" s="4">
        <v>3763.85473835013</v>
      </c>
      <c r="L30" s="4">
        <v>4138.0114558011546</v>
      </c>
      <c r="M30" s="4">
        <v>17683.234206960366</v>
      </c>
      <c r="N30" s="4">
        <v>5517.1402922772795</v>
      </c>
      <c r="O30" s="4">
        <v>5727.0769746637761</v>
      </c>
      <c r="P30" s="4">
        <v>9036.4783206779957</v>
      </c>
      <c r="Q30" s="4">
        <v>5302.4868659182539</v>
      </c>
      <c r="R30" s="4">
        <v>8490.5233029497122</v>
      </c>
      <c r="S30" s="4">
        <v>356.15391191516119</v>
      </c>
      <c r="T30" s="4">
        <v>1808.672155845162</v>
      </c>
      <c r="U30" s="4">
        <v>2030.323057399612</v>
      </c>
      <c r="V30" s="4">
        <v>885.82498644541829</v>
      </c>
      <c r="W30" s="4">
        <v>4888.6960410857682</v>
      </c>
      <c r="X30" s="4">
        <v>425.7623919063451</v>
      </c>
      <c r="Y30" s="4">
        <v>3992.0506441272842</v>
      </c>
      <c r="Z30" s="4">
        <v>150.91006559611392</v>
      </c>
      <c r="AA30" s="4">
        <v>1195.9948959971941</v>
      </c>
      <c r="AC30" s="49">
        <f t="shared" si="3"/>
        <v>132.02694878419294</v>
      </c>
      <c r="AD30" s="49">
        <f t="shared" si="4"/>
        <v>137.65341464507597</v>
      </c>
      <c r="AE30" s="49">
        <f t="shared" si="5"/>
        <v>86.070024856021448</v>
      </c>
      <c r="AF30" s="49">
        <f t="shared" si="6"/>
        <v>104.23701134298639</v>
      </c>
      <c r="AG30" s="49">
        <f t="shared" si="7"/>
        <v>111.72623300169515</v>
      </c>
      <c r="AH30" s="49">
        <f t="shared" si="8"/>
        <v>102.68592195143189</v>
      </c>
      <c r="AI30" s="49">
        <f t="shared" si="9"/>
        <v>79.416443938718558</v>
      </c>
      <c r="AJ30" s="49">
        <f t="shared" si="10"/>
        <v>118.34100797396212</v>
      </c>
      <c r="AK30" s="49">
        <f t="shared" si="11"/>
        <v>115.12510768133033</v>
      </c>
      <c r="AL30" s="49">
        <f t="shared" si="12"/>
        <v>108.03626883559988</v>
      </c>
      <c r="AM30" s="49">
        <f t="shared" si="13"/>
        <v>151.43318262300329</v>
      </c>
      <c r="AN30" s="49">
        <f t="shared" si="14"/>
        <v>121.7474486649694</v>
      </c>
      <c r="AO30" s="49">
        <f t="shared" si="15"/>
        <v>169.49108051684857</v>
      </c>
      <c r="AP30" s="49">
        <f t="shared" si="16"/>
        <v>108.63764246452119</v>
      </c>
      <c r="AQ30" s="49">
        <f t="shared" si="17"/>
        <v>112.01328197026923</v>
      </c>
      <c r="AR30" s="49">
        <f t="shared" si="18"/>
        <v>201.67128046222368</v>
      </c>
      <c r="AS30" s="49">
        <f t="shared" si="19"/>
        <v>107.4805633810228</v>
      </c>
      <c r="AT30" s="49">
        <f t="shared" si="20"/>
        <v>106.37842719052213</v>
      </c>
      <c r="AU30" s="49">
        <f t="shared" si="21"/>
        <v>636.90451736041189</v>
      </c>
      <c r="AV30" s="49">
        <f t="shared" si="22"/>
        <v>119.683209573786</v>
      </c>
      <c r="AW30" s="49">
        <f t="shared" si="23"/>
        <v>134.60770688881482</v>
      </c>
      <c r="AX30" s="49">
        <f t="shared" si="24"/>
        <v>80.146088871918181</v>
      </c>
      <c r="AY30" s="49">
        <f t="shared" si="25"/>
        <v>134.45805272020948</v>
      </c>
      <c r="AZ30" s="49">
        <f t="shared" si="26"/>
        <v>131.14178876264523</v>
      </c>
      <c r="BA30" s="49">
        <f t="shared" si="27"/>
        <v>150.86385776122657</v>
      </c>
      <c r="BC30" s="49">
        <v>1248678.75</v>
      </c>
      <c r="BD30" s="49">
        <v>388831.75</v>
      </c>
      <c r="BE30" s="49">
        <v>6383.25</v>
      </c>
      <c r="BF30" s="49">
        <v>66309.75</v>
      </c>
      <c r="BG30" s="49">
        <v>44804</v>
      </c>
      <c r="BH30" s="49">
        <v>37144.75</v>
      </c>
      <c r="BI30" s="49">
        <v>27666.75</v>
      </c>
      <c r="BJ30" s="49">
        <v>33868.5</v>
      </c>
      <c r="BK30" s="49">
        <v>40281.5</v>
      </c>
      <c r="BL30" s="49">
        <v>7561.75</v>
      </c>
      <c r="BM30" s="49">
        <v>106562</v>
      </c>
      <c r="BN30" s="49">
        <v>67760</v>
      </c>
      <c r="BO30" s="49">
        <v>46319.5</v>
      </c>
      <c r="BP30" s="49">
        <v>36113.5</v>
      </c>
      <c r="BQ30" s="49">
        <v>94238.5</v>
      </c>
      <c r="BR30" s="49">
        <v>70004.5</v>
      </c>
      <c r="BS30" s="49">
        <v>3066.75</v>
      </c>
      <c r="BT30" s="49">
        <v>22105</v>
      </c>
      <c r="BU30" s="49">
        <v>11775.5</v>
      </c>
      <c r="BV30" s="49">
        <v>8942.5</v>
      </c>
      <c r="BW30" s="49">
        <v>76177</v>
      </c>
      <c r="BX30" s="49">
        <v>11124.75</v>
      </c>
      <c r="BY30" s="49">
        <v>38407.25</v>
      </c>
      <c r="BZ30" s="49">
        <v>3230</v>
      </c>
      <c r="CA30" s="49"/>
      <c r="CC30" s="49">
        <f t="shared" si="28"/>
        <v>139.82996042544329</v>
      </c>
      <c r="CD30" s="49">
        <f t="shared" si="29"/>
        <v>143.10990185920946</v>
      </c>
      <c r="CE30" s="49">
        <f t="shared" si="30"/>
        <v>93.407719041521858</v>
      </c>
      <c r="CF30" s="49">
        <f t="shared" si="31"/>
        <v>129.86379036838292</v>
      </c>
      <c r="CG30" s="49">
        <f t="shared" si="32"/>
        <v>133.03146596197956</v>
      </c>
      <c r="CH30" s="49">
        <f t="shared" si="33"/>
        <v>111.25346312242606</v>
      </c>
      <c r="CI30" s="49">
        <f t="shared" si="34"/>
        <v>111.03118227787141</v>
      </c>
      <c r="CJ30" s="49">
        <f t="shared" si="35"/>
        <v>124.91148484177916</v>
      </c>
      <c r="CK30" s="49">
        <f t="shared" si="36"/>
        <v>101.39003379122435</v>
      </c>
      <c r="CL30" s="49">
        <f t="shared" si="37"/>
        <v>76.045254556882469</v>
      </c>
      <c r="CM30" s="49">
        <f t="shared" si="38"/>
        <v>147.53251787704468</v>
      </c>
      <c r="CN30" s="49">
        <f t="shared" si="39"/>
        <v>142.45169970778059</v>
      </c>
      <c r="CO30" s="49">
        <f t="shared" si="40"/>
        <v>152.59516710866595</v>
      </c>
      <c r="CP30" s="49">
        <f t="shared" si="41"/>
        <v>111.12188067325148</v>
      </c>
      <c r="CQ30" s="49">
        <f t="shared" si="42"/>
        <v>152.97526530446603</v>
      </c>
      <c r="CR30" s="49">
        <f t="shared" si="43"/>
        <v>145.96662791849332</v>
      </c>
      <c r="CS30" s="49">
        <f t="shared" si="44"/>
        <v>217.69299023957407</v>
      </c>
      <c r="CT30" s="49">
        <f t="shared" si="45"/>
        <v>165.12904792141336</v>
      </c>
      <c r="CU30" s="49">
        <f t="shared" si="46"/>
        <v>293.47040498442368</v>
      </c>
      <c r="CV30" s="49">
        <f t="shared" si="47"/>
        <v>145.12922465208749</v>
      </c>
      <c r="CW30" s="49">
        <f t="shared" si="48"/>
        <v>171.50898048552597</v>
      </c>
      <c r="CX30" s="49">
        <f t="shared" si="49"/>
        <v>170.87397281314799</v>
      </c>
      <c r="CY30" s="49">
        <f t="shared" si="50"/>
        <v>153.54301591108978</v>
      </c>
      <c r="CZ30" s="49">
        <f t="shared" si="51"/>
        <v>214.29756178470726</v>
      </c>
      <c r="DA30" s="49"/>
      <c r="DC30" s="49">
        <f t="shared" si="52"/>
        <v>94.419642530464074</v>
      </c>
      <c r="DD30" s="49">
        <f t="shared" si="53"/>
        <v>96.187204977960533</v>
      </c>
      <c r="DE30" s="49">
        <f t="shared" si="54"/>
        <v>92.144445597436516</v>
      </c>
      <c r="DF30" s="49">
        <f t="shared" si="55"/>
        <v>80.266416872092378</v>
      </c>
      <c r="DG30" s="49">
        <f t="shared" si="56"/>
        <v>83.984816820425436</v>
      </c>
      <c r="DH30" s="49">
        <f t="shared" si="57"/>
        <v>92.299079120291097</v>
      </c>
      <c r="DI30" s="49">
        <f t="shared" si="58"/>
        <v>71.52625263411818</v>
      </c>
      <c r="DJ30" s="49">
        <f t="shared" si="59"/>
        <v>94.739893712624095</v>
      </c>
      <c r="DK30" s="49">
        <f t="shared" si="60"/>
        <v>113.54676922032429</v>
      </c>
      <c r="DL30" s="49">
        <f t="shared" si="61"/>
        <v>142.06839002003454</v>
      </c>
      <c r="DM30" s="49">
        <f t="shared" si="62"/>
        <v>102.64393558931155</v>
      </c>
      <c r="DN30" s="49">
        <f t="shared" si="63"/>
        <v>85.46577465535124</v>
      </c>
      <c r="DO30" s="49">
        <f t="shared" si="64"/>
        <v>111.07237780089767</v>
      </c>
      <c r="DP30" s="49">
        <f t="shared" si="65"/>
        <v>97.764402299817917</v>
      </c>
      <c r="DQ30" s="49">
        <f t="shared" si="66"/>
        <v>73.223132999527522</v>
      </c>
      <c r="DR30" s="49">
        <f t="shared" si="67"/>
        <v>138.16259465474218</v>
      </c>
      <c r="DS30" s="49">
        <f t="shared" si="68"/>
        <v>49.372542157990019</v>
      </c>
      <c r="DT30" s="49">
        <f t="shared" si="69"/>
        <v>64.42138953114339</v>
      </c>
      <c r="DU30" s="49">
        <f t="shared" si="70"/>
        <v>217.0251263987646</v>
      </c>
      <c r="DV30" s="49">
        <f t="shared" si="71"/>
        <v>82.466649884403225</v>
      </c>
      <c r="DW30" s="49">
        <f t="shared" si="72"/>
        <v>78.484349045602698</v>
      </c>
      <c r="DX30" s="49">
        <f t="shared" si="73"/>
        <v>46.903625843333408</v>
      </c>
      <c r="DY30" s="49">
        <f t="shared" si="74"/>
        <v>87.570282453008744</v>
      </c>
      <c r="DZ30" s="49">
        <f t="shared" si="75"/>
        <v>61.196117991485146</v>
      </c>
      <c r="EA30" s="49"/>
    </row>
    <row r="31" spans="1:131">
      <c r="A31" s="48">
        <v>2018</v>
      </c>
      <c r="C31" s="4">
        <v>115460.50355243986</v>
      </c>
      <c r="D31" s="4">
        <v>30432.344725003677</v>
      </c>
      <c r="E31" s="4">
        <v>500.80128576055881</v>
      </c>
      <c r="F31" s="4">
        <v>2510.5653713160932</v>
      </c>
      <c r="G31" s="4">
        <v>3876.3079304815019</v>
      </c>
      <c r="H31" s="4">
        <v>1863.7062228181826</v>
      </c>
      <c r="I31" s="4">
        <v>1719.9616964178165</v>
      </c>
      <c r="J31" s="4">
        <v>3688.0963731309312</v>
      </c>
      <c r="K31" s="4">
        <v>3581.7331905388451</v>
      </c>
      <c r="L31" s="4">
        <v>3952.9444824860725</v>
      </c>
      <c r="M31" s="4">
        <v>16531.798292185871</v>
      </c>
      <c r="N31" s="4">
        <v>4953.4866412548727</v>
      </c>
      <c r="O31" s="4">
        <v>5734.8824022713334</v>
      </c>
      <c r="P31" s="4">
        <v>9430.641254925722</v>
      </c>
      <c r="Q31" s="4">
        <v>5195.0427434090852</v>
      </c>
      <c r="R31" s="4">
        <v>6821.8362777127531</v>
      </c>
      <c r="S31" s="4">
        <v>321.85450862258608</v>
      </c>
      <c r="T31" s="4">
        <v>1654.3608230118825</v>
      </c>
      <c r="U31" s="4">
        <v>1904.2268063480201</v>
      </c>
      <c r="V31" s="4">
        <v>881.03283164616187</v>
      </c>
      <c r="W31" s="4">
        <v>4978.8195328125239</v>
      </c>
      <c r="X31" s="4">
        <v>308.4531425375277</v>
      </c>
      <c r="Y31" s="4">
        <v>3336.7658800177901</v>
      </c>
      <c r="Z31" s="4">
        <v>143.88101936095364</v>
      </c>
      <c r="AA31" s="4">
        <v>1136.9601183690593</v>
      </c>
      <c r="AC31" s="49">
        <f t="shared" si="3"/>
        <v>125.68315609919716</v>
      </c>
      <c r="AD31" s="49">
        <f t="shared" si="4"/>
        <v>135.4086648485216</v>
      </c>
      <c r="AE31" s="49">
        <f t="shared" si="5"/>
        <v>79.213781334152841</v>
      </c>
      <c r="AF31" s="49">
        <f t="shared" si="6"/>
        <v>93.30003750097903</v>
      </c>
      <c r="AG31" s="49">
        <f t="shared" si="7"/>
        <v>102.5837586656894</v>
      </c>
      <c r="AH31" s="49">
        <f t="shared" si="8"/>
        <v>100.86087347555062</v>
      </c>
      <c r="AI31" s="49">
        <f t="shared" si="9"/>
        <v>78.197946921408672</v>
      </c>
      <c r="AJ31" s="49">
        <f t="shared" si="10"/>
        <v>116.59566811199433</v>
      </c>
      <c r="AK31" s="49">
        <f t="shared" si="11"/>
        <v>109.55455189201328</v>
      </c>
      <c r="AL31" s="49">
        <f t="shared" si="12"/>
        <v>103.20449263217031</v>
      </c>
      <c r="AM31" s="49">
        <f t="shared" si="13"/>
        <v>141.57267842337572</v>
      </c>
      <c r="AN31" s="49">
        <f t="shared" si="14"/>
        <v>109.30923061952112</v>
      </c>
      <c r="AO31" s="49">
        <f t="shared" si="15"/>
        <v>169.72207974471885</v>
      </c>
      <c r="AP31" s="49">
        <f t="shared" si="16"/>
        <v>113.37631724511405</v>
      </c>
      <c r="AQ31" s="49">
        <f t="shared" si="17"/>
        <v>109.74356040471029</v>
      </c>
      <c r="AR31" s="49">
        <f t="shared" si="18"/>
        <v>162.03576718905202</v>
      </c>
      <c r="AS31" s="49">
        <f t="shared" si="19"/>
        <v>97.129647481502829</v>
      </c>
      <c r="AT31" s="49">
        <f t="shared" si="20"/>
        <v>97.302488894337742</v>
      </c>
      <c r="AU31" s="49">
        <f t="shared" si="21"/>
        <v>597.3486094351814</v>
      </c>
      <c r="AV31" s="49">
        <f t="shared" si="22"/>
        <v>119.03574480825607</v>
      </c>
      <c r="AW31" s="49">
        <f t="shared" si="23"/>
        <v>137.08921043417686</v>
      </c>
      <c r="AX31" s="49">
        <f t="shared" si="24"/>
        <v>58.063637006419974</v>
      </c>
      <c r="AY31" s="49">
        <f t="shared" si="25"/>
        <v>112.38711193968587</v>
      </c>
      <c r="AZ31" s="49">
        <f t="shared" si="26"/>
        <v>125.03350371927834</v>
      </c>
      <c r="BA31" s="49">
        <f t="shared" si="27"/>
        <v>143.41715851120111</v>
      </c>
      <c r="BC31" s="49">
        <v>1219212.5</v>
      </c>
      <c r="BD31" s="49">
        <v>386821.75</v>
      </c>
      <c r="BE31" s="49">
        <v>6032.5</v>
      </c>
      <c r="BF31" s="49">
        <v>62481.25</v>
      </c>
      <c r="BG31" s="49">
        <v>41293.5</v>
      </c>
      <c r="BH31" s="49">
        <v>31897</v>
      </c>
      <c r="BI31" s="49">
        <v>27249</v>
      </c>
      <c r="BJ31" s="49">
        <v>33210.5</v>
      </c>
      <c r="BK31" s="49">
        <v>37594.5</v>
      </c>
      <c r="BL31" s="49">
        <v>5522.5</v>
      </c>
      <c r="BM31" s="49">
        <v>103862.25</v>
      </c>
      <c r="BN31" s="49">
        <v>64955.5</v>
      </c>
      <c r="BO31" s="49">
        <v>46317.75</v>
      </c>
      <c r="BP31" s="49">
        <v>36577</v>
      </c>
      <c r="BQ31" s="49">
        <v>93196.25</v>
      </c>
      <c r="BR31" s="49">
        <v>69251</v>
      </c>
      <c r="BS31" s="49">
        <v>2841.5</v>
      </c>
      <c r="BT31" s="49">
        <v>22090</v>
      </c>
      <c r="BU31" s="49">
        <v>11277.25</v>
      </c>
      <c r="BV31" s="49">
        <v>9185.25</v>
      </c>
      <c r="BW31" s="49">
        <v>76058.25</v>
      </c>
      <c r="BX31" s="49">
        <v>10526</v>
      </c>
      <c r="BY31" s="49">
        <v>37772.25</v>
      </c>
      <c r="BZ31" s="49">
        <v>3199.75</v>
      </c>
      <c r="CA31" s="49"/>
      <c r="CC31" s="49">
        <f t="shared" si="28"/>
        <v>136.53026098602686</v>
      </c>
      <c r="CD31" s="49">
        <f t="shared" si="29"/>
        <v>142.37011941413647</v>
      </c>
      <c r="CE31" s="49">
        <f t="shared" si="30"/>
        <v>88.27510517651362</v>
      </c>
      <c r="CF31" s="49">
        <f t="shared" si="31"/>
        <v>122.36589569338634</v>
      </c>
      <c r="CG31" s="49">
        <f t="shared" si="32"/>
        <v>122.60813408849663</v>
      </c>
      <c r="CH31" s="49">
        <f t="shared" si="33"/>
        <v>95.535754399101464</v>
      </c>
      <c r="CI31" s="49">
        <f t="shared" si="34"/>
        <v>109.35468336142549</v>
      </c>
      <c r="CJ31" s="49">
        <f t="shared" si="35"/>
        <v>122.48469425389096</v>
      </c>
      <c r="CK31" s="49">
        <f t="shared" si="36"/>
        <v>94.626754846869758</v>
      </c>
      <c r="CL31" s="49">
        <f t="shared" si="37"/>
        <v>55.537397862979255</v>
      </c>
      <c r="CM31" s="49">
        <f t="shared" si="38"/>
        <v>143.79477914148652</v>
      </c>
      <c r="CN31" s="49">
        <f t="shared" si="39"/>
        <v>136.5558054954065</v>
      </c>
      <c r="CO31" s="49">
        <f t="shared" si="40"/>
        <v>152.58940190087139</v>
      </c>
      <c r="CP31" s="49">
        <f t="shared" si="41"/>
        <v>112.54807840241239</v>
      </c>
      <c r="CQ31" s="49">
        <f t="shared" si="42"/>
        <v>151.28340401355439</v>
      </c>
      <c r="CR31" s="49">
        <f t="shared" si="43"/>
        <v>144.39550243175196</v>
      </c>
      <c r="CS31" s="49">
        <f t="shared" si="44"/>
        <v>201.70363797692991</v>
      </c>
      <c r="CT31" s="49">
        <f t="shared" si="45"/>
        <v>165.01699473350018</v>
      </c>
      <c r="CU31" s="49">
        <f t="shared" si="46"/>
        <v>281.05295950155761</v>
      </c>
      <c r="CV31" s="49">
        <f t="shared" si="47"/>
        <v>149.06885219296467</v>
      </c>
      <c r="CW31" s="49">
        <f t="shared" si="48"/>
        <v>171.24162037115212</v>
      </c>
      <c r="CX31" s="49">
        <f t="shared" si="49"/>
        <v>161.6772905306812</v>
      </c>
      <c r="CY31" s="49">
        <f t="shared" si="50"/>
        <v>151.00443751499159</v>
      </c>
      <c r="CZ31" s="49">
        <f t="shared" si="51"/>
        <v>212.29059545529938</v>
      </c>
      <c r="DA31" s="49"/>
      <c r="DC31" s="49">
        <f t="shared" si="52"/>
        <v>92.0551643214541</v>
      </c>
      <c r="DD31" s="49">
        <f t="shared" si="53"/>
        <v>95.110312055463766</v>
      </c>
      <c r="DE31" s="49">
        <f t="shared" si="54"/>
        <v>89.735131072070786</v>
      </c>
      <c r="DF31" s="49">
        <f t="shared" si="55"/>
        <v>76.24676546703995</v>
      </c>
      <c r="DG31" s="49">
        <f t="shared" si="56"/>
        <v>83.667987795692298</v>
      </c>
      <c r="DH31" s="49">
        <f t="shared" si="57"/>
        <v>105.57395407608696</v>
      </c>
      <c r="DI31" s="49">
        <f t="shared" si="58"/>
        <v>71.508548621514961</v>
      </c>
      <c r="DJ31" s="49">
        <f t="shared" si="59"/>
        <v>95.192030989856065</v>
      </c>
      <c r="DK31" s="49">
        <f t="shared" si="60"/>
        <v>115.77545068442905</v>
      </c>
      <c r="DL31" s="49">
        <f t="shared" si="61"/>
        <v>185.82882274534063</v>
      </c>
      <c r="DM31" s="49">
        <f t="shared" si="62"/>
        <v>98.454672185334104</v>
      </c>
      <c r="DN31" s="49">
        <f t="shared" si="63"/>
        <v>80.047296578099775</v>
      </c>
      <c r="DO31" s="49">
        <f t="shared" si="64"/>
        <v>111.22796054668174</v>
      </c>
      <c r="DP31" s="49">
        <f t="shared" si="65"/>
        <v>100.73589780870387</v>
      </c>
      <c r="DQ31" s="49">
        <f t="shared" si="66"/>
        <v>72.541704835566563</v>
      </c>
      <c r="DR31" s="49">
        <f t="shared" si="67"/>
        <v>112.21663033835674</v>
      </c>
      <c r="DS31" s="49">
        <f t="shared" si="68"/>
        <v>48.154633429374307</v>
      </c>
      <c r="DT31" s="49">
        <f t="shared" si="69"/>
        <v>58.965132077141334</v>
      </c>
      <c r="DU31" s="49">
        <f t="shared" si="70"/>
        <v>212.53951941817957</v>
      </c>
      <c r="DV31" s="49">
        <f t="shared" si="71"/>
        <v>79.852861987672824</v>
      </c>
      <c r="DW31" s="49">
        <f t="shared" si="72"/>
        <v>80.056010996069332</v>
      </c>
      <c r="DX31" s="49">
        <f t="shared" si="73"/>
        <v>35.913291728130083</v>
      </c>
      <c r="DY31" s="49">
        <f t="shared" si="74"/>
        <v>74.426363747441641</v>
      </c>
      <c r="DZ31" s="49">
        <f t="shared" si="75"/>
        <v>58.897335254592477</v>
      </c>
      <c r="EA31" s="49"/>
    </row>
    <row r="32" spans="1:131">
      <c r="A32" s="48">
        <v>2019</v>
      </c>
      <c r="C32" s="4">
        <v>108352.11939643786</v>
      </c>
      <c r="D32" s="4">
        <v>30189.211140867439</v>
      </c>
      <c r="E32" s="4">
        <v>489.40562154018079</v>
      </c>
      <c r="F32" s="4">
        <v>2348.7475422149937</v>
      </c>
      <c r="G32" s="4">
        <v>3358.8504617389344</v>
      </c>
      <c r="H32" s="4">
        <v>1736.6665203721068</v>
      </c>
      <c r="I32" s="4">
        <v>1693.4484903858374</v>
      </c>
      <c r="J32" s="4">
        <v>3593.3203327707965</v>
      </c>
      <c r="K32" s="4">
        <v>3468.7959252445162</v>
      </c>
      <c r="L32" s="4">
        <v>3925.1760355470255</v>
      </c>
      <c r="M32" s="4">
        <v>15801.91598881139</v>
      </c>
      <c r="N32" s="4">
        <v>4625.0467584648968</v>
      </c>
      <c r="O32" s="4">
        <v>5351.21296807826</v>
      </c>
      <c r="P32" s="4">
        <v>8660.0088512591319</v>
      </c>
      <c r="Q32" s="4">
        <v>4797.5972396921179</v>
      </c>
      <c r="R32" s="4">
        <v>5988.4002540353467</v>
      </c>
      <c r="S32" s="4">
        <v>276.34850318569482</v>
      </c>
      <c r="T32" s="4">
        <v>1445.1823278826155</v>
      </c>
      <c r="U32" s="4">
        <v>1526.733689387017</v>
      </c>
      <c r="V32" s="4">
        <v>868.64537373744417</v>
      </c>
      <c r="W32" s="4">
        <v>3887.5184805221379</v>
      </c>
      <c r="X32" s="4">
        <v>205.61413575343087</v>
      </c>
      <c r="Y32" s="4">
        <v>2910.6294145168577</v>
      </c>
      <c r="Z32" s="4">
        <v>134.97948578103103</v>
      </c>
      <c r="AA32" s="4">
        <v>1068.6638546486324</v>
      </c>
      <c r="AC32" s="49">
        <f t="shared" si="3"/>
        <v>117.94540918138563</v>
      </c>
      <c r="AD32" s="49">
        <f t="shared" si="4"/>
        <v>134.32684238938413</v>
      </c>
      <c r="AE32" s="49">
        <f t="shared" si="5"/>
        <v>77.411282659774344</v>
      </c>
      <c r="AF32" s="49">
        <f t="shared" si="6"/>
        <v>87.286408182278947</v>
      </c>
      <c r="AG32" s="49">
        <f t="shared" si="7"/>
        <v>88.889611284923319</v>
      </c>
      <c r="AH32" s="49">
        <f t="shared" si="8"/>
        <v>93.985682955764887</v>
      </c>
      <c r="AI32" s="49">
        <f t="shared" si="9"/>
        <v>76.99252572957451</v>
      </c>
      <c r="AJ32" s="49">
        <f t="shared" si="10"/>
        <v>113.59941350560558</v>
      </c>
      <c r="AK32" s="49">
        <f t="shared" si="11"/>
        <v>106.10013727399752</v>
      </c>
      <c r="AL32" s="49">
        <f t="shared" si="12"/>
        <v>102.47950686770409</v>
      </c>
      <c r="AM32" s="49">
        <f t="shared" si="13"/>
        <v>135.32221547940244</v>
      </c>
      <c r="AN32" s="49">
        <f t="shared" si="14"/>
        <v>102.06150523079513</v>
      </c>
      <c r="AO32" s="49">
        <f t="shared" si="15"/>
        <v>158.36750091674884</v>
      </c>
      <c r="AP32" s="49">
        <f t="shared" si="16"/>
        <v>104.11168067208854</v>
      </c>
      <c r="AQ32" s="49">
        <f t="shared" si="17"/>
        <v>101.34765553942691</v>
      </c>
      <c r="AR32" s="49">
        <f t="shared" si="18"/>
        <v>142.23956569697515</v>
      </c>
      <c r="AS32" s="49">
        <f t="shared" si="19"/>
        <v>83.396789472794396</v>
      </c>
      <c r="AT32" s="49">
        <f t="shared" si="20"/>
        <v>84.999496756144694</v>
      </c>
      <c r="AU32" s="49">
        <f t="shared" si="21"/>
        <v>478.93047366674938</v>
      </c>
      <c r="AV32" s="49">
        <f t="shared" si="22"/>
        <v>117.36208382142313</v>
      </c>
      <c r="AW32" s="49">
        <f t="shared" si="23"/>
        <v>107.04080265026117</v>
      </c>
      <c r="AX32" s="49">
        <f t="shared" si="24"/>
        <v>38.705083188845954</v>
      </c>
      <c r="AY32" s="49">
        <f t="shared" si="25"/>
        <v>98.034218038247374</v>
      </c>
      <c r="AZ32" s="49">
        <f t="shared" si="26"/>
        <v>117.29801548798926</v>
      </c>
      <c r="BA32" s="49">
        <f t="shared" si="27"/>
        <v>134.80220718488218</v>
      </c>
      <c r="BC32" s="49">
        <v>1162180.5</v>
      </c>
      <c r="BD32" s="49">
        <v>382075.75</v>
      </c>
      <c r="BE32" s="49">
        <v>5931</v>
      </c>
      <c r="BF32" s="49">
        <v>56342.5</v>
      </c>
      <c r="BG32" s="49">
        <v>36418.75</v>
      </c>
      <c r="BH32" s="49">
        <v>27209.25</v>
      </c>
      <c r="BI32" s="49">
        <v>25881.25</v>
      </c>
      <c r="BJ32" s="49">
        <v>32038.5</v>
      </c>
      <c r="BK32" s="49">
        <v>34424.75</v>
      </c>
      <c r="BL32" s="49">
        <v>4308</v>
      </c>
      <c r="BM32" s="49">
        <v>100387</v>
      </c>
      <c r="BN32" s="49">
        <v>61308.5</v>
      </c>
      <c r="BO32" s="49">
        <v>44729.75</v>
      </c>
      <c r="BP32" s="49">
        <v>35460.75</v>
      </c>
      <c r="BQ32" s="49">
        <v>89622.5</v>
      </c>
      <c r="BR32" s="49">
        <v>66012.75</v>
      </c>
      <c r="BS32" s="49">
        <v>2596.75</v>
      </c>
      <c r="BT32" s="49">
        <v>21851.5</v>
      </c>
      <c r="BU32" s="49">
        <v>8877</v>
      </c>
      <c r="BV32" s="49">
        <v>8962.25</v>
      </c>
      <c r="BW32" s="49">
        <v>69613.75</v>
      </c>
      <c r="BX32" s="49">
        <v>9478.25</v>
      </c>
      <c r="BY32" s="49">
        <v>35374.75</v>
      </c>
      <c r="BZ32" s="49">
        <v>3275.25</v>
      </c>
      <c r="CA32" s="49"/>
      <c r="CC32" s="49">
        <f t="shared" si="28"/>
        <v>130.14368453232819</v>
      </c>
      <c r="CD32" s="49">
        <f t="shared" si="29"/>
        <v>140.62334952144172</v>
      </c>
      <c r="CE32" s="49">
        <f t="shared" si="30"/>
        <v>86.789829888421437</v>
      </c>
      <c r="CF32" s="49">
        <f t="shared" si="31"/>
        <v>110.3435107028848</v>
      </c>
      <c r="CG32" s="49">
        <f t="shared" si="32"/>
        <v>108.13408849662626</v>
      </c>
      <c r="CH32" s="49">
        <f t="shared" si="33"/>
        <v>81.495320104829645</v>
      </c>
      <c r="CI32" s="49">
        <f t="shared" si="34"/>
        <v>103.86567942852555</v>
      </c>
      <c r="CJ32" s="49">
        <f t="shared" si="35"/>
        <v>118.16220402743971</v>
      </c>
      <c r="CK32" s="49">
        <f t="shared" si="36"/>
        <v>86.648376196379246</v>
      </c>
      <c r="CL32" s="49">
        <f t="shared" si="37"/>
        <v>43.323695788812067</v>
      </c>
      <c r="CM32" s="49">
        <f t="shared" si="38"/>
        <v>138.98337936715609</v>
      </c>
      <c r="CN32" s="49">
        <f t="shared" si="39"/>
        <v>128.88872537683687</v>
      </c>
      <c r="CO32" s="49">
        <f t="shared" si="40"/>
        <v>147.35788762786407</v>
      </c>
      <c r="CP32" s="49">
        <f t="shared" si="41"/>
        <v>109.11335733407182</v>
      </c>
      <c r="CQ32" s="49">
        <f t="shared" si="42"/>
        <v>145.48221496256315</v>
      </c>
      <c r="CR32" s="49">
        <f t="shared" si="43"/>
        <v>137.64341602506295</v>
      </c>
      <c r="CS32" s="49">
        <f t="shared" si="44"/>
        <v>184.33007985803016</v>
      </c>
      <c r="CT32" s="49">
        <f t="shared" si="45"/>
        <v>163.23534904568035</v>
      </c>
      <c r="CU32" s="49">
        <f t="shared" si="46"/>
        <v>221.23364485981307</v>
      </c>
      <c r="CV32" s="49">
        <f t="shared" si="47"/>
        <v>145.44975047673145</v>
      </c>
      <c r="CW32" s="49">
        <f t="shared" si="48"/>
        <v>156.73212767993337</v>
      </c>
      <c r="CX32" s="49">
        <f t="shared" si="49"/>
        <v>145.58405652407649</v>
      </c>
      <c r="CY32" s="49">
        <f t="shared" si="50"/>
        <v>141.41980490925081</v>
      </c>
      <c r="CZ32" s="49">
        <f t="shared" si="51"/>
        <v>217.29971802952397</v>
      </c>
      <c r="DA32" s="49"/>
      <c r="DC32" s="49">
        <f t="shared" si="52"/>
        <v>90.627070844984061</v>
      </c>
      <c r="DD32" s="49">
        <f t="shared" si="53"/>
        <v>95.522431265159469</v>
      </c>
      <c r="DE32" s="49">
        <f t="shared" si="54"/>
        <v>89.193955973062373</v>
      </c>
      <c r="DF32" s="49">
        <f t="shared" si="55"/>
        <v>79.104251465507289</v>
      </c>
      <c r="DG32" s="49">
        <f t="shared" si="56"/>
        <v>82.20313549662616</v>
      </c>
      <c r="DH32" s="49">
        <f t="shared" si="57"/>
        <v>115.32647866757077</v>
      </c>
      <c r="DI32" s="49">
        <f t="shared" si="58"/>
        <v>74.127013035674011</v>
      </c>
      <c r="DJ32" s="49">
        <f t="shared" si="59"/>
        <v>96.138536379386963</v>
      </c>
      <c r="DK32" s="49">
        <f t="shared" si="60"/>
        <v>122.44907744552876</v>
      </c>
      <c r="DL32" s="49">
        <f t="shared" si="61"/>
        <v>236.54377818378194</v>
      </c>
      <c r="DM32" s="49">
        <f t="shared" si="62"/>
        <v>97.365754161091559</v>
      </c>
      <c r="DN32" s="49">
        <f t="shared" si="63"/>
        <v>79.18575106735986</v>
      </c>
      <c r="DO32" s="49">
        <f t="shared" si="64"/>
        <v>107.47134304523169</v>
      </c>
      <c r="DP32" s="49">
        <f t="shared" si="65"/>
        <v>95.416072986674152</v>
      </c>
      <c r="DQ32" s="49">
        <f t="shared" si="66"/>
        <v>69.663261289709283</v>
      </c>
      <c r="DR32" s="49">
        <f t="shared" si="67"/>
        <v>103.33917146540108</v>
      </c>
      <c r="DS32" s="49">
        <f t="shared" si="68"/>
        <v>45.243179809299747</v>
      </c>
      <c r="DT32" s="49">
        <f t="shared" si="69"/>
        <v>52.071746256601649</v>
      </c>
      <c r="DU32" s="49">
        <f t="shared" si="70"/>
        <v>216.48175347390244</v>
      </c>
      <c r="DV32" s="49">
        <f t="shared" si="71"/>
        <v>80.689092581288619</v>
      </c>
      <c r="DW32" s="49">
        <f t="shared" si="72"/>
        <v>68.295380299342256</v>
      </c>
      <c r="DX32" s="49">
        <f t="shared" si="73"/>
        <v>26.586072756150301</v>
      </c>
      <c r="DY32" s="49">
        <f t="shared" si="74"/>
        <v>69.321420787672565</v>
      </c>
      <c r="DZ32" s="49">
        <f t="shared" si="75"/>
        <v>53.979828667818275</v>
      </c>
      <c r="EA32" s="49"/>
    </row>
    <row r="33" spans="1:131">
      <c r="A33" s="48">
        <v>2020</v>
      </c>
      <c r="C33" s="4">
        <v>100015.63741503515</v>
      </c>
      <c r="D33" s="4">
        <v>29928.808215407866</v>
      </c>
      <c r="E33" s="4">
        <v>488.24389673899577</v>
      </c>
      <c r="F33" s="4">
        <v>1878.0962556310665</v>
      </c>
      <c r="G33" s="4">
        <v>2261.6111477586865</v>
      </c>
      <c r="H33" s="4">
        <v>1153.1548245623678</v>
      </c>
      <c r="I33" s="4">
        <v>1724.761653185963</v>
      </c>
      <c r="J33" s="4">
        <v>3618.0782853968885</v>
      </c>
      <c r="K33" s="4">
        <v>3251.2654502408041</v>
      </c>
      <c r="L33" s="4">
        <v>3352.233550809075</v>
      </c>
      <c r="M33" s="4">
        <v>16147.650000629972</v>
      </c>
      <c r="N33" s="4">
        <v>4290.6935970848554</v>
      </c>
      <c r="O33" s="4">
        <v>4624.5922328281968</v>
      </c>
      <c r="P33" s="4">
        <v>6317.2637591127714</v>
      </c>
      <c r="Q33" s="4">
        <v>3892.0751601248389</v>
      </c>
      <c r="R33" s="4">
        <v>6265.4113379176915</v>
      </c>
      <c r="S33" s="4">
        <v>234.96398763957296</v>
      </c>
      <c r="T33" s="4">
        <v>1064.669903709884</v>
      </c>
      <c r="U33" s="4">
        <v>1691.53430770153</v>
      </c>
      <c r="V33" s="4">
        <v>768.12662234703657</v>
      </c>
      <c r="W33" s="4">
        <v>3082.4410630234515</v>
      </c>
      <c r="X33" s="4">
        <v>136.08034306750119</v>
      </c>
      <c r="Y33" s="4">
        <v>2735.0156629865369</v>
      </c>
      <c r="Z33" s="4">
        <v>124.39188900973198</v>
      </c>
      <c r="AA33" s="4">
        <v>984.47426811982109</v>
      </c>
      <c r="AC33" s="49">
        <f t="shared" si="3"/>
        <v>108.87083100140296</v>
      </c>
      <c r="AD33" s="49">
        <f t="shared" si="4"/>
        <v>133.16818002610722</v>
      </c>
      <c r="AE33" s="49">
        <f t="shared" si="5"/>
        <v>77.22752791115829</v>
      </c>
      <c r="AF33" s="49">
        <f t="shared" si="6"/>
        <v>69.795613801909994</v>
      </c>
      <c r="AG33" s="49">
        <f t="shared" si="7"/>
        <v>59.851945804648985</v>
      </c>
      <c r="AH33" s="49">
        <f t="shared" si="8"/>
        <v>62.406940232260212</v>
      </c>
      <c r="AI33" s="49">
        <f t="shared" si="9"/>
        <v>78.416176644409092</v>
      </c>
      <c r="AJ33" s="49">
        <f t="shared" si="10"/>
        <v>114.38211269116773</v>
      </c>
      <c r="AK33" s="49">
        <f t="shared" si="11"/>
        <v>99.44652784969999</v>
      </c>
      <c r="AL33" s="49">
        <f t="shared" si="12"/>
        <v>87.520976914455886</v>
      </c>
      <c r="AM33" s="49">
        <f t="shared" si="13"/>
        <v>138.28296356077431</v>
      </c>
      <c r="AN33" s="49">
        <f t="shared" si="14"/>
        <v>94.683290758332518</v>
      </c>
      <c r="AO33" s="49">
        <f t="shared" si="15"/>
        <v>136.86338387967857</v>
      </c>
      <c r="AP33" s="49">
        <f t="shared" si="16"/>
        <v>75.946913970472366</v>
      </c>
      <c r="AQ33" s="49">
        <f t="shared" si="17"/>
        <v>82.218800986138149</v>
      </c>
      <c r="AR33" s="49">
        <f t="shared" si="18"/>
        <v>148.81927556825866</v>
      </c>
      <c r="AS33" s="49">
        <f t="shared" si="19"/>
        <v>70.907719726994628</v>
      </c>
      <c r="AT33" s="49">
        <f t="shared" si="20"/>
        <v>62.619369390810675</v>
      </c>
      <c r="AU33" s="49">
        <f t="shared" si="21"/>
        <v>530.62779241893622</v>
      </c>
      <c r="AV33" s="49">
        <f t="shared" si="22"/>
        <v>103.78106389893451</v>
      </c>
      <c r="AW33" s="49">
        <f t="shared" si="23"/>
        <v>84.873414020102317</v>
      </c>
      <c r="AX33" s="49">
        <f t="shared" si="24"/>
        <v>25.615947947812462</v>
      </c>
      <c r="AY33" s="49">
        <f t="shared" si="25"/>
        <v>92.119292310440215</v>
      </c>
      <c r="AZ33" s="49">
        <f t="shared" si="26"/>
        <v>108.09732782145684</v>
      </c>
      <c r="BA33" s="49">
        <f t="shared" si="27"/>
        <v>124.18245801240005</v>
      </c>
      <c r="BC33" s="49">
        <v>1137318.25</v>
      </c>
      <c r="BD33" s="49">
        <v>380276.75</v>
      </c>
      <c r="BE33" s="49">
        <v>5482.75</v>
      </c>
      <c r="BF33" s="49">
        <v>55482.5</v>
      </c>
      <c r="BG33" s="49">
        <v>33746.25</v>
      </c>
      <c r="BH33" s="49">
        <v>25099</v>
      </c>
      <c r="BI33" s="49">
        <v>25425.25</v>
      </c>
      <c r="BJ33" s="49">
        <v>32085.5</v>
      </c>
      <c r="BK33" s="49">
        <v>31964.25</v>
      </c>
      <c r="BL33" s="49">
        <v>4330</v>
      </c>
      <c r="BM33" s="49">
        <v>99820.5</v>
      </c>
      <c r="BN33" s="49">
        <v>61034.5</v>
      </c>
      <c r="BO33" s="49">
        <v>41565.75</v>
      </c>
      <c r="BP33" s="49">
        <v>34631.25</v>
      </c>
      <c r="BQ33" s="49">
        <v>85121.75</v>
      </c>
      <c r="BR33" s="49">
        <v>65706</v>
      </c>
      <c r="BS33" s="49">
        <v>2570.5</v>
      </c>
      <c r="BT33" s="49">
        <v>21479.5</v>
      </c>
      <c r="BU33" s="49">
        <v>9760.75</v>
      </c>
      <c r="BV33" s="49">
        <v>8810.25</v>
      </c>
      <c r="BW33" s="49">
        <v>65987</v>
      </c>
      <c r="BX33" s="49">
        <v>9000.25</v>
      </c>
      <c r="BY33" s="49">
        <v>34563.5</v>
      </c>
      <c r="BZ33" s="49">
        <v>3374.5</v>
      </c>
      <c r="CA33" s="49"/>
      <c r="CC33" s="49">
        <f t="shared" si="28"/>
        <v>127.3595517571148</v>
      </c>
      <c r="CD33" s="49">
        <f t="shared" si="29"/>
        <v>139.96122583055302</v>
      </c>
      <c r="CE33" s="49">
        <f t="shared" si="30"/>
        <v>80.230473751600513</v>
      </c>
      <c r="CF33" s="49">
        <f t="shared" si="31"/>
        <v>108.65925070014298</v>
      </c>
      <c r="CG33" s="49">
        <f t="shared" si="32"/>
        <v>100.19893554636757</v>
      </c>
      <c r="CH33" s="49">
        <f t="shared" si="33"/>
        <v>75.174840883564215</v>
      </c>
      <c r="CI33" s="49">
        <f t="shared" si="34"/>
        <v>102.03567702062766</v>
      </c>
      <c r="CJ33" s="49">
        <f t="shared" si="35"/>
        <v>118.33554621228886</v>
      </c>
      <c r="CK33" s="49">
        <f t="shared" si="36"/>
        <v>80.455206176809284</v>
      </c>
      <c r="CL33" s="49">
        <f t="shared" si="37"/>
        <v>43.544940289126338</v>
      </c>
      <c r="CM33" s="49">
        <f t="shared" si="38"/>
        <v>138.19907378564159</v>
      </c>
      <c r="CN33" s="49">
        <f t="shared" si="39"/>
        <v>128.31269577648371</v>
      </c>
      <c r="CO33" s="49">
        <f t="shared" si="40"/>
        <v>136.9343919352979</v>
      </c>
      <c r="CP33" s="49">
        <f t="shared" si="41"/>
        <v>106.56097110680329</v>
      </c>
      <c r="CQ33" s="49">
        <f t="shared" si="42"/>
        <v>138.17624738753727</v>
      </c>
      <c r="CR33" s="49">
        <f t="shared" si="43"/>
        <v>137.003810526645</v>
      </c>
      <c r="CS33" s="49">
        <f t="shared" si="44"/>
        <v>182.46672582076309</v>
      </c>
      <c r="CT33" s="49">
        <f t="shared" si="45"/>
        <v>160.45642998543309</v>
      </c>
      <c r="CU33" s="49">
        <f t="shared" si="46"/>
        <v>243.25856697819313</v>
      </c>
      <c r="CV33" s="49">
        <f t="shared" si="47"/>
        <v>142.98291881364872</v>
      </c>
      <c r="CW33" s="49">
        <f t="shared" si="48"/>
        <v>148.56666835525687</v>
      </c>
      <c r="CX33" s="49">
        <f t="shared" si="49"/>
        <v>138.24207050149758</v>
      </c>
      <c r="CY33" s="49">
        <f t="shared" si="50"/>
        <v>138.17662109218838</v>
      </c>
      <c r="CZ33" s="49">
        <f t="shared" si="51"/>
        <v>223.88455796981259</v>
      </c>
      <c r="DA33" s="49"/>
      <c r="DC33" s="49">
        <f t="shared" si="52"/>
        <v>85.483051329380174</v>
      </c>
      <c r="DD33" s="49">
        <f t="shared" si="53"/>
        <v>95.146480202545575</v>
      </c>
      <c r="DE33" s="49">
        <f t="shared" si="54"/>
        <v>96.257100699991412</v>
      </c>
      <c r="DF33" s="49">
        <f t="shared" si="55"/>
        <v>64.233476075146683</v>
      </c>
      <c r="DG33" s="49">
        <f t="shared" si="56"/>
        <v>59.733115405155367</v>
      </c>
      <c r="DH33" s="49">
        <f t="shared" si="57"/>
        <v>83.015726403625152</v>
      </c>
      <c r="DI33" s="49">
        <f t="shared" si="58"/>
        <v>76.851723763793302</v>
      </c>
      <c r="DJ33" s="49">
        <f t="shared" si="59"/>
        <v>96.659132739347115</v>
      </c>
      <c r="DK33" s="49">
        <f t="shared" si="60"/>
        <v>123.60483873617223</v>
      </c>
      <c r="DL33" s="49">
        <f t="shared" si="61"/>
        <v>200.99000327785697</v>
      </c>
      <c r="DM33" s="49">
        <f t="shared" si="62"/>
        <v>100.06070212544466</v>
      </c>
      <c r="DN33" s="49">
        <f t="shared" si="63"/>
        <v>73.791054100575948</v>
      </c>
      <c r="DO33" s="49">
        <f t="shared" si="64"/>
        <v>99.948144469321562</v>
      </c>
      <c r="DP33" s="49">
        <f t="shared" si="65"/>
        <v>71.270853842306622</v>
      </c>
      <c r="DQ33" s="49">
        <f t="shared" si="66"/>
        <v>59.502846936885213</v>
      </c>
      <c r="DR33" s="49">
        <f t="shared" si="67"/>
        <v>108.62418716398822</v>
      </c>
      <c r="DS33" s="49">
        <f t="shared" si="68"/>
        <v>38.86063029192907</v>
      </c>
      <c r="DT33" s="49">
        <f t="shared" si="69"/>
        <v>39.025777525086106</v>
      </c>
      <c r="DU33" s="49">
        <f t="shared" si="70"/>
        <v>218.1332394622321</v>
      </c>
      <c r="DV33" s="49">
        <f t="shared" si="71"/>
        <v>72.582840495929133</v>
      </c>
      <c r="DW33" s="49">
        <f t="shared" si="72"/>
        <v>57.128166741378749</v>
      </c>
      <c r="DX33" s="49">
        <f t="shared" si="73"/>
        <v>18.529777407764566</v>
      </c>
      <c r="DY33" s="49">
        <f t="shared" si="74"/>
        <v>66.667784739778995</v>
      </c>
      <c r="DZ33" s="49">
        <f t="shared" si="75"/>
        <v>48.282618864688345</v>
      </c>
      <c r="EA33" s="49"/>
    </row>
    <row r="34" spans="1:131">
      <c r="A34" s="48">
        <v>2021</v>
      </c>
      <c r="C34" s="4">
        <v>115912.30278806371</v>
      </c>
      <c r="D34" s="4">
        <v>31779.152446281507</v>
      </c>
      <c r="E34" s="4">
        <v>492.70004744471458</v>
      </c>
      <c r="F34" s="4">
        <v>2370.6450619430229</v>
      </c>
      <c r="G34" s="4">
        <v>3469.6334421503839</v>
      </c>
      <c r="H34" s="4">
        <v>1948.5235079476661</v>
      </c>
      <c r="I34" s="4">
        <v>1727.9107481974049</v>
      </c>
      <c r="J34" s="4">
        <v>3872.8382035220766</v>
      </c>
      <c r="K34" s="4">
        <v>3394.7960617918002</v>
      </c>
      <c r="L34" s="4">
        <v>3800.8880971814378</v>
      </c>
      <c r="M34" s="4">
        <v>17303.144009773769</v>
      </c>
      <c r="N34" s="4">
        <v>5052.689306156889</v>
      </c>
      <c r="O34" s="4">
        <v>5913.2318414371885</v>
      </c>
      <c r="P34" s="4">
        <v>8538.2888673191374</v>
      </c>
      <c r="Q34" s="4">
        <v>4730.2175131795921</v>
      </c>
      <c r="R34" s="4">
        <v>8453.3378612241559</v>
      </c>
      <c r="S34" s="4">
        <v>299.06627857423723</v>
      </c>
      <c r="T34" s="4">
        <v>1215.6120510567396</v>
      </c>
      <c r="U34" s="4">
        <v>1877.7482134482657</v>
      </c>
      <c r="V34" s="4">
        <v>861.95862320915671</v>
      </c>
      <c r="W34" s="4">
        <v>4604.9375519992227</v>
      </c>
      <c r="X34" s="4">
        <v>218.02801267860991</v>
      </c>
      <c r="Y34" s="4">
        <v>2704.1296827938777</v>
      </c>
      <c r="Z34" s="4">
        <v>143.79923560211338</v>
      </c>
      <c r="AA34" s="4">
        <v>1139.026123150712</v>
      </c>
      <c r="AC34" s="49">
        <f t="shared" si="3"/>
        <v>126.17495677656576</v>
      </c>
      <c r="AD34" s="49">
        <f t="shared" si="4"/>
        <v>141.4012834585518</v>
      </c>
      <c r="AE34" s="49">
        <f t="shared" si="5"/>
        <v>77.932375437775079</v>
      </c>
      <c r="AF34" s="49">
        <f t="shared" si="6"/>
        <v>88.10018480612068</v>
      </c>
      <c r="AG34" s="49">
        <f t="shared" si="7"/>
        <v>91.821404819030477</v>
      </c>
      <c r="AH34" s="49">
        <f t="shared" si="8"/>
        <v>105.45105263535864</v>
      </c>
      <c r="AI34" s="49">
        <f t="shared" si="9"/>
        <v>78.559350044763335</v>
      </c>
      <c r="AJ34" s="49">
        <f t="shared" si="10"/>
        <v>122.43610582387615</v>
      </c>
      <c r="AK34" s="49">
        <f t="shared" si="11"/>
        <v>103.83670182267825</v>
      </c>
      <c r="AL34" s="49">
        <f t="shared" si="12"/>
        <v>99.234565362415921</v>
      </c>
      <c r="AM34" s="49">
        <f t="shared" si="13"/>
        <v>148.17821989559025</v>
      </c>
      <c r="AN34" s="49">
        <f t="shared" si="14"/>
        <v>111.49834866125232</v>
      </c>
      <c r="AO34" s="49">
        <f t="shared" si="15"/>
        <v>175.00027650853474</v>
      </c>
      <c r="AP34" s="49">
        <f t="shared" si="16"/>
        <v>102.64834820707264</v>
      </c>
      <c r="AQ34" s="49">
        <f t="shared" si="17"/>
        <v>99.924281093478101</v>
      </c>
      <c r="AR34" s="49">
        <f t="shared" si="18"/>
        <v>200.78803270707755</v>
      </c>
      <c r="AS34" s="49">
        <f t="shared" si="19"/>
        <v>90.252587530420982</v>
      </c>
      <c r="AT34" s="49">
        <f t="shared" si="20"/>
        <v>71.497146482488944</v>
      </c>
      <c r="AU34" s="49">
        <f t="shared" si="21"/>
        <v>589.04237690251216</v>
      </c>
      <c r="AV34" s="49">
        <f t="shared" si="22"/>
        <v>116.458641519512</v>
      </c>
      <c r="AW34" s="49">
        <f t="shared" si="23"/>
        <v>126.79456424194832</v>
      </c>
      <c r="AX34" s="49">
        <f t="shared" si="24"/>
        <v>41.041888181968289</v>
      </c>
      <c r="AY34" s="49">
        <f t="shared" si="25"/>
        <v>91.079007724078764</v>
      </c>
      <c r="AZ34" s="49">
        <f t="shared" si="26"/>
        <v>124.96243312247172</v>
      </c>
      <c r="BA34" s="49">
        <f t="shared" si="27"/>
        <v>143.67776618817066</v>
      </c>
      <c r="BC34" s="49">
        <v>1169274.5</v>
      </c>
      <c r="BD34" s="49">
        <v>386665</v>
      </c>
      <c r="BE34" s="49">
        <v>5501</v>
      </c>
      <c r="BF34" s="49">
        <v>57993.75</v>
      </c>
      <c r="BG34" s="49">
        <v>32231</v>
      </c>
      <c r="BH34" s="49">
        <v>24745</v>
      </c>
      <c r="BI34" s="49">
        <v>26966.25</v>
      </c>
      <c r="BJ34" s="49">
        <v>32653.25</v>
      </c>
      <c r="BK34" s="49">
        <v>30851.5</v>
      </c>
      <c r="BL34" s="49">
        <v>4457.5</v>
      </c>
      <c r="BM34" s="49">
        <v>103263.25</v>
      </c>
      <c r="BN34" s="49">
        <v>64386.5</v>
      </c>
      <c r="BO34" s="49">
        <v>43514.75</v>
      </c>
      <c r="BP34" s="49">
        <v>35616.5</v>
      </c>
      <c r="BQ34" s="49">
        <v>88872.5</v>
      </c>
      <c r="BR34" s="49">
        <v>69090.75</v>
      </c>
      <c r="BS34" s="49">
        <v>2988.75</v>
      </c>
      <c r="BT34" s="49">
        <v>22246.25</v>
      </c>
      <c r="BU34" s="49">
        <v>10682.75</v>
      </c>
      <c r="BV34" s="49">
        <v>8946</v>
      </c>
      <c r="BW34" s="49">
        <v>69169.25</v>
      </c>
      <c r="BX34" s="49">
        <v>9672.25</v>
      </c>
      <c r="BY34" s="49">
        <v>35161.75</v>
      </c>
      <c r="BZ34" s="49">
        <v>3599</v>
      </c>
      <c r="CA34" s="49"/>
      <c r="CC34" s="49">
        <f t="shared" si="28"/>
        <v>130.93808720736217</v>
      </c>
      <c r="CD34" s="49">
        <f t="shared" si="29"/>
        <v>142.31242742494982</v>
      </c>
      <c r="CE34" s="49">
        <f t="shared" si="30"/>
        <v>80.497530638375707</v>
      </c>
      <c r="CF34" s="49">
        <f t="shared" si="31"/>
        <v>113.57738783024224</v>
      </c>
      <c r="CG34" s="49">
        <f t="shared" si="32"/>
        <v>95.699874551838292</v>
      </c>
      <c r="CH34" s="49">
        <f t="shared" si="33"/>
        <v>74.11456383377012</v>
      </c>
      <c r="CI34" s="49">
        <f t="shared" si="34"/>
        <v>108.2199614736335</v>
      </c>
      <c r="CJ34" s="49">
        <f t="shared" si="35"/>
        <v>120.42948292395073</v>
      </c>
      <c r="CK34" s="49">
        <f t="shared" si="36"/>
        <v>77.654373037497564</v>
      </c>
      <c r="CL34" s="49">
        <f t="shared" si="37"/>
        <v>44.827152734129477</v>
      </c>
      <c r="CM34" s="49">
        <f t="shared" si="38"/>
        <v>142.9654780941305</v>
      </c>
      <c r="CN34" s="49">
        <f t="shared" si="39"/>
        <v>135.35959804065845</v>
      </c>
      <c r="CO34" s="49">
        <f t="shared" si="40"/>
        <v>143.35518621621176</v>
      </c>
      <c r="CP34" s="49">
        <f t="shared" si="41"/>
        <v>109.59260284931844</v>
      </c>
      <c r="CQ34" s="49">
        <f t="shared" si="42"/>
        <v>144.26475660978431</v>
      </c>
      <c r="CR34" s="49">
        <f t="shared" si="43"/>
        <v>144.06136459598514</v>
      </c>
      <c r="CS34" s="49">
        <f t="shared" si="44"/>
        <v>212.15616681455191</v>
      </c>
      <c r="CT34" s="49">
        <f t="shared" si="45"/>
        <v>166.18421544092931</v>
      </c>
      <c r="CU34" s="49">
        <f t="shared" si="46"/>
        <v>266.23676012461061</v>
      </c>
      <c r="CV34" s="49">
        <f t="shared" si="47"/>
        <v>145.18602669696111</v>
      </c>
      <c r="CW34" s="49">
        <f t="shared" si="48"/>
        <v>155.73135655707716</v>
      </c>
      <c r="CX34" s="49">
        <f t="shared" si="49"/>
        <v>148.56385838261269</v>
      </c>
      <c r="CY34" s="49">
        <f t="shared" si="50"/>
        <v>140.56828176221316</v>
      </c>
      <c r="CZ34" s="49">
        <f t="shared" si="51"/>
        <v>238.77923370376513</v>
      </c>
      <c r="DA34" s="49"/>
      <c r="DC34" s="49">
        <f t="shared" si="52"/>
        <v>96.362303335580876</v>
      </c>
      <c r="DD34" s="49">
        <f t="shared" si="53"/>
        <v>99.359757975543971</v>
      </c>
      <c r="DE34" s="49">
        <f t="shared" si="54"/>
        <v>96.813374049790127</v>
      </c>
      <c r="DF34" s="49">
        <f t="shared" si="55"/>
        <v>77.568419638070125</v>
      </c>
      <c r="DG34" s="49">
        <f t="shared" si="56"/>
        <v>95.94725724461955</v>
      </c>
      <c r="DH34" s="49">
        <f t="shared" si="57"/>
        <v>142.28114850931649</v>
      </c>
      <c r="DI34" s="49">
        <f t="shared" si="58"/>
        <v>72.592291639193917</v>
      </c>
      <c r="DJ34" s="49">
        <f t="shared" si="59"/>
        <v>101.66622229972752</v>
      </c>
      <c r="DK34" s="49">
        <f t="shared" si="60"/>
        <v>133.71648982670663</v>
      </c>
      <c r="DL34" s="49">
        <f t="shared" si="61"/>
        <v>221.37155565283754</v>
      </c>
      <c r="DM34" s="49">
        <f t="shared" si="62"/>
        <v>103.64615421215714</v>
      </c>
      <c r="DN34" s="49">
        <f t="shared" si="63"/>
        <v>82.371956089704966</v>
      </c>
      <c r="DO34" s="49">
        <f t="shared" si="64"/>
        <v>122.07460443363038</v>
      </c>
      <c r="DP34" s="49">
        <f t="shared" si="65"/>
        <v>93.663573579146004</v>
      </c>
      <c r="DQ34" s="49">
        <f t="shared" si="66"/>
        <v>69.264512997972943</v>
      </c>
      <c r="DR34" s="49">
        <f t="shared" si="67"/>
        <v>139.37673939864465</v>
      </c>
      <c r="DS34" s="49">
        <f t="shared" si="68"/>
        <v>42.540638288073794</v>
      </c>
      <c r="DT34" s="49">
        <f t="shared" si="69"/>
        <v>43.022826381427798</v>
      </c>
      <c r="DU34" s="49">
        <f t="shared" si="70"/>
        <v>221.24757551392008</v>
      </c>
      <c r="DV34" s="49">
        <f t="shared" si="71"/>
        <v>80.213395303247594</v>
      </c>
      <c r="DW34" s="49">
        <f t="shared" si="72"/>
        <v>81.418775926142274</v>
      </c>
      <c r="DX34" s="49">
        <f t="shared" si="73"/>
        <v>27.625755435261141</v>
      </c>
      <c r="DY34" s="49">
        <f t="shared" si="74"/>
        <v>64.793427494652747</v>
      </c>
      <c r="DZ34" s="49">
        <f t="shared" si="75"/>
        <v>52.333878111654762</v>
      </c>
      <c r="EA34" s="49"/>
    </row>
    <row r="35" spans="1:131">
      <c r="A35" s="48">
        <v>2022</v>
      </c>
      <c r="C35" s="4">
        <v>121655.98866178445</v>
      </c>
      <c r="D35" s="4">
        <v>32679.452831846032</v>
      </c>
      <c r="E35" s="4">
        <v>500.9061706890638</v>
      </c>
      <c r="F35" s="4">
        <v>2364.7493031515628</v>
      </c>
      <c r="G35" s="4">
        <v>3785.4726675715274</v>
      </c>
      <c r="H35" s="4">
        <v>2438.7173950356791</v>
      </c>
      <c r="I35" s="4">
        <v>1526.0725235096947</v>
      </c>
      <c r="J35" s="4">
        <v>4192.2820998357101</v>
      </c>
      <c r="K35" s="4">
        <v>3655.6797284547611</v>
      </c>
      <c r="L35" s="4">
        <v>4012.6131028918953</v>
      </c>
      <c r="M35" s="4">
        <v>17931.88884889262</v>
      </c>
      <c r="N35" s="4">
        <v>5239.5422891866601</v>
      </c>
      <c r="O35" s="4">
        <v>6195.8326146811751</v>
      </c>
      <c r="P35" s="4">
        <v>8883.3029110160223</v>
      </c>
      <c r="Q35" s="4">
        <v>4842.9108455617643</v>
      </c>
      <c r="R35" s="4">
        <v>9353.4749643191208</v>
      </c>
      <c r="S35" s="4">
        <v>321.43430442791373</v>
      </c>
      <c r="T35" s="4">
        <v>1403.4809733551247</v>
      </c>
      <c r="U35" s="4">
        <v>2063.0189490712837</v>
      </c>
      <c r="V35" s="4">
        <v>834.31698647173334</v>
      </c>
      <c r="W35" s="4">
        <v>5170.0690202345586</v>
      </c>
      <c r="X35" s="4">
        <v>262.81800633055701</v>
      </c>
      <c r="Y35" s="4">
        <v>2652.8525898872904</v>
      </c>
      <c r="Z35" s="4">
        <v>150.73929729718395</v>
      </c>
      <c r="AA35" s="4">
        <v>1194.3602380655007</v>
      </c>
      <c r="AC35" s="49">
        <f t="shared" si="3"/>
        <v>132.4271776316717</v>
      </c>
      <c r="AD35" s="49">
        <f t="shared" si="4"/>
        <v>145.40716845602753</v>
      </c>
      <c r="AE35" s="49">
        <f t="shared" si="5"/>
        <v>79.230371410951918</v>
      </c>
      <c r="AF35" s="49">
        <f t="shared" si="6"/>
        <v>87.881080964960148</v>
      </c>
      <c r="AG35" s="49">
        <f t="shared" si="7"/>
        <v>100.17986742283507</v>
      </c>
      <c r="AH35" s="49">
        <f t="shared" si="8"/>
        <v>131.97958112270263</v>
      </c>
      <c r="AI35" s="49">
        <f t="shared" si="9"/>
        <v>69.38278825637407</v>
      </c>
      <c r="AJ35" s="49">
        <f t="shared" si="10"/>
        <v>132.53502156434735</v>
      </c>
      <c r="AK35" s="49">
        <f t="shared" si="11"/>
        <v>111.81635627396535</v>
      </c>
      <c r="AL35" s="49">
        <f t="shared" si="12"/>
        <v>104.76233634141757</v>
      </c>
      <c r="AM35" s="49">
        <f t="shared" si="13"/>
        <v>153.56257611296584</v>
      </c>
      <c r="AN35" s="49">
        <f t="shared" si="14"/>
        <v>115.62165761374655</v>
      </c>
      <c r="AO35" s="49">
        <f t="shared" si="15"/>
        <v>183.36375942030966</v>
      </c>
      <c r="AP35" s="49">
        <f t="shared" si="16"/>
        <v>106.79614904211839</v>
      </c>
      <c r="AQ35" s="49">
        <f t="shared" si="17"/>
        <v>102.30489048214606</v>
      </c>
      <c r="AR35" s="49">
        <f t="shared" si="18"/>
        <v>222.16855257558223</v>
      </c>
      <c r="AS35" s="49">
        <f t="shared" si="19"/>
        <v>97.002837745409821</v>
      </c>
      <c r="AT35" s="49">
        <f t="shared" si="20"/>
        <v>82.546799902260787</v>
      </c>
      <c r="AU35" s="49">
        <f t="shared" si="21"/>
        <v>647.16109255366473</v>
      </c>
      <c r="AV35" s="49">
        <f t="shared" si="22"/>
        <v>112.72399883813698</v>
      </c>
      <c r="AW35" s="49">
        <f t="shared" si="23"/>
        <v>142.35516575829305</v>
      </c>
      <c r="AX35" s="49">
        <f t="shared" si="24"/>
        <v>49.473217205014642</v>
      </c>
      <c r="AY35" s="49">
        <f t="shared" si="25"/>
        <v>89.351920901792155</v>
      </c>
      <c r="AZ35" s="49">
        <f t="shared" si="26"/>
        <v>130.99339004518947</v>
      </c>
      <c r="BA35" s="49">
        <f t="shared" si="27"/>
        <v>150.65766055877978</v>
      </c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  <c r="DO35" s="49"/>
      <c r="DP35" s="49"/>
      <c r="DQ35" s="49"/>
      <c r="DR35" s="49"/>
      <c r="DS35" s="49"/>
      <c r="DT35" s="49"/>
      <c r="DU35" s="49"/>
      <c r="DV35" s="49"/>
      <c r="DW35" s="49"/>
      <c r="DX35" s="49"/>
      <c r="DY35" s="49"/>
      <c r="DZ35" s="49"/>
      <c r="EA35" s="49"/>
    </row>
  </sheetData>
  <mergeCells count="15">
    <mergeCell ref="C5:AA5"/>
    <mergeCell ref="C3:AA3"/>
    <mergeCell ref="C2:AA2"/>
    <mergeCell ref="AC2:BA2"/>
    <mergeCell ref="AC3:BA3"/>
    <mergeCell ref="AC5:BA5"/>
    <mergeCell ref="DC2:EA2"/>
    <mergeCell ref="DC3:EA3"/>
    <mergeCell ref="DC5:EA5"/>
    <mergeCell ref="BC2:CA2"/>
    <mergeCell ref="BC3:CA3"/>
    <mergeCell ref="BC5:CA5"/>
    <mergeCell ref="CC2:DA2"/>
    <mergeCell ref="CC3:DA3"/>
    <mergeCell ref="CC5:DA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6"/>
  <sheetViews>
    <sheetView tabSelected="1" zoomScale="90" zoomScaleNormal="90" workbookViewId="0">
      <pane xSplit="1" ySplit="7" topLeftCell="F45" activePane="bottomRight" state="frozen"/>
      <selection pane="topRight" activeCell="B1" sqref="B1"/>
      <selection pane="bottomLeft" activeCell="A9" sqref="A9"/>
      <selection pane="bottomRight" activeCell="F46" sqref="F46"/>
    </sheetView>
  </sheetViews>
  <sheetFormatPr baseColWidth="10" defaultColWidth="9.109375" defaultRowHeight="10.199999999999999"/>
  <cols>
    <col min="1" max="4" width="9.109375" style="13"/>
    <col min="5" max="5" width="4.109375" style="13" customWidth="1"/>
    <col min="6" max="16384" width="9.109375" style="13"/>
  </cols>
  <sheetData>
    <row r="1" spans="1:12" hidden="1">
      <c r="A1" s="11" t="s">
        <v>10</v>
      </c>
      <c r="B1" s="12"/>
      <c r="C1" s="12"/>
      <c r="D1" s="12"/>
    </row>
    <row r="2" spans="1:12" hidden="1">
      <c r="A2" s="14"/>
      <c r="B2" s="12"/>
      <c r="C2" s="12"/>
      <c r="D2" s="12"/>
    </row>
    <row r="3" spans="1:12" ht="15" customHeight="1" thickBot="1">
      <c r="A3" s="176" t="s">
        <v>11</v>
      </c>
      <c r="B3" s="176"/>
      <c r="C3" s="176"/>
      <c r="D3" s="176"/>
      <c r="F3" s="13" t="s">
        <v>56</v>
      </c>
      <c r="J3" s="13" t="s">
        <v>57</v>
      </c>
    </row>
    <row r="4" spans="1:12" ht="15" customHeight="1" thickBot="1">
      <c r="A4" s="15"/>
      <c r="B4" s="177" t="s">
        <v>12</v>
      </c>
      <c r="C4" s="178"/>
      <c r="D4" s="16" t="s">
        <v>13</v>
      </c>
      <c r="F4" s="177" t="s">
        <v>12</v>
      </c>
      <c r="G4" s="178"/>
      <c r="H4" s="16" t="s">
        <v>13</v>
      </c>
      <c r="J4" s="177" t="s">
        <v>12</v>
      </c>
      <c r="K4" s="178"/>
      <c r="L4" s="16" t="s">
        <v>13</v>
      </c>
    </row>
    <row r="5" spans="1:12">
      <c r="A5" s="17"/>
      <c r="B5" s="18"/>
      <c r="C5" s="18"/>
      <c r="D5" s="19" t="s">
        <v>14</v>
      </c>
      <c r="F5" s="18"/>
      <c r="G5" s="18"/>
      <c r="H5" s="19" t="s">
        <v>14</v>
      </c>
      <c r="J5" s="18"/>
      <c r="K5" s="18"/>
      <c r="L5" s="19" t="s">
        <v>14</v>
      </c>
    </row>
    <row r="6" spans="1:12">
      <c r="A6" s="17"/>
      <c r="B6" s="19" t="s">
        <v>15</v>
      </c>
      <c r="C6" s="19" t="s">
        <v>16</v>
      </c>
      <c r="D6" s="19" t="s">
        <v>17</v>
      </c>
      <c r="F6" s="19" t="s">
        <v>15</v>
      </c>
      <c r="G6" s="19" t="s">
        <v>16</v>
      </c>
      <c r="H6" s="19" t="s">
        <v>17</v>
      </c>
      <c r="J6" s="19" t="s">
        <v>15</v>
      </c>
      <c r="K6" s="19" t="s">
        <v>16</v>
      </c>
      <c r="L6" s="19" t="s">
        <v>17</v>
      </c>
    </row>
    <row r="7" spans="1:12" ht="10.8" thickBot="1">
      <c r="A7" s="20"/>
      <c r="B7" s="21" t="s">
        <v>18</v>
      </c>
      <c r="C7" s="21" t="s">
        <v>18</v>
      </c>
      <c r="D7" s="21" t="s">
        <v>19</v>
      </c>
      <c r="F7" s="21" t="s">
        <v>18</v>
      </c>
      <c r="G7" s="21" t="s">
        <v>18</v>
      </c>
      <c r="H7" s="21" t="s">
        <v>19</v>
      </c>
      <c r="J7" s="21" t="s">
        <v>18</v>
      </c>
      <c r="K7" s="21" t="s">
        <v>18</v>
      </c>
      <c r="L7" s="21" t="s">
        <v>19</v>
      </c>
    </row>
    <row r="8" spans="1:12">
      <c r="A8" s="22">
        <v>1935</v>
      </c>
      <c r="B8" s="23">
        <v>22.3</v>
      </c>
      <c r="C8" s="23">
        <v>17</v>
      </c>
      <c r="D8" s="23">
        <v>28.2</v>
      </c>
      <c r="H8" s="104"/>
    </row>
    <row r="9" spans="1:12">
      <c r="A9" s="24">
        <v>1936</v>
      </c>
      <c r="B9" s="25">
        <v>22.3</v>
      </c>
      <c r="C9" s="25">
        <v>18.600000000000001</v>
      </c>
      <c r="D9" s="25">
        <v>25.7</v>
      </c>
      <c r="H9" s="104"/>
    </row>
    <row r="10" spans="1:12">
      <c r="A10" s="24">
        <v>1937</v>
      </c>
      <c r="B10" s="25">
        <v>22.5</v>
      </c>
      <c r="C10" s="25">
        <v>18.5</v>
      </c>
      <c r="D10" s="25">
        <v>26.1</v>
      </c>
      <c r="H10" s="104"/>
    </row>
    <row r="11" spans="1:12">
      <c r="A11" s="24">
        <v>1938</v>
      </c>
      <c r="B11" s="25">
        <v>22.4</v>
      </c>
      <c r="C11" s="25">
        <v>16.7</v>
      </c>
      <c r="D11" s="25">
        <v>28.7</v>
      </c>
      <c r="H11" s="104"/>
    </row>
    <row r="12" spans="1:12">
      <c r="A12" s="24">
        <v>1939</v>
      </c>
      <c r="B12" s="25">
        <v>22.6</v>
      </c>
      <c r="C12" s="25">
        <v>17.899999999999999</v>
      </c>
      <c r="D12" s="25">
        <v>27</v>
      </c>
      <c r="H12" s="104"/>
    </row>
    <row r="13" spans="1:12">
      <c r="A13" s="24">
        <v>1940</v>
      </c>
      <c r="B13" s="25">
        <v>22</v>
      </c>
      <c r="C13" s="25">
        <v>19.7</v>
      </c>
      <c r="D13" s="25">
        <v>23.9</v>
      </c>
      <c r="H13" s="104"/>
    </row>
    <row r="14" spans="1:12">
      <c r="A14" s="24">
        <v>1941</v>
      </c>
      <c r="B14" s="25">
        <v>20.6</v>
      </c>
      <c r="C14" s="25">
        <v>20.399999999999999</v>
      </c>
      <c r="D14" s="25">
        <v>21.7</v>
      </c>
      <c r="H14" s="104"/>
    </row>
    <row r="15" spans="1:12">
      <c r="A15" s="24">
        <v>1942</v>
      </c>
      <c r="B15" s="25">
        <v>19.600000000000001</v>
      </c>
      <c r="C15" s="25">
        <v>20.2</v>
      </c>
      <c r="D15" s="25">
        <v>20.8</v>
      </c>
      <c r="H15" s="104"/>
    </row>
    <row r="16" spans="1:12">
      <c r="A16" s="24">
        <v>1943</v>
      </c>
      <c r="B16" s="25">
        <v>18.2</v>
      </c>
      <c r="C16" s="25">
        <v>21.5</v>
      </c>
      <c r="D16" s="25">
        <v>18.100000000000001</v>
      </c>
      <c r="H16" s="104"/>
    </row>
    <row r="17" spans="1:8">
      <c r="A17" s="24">
        <v>1944</v>
      </c>
      <c r="B17" s="25">
        <v>18.8</v>
      </c>
      <c r="C17" s="25">
        <v>23.9</v>
      </c>
      <c r="D17" s="25">
        <v>16.8</v>
      </c>
      <c r="H17" s="104"/>
    </row>
    <row r="18" spans="1:8">
      <c r="A18" s="24">
        <v>1945</v>
      </c>
      <c r="B18" s="25">
        <v>17.899999999999999</v>
      </c>
      <c r="C18" s="25">
        <v>22.7</v>
      </c>
      <c r="D18" s="25">
        <v>16.899999999999999</v>
      </c>
      <c r="H18" s="104"/>
    </row>
    <row r="19" spans="1:8">
      <c r="A19" s="24">
        <v>1946</v>
      </c>
      <c r="B19" s="25">
        <v>18.8</v>
      </c>
      <c r="C19" s="25">
        <v>20</v>
      </c>
      <c r="D19" s="25">
        <v>20.100000000000001</v>
      </c>
      <c r="H19" s="104"/>
    </row>
    <row r="20" spans="1:8">
      <c r="A20" s="24">
        <v>1947</v>
      </c>
      <c r="B20" s="25">
        <v>20.5</v>
      </c>
      <c r="C20" s="25">
        <v>21.1</v>
      </c>
      <c r="D20" s="25">
        <v>20.8</v>
      </c>
      <c r="H20" s="104"/>
    </row>
    <row r="21" spans="1:8">
      <c r="A21" s="24">
        <v>1948</v>
      </c>
      <c r="B21" s="25">
        <v>20.5</v>
      </c>
      <c r="C21" s="25">
        <v>22</v>
      </c>
      <c r="D21" s="25">
        <v>19.899999999999999</v>
      </c>
      <c r="H21" s="104"/>
    </row>
    <row r="22" spans="1:8">
      <c r="A22" s="24">
        <v>1949</v>
      </c>
      <c r="B22" s="25">
        <v>19.899999999999999</v>
      </c>
      <c r="C22" s="25">
        <v>22.8</v>
      </c>
      <c r="D22" s="25">
        <v>18.7</v>
      </c>
      <c r="H22" s="104"/>
    </row>
    <row r="23" spans="1:8">
      <c r="A23" s="24">
        <v>1950</v>
      </c>
      <c r="B23" s="25">
        <v>20.8</v>
      </c>
      <c r="C23" s="25">
        <v>23.5</v>
      </c>
      <c r="D23" s="25">
        <v>19</v>
      </c>
      <c r="H23" s="104"/>
    </row>
    <row r="24" spans="1:8">
      <c r="A24" s="24">
        <v>1951</v>
      </c>
      <c r="B24" s="25">
        <v>21.2</v>
      </c>
      <c r="C24" s="25">
        <v>23.5</v>
      </c>
      <c r="D24" s="25">
        <v>19.3</v>
      </c>
      <c r="H24" s="104"/>
    </row>
    <row r="25" spans="1:8">
      <c r="A25" s="24">
        <v>1952</v>
      </c>
      <c r="B25" s="25">
        <v>20.399999999999999</v>
      </c>
      <c r="C25" s="25">
        <v>24.9</v>
      </c>
      <c r="D25" s="25">
        <v>17.600000000000001</v>
      </c>
      <c r="H25" s="104"/>
    </row>
    <row r="26" spans="1:8">
      <c r="A26" s="24">
        <v>1953</v>
      </c>
      <c r="B26" s="25">
        <v>21.3</v>
      </c>
      <c r="C26" s="25">
        <v>25.7</v>
      </c>
      <c r="D26" s="25">
        <v>17.8</v>
      </c>
      <c r="H26" s="104"/>
    </row>
    <row r="27" spans="1:8">
      <c r="A27" s="24">
        <v>1954</v>
      </c>
      <c r="B27" s="25">
        <v>22.9</v>
      </c>
      <c r="C27" s="25">
        <v>26.4</v>
      </c>
      <c r="D27" s="25">
        <v>18.600000000000001</v>
      </c>
      <c r="H27" s="104"/>
    </row>
    <row r="28" spans="1:8">
      <c r="A28" s="24">
        <v>1955</v>
      </c>
      <c r="B28" s="25">
        <v>24.1</v>
      </c>
      <c r="C28" s="25">
        <v>28</v>
      </c>
      <c r="D28" s="25">
        <v>18.5</v>
      </c>
      <c r="H28" s="104"/>
    </row>
    <row r="29" spans="1:8">
      <c r="A29" s="24">
        <v>1956</v>
      </c>
      <c r="B29" s="25">
        <v>24</v>
      </c>
      <c r="C29" s="25">
        <v>27.9</v>
      </c>
      <c r="D29" s="25">
        <v>18.399999999999999</v>
      </c>
      <c r="H29" s="104"/>
    </row>
    <row r="30" spans="1:8">
      <c r="A30" s="24">
        <v>1957</v>
      </c>
      <c r="B30" s="25">
        <v>25</v>
      </c>
      <c r="C30" s="25">
        <v>28.6</v>
      </c>
      <c r="D30" s="25">
        <v>18.7</v>
      </c>
      <c r="H30" s="104"/>
    </row>
    <row r="31" spans="1:8">
      <c r="A31" s="24">
        <v>1958</v>
      </c>
      <c r="B31" s="25">
        <v>26.4</v>
      </c>
      <c r="C31" s="25">
        <v>29.3</v>
      </c>
      <c r="D31" s="25">
        <v>19.3</v>
      </c>
      <c r="H31" s="104"/>
    </row>
    <row r="32" spans="1:8">
      <c r="A32" s="24">
        <v>1959</v>
      </c>
      <c r="B32" s="25">
        <v>24</v>
      </c>
      <c r="C32" s="25">
        <v>30.4</v>
      </c>
      <c r="D32" s="25">
        <v>16.899999999999999</v>
      </c>
      <c r="H32" s="104"/>
    </row>
    <row r="33" spans="1:12">
      <c r="A33" s="24">
        <v>1960</v>
      </c>
      <c r="B33" s="25">
        <v>26.7</v>
      </c>
      <c r="C33" s="25">
        <v>31</v>
      </c>
      <c r="D33" s="25">
        <v>18.5</v>
      </c>
      <c r="H33" s="104"/>
    </row>
    <row r="34" spans="1:12">
      <c r="A34" s="24">
        <v>1961</v>
      </c>
      <c r="B34" s="25">
        <v>30.1</v>
      </c>
      <c r="C34" s="25">
        <v>32.200000000000003</v>
      </c>
      <c r="D34" s="25">
        <v>20</v>
      </c>
      <c r="H34" s="104"/>
    </row>
    <row r="35" spans="1:12">
      <c r="A35" s="24">
        <v>1962</v>
      </c>
      <c r="B35" s="25">
        <v>28.5</v>
      </c>
      <c r="C35" s="25">
        <v>33.5</v>
      </c>
      <c r="D35" s="25">
        <v>18.2</v>
      </c>
      <c r="H35" s="104"/>
    </row>
    <row r="36" spans="1:12">
      <c r="A36" s="24">
        <v>1963</v>
      </c>
      <c r="B36" s="25">
        <v>29.1</v>
      </c>
      <c r="C36" s="25">
        <v>34.700000000000003</v>
      </c>
      <c r="D36" s="25">
        <v>18</v>
      </c>
      <c r="H36" s="104"/>
    </row>
    <row r="37" spans="1:12">
      <c r="A37" s="24">
        <v>1964</v>
      </c>
      <c r="B37" s="25">
        <v>31.4</v>
      </c>
      <c r="C37" s="25">
        <v>36.200000000000003</v>
      </c>
      <c r="D37" s="25">
        <v>18.600000000000001</v>
      </c>
      <c r="H37" s="104"/>
    </row>
    <row r="38" spans="1:12">
      <c r="A38" s="24">
        <v>1965</v>
      </c>
      <c r="B38" s="25">
        <v>33.799999999999997</v>
      </c>
      <c r="C38" s="25">
        <v>37.299999999999997</v>
      </c>
      <c r="D38" s="25">
        <v>19.399999999999999</v>
      </c>
      <c r="H38" s="104"/>
    </row>
    <row r="39" spans="1:12">
      <c r="A39" s="24">
        <v>1966</v>
      </c>
      <c r="B39" s="25">
        <v>34</v>
      </c>
      <c r="C39" s="25">
        <v>37.700000000000003</v>
      </c>
      <c r="D39" s="25">
        <v>19.3</v>
      </c>
      <c r="H39" s="104"/>
    </row>
    <row r="40" spans="1:12">
      <c r="A40" s="24">
        <v>1967</v>
      </c>
      <c r="B40" s="25">
        <v>33.299999999999997</v>
      </c>
      <c r="C40" s="25">
        <v>38.799999999999997</v>
      </c>
      <c r="D40" s="25">
        <v>18.399999999999999</v>
      </c>
      <c r="H40" s="104"/>
    </row>
    <row r="41" spans="1:12">
      <c r="A41" s="24">
        <v>1968</v>
      </c>
      <c r="B41" s="25">
        <v>35.799999999999997</v>
      </c>
      <c r="C41" s="25">
        <v>40.200000000000003</v>
      </c>
      <c r="D41" s="25">
        <v>19</v>
      </c>
      <c r="H41" s="104"/>
    </row>
    <row r="42" spans="1:12">
      <c r="A42" s="24">
        <v>1969</v>
      </c>
      <c r="B42" s="25">
        <v>37.4</v>
      </c>
      <c r="C42" s="25">
        <v>40.700000000000003</v>
      </c>
      <c r="D42" s="25">
        <v>19.7</v>
      </c>
      <c r="H42" s="104"/>
    </row>
    <row r="43" spans="1:12">
      <c r="A43" s="24">
        <v>1970</v>
      </c>
      <c r="B43" s="25">
        <v>38.9</v>
      </c>
      <c r="C43" s="25">
        <v>40.700000000000003</v>
      </c>
      <c r="D43" s="25">
        <v>20.5</v>
      </c>
      <c r="H43" s="104"/>
    </row>
    <row r="44" spans="1:12">
      <c r="A44" s="24">
        <v>1971</v>
      </c>
      <c r="B44" s="25">
        <v>40.4</v>
      </c>
      <c r="C44" s="25">
        <v>43.4</v>
      </c>
      <c r="D44" s="25">
        <v>19.899999999999999</v>
      </c>
      <c r="H44" s="104"/>
    </row>
    <row r="45" spans="1:12">
      <c r="A45" s="24">
        <v>1972</v>
      </c>
      <c r="B45" s="25">
        <v>41.7</v>
      </c>
      <c r="C45" s="25">
        <v>45.6</v>
      </c>
      <c r="D45" s="25">
        <v>19.600000000000001</v>
      </c>
      <c r="H45" s="104"/>
    </row>
    <row r="46" spans="1:12">
      <c r="A46" s="24">
        <v>1973</v>
      </c>
      <c r="B46" s="25">
        <v>41.9</v>
      </c>
      <c r="C46" s="25">
        <v>46.3</v>
      </c>
      <c r="D46" s="25">
        <v>19.399999999999999</v>
      </c>
      <c r="H46" s="104"/>
      <c r="J46" s="102">
        <f t="shared" ref="J46" si="0">J47*B46/B47</f>
        <v>40.197346844175691</v>
      </c>
      <c r="K46" s="102">
        <f t="shared" ref="K46" si="1">K47*C46/C47</f>
        <v>46.935581171912226</v>
      </c>
    </row>
    <row r="47" spans="1:12">
      <c r="A47" s="24">
        <v>1974</v>
      </c>
      <c r="B47" s="25">
        <v>41.6</v>
      </c>
      <c r="C47" s="25">
        <v>45.7</v>
      </c>
      <c r="D47" s="25">
        <v>19.5</v>
      </c>
      <c r="H47" s="104"/>
      <c r="J47" s="102">
        <f t="shared" ref="J47:J64" si="2">J48*B47/B48</f>
        <v>39.90953767822694</v>
      </c>
      <c r="K47" s="102">
        <f t="shared" ref="K47:K64" si="3">K48*C47/C48</f>
        <v>46.327344698842097</v>
      </c>
      <c r="L47" s="104">
        <f t="shared" ref="L47:L64" si="4">L48*(J47/J48)/(K47/K48)</f>
        <v>19.545372897183228</v>
      </c>
    </row>
    <row r="48" spans="1:12">
      <c r="A48" s="24">
        <v>1975</v>
      </c>
      <c r="B48" s="25">
        <v>38.700000000000003</v>
      </c>
      <c r="C48" s="25">
        <v>48.5</v>
      </c>
      <c r="D48" s="25">
        <v>17.100000000000001</v>
      </c>
      <c r="H48" s="104"/>
      <c r="J48" s="102">
        <f t="shared" si="2"/>
        <v>37.127382407389007</v>
      </c>
      <c r="K48" s="102">
        <f t="shared" si="3"/>
        <v>49.165781573169404</v>
      </c>
      <c r="L48" s="104">
        <f t="shared" si="4"/>
        <v>17.133104209074787</v>
      </c>
    </row>
    <row r="49" spans="1:12">
      <c r="A49" s="24">
        <v>1976</v>
      </c>
      <c r="B49" s="25">
        <v>38.799999999999997</v>
      </c>
      <c r="C49" s="25">
        <v>50.6</v>
      </c>
      <c r="D49" s="25">
        <v>16.399999999999999</v>
      </c>
      <c r="H49" s="104"/>
      <c r="J49" s="102">
        <f t="shared" si="2"/>
        <v>37.223318796038583</v>
      </c>
      <c r="K49" s="102">
        <f t="shared" si="3"/>
        <v>51.294609228914887</v>
      </c>
      <c r="L49" s="104">
        <f t="shared" si="4"/>
        <v>16.464480753253937</v>
      </c>
    </row>
    <row r="50" spans="1:12" ht="10.8" thickBot="1">
      <c r="A50" s="24">
        <v>1977</v>
      </c>
      <c r="B50" s="25">
        <v>43.7</v>
      </c>
      <c r="C50" s="25">
        <v>52.9</v>
      </c>
      <c r="D50" s="25">
        <v>17.7</v>
      </c>
      <c r="H50" s="104"/>
      <c r="J50" s="102">
        <f t="shared" si="2"/>
        <v>41.924201839868203</v>
      </c>
      <c r="K50" s="102">
        <f t="shared" si="3"/>
        <v>53.62618237568374</v>
      </c>
      <c r="L50" s="104">
        <f t="shared" si="4"/>
        <v>17.737507615618934</v>
      </c>
    </row>
    <row r="51" spans="1:12">
      <c r="A51" s="22">
        <v>1978</v>
      </c>
      <c r="B51" s="23">
        <v>43.1</v>
      </c>
      <c r="C51" s="23">
        <v>53.4</v>
      </c>
      <c r="D51" s="23">
        <v>17.3</v>
      </c>
      <c r="H51" s="104"/>
      <c r="J51" s="102">
        <f t="shared" si="2"/>
        <v>41.348583507970694</v>
      </c>
      <c r="K51" s="102">
        <f t="shared" si="3"/>
        <v>54.133046103242194</v>
      </c>
      <c r="L51" s="104">
        <f t="shared" si="4"/>
        <v>17.330170805601263</v>
      </c>
    </row>
    <row r="52" spans="1:12">
      <c r="A52" s="24">
        <v>1979</v>
      </c>
      <c r="B52" s="25">
        <v>51</v>
      </c>
      <c r="C52" s="25">
        <v>52.9</v>
      </c>
      <c r="D52" s="25">
        <v>20.6</v>
      </c>
      <c r="H52" s="104"/>
      <c r="J52" s="102">
        <f t="shared" si="2"/>
        <v>48.927558211287824</v>
      </c>
      <c r="K52" s="102">
        <f t="shared" si="3"/>
        <v>53.626182375683747</v>
      </c>
      <c r="L52" s="104">
        <f t="shared" si="4"/>
        <v>20.700523761935131</v>
      </c>
    </row>
    <row r="53" spans="1:12">
      <c r="A53" s="24">
        <v>1980</v>
      </c>
      <c r="B53" s="25">
        <v>54.1</v>
      </c>
      <c r="C53" s="25">
        <v>53.6</v>
      </c>
      <c r="D53" s="25">
        <v>21.6</v>
      </c>
      <c r="H53" s="104"/>
      <c r="J53" s="102">
        <f t="shared" si="2"/>
        <v>51.901586259424924</v>
      </c>
      <c r="K53" s="102">
        <f t="shared" si="3"/>
        <v>54.335791594265579</v>
      </c>
      <c r="L53" s="104">
        <f t="shared" si="4"/>
        <v>21.672015638368645</v>
      </c>
    </row>
    <row r="54" spans="1:12">
      <c r="A54" s="24">
        <v>1981</v>
      </c>
      <c r="B54" s="25">
        <v>51.9</v>
      </c>
      <c r="C54" s="25">
        <v>54.6</v>
      </c>
      <c r="D54" s="25">
        <v>20.399999999999999</v>
      </c>
      <c r="H54" s="104"/>
      <c r="J54" s="102">
        <f t="shared" si="2"/>
        <v>49.790985709134077</v>
      </c>
      <c r="K54" s="102">
        <f t="shared" si="3"/>
        <v>55.349519049382472</v>
      </c>
      <c r="L54" s="104">
        <f t="shared" si="4"/>
        <v>20.409931406173428</v>
      </c>
    </row>
    <row r="55" spans="1:12">
      <c r="A55" s="24">
        <v>1982</v>
      </c>
      <c r="B55" s="25">
        <v>54.3</v>
      </c>
      <c r="C55" s="25">
        <v>57.8</v>
      </c>
      <c r="D55" s="25">
        <v>20.100000000000001</v>
      </c>
      <c r="H55" s="104"/>
      <c r="J55" s="102">
        <f t="shared" si="2"/>
        <v>52.093459036724084</v>
      </c>
      <c r="K55" s="102">
        <f t="shared" si="3"/>
        <v>58.593446905756537</v>
      </c>
      <c r="L55" s="104">
        <f t="shared" si="4"/>
        <v>20.171529103211142</v>
      </c>
    </row>
    <row r="56" spans="1:12">
      <c r="A56" s="24">
        <v>1983</v>
      </c>
      <c r="B56" s="25">
        <v>57.3</v>
      </c>
      <c r="C56" s="25">
        <v>61.3</v>
      </c>
      <c r="D56" s="25">
        <v>20</v>
      </c>
      <c r="H56" s="104"/>
      <c r="J56" s="102">
        <f t="shared" si="2"/>
        <v>54.971550696211601</v>
      </c>
      <c r="K56" s="102">
        <f t="shared" si="3"/>
        <v>62.141492998665669</v>
      </c>
      <c r="L56" s="104">
        <f t="shared" si="4"/>
        <v>20.070628734115381</v>
      </c>
    </row>
    <row r="57" spans="1:12">
      <c r="A57" s="24">
        <v>1984</v>
      </c>
      <c r="B57" s="25">
        <v>56.9</v>
      </c>
      <c r="C57" s="25">
        <v>63.8</v>
      </c>
      <c r="D57" s="25">
        <v>19.100000000000001</v>
      </c>
      <c r="H57" s="104"/>
      <c r="J57" s="102">
        <f t="shared" si="2"/>
        <v>54.587805141613266</v>
      </c>
      <c r="K57" s="102">
        <f t="shared" si="3"/>
        <v>64.675811636457908</v>
      </c>
      <c r="L57" s="104">
        <f t="shared" si="4"/>
        <v>19.149543158357112</v>
      </c>
    </row>
    <row r="58" spans="1:12">
      <c r="A58" s="24">
        <v>1985</v>
      </c>
      <c r="B58" s="25">
        <v>53.7</v>
      </c>
      <c r="C58" s="25">
        <v>66.5</v>
      </c>
      <c r="D58" s="25">
        <v>17.3</v>
      </c>
      <c r="H58" s="104"/>
      <c r="J58" s="102">
        <f t="shared" si="2"/>
        <v>51.51784070482659</v>
      </c>
      <c r="K58" s="102">
        <f t="shared" si="3"/>
        <v>67.412875765273526</v>
      </c>
      <c r="L58" s="104">
        <f t="shared" si="4"/>
        <v>17.338817298022118</v>
      </c>
    </row>
    <row r="59" spans="1:12">
      <c r="A59" s="24">
        <v>1986</v>
      </c>
      <c r="B59" s="25">
        <v>62.9</v>
      </c>
      <c r="C59" s="25">
        <v>69.599999999999994</v>
      </c>
      <c r="D59" s="25">
        <v>19.399999999999999</v>
      </c>
      <c r="H59" s="104"/>
      <c r="J59" s="102">
        <f t="shared" si="2"/>
        <v>60.343988460588314</v>
      </c>
      <c r="K59" s="102">
        <f t="shared" si="3"/>
        <v>70.555430876135901</v>
      </c>
      <c r="L59" s="104">
        <f t="shared" si="4"/>
        <v>19.404758218024735</v>
      </c>
    </row>
    <row r="60" spans="1:12">
      <c r="A60" s="24">
        <v>1987</v>
      </c>
      <c r="B60" s="25">
        <v>64.3</v>
      </c>
      <c r="C60" s="25">
        <v>71.599999999999994</v>
      </c>
      <c r="D60" s="25">
        <v>19.2</v>
      </c>
      <c r="H60" s="104"/>
      <c r="J60" s="102">
        <f t="shared" si="2"/>
        <v>61.687097901682485</v>
      </c>
      <c r="K60" s="102">
        <f t="shared" si="3"/>
        <v>72.582885786369687</v>
      </c>
      <c r="L60" s="104">
        <f t="shared" si="4"/>
        <v>19.28256396114293</v>
      </c>
    </row>
    <row r="61" spans="1:12">
      <c r="A61" s="24">
        <v>1988</v>
      </c>
      <c r="B61" s="25">
        <v>59</v>
      </c>
      <c r="C61" s="25">
        <v>73.7</v>
      </c>
      <c r="D61" s="25">
        <v>17.100000000000001</v>
      </c>
      <c r="H61" s="104"/>
      <c r="J61" s="102">
        <f t="shared" si="2"/>
        <v>56.602469303254537</v>
      </c>
      <c r="K61" s="102">
        <f t="shared" si="3"/>
        <v>74.711713442115169</v>
      </c>
      <c r="L61" s="104">
        <f t="shared" si="4"/>
        <v>17.189029375415906</v>
      </c>
    </row>
    <row r="62" spans="1:12">
      <c r="A62" s="24">
        <v>1989</v>
      </c>
      <c r="B62" s="25">
        <v>58.5</v>
      </c>
      <c r="C62" s="25">
        <v>73.900000000000006</v>
      </c>
      <c r="D62" s="25">
        <v>16.899999999999999</v>
      </c>
      <c r="H62" s="104"/>
      <c r="J62" s="102">
        <f t="shared" si="2"/>
        <v>56.122787360006619</v>
      </c>
      <c r="K62" s="102">
        <f t="shared" si="3"/>
        <v>74.914458933138548</v>
      </c>
      <c r="L62" s="104">
        <f t="shared" si="4"/>
        <v>16.997234169087157</v>
      </c>
    </row>
    <row r="63" spans="1:12">
      <c r="A63" s="24">
        <v>1900</v>
      </c>
      <c r="B63" s="25">
        <v>55.9</v>
      </c>
      <c r="C63" s="25">
        <v>76.099999999999994</v>
      </c>
      <c r="D63" s="25">
        <v>15.7</v>
      </c>
      <c r="H63" s="104"/>
      <c r="J63" s="102">
        <f t="shared" si="2"/>
        <v>53.62844125511743</v>
      </c>
      <c r="K63" s="102">
        <f t="shared" si="3"/>
        <v>77.144659334395698</v>
      </c>
      <c r="L63" s="104">
        <f t="shared" si="4"/>
        <v>15.77226194162893</v>
      </c>
    </row>
    <row r="64" spans="1:12" ht="13.2" customHeight="1">
      <c r="A64" s="24">
        <v>1991</v>
      </c>
      <c r="B64" s="25">
        <v>64.7</v>
      </c>
      <c r="C64" s="25">
        <v>77.7</v>
      </c>
      <c r="D64" s="25">
        <v>17.8</v>
      </c>
      <c r="H64" s="104"/>
      <c r="J64" s="102">
        <f t="shared" si="2"/>
        <v>62.070843456280826</v>
      </c>
      <c r="K64" s="102">
        <f t="shared" si="3"/>
        <v>78.76662326258274</v>
      </c>
      <c r="L64" s="104">
        <f t="shared" si="4"/>
        <v>17.879282722212654</v>
      </c>
    </row>
    <row r="65" spans="1:12" s="101" customFormat="1">
      <c r="A65" s="99">
        <v>1992</v>
      </c>
      <c r="B65" s="100">
        <v>73.7</v>
      </c>
      <c r="C65" s="100">
        <v>82.4</v>
      </c>
      <c r="D65" s="100">
        <v>19.2</v>
      </c>
      <c r="H65" s="105"/>
      <c r="J65" s="102">
        <f>J66*B65/B66</f>
        <v>70.705118434743383</v>
      </c>
      <c r="K65" s="102">
        <f>K66*C65/C66</f>
        <v>83.531142301632144</v>
      </c>
      <c r="L65" s="104">
        <f>L66*(J65/J66)/(K65/K66)</f>
        <v>19.20468137406468</v>
      </c>
    </row>
    <row r="66" spans="1:12" s="111" customFormat="1">
      <c r="A66" s="109">
        <v>1993</v>
      </c>
      <c r="B66" s="110">
        <v>78.5</v>
      </c>
      <c r="C66" s="110">
        <v>84.7</v>
      </c>
      <c r="D66" s="110">
        <v>19.899999999999999</v>
      </c>
      <c r="H66" s="112"/>
      <c r="J66" s="113">
        <f>'Arg Industria '!AM6</f>
        <v>75.310065089923413</v>
      </c>
      <c r="K66" s="113">
        <v>85.862715448401005</v>
      </c>
      <c r="L66" s="114">
        <f>D66</f>
        <v>19.899999999999999</v>
      </c>
    </row>
    <row r="67" spans="1:12">
      <c r="A67" s="24">
        <v>1994</v>
      </c>
      <c r="B67" s="25">
        <v>84.6</v>
      </c>
      <c r="C67" s="25">
        <v>90.1</v>
      </c>
      <c r="D67" s="25">
        <v>20.100000000000001</v>
      </c>
      <c r="H67" s="104"/>
      <c r="J67" s="137">
        <f>'Arg Industria '!AM7</f>
        <v>85.395923131385814</v>
      </c>
      <c r="K67" s="29">
        <v>88.522157675319818</v>
      </c>
      <c r="L67" s="104">
        <f>L66*(J67/J66)/(K67/K66)</f>
        <v>21.887180482747109</v>
      </c>
    </row>
    <row r="68" spans="1:12">
      <c r="A68" s="24">
        <v>1995</v>
      </c>
      <c r="B68" s="25">
        <v>83.7</v>
      </c>
      <c r="C68" s="25">
        <v>92.6</v>
      </c>
      <c r="D68" s="25">
        <v>19.399999999999999</v>
      </c>
      <c r="H68" s="104"/>
      <c r="J68" s="137">
        <f>'Arg Industria '!AM8</f>
        <v>86.177238254903372</v>
      </c>
      <c r="K68" s="29">
        <v>90.835163748947338</v>
      </c>
      <c r="L68" s="104">
        <f t="shared" ref="L68:L91" si="5">L67*(J68/J67)/(K68/K67)</f>
        <v>21.525004016761969</v>
      </c>
    </row>
    <row r="69" spans="1:12">
      <c r="A69" s="24">
        <v>1996</v>
      </c>
      <c r="B69" s="25">
        <v>92.3</v>
      </c>
      <c r="C69" s="25">
        <v>95.9</v>
      </c>
      <c r="D69" s="25">
        <v>20.6</v>
      </c>
      <c r="H69" s="104"/>
      <c r="J69" s="137">
        <f>'Arg Industria '!AM9</f>
        <v>95.176292587336448</v>
      </c>
      <c r="K69" s="29">
        <v>94.605483994248615</v>
      </c>
      <c r="L69" s="104">
        <f t="shared" si="5"/>
        <v>22.825334165657868</v>
      </c>
    </row>
    <row r="70" spans="1:12" s="32" customFormat="1">
      <c r="A70" s="30">
        <v>1997</v>
      </c>
      <c r="B70" s="31">
        <v>100</v>
      </c>
      <c r="C70" s="31">
        <v>100</v>
      </c>
      <c r="D70" s="31">
        <v>21.4</v>
      </c>
      <c r="F70" s="103">
        <v>100.0000001199198</v>
      </c>
      <c r="G70" s="103">
        <v>100</v>
      </c>
      <c r="H70" s="106">
        <f>D70</f>
        <v>21.4</v>
      </c>
      <c r="J70" s="103">
        <f>'Arg Industria '!AM10</f>
        <v>100</v>
      </c>
      <c r="K70" s="103">
        <v>100</v>
      </c>
      <c r="L70" s="106">
        <f t="shared" si="5"/>
        <v>22.688441915206919</v>
      </c>
    </row>
    <row r="71" spans="1:12">
      <c r="A71" s="24">
        <v>1998</v>
      </c>
      <c r="B71" s="25">
        <v>102.7</v>
      </c>
      <c r="C71" s="25">
        <v>104.1</v>
      </c>
      <c r="D71" s="25">
        <v>21.1</v>
      </c>
      <c r="F71" s="29">
        <v>102.74021048568152</v>
      </c>
      <c r="G71" s="29">
        <v>104.33253282715791</v>
      </c>
      <c r="H71" s="104">
        <f>H70*(F71/F70)/(G71/G70)</f>
        <v>21.07339333359565</v>
      </c>
      <c r="J71" s="137">
        <f>'Arg Industria '!AM11</f>
        <v>96.014894179061258</v>
      </c>
      <c r="K71" s="29">
        <v>104.33253282715791</v>
      </c>
      <c r="L71" s="104">
        <f t="shared" si="5"/>
        <v>20.879665148983349</v>
      </c>
    </row>
    <row r="72" spans="1:12">
      <c r="A72" s="24">
        <v>1999</v>
      </c>
      <c r="B72" s="25">
        <v>100.8</v>
      </c>
      <c r="C72" s="25">
        <v>108.9</v>
      </c>
      <c r="D72" s="25">
        <v>19.8</v>
      </c>
      <c r="F72" s="29">
        <v>100.75422006463464</v>
      </c>
      <c r="G72" s="29">
        <v>110.4032130811607</v>
      </c>
      <c r="H72" s="104">
        <f t="shared" ref="H72:H88" si="6">H71*(F72/F71)/(G72/G71)</f>
        <v>19.52968801018951</v>
      </c>
      <c r="J72" s="137">
        <f>'Arg Industria '!AM12</f>
        <v>92.485537929387746</v>
      </c>
      <c r="K72" s="29">
        <v>110.4032130811607</v>
      </c>
      <c r="L72" s="104">
        <f t="shared" si="5"/>
        <v>19.006265277488062</v>
      </c>
    </row>
    <row r="73" spans="1:12">
      <c r="A73" s="24">
        <v>2000</v>
      </c>
      <c r="B73" s="25">
        <v>106.9</v>
      </c>
      <c r="C73" s="25">
        <v>113.1</v>
      </c>
      <c r="D73" s="25">
        <v>20.2</v>
      </c>
      <c r="F73" s="29">
        <v>106.84661224303731</v>
      </c>
      <c r="G73" s="29">
        <v>114.10345790902305</v>
      </c>
      <c r="H73" s="104">
        <f t="shared" si="6"/>
        <v>20.038985155753092</v>
      </c>
      <c r="J73" s="137">
        <f>'Arg Industria '!AM13</f>
        <v>91.019581914181614</v>
      </c>
      <c r="K73" s="29">
        <v>114.10345790902305</v>
      </c>
      <c r="L73" s="104">
        <f t="shared" si="5"/>
        <v>18.098421688962897</v>
      </c>
    </row>
    <row r="74" spans="1:12">
      <c r="A74" s="24">
        <v>2001</v>
      </c>
      <c r="B74" s="25">
        <v>101.3</v>
      </c>
      <c r="C74" s="25">
        <v>114.9</v>
      </c>
      <c r="D74" s="25">
        <v>18.899999999999999</v>
      </c>
      <c r="F74" s="29">
        <v>101.28046863738605</v>
      </c>
      <c r="G74" s="29">
        <v>116.10600630831588</v>
      </c>
      <c r="H74" s="104">
        <f t="shared" si="6"/>
        <v>18.667441032167176</v>
      </c>
      <c r="J74" s="137">
        <f>'Arg Industria '!AM14</f>
        <v>84.489402100146776</v>
      </c>
      <c r="K74" s="29">
        <v>116.10600630831588</v>
      </c>
      <c r="L74" s="104">
        <f t="shared" si="5"/>
        <v>16.51019575085018</v>
      </c>
    </row>
    <row r="75" spans="1:12">
      <c r="A75" s="24">
        <v>2002</v>
      </c>
      <c r="B75" s="25">
        <v>100.7</v>
      </c>
      <c r="C75" s="25">
        <v>123.3</v>
      </c>
      <c r="D75" s="25">
        <v>17.5</v>
      </c>
      <c r="F75" s="29">
        <v>100.69490515594659</v>
      </c>
      <c r="G75" s="29">
        <v>126.96203192378334</v>
      </c>
      <c r="H75" s="104">
        <f t="shared" si="6"/>
        <v>16.972562073098604</v>
      </c>
      <c r="J75" s="137">
        <f>'Arg Industria '!AM15</f>
        <v>75.593851550549402</v>
      </c>
      <c r="K75" s="29">
        <v>126.96203192378334</v>
      </c>
      <c r="L75" s="104">
        <f t="shared" si="5"/>
        <v>13.508815856704395</v>
      </c>
    </row>
    <row r="76" spans="1:12">
      <c r="A76" s="24">
        <v>2003</v>
      </c>
      <c r="B76" s="25">
        <v>112.4</v>
      </c>
      <c r="C76" s="25">
        <v>130.9</v>
      </c>
      <c r="D76" s="25">
        <v>18.399999999999999</v>
      </c>
      <c r="F76" s="29">
        <v>112.53067515889047</v>
      </c>
      <c r="G76" s="29">
        <v>135.85719594687384</v>
      </c>
      <c r="H76" s="104">
        <f t="shared" si="6"/>
        <v>17.725645143258326</v>
      </c>
      <c r="J76" s="137">
        <f>'Arg Industria '!AM16</f>
        <v>77.243090835675744</v>
      </c>
      <c r="K76" s="29">
        <v>135.85719594687384</v>
      </c>
      <c r="L76" s="104">
        <f t="shared" si="5"/>
        <v>12.899761161430087</v>
      </c>
    </row>
    <row r="77" spans="1:12" ht="10.8" thickBot="1">
      <c r="A77" s="26">
        <v>2004</v>
      </c>
      <c r="B77" s="27">
        <v>116.4</v>
      </c>
      <c r="C77" s="27">
        <v>139.1</v>
      </c>
      <c r="D77" s="27">
        <v>17.899999999999999</v>
      </c>
      <c r="F77" s="29">
        <v>117.0024699815318</v>
      </c>
      <c r="G77" s="29">
        <v>140.36800978013497</v>
      </c>
      <c r="H77" s="104">
        <f t="shared" si="6"/>
        <v>17.837774137597787</v>
      </c>
      <c r="J77" s="137">
        <f>'Arg Industria '!AM17</f>
        <v>83.476572251268735</v>
      </c>
      <c r="K77" s="29">
        <v>140.36800978013497</v>
      </c>
      <c r="L77" s="104">
        <f t="shared" si="5"/>
        <v>13.492770637484083</v>
      </c>
    </row>
    <row r="78" spans="1:12">
      <c r="A78" s="28">
        <f>A77+1</f>
        <v>2005</v>
      </c>
      <c r="F78" s="29">
        <v>119.73340988609135</v>
      </c>
      <c r="G78" s="29">
        <v>146.06364734907112</v>
      </c>
      <c r="H78" s="104">
        <f t="shared" si="6"/>
        <v>17.542318126331182</v>
      </c>
      <c r="J78" s="137">
        <f>'Arg Industria '!AM18</f>
        <v>82.127056551674087</v>
      </c>
      <c r="K78" s="29">
        <v>146.06364734907112</v>
      </c>
      <c r="L78" s="104">
        <f t="shared" si="5"/>
        <v>12.757006866920612</v>
      </c>
    </row>
    <row r="79" spans="1:12">
      <c r="A79" s="28">
        <f t="shared" ref="A79:A96" si="7">A78+1</f>
        <v>2006</v>
      </c>
      <c r="F79" s="29">
        <v>124.60725511264579</v>
      </c>
      <c r="G79" s="29">
        <v>147.22878908443033</v>
      </c>
      <c r="H79" s="104">
        <f t="shared" si="6"/>
        <v>18.111914611235775</v>
      </c>
      <c r="J79" s="137">
        <f>'Arg Industria '!AM19</f>
        <v>84.978594885032138</v>
      </c>
      <c r="K79" s="29">
        <v>147.22878908443033</v>
      </c>
      <c r="L79" s="104">
        <f t="shared" si="5"/>
        <v>13.095481706225915</v>
      </c>
    </row>
    <row r="80" spans="1:12">
      <c r="A80" s="28">
        <f t="shared" si="7"/>
        <v>2007</v>
      </c>
      <c r="F80" s="29">
        <v>128.82844955601763</v>
      </c>
      <c r="G80" s="29">
        <v>154.09245183434217</v>
      </c>
      <c r="H80" s="104">
        <f t="shared" si="6"/>
        <v>17.891394317980758</v>
      </c>
      <c r="J80" s="137">
        <f>'Arg Industria '!AM20</f>
        <v>92.434018990890337</v>
      </c>
      <c r="K80" s="29">
        <v>154.09245183434217</v>
      </c>
      <c r="L80" s="104">
        <f t="shared" si="5"/>
        <v>13.609906558684235</v>
      </c>
    </row>
    <row r="81" spans="1:12">
      <c r="A81" s="28">
        <f t="shared" si="7"/>
        <v>2008</v>
      </c>
      <c r="F81" s="29">
        <v>132.554157192958</v>
      </c>
      <c r="G81" s="29">
        <v>152.33861209916313</v>
      </c>
      <c r="H81" s="104">
        <f t="shared" si="6"/>
        <v>18.620748354206441</v>
      </c>
      <c r="J81" s="137">
        <f>'Arg Industria '!AM21</f>
        <v>91.440930957697901</v>
      </c>
      <c r="K81" s="29">
        <v>152.33861209916313</v>
      </c>
      <c r="L81" s="104">
        <f t="shared" si="5"/>
        <v>13.618689458426356</v>
      </c>
    </row>
    <row r="82" spans="1:12">
      <c r="A82" s="28">
        <f t="shared" si="7"/>
        <v>2009</v>
      </c>
      <c r="F82" s="29">
        <v>138.01569995059376</v>
      </c>
      <c r="G82" s="29">
        <v>155.21023800386766</v>
      </c>
      <c r="H82" s="104">
        <f t="shared" si="6"/>
        <v>19.029260011361057</v>
      </c>
      <c r="J82" s="137">
        <f>'Arg Industria '!AM22</f>
        <v>84.424050157689791</v>
      </c>
      <c r="K82" s="29">
        <v>155.21023800386766</v>
      </c>
      <c r="L82" s="104">
        <f t="shared" si="5"/>
        <v>12.341003936876438</v>
      </c>
    </row>
    <row r="83" spans="1:12">
      <c r="A83" s="28">
        <f t="shared" si="7"/>
        <v>2010</v>
      </c>
      <c r="F83" s="29">
        <v>152.42336913806659</v>
      </c>
      <c r="G83" s="29">
        <v>170.12951438926214</v>
      </c>
      <c r="H83" s="104">
        <f t="shared" si="6"/>
        <v>19.172805537901912</v>
      </c>
      <c r="J83" s="137">
        <f>'Arg Industria '!AM23</f>
        <v>101.99768313923747</v>
      </c>
      <c r="K83" s="29">
        <v>170.12951438926214</v>
      </c>
      <c r="L83" s="104">
        <f t="shared" si="5"/>
        <v>13.602392963371257</v>
      </c>
    </row>
    <row r="84" spans="1:12">
      <c r="A84" s="28">
        <f t="shared" si="7"/>
        <v>2011</v>
      </c>
      <c r="F84" s="29">
        <v>168.3689024390244</v>
      </c>
      <c r="G84" s="29">
        <v>171.59680057545927</v>
      </c>
      <c r="H84" s="104">
        <f t="shared" si="6"/>
        <v>20.997445732036507</v>
      </c>
      <c r="J84" s="137">
        <f>'Arg Industria '!AM24</f>
        <v>103.31321316995883</v>
      </c>
      <c r="K84" s="29">
        <v>171.59680057545927</v>
      </c>
      <c r="L84" s="104">
        <f t="shared" si="5"/>
        <v>13.660020631032834</v>
      </c>
    </row>
    <row r="85" spans="1:12">
      <c r="A85" s="28">
        <f t="shared" si="7"/>
        <v>2012</v>
      </c>
      <c r="F85" s="29">
        <v>168.22289156626508</v>
      </c>
      <c r="G85" s="29">
        <v>170.28493602456899</v>
      </c>
      <c r="H85" s="104">
        <f t="shared" si="6"/>
        <v>21.140859310547501</v>
      </c>
      <c r="J85" s="137">
        <f>'Arg Industria '!AM25</f>
        <v>95.394314319922259</v>
      </c>
      <c r="K85" s="29">
        <v>170.28493602456899</v>
      </c>
      <c r="L85" s="104">
        <f t="shared" si="5"/>
        <v>12.710157516083932</v>
      </c>
    </row>
    <row r="86" spans="1:12">
      <c r="A86" s="28">
        <f t="shared" si="7"/>
        <v>2013</v>
      </c>
      <c r="F86" s="29">
        <v>175.04376094023507</v>
      </c>
      <c r="G86" s="29">
        <v>173.12482452780657</v>
      </c>
      <c r="H86" s="104">
        <f t="shared" si="6"/>
        <v>21.637200152236137</v>
      </c>
      <c r="J86" s="137">
        <f>'Arg Industria '!AM26</f>
        <v>97.309399078076765</v>
      </c>
      <c r="K86" s="29">
        <v>173.12482452780657</v>
      </c>
      <c r="L86" s="104">
        <f t="shared" si="5"/>
        <v>12.752640499757019</v>
      </c>
    </row>
    <row r="87" spans="1:12">
      <c r="A87" s="28">
        <f t="shared" si="7"/>
        <v>2014</v>
      </c>
      <c r="F87" s="29">
        <v>179.16559361318571</v>
      </c>
      <c r="G87" s="29">
        <v>172.20334046670359</v>
      </c>
      <c r="H87" s="104">
        <f t="shared" si="6"/>
        <v>22.265210932221304</v>
      </c>
      <c r="J87" s="137">
        <f>'Arg Industria '!AM27</f>
        <v>91.8575646375633</v>
      </c>
      <c r="K87" s="29">
        <v>172.20334046670359</v>
      </c>
      <c r="L87" s="104">
        <f t="shared" si="5"/>
        <v>12.102581832056222</v>
      </c>
    </row>
    <row r="88" spans="1:12">
      <c r="A88" s="28">
        <f t="shared" si="7"/>
        <v>2015</v>
      </c>
      <c r="F88" s="29">
        <v>174.15402004153688</v>
      </c>
      <c r="G88" s="29">
        <v>168.35745881021464</v>
      </c>
      <c r="H88" s="104">
        <f t="shared" si="6"/>
        <v>22.13680374340197</v>
      </c>
      <c r="J88" s="137">
        <f>'Arg Industria '!AM28</f>
        <v>94.731876182465541</v>
      </c>
      <c r="K88" s="29">
        <v>168.35745881021464</v>
      </c>
      <c r="L88" s="104">
        <f t="shared" si="5"/>
        <v>12.766400048288434</v>
      </c>
    </row>
    <row r="89" spans="1:12">
      <c r="A89" s="28">
        <f t="shared" si="7"/>
        <v>2016</v>
      </c>
      <c r="F89" s="29"/>
      <c r="G89" s="29">
        <v>168.31952968338021</v>
      </c>
      <c r="H89" s="29"/>
      <c r="J89" s="137">
        <f>'Arg Industria '!AM29</f>
        <v>91.636863549549034</v>
      </c>
      <c r="K89" s="29">
        <v>168.31952968338021</v>
      </c>
      <c r="L89" s="104">
        <f t="shared" si="5"/>
        <v>12.352088078231919</v>
      </c>
    </row>
    <row r="90" spans="1:12">
      <c r="A90" s="28">
        <f t="shared" si="7"/>
        <v>2017</v>
      </c>
      <c r="F90" s="29"/>
      <c r="G90" s="29">
        <v>168.10973614762557</v>
      </c>
      <c r="H90" s="29"/>
      <c r="J90" s="137">
        <f>'Arg Industria '!AM30</f>
        <v>87.791750851638255</v>
      </c>
      <c r="K90" s="29">
        <v>168.10973614762557</v>
      </c>
      <c r="L90" s="104">
        <f t="shared" si="5"/>
        <v>11.848558480173693</v>
      </c>
    </row>
    <row r="91" spans="1:12">
      <c r="A91" s="28">
        <f t="shared" si="7"/>
        <v>2018</v>
      </c>
      <c r="F91" s="29"/>
      <c r="G91" s="29">
        <v>168.68451024013845</v>
      </c>
      <c r="H91" s="29"/>
      <c r="J91" s="137">
        <f>'Arg Industria '!AM31</f>
        <v>85.354189376996075</v>
      </c>
      <c r="K91" s="29">
        <v>168.68451024013845</v>
      </c>
      <c r="L91" s="104">
        <f t="shared" si="5"/>
        <v>11.480328366503111</v>
      </c>
    </row>
    <row r="92" spans="1:12">
      <c r="A92" s="28">
        <f t="shared" si="7"/>
        <v>2019</v>
      </c>
      <c r="J92" s="137">
        <f>'Arg Industria '!AM32</f>
        <v>82.627615210733182</v>
      </c>
    </row>
    <row r="93" spans="1:12">
      <c r="A93" s="28">
        <f t="shared" si="7"/>
        <v>2020</v>
      </c>
      <c r="J93" s="137">
        <f>'Arg Industria '!AM33</f>
        <v>71.820201208475765</v>
      </c>
    </row>
    <row r="94" spans="1:12">
      <c r="A94" s="28">
        <f t="shared" si="7"/>
        <v>2021</v>
      </c>
      <c r="J94" s="137">
        <f>'Arg Industria '!AM34</f>
        <v>89.027164997138328</v>
      </c>
    </row>
    <row r="95" spans="1:12">
      <c r="A95" s="28">
        <f t="shared" si="7"/>
        <v>2022</v>
      </c>
      <c r="J95" s="137">
        <f>'Arg Industria '!AM35</f>
        <v>80.458899791518263</v>
      </c>
    </row>
    <row r="96" spans="1:12">
      <c r="A96" s="28">
        <f t="shared" si="7"/>
        <v>2023</v>
      </c>
      <c r="J96" s="137"/>
    </row>
  </sheetData>
  <mergeCells count="4">
    <mergeCell ref="A3:D3"/>
    <mergeCell ref="B4:C4"/>
    <mergeCell ref="J4:K4"/>
    <mergeCell ref="F4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6"/>
  <sheetViews>
    <sheetView zoomScale="75" zoomScaleNormal="75" workbookViewId="0">
      <pane xSplit="2" ySplit="4" topLeftCell="C26" activePane="bottomRight" state="frozen"/>
      <selection pane="topRight" activeCell="C1" sqref="C1"/>
      <selection pane="bottomLeft" activeCell="A4" sqref="A4"/>
      <selection pane="bottomRight" activeCell="F37" sqref="F37"/>
    </sheetView>
  </sheetViews>
  <sheetFormatPr baseColWidth="10" defaultRowHeight="14.4"/>
  <cols>
    <col min="4" max="4" width="13" bestFit="1" customWidth="1"/>
    <col min="8" max="8" width="5.33203125" customWidth="1"/>
    <col min="10" max="10" width="8.5546875" customWidth="1"/>
    <col min="18" max="18" width="11.6640625" bestFit="1" customWidth="1"/>
    <col min="19" max="19" width="12.33203125" customWidth="1"/>
    <col min="20" max="20" width="13" customWidth="1"/>
  </cols>
  <sheetData>
    <row r="1" spans="1:20">
      <c r="A1" t="s">
        <v>58</v>
      </c>
    </row>
    <row r="2" spans="1:20">
      <c r="A2" t="s">
        <v>59</v>
      </c>
      <c r="C2" s="168" t="s">
        <v>48</v>
      </c>
      <c r="D2" s="170"/>
      <c r="E2" s="170"/>
      <c r="F2" s="170"/>
      <c r="G2" s="171"/>
      <c r="I2" s="82" t="s">
        <v>11</v>
      </c>
      <c r="K2" s="168" t="s">
        <v>30</v>
      </c>
      <c r="L2" s="170"/>
      <c r="M2" s="170"/>
      <c r="N2" s="170"/>
      <c r="O2" s="170"/>
      <c r="P2" s="170"/>
      <c r="Q2" s="170"/>
      <c r="R2" s="170"/>
      <c r="S2" s="170"/>
      <c r="T2" s="171"/>
    </row>
    <row r="3" spans="1:20">
      <c r="C3" s="180" t="s">
        <v>49</v>
      </c>
      <c r="D3" s="180"/>
      <c r="E3" s="169" t="s">
        <v>50</v>
      </c>
      <c r="F3" s="169"/>
      <c r="G3" s="85" t="s">
        <v>47</v>
      </c>
      <c r="I3" s="83" t="s">
        <v>47</v>
      </c>
      <c r="K3" s="179" t="s">
        <v>51</v>
      </c>
      <c r="L3" s="149"/>
      <c r="M3" s="179" t="s">
        <v>52</v>
      </c>
      <c r="N3" s="149"/>
      <c r="O3" s="149"/>
      <c r="P3" s="181"/>
      <c r="Q3" s="179" t="s">
        <v>46</v>
      </c>
      <c r="R3" s="149"/>
      <c r="S3" s="157" t="s">
        <v>47</v>
      </c>
      <c r="T3" s="158"/>
    </row>
    <row r="4" spans="1:20">
      <c r="D4" s="81" t="s">
        <v>18</v>
      </c>
      <c r="F4" s="81" t="s">
        <v>18</v>
      </c>
      <c r="G4" s="40" t="s">
        <v>18</v>
      </c>
      <c r="I4" s="84"/>
      <c r="K4" s="56" t="s">
        <v>44</v>
      </c>
      <c r="L4" s="61" t="s">
        <v>18</v>
      </c>
      <c r="M4" s="43" t="s">
        <v>53</v>
      </c>
      <c r="N4" s="44" t="s">
        <v>54</v>
      </c>
      <c r="O4" s="44" t="s">
        <v>7</v>
      </c>
      <c r="P4" s="68" t="s">
        <v>18</v>
      </c>
      <c r="R4" s="68" t="s">
        <v>18</v>
      </c>
      <c r="S4" s="40" t="s">
        <v>45</v>
      </c>
      <c r="T4" s="68" t="s">
        <v>55</v>
      </c>
    </row>
    <row r="5" spans="1:20">
      <c r="B5">
        <v>1987</v>
      </c>
      <c r="C5">
        <v>64783</v>
      </c>
      <c r="D5" s="71">
        <f t="shared" ref="D5:F14" si="0">C5/C$15*100</f>
        <v>73.120160725975751</v>
      </c>
      <c r="E5">
        <v>12537</v>
      </c>
      <c r="F5" s="72">
        <f t="shared" si="0"/>
        <v>98.926852363292042</v>
      </c>
      <c r="G5" s="86">
        <f>D5/F5*100</f>
        <v>73.913360204218776</v>
      </c>
      <c r="H5" s="71"/>
      <c r="I5" s="89">
        <v>71.599999999999994</v>
      </c>
      <c r="K5" s="71">
        <v>53.244999999999997</v>
      </c>
      <c r="L5" s="80">
        <f t="shared" ref="L5:L14" si="1">K5/K$15*100</f>
        <v>71.999405019472078</v>
      </c>
      <c r="N5">
        <v>18939</v>
      </c>
      <c r="O5" s="73">
        <f t="shared" ref="O5:O14" si="2">O6*N5/N6</f>
        <v>17645.742020994596</v>
      </c>
      <c r="P5" s="78">
        <f t="shared" ref="P5:P13" si="3">O5/O$15*100</f>
        <v>101.18608751402472</v>
      </c>
      <c r="S5" s="91">
        <f t="shared" ref="S5:S14" si="4">L5/P5*100</f>
        <v>71.155439239107579</v>
      </c>
      <c r="T5" s="92"/>
    </row>
    <row r="6" spans="1:20">
      <c r="B6">
        <f>B5+1</f>
        <v>1988</v>
      </c>
      <c r="C6">
        <v>67482</v>
      </c>
      <c r="D6" s="71">
        <f t="shared" si="0"/>
        <v>76.166504887243505</v>
      </c>
      <c r="E6">
        <v>12765</v>
      </c>
      <c r="F6" s="72">
        <f t="shared" ref="F6" si="5">E6/E$15*100</f>
        <v>100.72595281306715</v>
      </c>
      <c r="G6" s="86">
        <f t="shared" ref="G6:G36" si="6">D6/F6*100</f>
        <v>75.617557104272379</v>
      </c>
      <c r="H6" s="71"/>
      <c r="I6" s="89">
        <v>73.7</v>
      </c>
      <c r="K6" s="71">
        <v>56.609000000000002</v>
      </c>
      <c r="L6" s="80">
        <f t="shared" si="1"/>
        <v>76.548301601038517</v>
      </c>
      <c r="N6">
        <v>19310</v>
      </c>
      <c r="O6" s="73">
        <f t="shared" si="2"/>
        <v>17991.408122150358</v>
      </c>
      <c r="P6" s="78">
        <f t="shared" si="3"/>
        <v>103.16824277394885</v>
      </c>
      <c r="S6" s="93">
        <f t="shared" si="4"/>
        <v>74.197543297081168</v>
      </c>
      <c r="T6" s="94"/>
    </row>
    <row r="7" spans="1:20">
      <c r="B7">
        <f t="shared" ref="B7:B36" si="7">B6+1</f>
        <v>1989</v>
      </c>
      <c r="C7">
        <v>68317</v>
      </c>
      <c r="D7" s="71">
        <f t="shared" si="0"/>
        <v>77.108964084968051</v>
      </c>
      <c r="E7">
        <v>12805</v>
      </c>
      <c r="F7" s="72">
        <f t="shared" ref="F7" si="8">E7/E$15*100</f>
        <v>101.04158447092244</v>
      </c>
      <c r="G7" s="86">
        <f t="shared" si="6"/>
        <v>76.3140883911597</v>
      </c>
      <c r="H7" s="71"/>
      <c r="I7" s="89">
        <v>73.900000000000006</v>
      </c>
      <c r="K7" s="71">
        <v>56.83</v>
      </c>
      <c r="L7" s="80">
        <f t="shared" si="1"/>
        <v>76.847144093466042</v>
      </c>
      <c r="N7">
        <v>19364</v>
      </c>
      <c r="O7" s="73">
        <f t="shared" si="2"/>
        <v>18041.720708302408</v>
      </c>
      <c r="P7" s="78">
        <f t="shared" si="3"/>
        <v>103.45675054763051</v>
      </c>
      <c r="S7" s="93">
        <f t="shared" si="4"/>
        <v>74.279487502448035</v>
      </c>
      <c r="T7" s="94"/>
    </row>
    <row r="8" spans="1:20">
      <c r="B8">
        <f t="shared" si="7"/>
        <v>1990</v>
      </c>
      <c r="C8">
        <v>68344</v>
      </c>
      <c r="D8" s="71">
        <f t="shared" si="0"/>
        <v>77.139438813517231</v>
      </c>
      <c r="E8">
        <v>12669</v>
      </c>
      <c r="F8" s="72">
        <f t="shared" ref="F8" si="9">E8/E$15*100</f>
        <v>99.968436834214472</v>
      </c>
      <c r="G8" s="86">
        <f t="shared" si="6"/>
        <v>77.16379414979113</v>
      </c>
      <c r="H8" s="71"/>
      <c r="I8" s="89">
        <v>76.099999999999994</v>
      </c>
      <c r="K8" s="71">
        <v>56.512999999999998</v>
      </c>
      <c r="L8" s="80">
        <f t="shared" si="1"/>
        <v>76.418487667676331</v>
      </c>
      <c r="N8">
        <v>19081</v>
      </c>
      <c r="O8" s="73">
        <f t="shared" si="2"/>
        <v>17778.045488283322</v>
      </c>
      <c r="P8" s="78">
        <f t="shared" si="3"/>
        <v>101.94475610407652</v>
      </c>
      <c r="S8" s="93">
        <f t="shared" si="4"/>
        <v>74.960685167229059</v>
      </c>
      <c r="T8" s="94"/>
    </row>
    <row r="9" spans="1:20">
      <c r="B9">
        <f t="shared" si="7"/>
        <v>1991</v>
      </c>
      <c r="C9">
        <v>67127</v>
      </c>
      <c r="D9" s="71">
        <f t="shared" si="0"/>
        <v>75.765818641504325</v>
      </c>
      <c r="E9">
        <v>12164</v>
      </c>
      <c r="F9" s="72">
        <f t="shared" ref="F9" si="10">E9/E$15*100</f>
        <v>95.983587153791532</v>
      </c>
      <c r="G9" s="86">
        <f t="shared" si="6"/>
        <v>78.936223252530766</v>
      </c>
      <c r="H9" s="71"/>
      <c r="I9" s="89">
        <v>77.7</v>
      </c>
      <c r="K9" s="71">
        <v>55.834000000000003</v>
      </c>
      <c r="L9" s="80">
        <f t="shared" si="1"/>
        <v>75.50032453483341</v>
      </c>
      <c r="N9">
        <v>18400</v>
      </c>
      <c r="O9" s="73">
        <f t="shared" si="2"/>
        <v>17143.547874032447</v>
      </c>
      <c r="P9" s="78">
        <f t="shared" si="3"/>
        <v>98.30635251375756</v>
      </c>
      <c r="S9" s="93">
        <f t="shared" si="4"/>
        <v>76.801063821656342</v>
      </c>
      <c r="T9" s="94"/>
    </row>
    <row r="10" spans="1:20">
      <c r="B10">
        <f t="shared" si="7"/>
        <v>1992</v>
      </c>
      <c r="C10">
        <v>69854</v>
      </c>
      <c r="D10" s="71">
        <f t="shared" si="0"/>
        <v>78.843766224971219</v>
      </c>
      <c r="E10">
        <v>12020</v>
      </c>
      <c r="F10" s="72">
        <f t="shared" ref="F10" si="11">E10/E$15*100</f>
        <v>94.847313185512505</v>
      </c>
      <c r="G10" s="86">
        <f t="shared" si="6"/>
        <v>83.127042376793696</v>
      </c>
      <c r="H10" s="71"/>
      <c r="I10" s="89">
        <v>82.4</v>
      </c>
      <c r="K10" s="71">
        <v>58.012999999999998</v>
      </c>
      <c r="L10" s="80">
        <f t="shared" si="1"/>
        <v>78.446830376460412</v>
      </c>
      <c r="N10">
        <v>18039</v>
      </c>
      <c r="O10" s="73">
        <f t="shared" si="2"/>
        <v>16807.198918460395</v>
      </c>
      <c r="P10" s="78">
        <f t="shared" si="3"/>
        <v>96.377624619330021</v>
      </c>
      <c r="S10" s="93">
        <f t="shared" si="4"/>
        <v>81.395272695615589</v>
      </c>
      <c r="T10" s="94"/>
    </row>
    <row r="11" spans="1:20">
      <c r="B11">
        <f t="shared" si="7"/>
        <v>1993</v>
      </c>
      <c r="C11">
        <v>72453</v>
      </c>
      <c r="D11" s="71">
        <f t="shared" si="0"/>
        <v>81.77724102124202</v>
      </c>
      <c r="E11">
        <v>12070</v>
      </c>
      <c r="F11" s="72">
        <f t="shared" ref="F11" si="12">E11/E$15*100</f>
        <v>95.241852757831609</v>
      </c>
      <c r="G11" s="86">
        <f t="shared" si="6"/>
        <v>85.862715448401005</v>
      </c>
      <c r="H11" s="71"/>
      <c r="I11" s="89">
        <v>84.7</v>
      </c>
      <c r="K11" s="71">
        <v>59.982999999999997</v>
      </c>
      <c r="L11" s="80">
        <f t="shared" si="1"/>
        <v>81.110720467330154</v>
      </c>
      <c r="N11">
        <v>18078</v>
      </c>
      <c r="O11" s="73">
        <f t="shared" si="2"/>
        <v>16843.535786236876</v>
      </c>
      <c r="P11" s="78">
        <f t="shared" si="3"/>
        <v>96.585991344766782</v>
      </c>
      <c r="S11" s="93">
        <f t="shared" si="4"/>
        <v>83.977727347439895</v>
      </c>
      <c r="T11" s="94"/>
    </row>
    <row r="12" spans="1:20">
      <c r="B12">
        <f t="shared" si="7"/>
        <v>1994</v>
      </c>
      <c r="C12">
        <v>76498</v>
      </c>
      <c r="D12" s="71">
        <f t="shared" si="0"/>
        <v>86.342806835368748</v>
      </c>
      <c r="E12">
        <v>12361</v>
      </c>
      <c r="F12" s="72">
        <f t="shared" ref="F12" si="13">E12/E$15*100</f>
        <v>97.538073068728792</v>
      </c>
      <c r="G12" s="86">
        <f t="shared" si="6"/>
        <v>88.522157675319818</v>
      </c>
      <c r="H12" s="71"/>
      <c r="I12" s="89">
        <v>90.1</v>
      </c>
      <c r="K12" s="71">
        <v>63.536999999999999</v>
      </c>
      <c r="L12" s="80">
        <f t="shared" si="1"/>
        <v>85.916540458675897</v>
      </c>
      <c r="N12">
        <v>18409</v>
      </c>
      <c r="O12" s="73">
        <f t="shared" si="2"/>
        <v>17151.933305057788</v>
      </c>
      <c r="P12" s="78">
        <f t="shared" si="3"/>
        <v>98.354437142704498</v>
      </c>
      <c r="S12" s="93">
        <f t="shared" si="4"/>
        <v>87.354005528004592</v>
      </c>
      <c r="T12" s="94"/>
    </row>
    <row r="13" spans="1:20">
      <c r="B13">
        <f t="shared" si="7"/>
        <v>1995</v>
      </c>
      <c r="C13">
        <v>79805</v>
      </c>
      <c r="D13" s="71">
        <f t="shared" si="0"/>
        <v>90.075396735817975</v>
      </c>
      <c r="E13">
        <v>12567</v>
      </c>
      <c r="F13" s="72">
        <f t="shared" ref="F13" si="14">E13/E$15*100</f>
        <v>99.163576106683507</v>
      </c>
      <c r="G13" s="86">
        <f t="shared" si="6"/>
        <v>90.835163748947338</v>
      </c>
      <c r="H13" s="71"/>
      <c r="I13" s="89">
        <v>92.6</v>
      </c>
      <c r="K13" s="71">
        <v>66.159000000000006</v>
      </c>
      <c r="L13" s="80">
        <f t="shared" si="1"/>
        <v>89.462083513630475</v>
      </c>
      <c r="N13">
        <v>18584</v>
      </c>
      <c r="O13" s="73">
        <f t="shared" si="2"/>
        <v>17314.983352772771</v>
      </c>
      <c r="P13" s="78">
        <f t="shared" si="3"/>
        <v>99.289416038895126</v>
      </c>
      <c r="S13" s="93">
        <f t="shared" si="4"/>
        <v>90.102336263701105</v>
      </c>
      <c r="T13" s="94"/>
    </row>
    <row r="14" spans="1:20">
      <c r="B14">
        <f t="shared" si="7"/>
        <v>1996</v>
      </c>
      <c r="C14">
        <v>82886</v>
      </c>
      <c r="D14" s="71">
        <f t="shared" si="0"/>
        <v>93.552901871374075</v>
      </c>
      <c r="E14">
        <v>12532</v>
      </c>
      <c r="F14" s="72">
        <f t="shared" ref="F14" si="15">E14/E$15*100</f>
        <v>98.887398406060129</v>
      </c>
      <c r="G14" s="86">
        <f t="shared" si="6"/>
        <v>94.605483994248615</v>
      </c>
      <c r="H14" s="71"/>
      <c r="I14" s="89">
        <v>95.9</v>
      </c>
      <c r="K14" s="71">
        <v>68.906999999999996</v>
      </c>
      <c r="L14" s="80">
        <f t="shared" si="1"/>
        <v>93.178007356122876</v>
      </c>
      <c r="N14">
        <v>18527</v>
      </c>
      <c r="O14" s="73">
        <f t="shared" si="2"/>
        <v>17261.875622945605</v>
      </c>
      <c r="P14" s="78">
        <f>O14/O$15*100</f>
        <v>98.98488005556446</v>
      </c>
      <c r="S14" s="93">
        <f t="shared" si="4"/>
        <v>94.133576061129816</v>
      </c>
      <c r="T14" s="94"/>
    </row>
    <row r="15" spans="1:20" s="74" customFormat="1">
      <c r="B15" s="74">
        <f t="shared" si="7"/>
        <v>1997</v>
      </c>
      <c r="C15" s="74">
        <v>88598</v>
      </c>
      <c r="D15" s="75">
        <f>C15/C$15*100</f>
        <v>100</v>
      </c>
      <c r="E15" s="74">
        <v>12673</v>
      </c>
      <c r="F15" s="77">
        <f t="shared" ref="F15" si="16">E15/E$15*100</f>
        <v>100</v>
      </c>
      <c r="G15" s="87">
        <f t="shared" si="6"/>
        <v>100</v>
      </c>
      <c r="H15" s="75"/>
      <c r="I15" s="90">
        <v>100</v>
      </c>
      <c r="K15" s="75">
        <v>73.951999999999998</v>
      </c>
      <c r="L15" s="75">
        <f>K15/K$15*100</f>
        <v>100</v>
      </c>
      <c r="N15" s="74">
        <v>18717</v>
      </c>
      <c r="O15" s="76">
        <f>O16*N15/N16</f>
        <v>17438.901389036157</v>
      </c>
      <c r="P15" s="77">
        <f>O15/O$15*100</f>
        <v>100</v>
      </c>
      <c r="Q15" s="79">
        <f>P15/P16*Q16</f>
        <v>17113.422860778282</v>
      </c>
      <c r="R15" s="77">
        <f>Q15/Q$15*100</f>
        <v>100</v>
      </c>
      <c r="S15" s="95">
        <f>L15/P15*100</f>
        <v>100</v>
      </c>
      <c r="T15" s="96">
        <f>L15/R15*100</f>
        <v>100</v>
      </c>
    </row>
    <row r="16" spans="1:20">
      <c r="B16">
        <f t="shared" si="7"/>
        <v>1998</v>
      </c>
      <c r="C16">
        <v>92845</v>
      </c>
      <c r="D16" s="71">
        <f t="shared" ref="D16:D36" si="17">C16/C$15*100</f>
        <v>104.79356193142057</v>
      </c>
      <c r="E16">
        <v>12729</v>
      </c>
      <c r="F16" s="72">
        <f t="shared" ref="F16" si="18">E16/E$15*100</f>
        <v>100.44188432099739</v>
      </c>
      <c r="G16" s="86">
        <f t="shared" si="6"/>
        <v>104.33253282715791</v>
      </c>
      <c r="H16" s="71"/>
      <c r="I16" s="89">
        <v>104.1</v>
      </c>
      <c r="K16" s="71">
        <v>76.995000000000005</v>
      </c>
      <c r="L16" s="80">
        <f t="shared" ref="L16:L36" si="19">K16/K$15*100</f>
        <v>104.11483124188663</v>
      </c>
      <c r="M16">
        <v>17574</v>
      </c>
      <c r="N16">
        <v>18862</v>
      </c>
      <c r="O16">
        <f>M16</f>
        <v>17574</v>
      </c>
      <c r="P16" s="78">
        <f t="shared" ref="P16:P36" si="20">O16/O$15*100</f>
        <v>100.77469679970082</v>
      </c>
      <c r="Q16">
        <v>17246</v>
      </c>
      <c r="R16" s="78">
        <f t="shared" ref="R16:R36" si="21">Q16/Q$15*100</f>
        <v>100.77469679970082</v>
      </c>
      <c r="S16" s="93">
        <f t="shared" ref="S16:S36" si="22">L16/P16*100</f>
        <v>103.31445744642093</v>
      </c>
      <c r="T16" s="94">
        <f t="shared" ref="T16:T36" si="23">L16/R16*100</f>
        <v>103.31445744642093</v>
      </c>
    </row>
    <row r="17" spans="2:20">
      <c r="B17">
        <f t="shared" si="7"/>
        <v>1999</v>
      </c>
      <c r="C17">
        <v>96665</v>
      </c>
      <c r="D17" s="71">
        <f t="shared" si="17"/>
        <v>109.10517167430416</v>
      </c>
      <c r="E17">
        <v>12524</v>
      </c>
      <c r="F17" s="72">
        <f t="shared" ref="F17" si="24">E17/E$15*100</f>
        <v>98.824272074489073</v>
      </c>
      <c r="G17" s="86">
        <f t="shared" si="6"/>
        <v>110.4032130811607</v>
      </c>
      <c r="H17" s="71"/>
      <c r="I17" s="89">
        <v>108.9</v>
      </c>
      <c r="K17" s="71">
        <v>81.272999999999996</v>
      </c>
      <c r="L17" s="80">
        <f t="shared" si="19"/>
        <v>109.8996646473388</v>
      </c>
      <c r="M17">
        <v>17372</v>
      </c>
      <c r="N17">
        <v>18594</v>
      </c>
      <c r="O17">
        <f t="shared" ref="O17:O36" si="25">M17</f>
        <v>17372</v>
      </c>
      <c r="P17" s="78">
        <f t="shared" si="20"/>
        <v>99.61636695142839</v>
      </c>
      <c r="Q17">
        <v>17051</v>
      </c>
      <c r="R17" s="78">
        <f t="shared" si="21"/>
        <v>99.63524035322385</v>
      </c>
      <c r="S17" s="93">
        <f t="shared" si="22"/>
        <v>110.32289975092588</v>
      </c>
      <c r="T17" s="94">
        <f t="shared" si="23"/>
        <v>110.30200183963608</v>
      </c>
    </row>
    <row r="18" spans="2:20">
      <c r="B18">
        <f t="shared" si="7"/>
        <v>2000</v>
      </c>
      <c r="C18">
        <v>99139</v>
      </c>
      <c r="D18" s="71">
        <f t="shared" si="17"/>
        <v>111.89755976432876</v>
      </c>
      <c r="E18">
        <v>12428</v>
      </c>
      <c r="F18" s="72">
        <f t="shared" ref="F18" si="26">E18/E$15*100</f>
        <v>98.066756095636393</v>
      </c>
      <c r="G18" s="86">
        <f t="shared" si="6"/>
        <v>114.10345790902305</v>
      </c>
      <c r="H18" s="71"/>
      <c r="I18" s="89">
        <v>113.1</v>
      </c>
      <c r="K18" s="71">
        <v>87.116</v>
      </c>
      <c r="L18" s="80">
        <f t="shared" si="19"/>
        <v>117.80073561228906</v>
      </c>
      <c r="M18">
        <v>17272</v>
      </c>
      <c r="N18">
        <v>18454</v>
      </c>
      <c r="O18">
        <f t="shared" si="25"/>
        <v>17272</v>
      </c>
      <c r="P18" s="78">
        <f t="shared" si="20"/>
        <v>99.042936333471744</v>
      </c>
      <c r="Q18">
        <v>16948</v>
      </c>
      <c r="R18" s="78">
        <f t="shared" si="21"/>
        <v>99.033373614828335</v>
      </c>
      <c r="S18" s="93">
        <f t="shared" si="22"/>
        <v>118.93905812289421</v>
      </c>
      <c r="T18" s="94">
        <f t="shared" si="23"/>
        <v>118.95054294570721</v>
      </c>
    </row>
    <row r="19" spans="2:20">
      <c r="B19">
        <f t="shared" si="7"/>
        <v>2001</v>
      </c>
      <c r="C19">
        <v>94783</v>
      </c>
      <c r="D19" s="71">
        <f t="shared" si="17"/>
        <v>106.98097022506153</v>
      </c>
      <c r="E19">
        <v>11677</v>
      </c>
      <c r="F19" s="72">
        <f t="shared" ref="F19" si="27">E19/E$15*100</f>
        <v>92.14077171940346</v>
      </c>
      <c r="G19" s="86">
        <f t="shared" si="6"/>
        <v>116.10600630831588</v>
      </c>
      <c r="H19" s="71"/>
      <c r="I19" s="89">
        <v>114.9</v>
      </c>
      <c r="K19" s="71">
        <v>83.415000000000006</v>
      </c>
      <c r="L19" s="80">
        <f t="shared" si="19"/>
        <v>112.7961380354825</v>
      </c>
      <c r="M19">
        <v>16481</v>
      </c>
      <c r="O19">
        <f t="shared" si="25"/>
        <v>16481</v>
      </c>
      <c r="P19" s="78">
        <f t="shared" si="20"/>
        <v>94.507100145434677</v>
      </c>
      <c r="Q19">
        <v>16126</v>
      </c>
      <c r="R19" s="78">
        <f t="shared" si="21"/>
        <v>94.230126440448529</v>
      </c>
      <c r="S19" s="93">
        <f t="shared" si="22"/>
        <v>119.35202525725926</v>
      </c>
      <c r="T19" s="94">
        <f t="shared" si="23"/>
        <v>119.70284058439347</v>
      </c>
    </row>
    <row r="20" spans="2:20">
      <c r="B20">
        <f t="shared" si="7"/>
        <v>2002</v>
      </c>
      <c r="C20">
        <v>95577</v>
      </c>
      <c r="D20" s="71">
        <f t="shared" si="17"/>
        <v>107.87715298313731</v>
      </c>
      <c r="E20">
        <v>10768</v>
      </c>
      <c r="F20" s="72">
        <f t="shared" ref="F20" si="28">E20/E$15*100</f>
        <v>84.96804229464216</v>
      </c>
      <c r="G20" s="86">
        <f t="shared" si="6"/>
        <v>126.96203192378334</v>
      </c>
      <c r="H20" s="71"/>
      <c r="I20" s="89">
        <v>123.3</v>
      </c>
      <c r="K20" s="71">
        <v>84.146000000000001</v>
      </c>
      <c r="L20" s="80">
        <f t="shared" si="19"/>
        <v>113.78461704889658</v>
      </c>
      <c r="M20">
        <v>15288</v>
      </c>
      <c r="O20">
        <f t="shared" si="25"/>
        <v>15288</v>
      </c>
      <c r="P20" s="78">
        <f t="shared" si="20"/>
        <v>87.666072873211903</v>
      </c>
      <c r="Q20">
        <v>14973</v>
      </c>
      <c r="R20" s="78">
        <f t="shared" si="21"/>
        <v>87.49272499025399</v>
      </c>
      <c r="S20" s="93">
        <f t="shared" si="22"/>
        <v>129.79321796866495</v>
      </c>
      <c r="T20" s="94">
        <f t="shared" si="23"/>
        <v>130.05037511584112</v>
      </c>
    </row>
    <row r="21" spans="2:20">
      <c r="B21">
        <f t="shared" si="7"/>
        <v>2003</v>
      </c>
      <c r="C21">
        <v>96774</v>
      </c>
      <c r="D21" s="71">
        <f t="shared" si="17"/>
        <v>109.22819928215084</v>
      </c>
      <c r="E21">
        <v>10189</v>
      </c>
      <c r="F21" s="72">
        <f t="shared" ref="F21" si="29">E21/E$15*100</f>
        <v>80.399274047186935</v>
      </c>
      <c r="G21" s="86">
        <f t="shared" si="6"/>
        <v>135.85719594687384</v>
      </c>
      <c r="H21" s="71"/>
      <c r="I21" s="89">
        <v>130.9</v>
      </c>
      <c r="K21" s="71">
        <v>88.808999999999997</v>
      </c>
      <c r="L21" s="80">
        <f t="shared" si="19"/>
        <v>120.09005841627001</v>
      </c>
      <c r="M21">
        <v>14539</v>
      </c>
      <c r="O21">
        <f t="shared" si="25"/>
        <v>14539</v>
      </c>
      <c r="P21" s="78">
        <f t="shared" si="20"/>
        <v>83.371077544716627</v>
      </c>
      <c r="Q21">
        <v>14214</v>
      </c>
      <c r="R21" s="78">
        <f t="shared" si="21"/>
        <v>83.057609898582129</v>
      </c>
      <c r="S21" s="93">
        <f t="shared" si="22"/>
        <v>144.04282870382588</v>
      </c>
      <c r="T21" s="94">
        <f t="shared" si="23"/>
        <v>144.58646060596556</v>
      </c>
    </row>
    <row r="22" spans="2:20">
      <c r="B22">
        <f t="shared" si="7"/>
        <v>2004</v>
      </c>
      <c r="C22">
        <v>98839</v>
      </c>
      <c r="D22" s="71">
        <f t="shared" si="17"/>
        <v>111.55895166933792</v>
      </c>
      <c r="E22">
        <v>10072</v>
      </c>
      <c r="F22" s="72">
        <f t="shared" ref="F22" si="30">E22/E$15*100</f>
        <v>79.476051447960231</v>
      </c>
      <c r="G22" s="86">
        <f t="shared" si="6"/>
        <v>140.36800978013497</v>
      </c>
      <c r="H22" s="71"/>
      <c r="I22" s="84">
        <v>139.1</v>
      </c>
      <c r="K22" s="71">
        <v>95.078000000000003</v>
      </c>
      <c r="L22" s="80">
        <f t="shared" si="19"/>
        <v>128.56717871051492</v>
      </c>
      <c r="M22">
        <v>14337</v>
      </c>
      <c r="O22">
        <f t="shared" si="25"/>
        <v>14337</v>
      </c>
      <c r="P22" s="78">
        <f t="shared" si="20"/>
        <v>82.212747696444211</v>
      </c>
      <c r="Q22">
        <v>14021</v>
      </c>
      <c r="R22" s="78">
        <f t="shared" si="21"/>
        <v>81.929840184889542</v>
      </c>
      <c r="S22" s="93">
        <f t="shared" si="22"/>
        <v>156.3835078049284</v>
      </c>
      <c r="T22" s="94">
        <f t="shared" si="23"/>
        <v>156.92350725984545</v>
      </c>
    </row>
    <row r="23" spans="2:20">
      <c r="B23">
        <f t="shared" si="7"/>
        <v>2005</v>
      </c>
      <c r="C23">
        <v>102727</v>
      </c>
      <c r="D23" s="71">
        <f t="shared" si="17"/>
        <v>115.94731258041942</v>
      </c>
      <c r="E23">
        <v>10060</v>
      </c>
      <c r="F23" s="72">
        <f t="shared" ref="F23" si="31">E23/E$15*100</f>
        <v>79.381361950603647</v>
      </c>
      <c r="G23" s="86">
        <f t="shared" si="6"/>
        <v>146.06364734907112</v>
      </c>
      <c r="H23" s="71"/>
      <c r="K23" s="71">
        <v>97.97</v>
      </c>
      <c r="L23" s="80">
        <f t="shared" si="19"/>
        <v>132.47782345305063</v>
      </c>
      <c r="M23">
        <v>14267</v>
      </c>
      <c r="O23">
        <f t="shared" si="25"/>
        <v>14267</v>
      </c>
      <c r="P23" s="78">
        <f t="shared" si="20"/>
        <v>81.811346263874569</v>
      </c>
      <c r="Q23">
        <v>13946</v>
      </c>
      <c r="R23" s="78">
        <f t="shared" si="21"/>
        <v>81.491587705475325</v>
      </c>
      <c r="S23" s="93">
        <f t="shared" si="22"/>
        <v>161.93086839783354</v>
      </c>
      <c r="T23" s="94">
        <f t="shared" si="23"/>
        <v>162.56625644827091</v>
      </c>
    </row>
    <row r="24" spans="2:20">
      <c r="B24">
        <f t="shared" si="7"/>
        <v>2006</v>
      </c>
      <c r="C24">
        <v>104339</v>
      </c>
      <c r="D24" s="71">
        <f t="shared" si="17"/>
        <v>117.7667667441703</v>
      </c>
      <c r="E24">
        <v>10137</v>
      </c>
      <c r="F24" s="72">
        <f t="shared" ref="F24" si="32">E24/E$15*100</f>
        <v>79.98895289197506</v>
      </c>
      <c r="G24" s="86">
        <f t="shared" si="6"/>
        <v>147.22878908443033</v>
      </c>
      <c r="H24" s="71"/>
      <c r="K24" s="71">
        <v>103.527</v>
      </c>
      <c r="L24" s="80">
        <f t="shared" si="19"/>
        <v>139.99215707485936</v>
      </c>
      <c r="M24">
        <v>14215</v>
      </c>
      <c r="O24">
        <f t="shared" si="25"/>
        <v>14215</v>
      </c>
      <c r="P24" s="78">
        <f t="shared" si="20"/>
        <v>81.5131623425371</v>
      </c>
      <c r="Q24">
        <v>13884</v>
      </c>
      <c r="R24" s="78">
        <f t="shared" si="21"/>
        <v>81.129298989159579</v>
      </c>
      <c r="S24" s="93">
        <f t="shared" si="22"/>
        <v>171.7417813905686</v>
      </c>
      <c r="T24" s="94">
        <f t="shared" si="23"/>
        <v>172.55437778843003</v>
      </c>
    </row>
    <row r="25" spans="2:20">
      <c r="B25">
        <f t="shared" si="7"/>
        <v>2007</v>
      </c>
      <c r="C25">
        <v>107458</v>
      </c>
      <c r="D25" s="71">
        <f t="shared" si="17"/>
        <v>121.28716223842524</v>
      </c>
      <c r="E25">
        <v>9975</v>
      </c>
      <c r="F25" s="72">
        <f t="shared" ref="F25" si="33">E25/E$15*100</f>
        <v>78.710644677661165</v>
      </c>
      <c r="G25" s="86">
        <f t="shared" si="6"/>
        <v>154.09245183434217</v>
      </c>
      <c r="H25" s="71"/>
      <c r="K25" s="71">
        <v>106.94799999999999</v>
      </c>
      <c r="L25" s="80">
        <f t="shared" si="19"/>
        <v>144.61813067935958</v>
      </c>
      <c r="M25">
        <v>13939</v>
      </c>
      <c r="O25">
        <f t="shared" si="25"/>
        <v>13939</v>
      </c>
      <c r="P25" s="78">
        <f t="shared" si="20"/>
        <v>79.930493836976751</v>
      </c>
      <c r="Q25">
        <v>13596</v>
      </c>
      <c r="R25" s="78">
        <f t="shared" si="21"/>
        <v>79.446409468208984</v>
      </c>
      <c r="S25" s="93">
        <f t="shared" si="22"/>
        <v>180.92986010360116</v>
      </c>
      <c r="T25" s="94">
        <f t="shared" si="23"/>
        <v>182.03230535827993</v>
      </c>
    </row>
    <row r="26" spans="2:20">
      <c r="B26">
        <f t="shared" si="7"/>
        <v>2008</v>
      </c>
      <c r="C26">
        <v>102550</v>
      </c>
      <c r="D26" s="71">
        <f t="shared" si="17"/>
        <v>115.74753380437481</v>
      </c>
      <c r="E26">
        <v>9629</v>
      </c>
      <c r="F26" s="72">
        <f t="shared" ref="F26" si="34">E26/E$15*100</f>
        <v>75.980430837212978</v>
      </c>
      <c r="G26" s="86">
        <f t="shared" si="6"/>
        <v>152.33861209916313</v>
      </c>
      <c r="H26" s="71"/>
      <c r="K26" s="71">
        <v>104.777</v>
      </c>
      <c r="L26" s="80">
        <f t="shared" si="19"/>
        <v>141.68244266551278</v>
      </c>
      <c r="M26">
        <v>13436</v>
      </c>
      <c r="O26">
        <f t="shared" si="25"/>
        <v>13436</v>
      </c>
      <c r="P26" s="78">
        <f t="shared" si="20"/>
        <v>77.046137828654835</v>
      </c>
      <c r="Q26">
        <v>13129</v>
      </c>
      <c r="R26" s="78">
        <f t="shared" si="21"/>
        <v>76.717557363056471</v>
      </c>
      <c r="S26" s="93">
        <f t="shared" si="22"/>
        <v>183.89298498077156</v>
      </c>
      <c r="T26" s="94">
        <f t="shared" si="23"/>
        <v>184.68059663972085</v>
      </c>
    </row>
    <row r="27" spans="2:20">
      <c r="B27">
        <f t="shared" si="7"/>
        <v>2009</v>
      </c>
      <c r="C27">
        <v>90301</v>
      </c>
      <c r="D27" s="71">
        <f t="shared" si="17"/>
        <v>101.9221652858981</v>
      </c>
      <c r="E27">
        <v>8322</v>
      </c>
      <c r="F27" s="72">
        <f t="shared" ref="F27" si="35">E27/E$15*100</f>
        <v>65.667166416791602</v>
      </c>
      <c r="G27" s="86">
        <f t="shared" si="6"/>
        <v>155.21023800386766</v>
      </c>
      <c r="H27" s="71"/>
      <c r="K27" s="71">
        <v>95.141000000000005</v>
      </c>
      <c r="L27" s="80">
        <f t="shared" si="19"/>
        <v>128.65236910428388</v>
      </c>
      <c r="M27">
        <v>11835</v>
      </c>
      <c r="O27">
        <f t="shared" si="25"/>
        <v>11835</v>
      </c>
      <c r="P27" s="78">
        <f t="shared" si="20"/>
        <v>67.865513635168952</v>
      </c>
      <c r="Q27">
        <v>11514</v>
      </c>
      <c r="R27" s="78">
        <f t="shared" si="21"/>
        <v>67.280520639670371</v>
      </c>
      <c r="S27" s="93">
        <f t="shared" si="22"/>
        <v>189.56957991343376</v>
      </c>
      <c r="T27" s="94">
        <f t="shared" si="23"/>
        <v>191.2178560467724</v>
      </c>
    </row>
    <row r="28" spans="2:20">
      <c r="B28">
        <f t="shared" si="7"/>
        <v>2010</v>
      </c>
      <c r="C28">
        <v>96067</v>
      </c>
      <c r="D28" s="71">
        <f t="shared" si="17"/>
        <v>108.43021287162237</v>
      </c>
      <c r="E28">
        <v>8077</v>
      </c>
      <c r="F28" s="72">
        <f t="shared" ref="F28" si="36">E28/E$15*100</f>
        <v>63.733922512427995</v>
      </c>
      <c r="G28" s="86">
        <f t="shared" si="6"/>
        <v>170.12951438926214</v>
      </c>
      <c r="H28" s="71"/>
      <c r="K28" s="71">
        <v>100.289</v>
      </c>
      <c r="L28" s="80">
        <f t="shared" si="19"/>
        <v>135.61364128083082</v>
      </c>
      <c r="M28">
        <v>11523</v>
      </c>
      <c r="O28">
        <f t="shared" si="25"/>
        <v>11523</v>
      </c>
      <c r="P28" s="78">
        <f t="shared" si="20"/>
        <v>66.076410107144213</v>
      </c>
      <c r="Q28">
        <v>11223</v>
      </c>
      <c r="R28" s="78">
        <f t="shared" si="21"/>
        <v>65.580101019543207</v>
      </c>
      <c r="S28" s="93">
        <f t="shared" si="22"/>
        <v>205.23760455649844</v>
      </c>
      <c r="T28" s="94">
        <f t="shared" si="23"/>
        <v>206.79083925231717</v>
      </c>
    </row>
    <row r="29" spans="2:20">
      <c r="B29">
        <f t="shared" si="7"/>
        <v>2011</v>
      </c>
      <c r="C29">
        <v>98707</v>
      </c>
      <c r="D29" s="71">
        <f t="shared" si="17"/>
        <v>111.40996410754194</v>
      </c>
      <c r="E29">
        <v>8228</v>
      </c>
      <c r="F29" s="72">
        <f t="shared" ref="F29" si="37">E29/E$15*100</f>
        <v>64.925432020831693</v>
      </c>
      <c r="G29" s="86">
        <f t="shared" si="6"/>
        <v>171.59680057545927</v>
      </c>
      <c r="H29" s="71"/>
      <c r="K29" s="71">
        <v>100.663</v>
      </c>
      <c r="L29" s="80">
        <f t="shared" si="19"/>
        <v>136.11937472955432</v>
      </c>
      <c r="M29">
        <v>11719</v>
      </c>
      <c r="O29">
        <f t="shared" si="25"/>
        <v>11719</v>
      </c>
      <c r="P29" s="78">
        <f t="shared" si="20"/>
        <v>67.200334118339242</v>
      </c>
      <c r="Q29">
        <v>11443</v>
      </c>
      <c r="R29" s="78">
        <f t="shared" si="21"/>
        <v>66.865641625824907</v>
      </c>
      <c r="S29" s="93">
        <f t="shared" si="22"/>
        <v>202.55758623141546</v>
      </c>
      <c r="T29" s="94">
        <f t="shared" si="23"/>
        <v>203.5714776974221</v>
      </c>
    </row>
    <row r="30" spans="2:20">
      <c r="B30">
        <f t="shared" si="7"/>
        <v>2012</v>
      </c>
      <c r="C30">
        <v>100000</v>
      </c>
      <c r="D30" s="71">
        <f t="shared" si="17"/>
        <v>112.86936499695253</v>
      </c>
      <c r="E30">
        <v>8400</v>
      </c>
      <c r="F30" s="72">
        <f t="shared" ref="F30" si="38">E30/E$15*100</f>
        <v>66.2826481496094</v>
      </c>
      <c r="G30" s="86">
        <f t="shared" si="6"/>
        <v>170.28493602456899</v>
      </c>
      <c r="H30" s="71"/>
      <c r="K30" s="71">
        <v>100</v>
      </c>
      <c r="L30" s="80">
        <f t="shared" si="19"/>
        <v>135.22284725227175</v>
      </c>
      <c r="M30">
        <v>11960</v>
      </c>
      <c r="O30">
        <f t="shared" si="25"/>
        <v>11960</v>
      </c>
      <c r="P30" s="78">
        <f t="shared" si="20"/>
        <v>68.582301907614749</v>
      </c>
      <c r="Q30">
        <v>11652</v>
      </c>
      <c r="R30" s="78">
        <f t="shared" si="21"/>
        <v>68.086905201792518</v>
      </c>
      <c r="S30" s="93">
        <f t="shared" si="22"/>
        <v>197.16872063353395</v>
      </c>
      <c r="T30" s="94">
        <f t="shared" si="23"/>
        <v>198.60330977227579</v>
      </c>
    </row>
    <row r="31" spans="2:20">
      <c r="B31">
        <f t="shared" si="7"/>
        <v>2013</v>
      </c>
      <c r="C31">
        <v>101934</v>
      </c>
      <c r="D31" s="71">
        <f t="shared" si="17"/>
        <v>115.05225851599359</v>
      </c>
      <c r="E31">
        <v>8422</v>
      </c>
      <c r="F31" s="72">
        <f t="shared" ref="F31" si="39">E31/E$15*100</f>
        <v>66.45624556142981</v>
      </c>
      <c r="G31" s="86">
        <f t="shared" si="6"/>
        <v>173.12482452780657</v>
      </c>
      <c r="H31" s="71"/>
      <c r="K31" s="71">
        <v>103.068</v>
      </c>
      <c r="L31" s="80">
        <f t="shared" si="19"/>
        <v>139.37148420597146</v>
      </c>
      <c r="M31">
        <v>12015</v>
      </c>
      <c r="O31">
        <f t="shared" si="25"/>
        <v>12015</v>
      </c>
      <c r="P31" s="78">
        <f t="shared" si="20"/>
        <v>68.897688747490918</v>
      </c>
      <c r="Q31">
        <v>11742</v>
      </c>
      <c r="R31" s="78">
        <f t="shared" si="21"/>
        <v>68.61280817708959</v>
      </c>
      <c r="S31" s="93">
        <f t="shared" si="22"/>
        <v>202.28760462018695</v>
      </c>
      <c r="T31" s="94">
        <f t="shared" si="23"/>
        <v>203.12750331724331</v>
      </c>
    </row>
    <row r="32" spans="2:20">
      <c r="B32">
        <f t="shared" si="7"/>
        <v>2014</v>
      </c>
      <c r="C32">
        <v>103113</v>
      </c>
      <c r="D32" s="71">
        <f t="shared" si="17"/>
        <v>116.38298832930766</v>
      </c>
      <c r="E32">
        <v>8565</v>
      </c>
      <c r="F32" s="72">
        <f t="shared" ref="F32" si="40">E32/E$15*100</f>
        <v>67.584628738262438</v>
      </c>
      <c r="G32" s="86">
        <f t="shared" si="6"/>
        <v>172.20334046670359</v>
      </c>
      <c r="H32" s="71"/>
      <c r="K32" s="71">
        <v>104.83199999999999</v>
      </c>
      <c r="L32" s="80">
        <f t="shared" si="19"/>
        <v>141.75681523150149</v>
      </c>
      <c r="M32">
        <v>12196</v>
      </c>
      <c r="O32">
        <f t="shared" si="25"/>
        <v>12196</v>
      </c>
      <c r="P32" s="78">
        <f t="shared" si="20"/>
        <v>69.935598165992445</v>
      </c>
      <c r="Q32">
        <v>11917</v>
      </c>
      <c r="R32" s="78">
        <f t="shared" si="21"/>
        <v>69.635397295722754</v>
      </c>
      <c r="S32" s="93">
        <f t="shared" si="22"/>
        <v>202.69622187979445</v>
      </c>
      <c r="T32" s="94">
        <f t="shared" si="23"/>
        <v>203.5700530715701</v>
      </c>
    </row>
    <row r="33" spans="2:20">
      <c r="B33">
        <f t="shared" si="7"/>
        <v>2015</v>
      </c>
      <c r="C33">
        <v>102199</v>
      </c>
      <c r="D33" s="71">
        <f t="shared" si="17"/>
        <v>115.35136233323551</v>
      </c>
      <c r="E33">
        <v>8683</v>
      </c>
      <c r="F33" s="72">
        <f t="shared" ref="F33" si="41">E33/E$15*100</f>
        <v>68.515742128935528</v>
      </c>
      <c r="G33" s="86">
        <f t="shared" si="6"/>
        <v>168.35745881021464</v>
      </c>
      <c r="H33" s="71"/>
      <c r="K33" s="71">
        <v>105.73099999999999</v>
      </c>
      <c r="L33" s="80">
        <f t="shared" si="19"/>
        <v>142.97246862829945</v>
      </c>
      <c r="M33">
        <v>12361</v>
      </c>
      <c r="O33">
        <f t="shared" si="25"/>
        <v>12361</v>
      </c>
      <c r="P33" s="78">
        <f t="shared" si="20"/>
        <v>70.881758685620895</v>
      </c>
      <c r="Q33">
        <v>12075</v>
      </c>
      <c r="R33" s="78">
        <f t="shared" si="21"/>
        <v>70.558649185688708</v>
      </c>
      <c r="S33" s="93">
        <f t="shared" si="22"/>
        <v>201.70558868667419</v>
      </c>
      <c r="T33" s="94">
        <f t="shared" si="23"/>
        <v>202.62925988285261</v>
      </c>
    </row>
    <row r="34" spans="2:20">
      <c r="B34">
        <f t="shared" si="7"/>
        <v>2016</v>
      </c>
      <c r="C34">
        <v>102023</v>
      </c>
      <c r="D34" s="71">
        <f t="shared" si="17"/>
        <v>115.15271225084088</v>
      </c>
      <c r="E34">
        <v>8670</v>
      </c>
      <c r="F34" s="72">
        <f t="shared" ref="F34" si="42">E34/E$15*100</f>
        <v>68.41316184013256</v>
      </c>
      <c r="G34" s="86">
        <f t="shared" si="6"/>
        <v>168.31952968338021</v>
      </c>
      <c r="H34" s="71"/>
      <c r="K34" s="71">
        <v>105.187</v>
      </c>
      <c r="L34" s="80">
        <f t="shared" si="19"/>
        <v>142.23685633924708</v>
      </c>
      <c r="M34">
        <v>12306</v>
      </c>
      <c r="O34">
        <f t="shared" si="25"/>
        <v>12306</v>
      </c>
      <c r="P34" s="78">
        <f t="shared" si="20"/>
        <v>70.56637184574474</v>
      </c>
      <c r="Q34">
        <v>12039</v>
      </c>
      <c r="R34" s="78">
        <f t="shared" si="21"/>
        <v>70.348287995569876</v>
      </c>
      <c r="S34" s="93">
        <f t="shared" si="22"/>
        <v>201.56464420499211</v>
      </c>
      <c r="T34" s="94">
        <f t="shared" si="23"/>
        <v>202.18950651393865</v>
      </c>
    </row>
    <row r="35" spans="2:20">
      <c r="B35">
        <f t="shared" si="7"/>
        <v>2017</v>
      </c>
      <c r="C35">
        <v>102601</v>
      </c>
      <c r="D35" s="71">
        <f t="shared" si="17"/>
        <v>115.80509718052325</v>
      </c>
      <c r="E35">
        <v>8730</v>
      </c>
      <c r="F35" s="72">
        <f t="shared" ref="F35" si="43">E35/E$15*100</f>
        <v>68.88660932691549</v>
      </c>
      <c r="G35" s="86">
        <f t="shared" si="6"/>
        <v>168.10973614762557</v>
      </c>
      <c r="H35" s="71"/>
      <c r="K35" s="71">
        <v>107.925</v>
      </c>
      <c r="L35" s="80">
        <f t="shared" si="19"/>
        <v>145.93925789701427</v>
      </c>
      <c r="M35">
        <v>12464</v>
      </c>
      <c r="O35">
        <f t="shared" si="25"/>
        <v>12464</v>
      </c>
      <c r="P35" s="78">
        <f t="shared" si="20"/>
        <v>71.472392222116241</v>
      </c>
      <c r="Q35">
        <v>12182</v>
      </c>
      <c r="R35" s="78">
        <f t="shared" si="21"/>
        <v>71.18388938965299</v>
      </c>
      <c r="S35" s="93">
        <f t="shared" si="22"/>
        <v>204.18969249479687</v>
      </c>
      <c r="T35" s="94">
        <f t="shared" si="23"/>
        <v>205.01725762434586</v>
      </c>
    </row>
    <row r="36" spans="2:20">
      <c r="B36">
        <f t="shared" si="7"/>
        <v>2018</v>
      </c>
      <c r="C36">
        <v>104933</v>
      </c>
      <c r="D36" s="71">
        <f t="shared" si="17"/>
        <v>118.4372107722522</v>
      </c>
      <c r="E36">
        <v>8898</v>
      </c>
      <c r="F36" s="72">
        <f t="shared" ref="F36" si="44">E36/E$15*100</f>
        <v>70.212262289907684</v>
      </c>
      <c r="G36" s="88">
        <f t="shared" si="6"/>
        <v>168.68451024013845</v>
      </c>
      <c r="H36" s="71"/>
      <c r="K36" s="71">
        <v>112.157</v>
      </c>
      <c r="L36" s="80">
        <f t="shared" si="19"/>
        <v>151.66188879273042</v>
      </c>
      <c r="M36">
        <v>12647</v>
      </c>
      <c r="O36">
        <f t="shared" si="25"/>
        <v>12647</v>
      </c>
      <c r="P36" s="78">
        <f t="shared" si="20"/>
        <v>72.521770252976907</v>
      </c>
      <c r="Q36">
        <v>12389</v>
      </c>
      <c r="R36" s="78">
        <f t="shared" si="21"/>
        <v>72.393466232836218</v>
      </c>
      <c r="S36" s="97">
        <f t="shared" si="22"/>
        <v>209.12601590348649</v>
      </c>
      <c r="T36" s="98">
        <f t="shared" si="23"/>
        <v>209.49665306112894</v>
      </c>
    </row>
  </sheetData>
  <mergeCells count="8">
    <mergeCell ref="Q3:R3"/>
    <mergeCell ref="K2:T2"/>
    <mergeCell ref="S3:T3"/>
    <mergeCell ref="C3:D3"/>
    <mergeCell ref="C2:G2"/>
    <mergeCell ref="E3:F3"/>
    <mergeCell ref="K3:L3"/>
    <mergeCell ref="M3: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Arg TPais</vt:lpstr>
      <vt:lpstr>Arg Industria </vt:lpstr>
      <vt:lpstr>Hoja1</vt:lpstr>
      <vt:lpstr>Brecha productividad</vt:lpstr>
      <vt:lpstr>EEUU prod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Espro</dc:creator>
  <cp:lastModifiedBy>Manu</cp:lastModifiedBy>
  <dcterms:created xsi:type="dcterms:W3CDTF">2018-05-16T18:17:38Z</dcterms:created>
  <dcterms:modified xsi:type="dcterms:W3CDTF">2023-05-03T15:28:16Z</dcterms:modified>
</cp:coreProperties>
</file>