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d:\emussi\Desktop\Renta\"/>
    </mc:Choice>
  </mc:AlternateContent>
  <xr:revisionPtr revIDLastSave="0" documentId="13_ncr:1_{DAF61A83-30B9-40D8-9099-0C7E65790B6B}" xr6:coauthVersionLast="36" xr6:coauthVersionMax="45" xr10:uidLastSave="{00000000-0000-0000-0000-000000000000}"/>
  <bookViews>
    <workbookView xWindow="0" yWindow="0" windowWidth="24000" windowHeight="8325" tabRatio="868" activeTab="2" xr2:uid="{00000000-000D-0000-FFFF-FFFF00000000}"/>
  </bookViews>
  <sheets>
    <sheet name="Revisar" sheetId="2" r:id="rId1"/>
    <sheet name="IPC" sheetId="17" r:id="rId2"/>
    <sheet name="TG" sheetId="3" r:id="rId3"/>
    <sheet name="Empalme VBP 1993 - 2015" sheetId="4" r:id="rId4"/>
    <sheet name="Empalme VAB-IBIF 1993 - 2015 " sheetId="5" r:id="rId5"/>
    <sheet name=" Consumo intermedio" sheetId="6" r:id="rId6"/>
    <sheet name="Actualización IBIF" sheetId="7" r:id="rId7"/>
    <sheet name="Stock Neto Maquinaria INDEC Rev" sheetId="8" r:id="rId8"/>
    <sheet name="Stock Neto Constr INDEC C Rev" sheetId="9" r:id="rId9"/>
    <sheet name="Fijo Sin Ganado" sheetId="10" r:id="rId10"/>
    <sheet name="Consumo Maq Invers INDEC Rev" sheetId="12" r:id="rId11"/>
    <sheet name="Consumo Constr Invers INDEC Rev" sheetId="13" r:id="rId12"/>
    <sheet name="Consumo Capital Fijo - Relacion" sheetId="11" r:id="rId13"/>
    <sheet name="Empleo 2019" sheetId="19" r:id="rId14"/>
    <sheet name="Empleo 2022" sheetId="20" r:id="rId15"/>
  </sheets>
  <externalReferences>
    <externalReference r:id="rId16"/>
    <externalReference r:id="rId17"/>
  </externalReferences>
  <definedNames>
    <definedName name="_ftn1">[1]Economía!#REF!</definedName>
    <definedName name="_ftnref1">[1]Economía!#REF!</definedName>
  </definedNames>
  <calcPr calcId="191029"/>
</workbook>
</file>

<file path=xl/calcChain.xml><?xml version="1.0" encoding="utf-8"?>
<calcChain xmlns="http://schemas.openxmlformats.org/spreadsheetml/2006/main">
  <c r="L40" i="3" l="1"/>
  <c r="K39" i="3"/>
  <c r="K40" i="3"/>
  <c r="J29" i="17" l="1"/>
  <c r="J30" i="17"/>
  <c r="J31" i="17"/>
  <c r="J32" i="17"/>
  <c r="J33" i="17"/>
  <c r="J34" i="17"/>
  <c r="G32" i="3" l="1"/>
  <c r="BK46" i="3" l="1"/>
  <c r="BK47" i="3"/>
  <c r="BK48" i="3"/>
  <c r="BK49" i="3"/>
  <c r="BK50" i="3"/>
  <c r="BK51" i="3"/>
  <c r="BK52" i="3"/>
  <c r="BK53" i="3"/>
  <c r="BK54" i="3"/>
  <c r="BK55" i="3"/>
  <c r="BK56" i="3"/>
  <c r="BK57" i="3"/>
  <c r="BK58" i="3"/>
  <c r="BK59" i="3"/>
  <c r="BK60" i="3"/>
  <c r="BK61" i="3"/>
  <c r="BK62" i="3"/>
  <c r="BK63" i="3"/>
  <c r="BK64" i="3"/>
  <c r="BK65" i="3"/>
  <c r="BK66" i="3"/>
  <c r="BK67" i="3"/>
  <c r="BK68" i="3"/>
  <c r="BK69" i="3"/>
  <c r="BK70" i="3"/>
  <c r="BK71" i="3"/>
  <c r="BK72" i="3"/>
  <c r="BK73" i="3"/>
  <c r="BK74" i="3"/>
  <c r="BK75" i="3"/>
  <c r="BK76" i="3"/>
  <c r="BK77" i="3"/>
  <c r="BK78" i="3"/>
  <c r="BK79" i="3"/>
  <c r="BK80" i="3"/>
  <c r="BK81" i="3"/>
  <c r="BK82" i="3"/>
  <c r="BK83" i="3"/>
  <c r="BK84" i="3"/>
  <c r="BK85" i="3"/>
  <c r="BK86" i="3"/>
  <c r="BK87" i="3"/>
  <c r="BK88" i="3"/>
  <c r="BK89" i="3"/>
  <c r="BK90" i="3"/>
  <c r="BK91" i="3"/>
  <c r="BK92" i="3"/>
  <c r="BK93" i="3"/>
  <c r="BK94" i="3"/>
  <c r="BK95" i="3"/>
  <c r="BK96" i="3"/>
  <c r="BK97" i="3"/>
  <c r="BK98" i="3"/>
  <c r="BK99" i="3"/>
  <c r="BK100" i="3"/>
  <c r="BK101" i="3"/>
  <c r="BK102" i="3"/>
  <c r="BK103" i="3"/>
  <c r="BK104" i="3"/>
  <c r="BK105" i="3"/>
  <c r="BK106" i="3"/>
  <c r="BK107" i="3"/>
  <c r="BK108" i="3"/>
  <c r="BK109" i="3"/>
  <c r="BK110" i="3"/>
  <c r="BK111" i="3"/>
  <c r="BK112" i="3"/>
  <c r="BK113" i="3"/>
  <c r="BK114" i="3"/>
  <c r="BK115" i="3"/>
  <c r="BK116" i="3"/>
  <c r="BK117" i="3"/>
  <c r="BK118" i="3"/>
  <c r="BK119" i="3"/>
  <c r="BK120" i="3"/>
  <c r="BK121" i="3"/>
  <c r="BK122" i="3"/>
  <c r="BK123" i="3"/>
  <c r="BK124" i="3"/>
  <c r="BK125" i="3"/>
  <c r="BK126" i="3"/>
  <c r="BK127" i="3"/>
  <c r="BK128" i="3"/>
  <c r="BK129" i="3"/>
  <c r="BK130" i="3"/>
  <c r="BK131" i="3"/>
  <c r="BK132" i="3"/>
  <c r="BK133" i="3"/>
  <c r="BK134" i="3"/>
  <c r="BK135" i="3"/>
  <c r="BK136" i="3"/>
  <c r="BK137" i="3"/>
  <c r="BK138" i="3"/>
  <c r="BK139" i="3"/>
  <c r="BK140" i="3"/>
  <c r="BK141" i="3"/>
  <c r="BK142" i="3"/>
  <c r="BK143" i="3"/>
  <c r="BK144" i="3"/>
  <c r="BK145" i="3"/>
  <c r="BK146" i="3"/>
  <c r="BK147" i="3"/>
  <c r="BK148" i="3"/>
  <c r="BK149" i="3"/>
  <c r="BK150" i="3"/>
  <c r="BK151" i="3"/>
  <c r="BK152" i="3"/>
  <c r="BK153" i="3"/>
  <c r="BK154" i="3"/>
  <c r="BK155" i="3"/>
  <c r="BK156" i="3"/>
  <c r="BK157" i="3"/>
  <c r="BK158" i="3"/>
  <c r="BK159" i="3"/>
  <c r="BK45" i="3"/>
  <c r="BO34" i="3"/>
  <c r="BO35" i="3"/>
  <c r="BO36" i="3"/>
  <c r="BO27" i="3"/>
  <c r="BO24" i="3"/>
  <c r="BN21" i="3"/>
  <c r="BG22" i="3"/>
  <c r="BH16" i="3"/>
  <c r="BJ156" i="3"/>
  <c r="BJ157" i="3"/>
  <c r="BJ158" i="3"/>
  <c r="BJ159" i="3"/>
  <c r="BB156" i="3"/>
  <c r="BB157" i="3"/>
  <c r="BB158" i="3"/>
  <c r="BB159" i="3"/>
  <c r="BB160" i="3"/>
  <c r="BB161" i="3"/>
  <c r="BB162" i="3"/>
  <c r="BN34" i="3"/>
  <c r="BN35" i="3"/>
  <c r="BN36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8" i="3"/>
  <c r="W14" i="3"/>
  <c r="W15" i="3"/>
  <c r="W26" i="3"/>
  <c r="D9" i="3"/>
  <c r="S7" i="6" s="1"/>
  <c r="D10" i="3"/>
  <c r="S8" i="6" s="1"/>
  <c r="D11" i="3"/>
  <c r="W11" i="3" s="1"/>
  <c r="D12" i="3"/>
  <c r="S10" i="6" s="1"/>
  <c r="D13" i="3"/>
  <c r="S11" i="6" s="1"/>
  <c r="D14" i="3"/>
  <c r="S12" i="6" s="1"/>
  <c r="D15" i="3"/>
  <c r="S13" i="6" s="1"/>
  <c r="D16" i="3"/>
  <c r="S14" i="6" s="1"/>
  <c r="D17" i="3"/>
  <c r="S15" i="6" s="1"/>
  <c r="D18" i="3"/>
  <c r="S16" i="6" s="1"/>
  <c r="D19" i="3"/>
  <c r="S17" i="6" s="1"/>
  <c r="D20" i="3"/>
  <c r="S18" i="6" s="1"/>
  <c r="D21" i="3"/>
  <c r="S19" i="6" s="1"/>
  <c r="T19" i="6" s="1"/>
  <c r="D22" i="3"/>
  <c r="S20" i="6" s="1"/>
  <c r="D23" i="3"/>
  <c r="W23" i="3" s="1"/>
  <c r="D24" i="3"/>
  <c r="S22" i="6" s="1"/>
  <c r="D25" i="3"/>
  <c r="S23" i="6" s="1"/>
  <c r="D26" i="3"/>
  <c r="S24" i="6" s="1"/>
  <c r="D27" i="3"/>
  <c r="W27" i="3" s="1"/>
  <c r="D28" i="3"/>
  <c r="S26" i="6" s="1"/>
  <c r="D29" i="3"/>
  <c r="S27" i="6" s="1"/>
  <c r="D30" i="3"/>
  <c r="S28" i="6" s="1"/>
  <c r="D31" i="3"/>
  <c r="S29" i="6" s="1"/>
  <c r="D32" i="3"/>
  <c r="S30" i="6" s="1"/>
  <c r="D33" i="3"/>
  <c r="S31" i="6" s="1"/>
  <c r="D34" i="3"/>
  <c r="S32" i="6" s="1"/>
  <c r="T32" i="6" s="1"/>
  <c r="D35" i="3"/>
  <c r="S33" i="6" s="1"/>
  <c r="T33" i="6" s="1"/>
  <c r="D36" i="3"/>
  <c r="S34" i="6" s="1"/>
  <c r="T34" i="6" s="1"/>
  <c r="D8" i="3"/>
  <c r="W8" i="3" s="1"/>
  <c r="BK66" i="20"/>
  <c r="BK67" i="20"/>
  <c r="BK68" i="20"/>
  <c r="BK69" i="20"/>
  <c r="BK70" i="20"/>
  <c r="BK71" i="20"/>
  <c r="BK72" i="20"/>
  <c r="BK73" i="20"/>
  <c r="BK74" i="20"/>
  <c r="BK75" i="20"/>
  <c r="BK76" i="20"/>
  <c r="BK77" i="20"/>
  <c r="BK78" i="20"/>
  <c r="BK79" i="20"/>
  <c r="BK80" i="20"/>
  <c r="BK81" i="20"/>
  <c r="BK82" i="20"/>
  <c r="BK83" i="20"/>
  <c r="BK84" i="20"/>
  <c r="BK85" i="20"/>
  <c r="BK86" i="20"/>
  <c r="BK87" i="20"/>
  <c r="BK88" i="20"/>
  <c r="BK89" i="20"/>
  <c r="BK90" i="20"/>
  <c r="BK91" i="20"/>
  <c r="BK92" i="20"/>
  <c r="BK93" i="20"/>
  <c r="BK94" i="20"/>
  <c r="BK95" i="20"/>
  <c r="BK96" i="20"/>
  <c r="BK97" i="20"/>
  <c r="BK98" i="20"/>
  <c r="BK99" i="20"/>
  <c r="BK100" i="20"/>
  <c r="BK101" i="20"/>
  <c r="BK102" i="20"/>
  <c r="BK103" i="20"/>
  <c r="BK104" i="20"/>
  <c r="BK105" i="20"/>
  <c r="BK106" i="20"/>
  <c r="BK107" i="20"/>
  <c r="BK108" i="20"/>
  <c r="BK109" i="20"/>
  <c r="BK110" i="20"/>
  <c r="BK111" i="20"/>
  <c r="BK112" i="20"/>
  <c r="BK65" i="20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6" i="17"/>
  <c r="G129" i="20"/>
  <c r="G125" i="20"/>
  <c r="G121" i="20"/>
  <c r="AY112" i="20"/>
  <c r="AX112" i="20"/>
  <c r="AW112" i="20"/>
  <c r="AV112" i="20"/>
  <c r="AT112" i="20"/>
  <c r="AJ112" i="20"/>
  <c r="AN112" i="20" s="1"/>
  <c r="BY111" i="20"/>
  <c r="BH111" i="20"/>
  <c r="BN111" i="20" s="1"/>
  <c r="BB111" i="20"/>
  <c r="AY111" i="20"/>
  <c r="AX111" i="20"/>
  <c r="BC111" i="20" s="1"/>
  <c r="AW111" i="20"/>
  <c r="AV111" i="20"/>
  <c r="BA111" i="20" s="1"/>
  <c r="AT111" i="20"/>
  <c r="AJ111" i="20"/>
  <c r="AN111" i="20" s="1"/>
  <c r="O111" i="20"/>
  <c r="BC110" i="20"/>
  <c r="BH110" i="20" s="1"/>
  <c r="BN110" i="20" s="1"/>
  <c r="AY110" i="20"/>
  <c r="AX110" i="20"/>
  <c r="BB110" i="20" s="1"/>
  <c r="AW110" i="20"/>
  <c r="AV110" i="20"/>
  <c r="BA110" i="20" s="1"/>
  <c r="AT110" i="20"/>
  <c r="AJ110" i="20"/>
  <c r="AN110" i="20" s="1"/>
  <c r="O110" i="20"/>
  <c r="BW109" i="20"/>
  <c r="BC109" i="20"/>
  <c r="BH109" i="20" s="1"/>
  <c r="BN109" i="20" s="1"/>
  <c r="AY109" i="20"/>
  <c r="AX109" i="20"/>
  <c r="AW109" i="20"/>
  <c r="AV109" i="20"/>
  <c r="BB109" i="20" s="1"/>
  <c r="AT109" i="20"/>
  <c r="AN109" i="20"/>
  <c r="AJ109" i="20"/>
  <c r="O109" i="20"/>
  <c r="BH108" i="20"/>
  <c r="BN108" i="20" s="1"/>
  <c r="BB108" i="20"/>
  <c r="AY108" i="20"/>
  <c r="AX108" i="20"/>
  <c r="BC108" i="20" s="1"/>
  <c r="AW108" i="20"/>
  <c r="AV108" i="20"/>
  <c r="BA108" i="20" s="1"/>
  <c r="AT108" i="20"/>
  <c r="AJ108" i="20"/>
  <c r="AN108" i="20" s="1"/>
  <c r="O108" i="20"/>
  <c r="BY107" i="20"/>
  <c r="BH107" i="20"/>
  <c r="BN107" i="20" s="1"/>
  <c r="BG107" i="20"/>
  <c r="AY107" i="20"/>
  <c r="AX107" i="20"/>
  <c r="BC107" i="20" s="1"/>
  <c r="AW107" i="20"/>
  <c r="AV107" i="20"/>
  <c r="AT107" i="20"/>
  <c r="AJ107" i="20"/>
  <c r="AN107" i="20" s="1"/>
  <c r="O107" i="20"/>
  <c r="BY106" i="20"/>
  <c r="BG106" i="20"/>
  <c r="BI106" i="20" s="1"/>
  <c r="BO106" i="20" s="1"/>
  <c r="AY106" i="20"/>
  <c r="AX106" i="20"/>
  <c r="BC106" i="20" s="1"/>
  <c r="BH106" i="20" s="1"/>
  <c r="BN106" i="20" s="1"/>
  <c r="AW106" i="20"/>
  <c r="AV106" i="20"/>
  <c r="AT106" i="20"/>
  <c r="AN106" i="20"/>
  <c r="AJ106" i="20"/>
  <c r="O106" i="20"/>
  <c r="BY105" i="20"/>
  <c r="BG105" i="20"/>
  <c r="BC105" i="20"/>
  <c r="BH105" i="20" s="1"/>
  <c r="BB105" i="20"/>
  <c r="AY105" i="20"/>
  <c r="AX105" i="20"/>
  <c r="AW105" i="20"/>
  <c r="AV105" i="20"/>
  <c r="BA105" i="20" s="1"/>
  <c r="AT105" i="20"/>
  <c r="AJ105" i="20"/>
  <c r="AN105" i="20" s="1"/>
  <c r="O105" i="20"/>
  <c r="BY104" i="20"/>
  <c r="BG104" i="20"/>
  <c r="BB104" i="20"/>
  <c r="AY104" i="20"/>
  <c r="AX104" i="20"/>
  <c r="BC104" i="20" s="1"/>
  <c r="BH104" i="20" s="1"/>
  <c r="AW104" i="20"/>
  <c r="AV104" i="20"/>
  <c r="BA104" i="20" s="1"/>
  <c r="AJ104" i="20"/>
  <c r="AN104" i="20" s="1"/>
  <c r="O104" i="20"/>
  <c r="BY103" i="20"/>
  <c r="BG103" i="20"/>
  <c r="AY103" i="20"/>
  <c r="AX103" i="20"/>
  <c r="BC103" i="20" s="1"/>
  <c r="BH103" i="20" s="1"/>
  <c r="BN103" i="20" s="1"/>
  <c r="AW103" i="20"/>
  <c r="AV103" i="20"/>
  <c r="AJ103" i="20"/>
  <c r="AN103" i="20" s="1"/>
  <c r="O103" i="20"/>
  <c r="BY102" i="20"/>
  <c r="BI102" i="20"/>
  <c r="BO102" i="20" s="1"/>
  <c r="BG102" i="20"/>
  <c r="BC102" i="20"/>
  <c r="BH102" i="20" s="1"/>
  <c r="BN102" i="20" s="1"/>
  <c r="BB102" i="20"/>
  <c r="AY102" i="20"/>
  <c r="AX102" i="20"/>
  <c r="AW102" i="20"/>
  <c r="AV102" i="20"/>
  <c r="BA102" i="20" s="1"/>
  <c r="AJ102" i="20"/>
  <c r="AN102" i="20" s="1"/>
  <c r="O102" i="20"/>
  <c r="BY101" i="20"/>
  <c r="BW101" i="20"/>
  <c r="BG101" i="20"/>
  <c r="AY101" i="20"/>
  <c r="AX101" i="20"/>
  <c r="BC101" i="20" s="1"/>
  <c r="BH101" i="20" s="1"/>
  <c r="BN101" i="20" s="1"/>
  <c r="AW101" i="20"/>
  <c r="AV101" i="20"/>
  <c r="AJ101" i="20"/>
  <c r="AN101" i="20" s="1"/>
  <c r="BY100" i="20"/>
  <c r="BN100" i="20"/>
  <c r="BG100" i="20"/>
  <c r="BC100" i="20"/>
  <c r="BH100" i="20" s="1"/>
  <c r="AY100" i="20"/>
  <c r="AX100" i="20"/>
  <c r="AW100" i="20"/>
  <c r="AV100" i="20"/>
  <c r="BB100" i="20" s="1"/>
  <c r="AJ100" i="20"/>
  <c r="AN100" i="20" s="1"/>
  <c r="BY99" i="20"/>
  <c r="BG99" i="20"/>
  <c r="AY99" i="20"/>
  <c r="AX99" i="20"/>
  <c r="BC99" i="20" s="1"/>
  <c r="BH99" i="20" s="1"/>
  <c r="BN99" i="20" s="1"/>
  <c r="AW99" i="20"/>
  <c r="AV99" i="20"/>
  <c r="AN99" i="20"/>
  <c r="AJ99" i="20"/>
  <c r="BY98" i="20"/>
  <c r="BW98" i="20"/>
  <c r="BG98" i="20"/>
  <c r="AY98" i="20"/>
  <c r="AX98" i="20"/>
  <c r="AW98" i="20"/>
  <c r="AV98" i="20"/>
  <c r="BB98" i="20" s="1"/>
  <c r="AN98" i="20"/>
  <c r="AJ98" i="20"/>
  <c r="BY97" i="20"/>
  <c r="BW97" i="20"/>
  <c r="BN97" i="20"/>
  <c r="BI97" i="20"/>
  <c r="BG97" i="20"/>
  <c r="BB97" i="20"/>
  <c r="AY97" i="20"/>
  <c r="AX97" i="20"/>
  <c r="BC97" i="20" s="1"/>
  <c r="BH97" i="20" s="1"/>
  <c r="AW97" i="20"/>
  <c r="AV97" i="20"/>
  <c r="BA97" i="20" s="1"/>
  <c r="AN97" i="20"/>
  <c r="AJ97" i="20"/>
  <c r="BY96" i="20"/>
  <c r="BG96" i="20"/>
  <c r="BB96" i="20"/>
  <c r="AY96" i="20"/>
  <c r="AX96" i="20"/>
  <c r="BC96" i="20" s="1"/>
  <c r="BH96" i="20" s="1"/>
  <c r="BN96" i="20" s="1"/>
  <c r="AW96" i="20"/>
  <c r="AV96" i="20"/>
  <c r="BA96" i="20" s="1"/>
  <c r="AN96" i="20"/>
  <c r="AJ96" i="20"/>
  <c r="BZ95" i="20"/>
  <c r="BY95" i="20"/>
  <c r="BW95" i="20"/>
  <c r="BG95" i="20"/>
  <c r="BG94" i="20" s="1"/>
  <c r="AY95" i="20"/>
  <c r="AX95" i="20"/>
  <c r="BC95" i="20" s="1"/>
  <c r="BH95" i="20" s="1"/>
  <c r="BN95" i="20" s="1"/>
  <c r="AW95" i="20"/>
  <c r="AV95" i="20"/>
  <c r="BB95" i="20" s="1"/>
  <c r="AN95" i="20"/>
  <c r="AJ95" i="20"/>
  <c r="U95" i="20"/>
  <c r="T95" i="20"/>
  <c r="BZ94" i="20"/>
  <c r="BY94" i="20"/>
  <c r="BW94" i="20"/>
  <c r="AY94" i="20"/>
  <c r="AX94" i="20"/>
  <c r="AW94" i="20"/>
  <c r="AV94" i="20"/>
  <c r="AN94" i="20"/>
  <c r="AJ94" i="20"/>
  <c r="U94" i="20"/>
  <c r="T94" i="20"/>
  <c r="BZ93" i="20"/>
  <c r="BY93" i="20"/>
  <c r="BW93" i="20"/>
  <c r="BG93" i="20"/>
  <c r="AY93" i="20"/>
  <c r="AX93" i="20"/>
  <c r="AW93" i="20"/>
  <c r="AV93" i="20"/>
  <c r="AN93" i="20"/>
  <c r="AJ93" i="20"/>
  <c r="U93" i="20"/>
  <c r="T93" i="20"/>
  <c r="BZ92" i="20"/>
  <c r="BY92" i="20"/>
  <c r="BW92" i="20"/>
  <c r="AY92" i="20"/>
  <c r="AX92" i="20"/>
  <c r="AW92" i="20"/>
  <c r="AV92" i="20"/>
  <c r="BB92" i="20" s="1"/>
  <c r="AN92" i="20"/>
  <c r="AJ92" i="20"/>
  <c r="U92" i="20"/>
  <c r="T92" i="20"/>
  <c r="BZ91" i="20"/>
  <c r="BY91" i="20"/>
  <c r="BW91" i="20"/>
  <c r="AY91" i="20"/>
  <c r="AX91" i="20"/>
  <c r="BC91" i="20" s="1"/>
  <c r="BH91" i="20" s="1"/>
  <c r="BN91" i="20" s="1"/>
  <c r="AW91" i="20"/>
  <c r="AV91" i="20"/>
  <c r="BB91" i="20" s="1"/>
  <c r="AN91" i="20"/>
  <c r="AJ91" i="20"/>
  <c r="U91" i="20"/>
  <c r="T91" i="20"/>
  <c r="BZ90" i="20"/>
  <c r="BY90" i="20"/>
  <c r="BW90" i="20"/>
  <c r="AY90" i="20"/>
  <c r="AX90" i="20"/>
  <c r="AW90" i="20"/>
  <c r="AV90" i="20"/>
  <c r="BB90" i="20" s="1"/>
  <c r="AN90" i="20"/>
  <c r="AJ90" i="20"/>
  <c r="U90" i="20"/>
  <c r="T90" i="20"/>
  <c r="BY89" i="20"/>
  <c r="BW89" i="20"/>
  <c r="AY89" i="20"/>
  <c r="AX89" i="20"/>
  <c r="BC89" i="20" s="1"/>
  <c r="BH89" i="20" s="1"/>
  <c r="BN89" i="20" s="1"/>
  <c r="AW89" i="20"/>
  <c r="AV89" i="20"/>
  <c r="AN89" i="20"/>
  <c r="AJ89" i="20"/>
  <c r="U89" i="20"/>
  <c r="T89" i="20"/>
  <c r="BY88" i="20"/>
  <c r="BW88" i="20"/>
  <c r="BZ88" i="20" s="1"/>
  <c r="AY88" i="20"/>
  <c r="AX88" i="20"/>
  <c r="BC88" i="20" s="1"/>
  <c r="BH88" i="20" s="1"/>
  <c r="BN88" i="20" s="1"/>
  <c r="AW88" i="20"/>
  <c r="AV88" i="20"/>
  <c r="BB88" i="20" s="1"/>
  <c r="AN88" i="20"/>
  <c r="AJ88" i="20"/>
  <c r="U88" i="20"/>
  <c r="T88" i="20"/>
  <c r="BZ87" i="20"/>
  <c r="BY87" i="20"/>
  <c r="BW87" i="20"/>
  <c r="AY87" i="20"/>
  <c r="AX87" i="20"/>
  <c r="AW87" i="20"/>
  <c r="AV87" i="20"/>
  <c r="BB87" i="20" s="1"/>
  <c r="AN87" i="20"/>
  <c r="AJ87" i="20"/>
  <c r="U87" i="20"/>
  <c r="T87" i="20"/>
  <c r="BZ86" i="20"/>
  <c r="BY86" i="20"/>
  <c r="BW86" i="20"/>
  <c r="AY86" i="20"/>
  <c r="AX86" i="20"/>
  <c r="AW86" i="20"/>
  <c r="AV86" i="20"/>
  <c r="AN86" i="20"/>
  <c r="AJ86" i="20"/>
  <c r="U86" i="20"/>
  <c r="T86" i="20"/>
  <c r="BY85" i="20"/>
  <c r="BW85" i="20"/>
  <c r="BG85" i="20"/>
  <c r="AB85" i="20"/>
  <c r="AA85" i="20"/>
  <c r="Z85" i="20"/>
  <c r="Z84" i="20" s="1"/>
  <c r="Z83" i="20" s="1"/>
  <c r="U85" i="20"/>
  <c r="T85" i="20"/>
  <c r="BY84" i="20"/>
  <c r="BW84" i="20"/>
  <c r="BZ84" i="20" s="1"/>
  <c r="BG84" i="20"/>
  <c r="AB84" i="20"/>
  <c r="AB83" i="20" s="1"/>
  <c r="AB82" i="20" s="1"/>
  <c r="AB81" i="20" s="1"/>
  <c r="AA84" i="20"/>
  <c r="AA83" i="20" s="1"/>
  <c r="AA82" i="20" s="1"/>
  <c r="AA81" i="20" s="1"/>
  <c r="T84" i="20"/>
  <c r="U84" i="20" s="1"/>
  <c r="BZ83" i="20"/>
  <c r="BY83" i="20"/>
  <c r="BW83" i="20"/>
  <c r="BG83" i="20"/>
  <c r="U83" i="20"/>
  <c r="T83" i="20"/>
  <c r="BY82" i="20"/>
  <c r="BW82" i="20"/>
  <c r="BZ82" i="20" s="1"/>
  <c r="BG82" i="20"/>
  <c r="U82" i="20"/>
  <c r="T82" i="20"/>
  <c r="BY81" i="20"/>
  <c r="BZ81" i="20" s="1"/>
  <c r="BW81" i="20"/>
  <c r="BG81" i="20"/>
  <c r="U81" i="20"/>
  <c r="T81" i="20"/>
  <c r="BZ80" i="20"/>
  <c r="BY80" i="20"/>
  <c r="BW80" i="20"/>
  <c r="BG80" i="20"/>
  <c r="U80" i="20"/>
  <c r="T80" i="20"/>
  <c r="BY79" i="20"/>
  <c r="BW79" i="20"/>
  <c r="BZ79" i="20" s="1"/>
  <c r="BG79" i="20"/>
  <c r="U79" i="20"/>
  <c r="T79" i="20"/>
  <c r="BZ78" i="20"/>
  <c r="BY78" i="20"/>
  <c r="BW78" i="20"/>
  <c r="BG78" i="20"/>
  <c r="T78" i="20"/>
  <c r="U78" i="20" s="1"/>
  <c r="BY77" i="20"/>
  <c r="BW77" i="20"/>
  <c r="BZ77" i="20" s="1"/>
  <c r="BG77" i="20"/>
  <c r="U77" i="20"/>
  <c r="T77" i="20"/>
  <c r="BZ76" i="20"/>
  <c r="BY76" i="20"/>
  <c r="BW76" i="20"/>
  <c r="BG76" i="20"/>
  <c r="T76" i="20"/>
  <c r="U76" i="20" s="1"/>
  <c r="BZ75" i="20"/>
  <c r="BY75" i="20"/>
  <c r="BW75" i="20"/>
  <c r="BG75" i="20"/>
  <c r="U75" i="20"/>
  <c r="T75" i="20"/>
  <c r="BZ74" i="20"/>
  <c r="BY74" i="20"/>
  <c r="BW74" i="20"/>
  <c r="BG74" i="20"/>
  <c r="U74" i="20"/>
  <c r="T74" i="20"/>
  <c r="BY73" i="20"/>
  <c r="BW73" i="20"/>
  <c r="BZ73" i="20" s="1"/>
  <c r="BG73" i="20"/>
  <c r="U73" i="20"/>
  <c r="T73" i="20"/>
  <c r="BY72" i="20"/>
  <c r="BZ72" i="20" s="1"/>
  <c r="BW72" i="20"/>
  <c r="BG72" i="20"/>
  <c r="T72" i="20"/>
  <c r="U72" i="20" s="1"/>
  <c r="BZ71" i="20"/>
  <c r="BY71" i="20"/>
  <c r="BW71" i="20"/>
  <c r="BG71" i="20"/>
  <c r="T71" i="20"/>
  <c r="U71" i="20" s="1"/>
  <c r="BY70" i="20"/>
  <c r="BW70" i="20"/>
  <c r="BG70" i="20"/>
  <c r="U70" i="20"/>
  <c r="T70" i="20"/>
  <c r="BY69" i="20"/>
  <c r="BW69" i="20"/>
  <c r="BZ69" i="20" s="1"/>
  <c r="BG69" i="20"/>
  <c r="T69" i="20"/>
  <c r="U69" i="20" s="1"/>
  <c r="BY68" i="20"/>
  <c r="BZ68" i="20" s="1"/>
  <c r="BW68" i="20"/>
  <c r="BG68" i="20"/>
  <c r="U68" i="20"/>
  <c r="T68" i="20"/>
  <c r="BY67" i="20"/>
  <c r="BW67" i="20"/>
  <c r="BZ67" i="20" s="1"/>
  <c r="BG67" i="20"/>
  <c r="T67" i="20"/>
  <c r="U67" i="20" s="1"/>
  <c r="BY66" i="20"/>
  <c r="BW66" i="20"/>
  <c r="BZ66" i="20" s="1"/>
  <c r="BG66" i="20"/>
  <c r="T66" i="20"/>
  <c r="U66" i="20" s="1"/>
  <c r="BY65" i="20"/>
  <c r="BZ65" i="20" s="1"/>
  <c r="BW65" i="20"/>
  <c r="BG65" i="20"/>
  <c r="T65" i="20"/>
  <c r="U65" i="20" s="1"/>
  <c r="T64" i="20"/>
  <c r="T63" i="20"/>
  <c r="T62" i="20"/>
  <c r="T61" i="20"/>
  <c r="H61" i="20"/>
  <c r="G61" i="20"/>
  <c r="A6" i="20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F5" i="20"/>
  <c r="A112" i="19"/>
  <c r="A111" i="19"/>
  <c r="A110" i="19"/>
  <c r="AK109" i="19"/>
  <c r="AL109" i="19"/>
  <c r="AL65" i="19"/>
  <c r="AL66" i="19"/>
  <c r="AL67" i="19"/>
  <c r="AL68" i="19"/>
  <c r="AL69" i="19"/>
  <c r="AL70" i="19"/>
  <c r="AL71" i="19"/>
  <c r="AL72" i="19"/>
  <c r="AL73" i="19"/>
  <c r="AL74" i="19"/>
  <c r="AL75" i="19"/>
  <c r="AL76" i="19"/>
  <c r="AL77" i="19"/>
  <c r="AL78" i="19"/>
  <c r="AL79" i="19"/>
  <c r="AL80" i="19"/>
  <c r="AL81" i="19"/>
  <c r="AL82" i="19"/>
  <c r="AL83" i="19"/>
  <c r="AL84" i="19"/>
  <c r="AL85" i="19"/>
  <c r="AL86" i="19"/>
  <c r="AL87" i="19"/>
  <c r="AL88" i="19"/>
  <c r="AL89" i="19"/>
  <c r="AL90" i="19"/>
  <c r="AL91" i="19"/>
  <c r="AL92" i="19"/>
  <c r="AL93" i="19"/>
  <c r="AL94" i="19"/>
  <c r="AL95" i="19"/>
  <c r="AL96" i="19"/>
  <c r="AL97" i="19"/>
  <c r="AL98" i="19"/>
  <c r="AL99" i="19"/>
  <c r="AL100" i="19"/>
  <c r="AL101" i="19"/>
  <c r="AL102" i="19"/>
  <c r="AL103" i="19"/>
  <c r="AL104" i="19"/>
  <c r="AL105" i="19"/>
  <c r="AL106" i="19"/>
  <c r="AL107" i="19"/>
  <c r="AL108" i="19"/>
  <c r="AK97" i="19"/>
  <c r="AK66" i="19"/>
  <c r="AK67" i="19"/>
  <c r="AK68" i="19"/>
  <c r="AK69" i="19"/>
  <c r="AK70" i="19"/>
  <c r="AK71" i="19"/>
  <c r="AK72" i="19"/>
  <c r="AK73" i="19"/>
  <c r="AK74" i="19"/>
  <c r="AK75" i="19"/>
  <c r="AK76" i="19"/>
  <c r="AK77" i="19"/>
  <c r="AK78" i="19"/>
  <c r="AK79" i="19"/>
  <c r="AK80" i="19"/>
  <c r="AK81" i="19"/>
  <c r="AK82" i="19"/>
  <c r="AK83" i="19"/>
  <c r="AK84" i="19"/>
  <c r="AK85" i="19"/>
  <c r="AK86" i="19"/>
  <c r="AK87" i="19"/>
  <c r="AK88" i="19"/>
  <c r="AK89" i="19"/>
  <c r="AK90" i="19"/>
  <c r="AK91" i="19"/>
  <c r="AK92" i="19"/>
  <c r="AK93" i="19"/>
  <c r="AK94" i="19"/>
  <c r="AK95" i="19"/>
  <c r="AK96" i="19"/>
  <c r="AK98" i="19"/>
  <c r="AK99" i="19"/>
  <c r="AK100" i="19"/>
  <c r="AK101" i="19"/>
  <c r="AK102" i="19"/>
  <c r="AK103" i="19"/>
  <c r="AK104" i="19"/>
  <c r="AK105" i="19"/>
  <c r="AK106" i="19"/>
  <c r="AK107" i="19"/>
  <c r="AK108" i="19"/>
  <c r="AK110" i="19"/>
  <c r="AK111" i="19"/>
  <c r="AK112" i="19"/>
  <c r="AK65" i="19"/>
  <c r="S6" i="6" l="1"/>
  <c r="W22" i="3"/>
  <c r="W10" i="3"/>
  <c r="W31" i="3"/>
  <c r="W21" i="3"/>
  <c r="W30" i="3"/>
  <c r="W36" i="3"/>
  <c r="W24" i="3"/>
  <c r="W12" i="3"/>
  <c r="W35" i="3"/>
  <c r="W25" i="3"/>
  <c r="W19" i="3"/>
  <c r="W9" i="3"/>
  <c r="S25" i="6"/>
  <c r="S21" i="6"/>
  <c r="W32" i="3"/>
  <c r="W20" i="3"/>
  <c r="W34" i="3"/>
  <c r="W71" i="3" s="1"/>
  <c r="W29" i="3"/>
  <c r="W18" i="3"/>
  <c r="W13" i="3"/>
  <c r="S9" i="6"/>
  <c r="W28" i="3"/>
  <c r="W16" i="3"/>
  <c r="W33" i="3"/>
  <c r="W17" i="3"/>
  <c r="F6" i="20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F61" i="20" s="1"/>
  <c r="A39" i="20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G62" i="20"/>
  <c r="G63" i="20" s="1"/>
  <c r="G64" i="20" s="1"/>
  <c r="G65" i="20" s="1"/>
  <c r="CA72" i="20"/>
  <c r="CA79" i="20"/>
  <c r="H62" i="20"/>
  <c r="H63" i="20" s="1"/>
  <c r="H64" i="20" s="1"/>
  <c r="H65" i="20" s="1"/>
  <c r="H66" i="20" s="1"/>
  <c r="H67" i="20" s="1"/>
  <c r="H68" i="20" s="1"/>
  <c r="H69" i="20" s="1"/>
  <c r="H70" i="20" s="1"/>
  <c r="H71" i="20" s="1"/>
  <c r="CA78" i="20"/>
  <c r="CA65" i="20"/>
  <c r="CA84" i="20"/>
  <c r="CA67" i="20"/>
  <c r="CA69" i="20"/>
  <c r="CA81" i="20"/>
  <c r="CA68" i="20"/>
  <c r="CA77" i="20"/>
  <c r="Z82" i="20"/>
  <c r="CA88" i="20"/>
  <c r="BZ89" i="20"/>
  <c r="BN104" i="20"/>
  <c r="BI104" i="20"/>
  <c r="BZ70" i="20"/>
  <c r="CA71" i="20"/>
  <c r="BB86" i="20"/>
  <c r="BA86" i="20"/>
  <c r="BA87" i="20"/>
  <c r="BB93" i="20"/>
  <c r="CA94" i="20"/>
  <c r="BZ98" i="20"/>
  <c r="CA66" i="20"/>
  <c r="AA80" i="20"/>
  <c r="CA82" i="20"/>
  <c r="BZ85" i="20"/>
  <c r="CA86" i="20"/>
  <c r="CA91" i="20"/>
  <c r="BG92" i="20"/>
  <c r="BZ101" i="20"/>
  <c r="CA75" i="20"/>
  <c r="CA80" i="20"/>
  <c r="CA83" i="20"/>
  <c r="CA90" i="20"/>
  <c r="BZ97" i="20"/>
  <c r="CA76" i="20"/>
  <c r="CA73" i="20"/>
  <c r="CA74" i="20"/>
  <c r="AB80" i="20"/>
  <c r="CA87" i="20"/>
  <c r="BA90" i="20"/>
  <c r="BC94" i="20"/>
  <c r="BH94" i="20" s="1"/>
  <c r="BN94" i="20" s="1"/>
  <c r="CA95" i="20"/>
  <c r="BC87" i="20"/>
  <c r="BH87" i="20" s="1"/>
  <c r="BN87" i="20" s="1"/>
  <c r="BB89" i="20"/>
  <c r="BA89" i="20"/>
  <c r="BC92" i="20"/>
  <c r="BH92" i="20" s="1"/>
  <c r="BN92" i="20" s="1"/>
  <c r="CA92" i="20"/>
  <c r="BB94" i="20"/>
  <c r="BB99" i="20"/>
  <c r="BI99" i="20"/>
  <c r="BA100" i="20"/>
  <c r="BC86" i="20"/>
  <c r="BH86" i="20" s="1"/>
  <c r="BA88" i="20"/>
  <c r="BC90" i="20"/>
  <c r="BH90" i="20" s="1"/>
  <c r="BN90" i="20" s="1"/>
  <c r="BC93" i="20"/>
  <c r="BH93" i="20" s="1"/>
  <c r="BN93" i="20" s="1"/>
  <c r="CA93" i="20"/>
  <c r="BI95" i="20"/>
  <c r="BI96" i="20"/>
  <c r="BO97" i="20"/>
  <c r="BA98" i="20"/>
  <c r="BI101" i="20"/>
  <c r="BN105" i="20"/>
  <c r="BI105" i="20"/>
  <c r="BZ109" i="20"/>
  <c r="BA91" i="20"/>
  <c r="BA92" i="20"/>
  <c r="BA93" i="20"/>
  <c r="BA94" i="20"/>
  <c r="BA95" i="20"/>
  <c r="BW111" i="20"/>
  <c r="BW108" i="20"/>
  <c r="BW104" i="20"/>
  <c r="BW102" i="20"/>
  <c r="BW110" i="20"/>
  <c r="BW105" i="20"/>
  <c r="BW107" i="20"/>
  <c r="BW103" i="20"/>
  <c r="BA99" i="20"/>
  <c r="BW99" i="20"/>
  <c r="BB107" i="20"/>
  <c r="BA107" i="20"/>
  <c r="BW96" i="20"/>
  <c r="BC98" i="20"/>
  <c r="BH98" i="20" s="1"/>
  <c r="BI100" i="20"/>
  <c r="BW100" i="20"/>
  <c r="BB101" i="20"/>
  <c r="BA101" i="20"/>
  <c r="BB103" i="20"/>
  <c r="BB106" i="20"/>
  <c r="BW106" i="20"/>
  <c r="BC112" i="20"/>
  <c r="BH112" i="20" s="1"/>
  <c r="BN112" i="20" s="1"/>
  <c r="BI103" i="20"/>
  <c r="BG108" i="20"/>
  <c r="BI107" i="20"/>
  <c r="BB112" i="20"/>
  <c r="BA112" i="20"/>
  <c r="BA103" i="20"/>
  <c r="BA106" i="20"/>
  <c r="BA109" i="20"/>
  <c r="N34" i="3"/>
  <c r="N35" i="3"/>
  <c r="N36" i="3"/>
  <c r="L34" i="3"/>
  <c r="L35" i="3"/>
  <c r="L36" i="3"/>
  <c r="K34" i="3"/>
  <c r="K35" i="3"/>
  <c r="K36" i="3"/>
  <c r="W72" i="3" l="1"/>
  <c r="W73" i="3"/>
  <c r="BG109" i="20"/>
  <c r="BI108" i="20"/>
  <c r="BZ100" i="20"/>
  <c r="BZ99" i="20"/>
  <c r="BZ105" i="20"/>
  <c r="BZ108" i="20"/>
  <c r="CA109" i="20"/>
  <c r="BO95" i="20"/>
  <c r="BI93" i="20"/>
  <c r="BO104" i="20"/>
  <c r="BO103" i="20"/>
  <c r="BO100" i="20"/>
  <c r="BZ110" i="20"/>
  <c r="BZ111" i="20"/>
  <c r="BO105" i="20"/>
  <c r="BO99" i="20"/>
  <c r="BI94" i="20"/>
  <c r="CA85" i="20"/>
  <c r="AA79" i="20"/>
  <c r="CA98" i="20"/>
  <c r="BN98" i="20"/>
  <c r="BI98" i="20"/>
  <c r="BZ103" i="20"/>
  <c r="BZ102" i="20"/>
  <c r="BN86" i="20"/>
  <c r="BH85" i="20"/>
  <c r="CA97" i="20"/>
  <c r="BI92" i="20"/>
  <c r="BG91" i="20"/>
  <c r="CA70" i="20"/>
  <c r="CA89" i="20"/>
  <c r="A72" i="20"/>
  <c r="A73" i="20" s="1"/>
  <c r="W66" i="20"/>
  <c r="X66" i="20"/>
  <c r="Y66" i="20"/>
  <c r="BO107" i="20"/>
  <c r="BZ106" i="20"/>
  <c r="BZ96" i="20"/>
  <c r="BZ107" i="20"/>
  <c r="BZ104" i="20"/>
  <c r="BO101" i="20"/>
  <c r="BO96" i="20"/>
  <c r="AB79" i="20"/>
  <c r="CA101" i="20"/>
  <c r="Z81" i="20"/>
  <c r="G66" i="20"/>
  <c r="O65" i="20"/>
  <c r="F62" i="20"/>
  <c r="K61" i="20"/>
  <c r="F34" i="3"/>
  <c r="F35" i="3"/>
  <c r="F36" i="3"/>
  <c r="E34" i="3"/>
  <c r="E35" i="3"/>
  <c r="E36" i="3"/>
  <c r="F63" i="20" l="1"/>
  <c r="K62" i="20"/>
  <c r="AB78" i="20"/>
  <c r="CA110" i="20"/>
  <c r="BO93" i="20"/>
  <c r="CA105" i="20"/>
  <c r="Y67" i="20"/>
  <c r="BI91" i="20"/>
  <c r="BG90" i="20"/>
  <c r="BO98" i="20"/>
  <c r="CA111" i="20"/>
  <c r="CA100" i="20"/>
  <c r="G67" i="20"/>
  <c r="O66" i="20"/>
  <c r="CA107" i="20"/>
  <c r="CA106" i="20"/>
  <c r="X67" i="20"/>
  <c r="BO92" i="20"/>
  <c r="BN85" i="20"/>
  <c r="BH84" i="20"/>
  <c r="CA108" i="20"/>
  <c r="BO108" i="20"/>
  <c r="X72" i="20"/>
  <c r="Y72" i="20"/>
  <c r="A74" i="20"/>
  <c r="A75" i="20" s="1"/>
  <c r="A76" i="20" s="1"/>
  <c r="W72" i="20"/>
  <c r="CA103" i="20"/>
  <c r="AA78" i="20"/>
  <c r="CA102" i="20"/>
  <c r="Z80" i="20"/>
  <c r="CA104" i="20"/>
  <c r="CA96" i="20"/>
  <c r="W67" i="20"/>
  <c r="BO94" i="20"/>
  <c r="CA99" i="20"/>
  <c r="BI109" i="20"/>
  <c r="BG110" i="20"/>
  <c r="AK31" i="11"/>
  <c r="AM31" i="11" s="1"/>
  <c r="AL31" i="11"/>
  <c r="AK32" i="11"/>
  <c r="AM32" i="11" s="1"/>
  <c r="AL32" i="11"/>
  <c r="AK33" i="11"/>
  <c r="AL33" i="11"/>
  <c r="AM33" i="11" s="1"/>
  <c r="AG31" i="11"/>
  <c r="AI31" i="11" s="1"/>
  <c r="AH31" i="11"/>
  <c r="AG32" i="11"/>
  <c r="AI32" i="11" s="1"/>
  <c r="AH32" i="11"/>
  <c r="AG33" i="11"/>
  <c r="AH33" i="11"/>
  <c r="AI33" i="11" s="1"/>
  <c r="AC31" i="11"/>
  <c r="AD31" i="11"/>
  <c r="AE31" i="11"/>
  <c r="AC32" i="11"/>
  <c r="AE32" i="11" s="1"/>
  <c r="AD32" i="11"/>
  <c r="AC33" i="11"/>
  <c r="AE33" i="11" s="1"/>
  <c r="AD33" i="11"/>
  <c r="Y31" i="11"/>
  <c r="AA31" i="11" s="1"/>
  <c r="Z31" i="11"/>
  <c r="Y32" i="11"/>
  <c r="AA32" i="11" s="1"/>
  <c r="Z32" i="11"/>
  <c r="Y33" i="11"/>
  <c r="Z33" i="11"/>
  <c r="AA33" i="11" s="1"/>
  <c r="R31" i="11"/>
  <c r="S31" i="11"/>
  <c r="T31" i="11"/>
  <c r="R32" i="11"/>
  <c r="T32" i="11" s="1"/>
  <c r="S32" i="11"/>
  <c r="R33" i="11"/>
  <c r="T33" i="11" s="1"/>
  <c r="S33" i="11"/>
  <c r="N31" i="11"/>
  <c r="O31" i="11"/>
  <c r="P31" i="11"/>
  <c r="N32" i="11"/>
  <c r="P32" i="11" s="1"/>
  <c r="O32" i="11"/>
  <c r="N33" i="11"/>
  <c r="P33" i="11" s="1"/>
  <c r="O33" i="11"/>
  <c r="J31" i="11"/>
  <c r="K31" i="11"/>
  <c r="J32" i="11"/>
  <c r="K32" i="11"/>
  <c r="J33" i="11"/>
  <c r="K33" i="11"/>
  <c r="H31" i="11"/>
  <c r="H32" i="11"/>
  <c r="H33" i="11"/>
  <c r="G31" i="11"/>
  <c r="G32" i="11"/>
  <c r="G33" i="11"/>
  <c r="C31" i="11"/>
  <c r="E31" i="11" s="1"/>
  <c r="D31" i="11"/>
  <c r="C32" i="11"/>
  <c r="E32" i="11" s="1"/>
  <c r="D32" i="11"/>
  <c r="C33" i="11"/>
  <c r="D33" i="11"/>
  <c r="E33" i="11" s="1"/>
  <c r="D84" i="13"/>
  <c r="D85" i="13"/>
  <c r="D86" i="13"/>
  <c r="D74" i="12"/>
  <c r="D75" i="12"/>
  <c r="D76" i="12"/>
  <c r="U124" i="10"/>
  <c r="V124" i="10"/>
  <c r="U125" i="10"/>
  <c r="V125" i="10"/>
  <c r="U126" i="10"/>
  <c r="V126" i="10"/>
  <c r="Q124" i="10"/>
  <c r="R124" i="10"/>
  <c r="S124" i="10"/>
  <c r="Q125" i="10"/>
  <c r="R125" i="10"/>
  <c r="S125" i="10"/>
  <c r="Q126" i="10"/>
  <c r="R126" i="10"/>
  <c r="S126" i="10"/>
  <c r="Q123" i="10"/>
  <c r="O124" i="10"/>
  <c r="O125" i="10"/>
  <c r="O126" i="10"/>
  <c r="N124" i="10"/>
  <c r="N125" i="10"/>
  <c r="N126" i="10"/>
  <c r="M124" i="10"/>
  <c r="M125" i="10"/>
  <c r="M126" i="10"/>
  <c r="I126" i="10"/>
  <c r="I124" i="10"/>
  <c r="I125" i="10"/>
  <c r="H124" i="10"/>
  <c r="H125" i="10"/>
  <c r="H126" i="10"/>
  <c r="G124" i="10"/>
  <c r="G125" i="10"/>
  <c r="G126" i="10"/>
  <c r="H123" i="10"/>
  <c r="D126" i="10"/>
  <c r="C124" i="10"/>
  <c r="D124" i="10"/>
  <c r="E124" i="10"/>
  <c r="C125" i="10"/>
  <c r="E125" i="10" s="1"/>
  <c r="D125" i="10"/>
  <c r="C126" i="10"/>
  <c r="E126" i="10" s="1"/>
  <c r="F125" i="9"/>
  <c r="F126" i="9"/>
  <c r="F127" i="9"/>
  <c r="D127" i="9"/>
  <c r="D125" i="9"/>
  <c r="D126" i="9"/>
  <c r="F127" i="8"/>
  <c r="D127" i="8"/>
  <c r="D125" i="8"/>
  <c r="D126" i="8"/>
  <c r="AB30" i="7"/>
  <c r="AB31" i="7"/>
  <c r="AB32" i="7"/>
  <c r="AA30" i="7"/>
  <c r="T33" i="7"/>
  <c r="R33" i="7"/>
  <c r="BJ35" i="5"/>
  <c r="AZ35" i="5"/>
  <c r="BG111" i="20" l="1"/>
  <c r="BI110" i="20"/>
  <c r="W68" i="20"/>
  <c r="X68" i="20"/>
  <c r="BO109" i="20"/>
  <c r="AB77" i="20"/>
  <c r="AA77" i="20"/>
  <c r="BG89" i="20"/>
  <c r="BI90" i="20"/>
  <c r="Y68" i="20"/>
  <c r="Z79" i="20"/>
  <c r="Y74" i="20"/>
  <c r="X74" i="20"/>
  <c r="A77" i="20"/>
  <c r="A78" i="20" s="1"/>
  <c r="A79" i="20" s="1"/>
  <c r="A80" i="20" s="1"/>
  <c r="A81" i="20" s="1"/>
  <c r="A82" i="20" s="1"/>
  <c r="W74" i="20"/>
  <c r="BN84" i="20"/>
  <c r="BH83" i="20"/>
  <c r="G68" i="20"/>
  <c r="O67" i="20"/>
  <c r="BO91" i="20"/>
  <c r="K63" i="20"/>
  <c r="F64" i="20"/>
  <c r="BF11" i="7"/>
  <c r="AA15" i="7"/>
  <c r="AA29" i="7"/>
  <c r="BJ34" i="5"/>
  <c r="R31" i="7" s="1"/>
  <c r="BB18" i="5"/>
  <c r="BC18" i="5"/>
  <c r="BG18" i="5"/>
  <c r="AZ34" i="5"/>
  <c r="T31" i="7" s="1"/>
  <c r="T32" i="7"/>
  <c r="AA31" i="7"/>
  <c r="R32" i="7"/>
  <c r="AA32" i="7" s="1"/>
  <c r="T6" i="6"/>
  <c r="N8" i="3" s="1"/>
  <c r="AH66" i="19"/>
  <c r="AH67" i="19"/>
  <c r="AH68" i="19"/>
  <c r="AH69" i="19"/>
  <c r="AH70" i="19"/>
  <c r="AH71" i="19"/>
  <c r="AH72" i="19"/>
  <c r="AH73" i="19"/>
  <c r="AH74" i="19"/>
  <c r="AH75" i="19"/>
  <c r="AH76" i="19"/>
  <c r="AH77" i="19"/>
  <c r="AH78" i="19"/>
  <c r="AH79" i="19"/>
  <c r="AH80" i="19"/>
  <c r="AH81" i="19"/>
  <c r="AH82" i="19"/>
  <c r="AH83" i="19"/>
  <c r="AH84" i="19"/>
  <c r="AH85" i="19"/>
  <c r="AH86" i="19"/>
  <c r="AH87" i="19"/>
  <c r="AH88" i="19"/>
  <c r="AH89" i="19"/>
  <c r="AH90" i="19"/>
  <c r="AH91" i="19"/>
  <c r="AH92" i="19"/>
  <c r="AH93" i="19"/>
  <c r="AH94" i="19"/>
  <c r="AH95" i="19"/>
  <c r="AH96" i="19"/>
  <c r="AH97" i="19"/>
  <c r="AH98" i="19"/>
  <c r="AH99" i="19"/>
  <c r="AH100" i="19"/>
  <c r="AH101" i="19"/>
  <c r="AH102" i="19"/>
  <c r="AH103" i="19"/>
  <c r="AH104" i="19"/>
  <c r="AH105" i="19"/>
  <c r="AH106" i="19"/>
  <c r="AH107" i="19"/>
  <c r="AH108" i="19"/>
  <c r="AH109" i="19"/>
  <c r="AH65" i="19"/>
  <c r="AB65" i="19"/>
  <c r="AF65" i="19"/>
  <c r="AD65" i="19"/>
  <c r="AH34" i="6"/>
  <c r="AF34" i="6"/>
  <c r="AH31" i="6"/>
  <c r="AH32" i="6"/>
  <c r="AH33" i="6"/>
  <c r="AF33" i="6"/>
  <c r="AF31" i="6"/>
  <c r="AF32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6" i="6"/>
  <c r="Y69" i="20" l="1"/>
  <c r="AB76" i="20"/>
  <c r="X69" i="20"/>
  <c r="F65" i="20"/>
  <c r="K64" i="20"/>
  <c r="BO90" i="20"/>
  <c r="O68" i="20"/>
  <c r="G69" i="20"/>
  <c r="A83" i="20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H72" i="20"/>
  <c r="H73" i="20" s="1"/>
  <c r="H74" i="20" s="1"/>
  <c r="H75" i="20" s="1"/>
  <c r="H76" i="20" s="1"/>
  <c r="H77" i="20" s="1"/>
  <c r="H78" i="20" s="1"/>
  <c r="H79" i="20" s="1"/>
  <c r="H80" i="20" s="1"/>
  <c r="H81" i="20" s="1"/>
  <c r="H82" i="20" s="1"/>
  <c r="H83" i="20" s="1"/>
  <c r="H84" i="20" s="1"/>
  <c r="H85" i="20" s="1"/>
  <c r="H86" i="20" s="1"/>
  <c r="H87" i="20" s="1"/>
  <c r="H88" i="20" s="1"/>
  <c r="H89" i="20" s="1"/>
  <c r="H90" i="20" s="1"/>
  <c r="H91" i="20" s="1"/>
  <c r="H92" i="20" s="1"/>
  <c r="H93" i="20" s="1"/>
  <c r="H94" i="20" s="1"/>
  <c r="H95" i="20" s="1"/>
  <c r="H96" i="20" s="1"/>
  <c r="H97" i="20" s="1"/>
  <c r="H98" i="20" s="1"/>
  <c r="H99" i="20" s="1"/>
  <c r="H100" i="20" s="1"/>
  <c r="H101" i="20" s="1"/>
  <c r="BI89" i="20"/>
  <c r="BG88" i="20"/>
  <c r="BO110" i="20"/>
  <c r="Y75" i="20"/>
  <c r="AB75" i="20" s="1"/>
  <c r="W69" i="20"/>
  <c r="W75" i="20"/>
  <c r="Z78" i="20"/>
  <c r="AA76" i="20"/>
  <c r="BH82" i="20"/>
  <c r="BN83" i="20"/>
  <c r="X75" i="20"/>
  <c r="AA75" i="20" s="1"/>
  <c r="BI111" i="20"/>
  <c r="BG112" i="20"/>
  <c r="BI112" i="20" s="1"/>
  <c r="BE18" i="5"/>
  <c r="BF18" i="5" s="1"/>
  <c r="BH18" i="5" s="1"/>
  <c r="BJ18" i="5" s="1"/>
  <c r="P10" i="6"/>
  <c r="P9" i="6"/>
  <c r="P6" i="6"/>
  <c r="L6" i="6"/>
  <c r="P12" i="6"/>
  <c r="O33" i="6"/>
  <c r="P33" i="6"/>
  <c r="O34" i="6"/>
  <c r="P34" i="6"/>
  <c r="K33" i="6"/>
  <c r="L33" i="6"/>
  <c r="K34" i="6"/>
  <c r="L34" i="6"/>
  <c r="G34" i="6"/>
  <c r="H34" i="6"/>
  <c r="AE32" i="5"/>
  <c r="AE33" i="5"/>
  <c r="AE34" i="5"/>
  <c r="AE35" i="5"/>
  <c r="U32" i="5"/>
  <c r="U33" i="5"/>
  <c r="U34" i="5"/>
  <c r="U35" i="5"/>
  <c r="K34" i="5"/>
  <c r="I33" i="6" s="1"/>
  <c r="K35" i="5"/>
  <c r="I34" i="6" s="1"/>
  <c r="H31" i="6"/>
  <c r="H32" i="6"/>
  <c r="H33" i="6"/>
  <c r="G31" i="6"/>
  <c r="G32" i="6"/>
  <c r="G33" i="6"/>
  <c r="AE34" i="4"/>
  <c r="AE35" i="4"/>
  <c r="C27" i="6"/>
  <c r="C28" i="6"/>
  <c r="C29" i="6"/>
  <c r="C30" i="6"/>
  <c r="C31" i="6"/>
  <c r="C32" i="6"/>
  <c r="C33" i="6"/>
  <c r="C34" i="6"/>
  <c r="D33" i="6"/>
  <c r="D34" i="6"/>
  <c r="U35" i="4"/>
  <c r="U34" i="4"/>
  <c r="E26" i="6"/>
  <c r="E27" i="6"/>
  <c r="E28" i="6"/>
  <c r="E29" i="6"/>
  <c r="E30" i="6"/>
  <c r="E31" i="6"/>
  <c r="E32" i="6"/>
  <c r="E33" i="6"/>
  <c r="E34" i="6"/>
  <c r="G18" i="4"/>
  <c r="H18" i="4"/>
  <c r="K34" i="4"/>
  <c r="K35" i="4"/>
  <c r="AE31" i="4"/>
  <c r="D30" i="6" s="1"/>
  <c r="AE32" i="4"/>
  <c r="D31" i="6" s="1"/>
  <c r="AE33" i="4"/>
  <c r="D32" i="6" s="1"/>
  <c r="U31" i="4"/>
  <c r="U32" i="4"/>
  <c r="U33" i="4"/>
  <c r="K31" i="4"/>
  <c r="K32" i="4"/>
  <c r="K33" i="4"/>
  <c r="C31" i="17"/>
  <c r="C32" i="17"/>
  <c r="C33" i="17"/>
  <c r="C34" i="17"/>
  <c r="G32" i="17"/>
  <c r="G33" i="17"/>
  <c r="G34" i="17"/>
  <c r="F32" i="17"/>
  <c r="F33" i="17"/>
  <c r="F34" i="17"/>
  <c r="E32" i="17"/>
  <c r="E33" i="17"/>
  <c r="E34" i="17"/>
  <c r="C35" i="3" l="1"/>
  <c r="AI33" i="6"/>
  <c r="M33" i="6"/>
  <c r="Q33" i="6" s="1"/>
  <c r="C36" i="3"/>
  <c r="AI34" i="6"/>
  <c r="M34" i="6"/>
  <c r="Q34" i="6" s="1"/>
  <c r="AA74" i="20"/>
  <c r="AA73" i="20" s="1"/>
  <c r="AB74" i="20"/>
  <c r="AB73" i="20" s="1"/>
  <c r="AB72" i="20" s="1"/>
  <c r="AC36" i="3"/>
  <c r="AG36" i="3"/>
  <c r="AG73" i="3" s="1"/>
  <c r="AE36" i="3"/>
  <c r="AD36" i="3"/>
  <c r="AD73" i="3" s="1"/>
  <c r="Y36" i="3"/>
  <c r="X36" i="3"/>
  <c r="AG35" i="3"/>
  <c r="AG72" i="3" s="1"/>
  <c r="AC35" i="3"/>
  <c r="AD35" i="3"/>
  <c r="AE35" i="3"/>
  <c r="X35" i="3"/>
  <c r="Y35" i="3"/>
  <c r="Y72" i="3" s="1"/>
  <c r="V35" i="3"/>
  <c r="AD34" i="3"/>
  <c r="AE34" i="3"/>
  <c r="AC34" i="3"/>
  <c r="AG34" i="3"/>
  <c r="Y34" i="3"/>
  <c r="X34" i="3"/>
  <c r="BO111" i="20"/>
  <c r="Z77" i="20"/>
  <c r="BO89" i="20"/>
  <c r="P65" i="20"/>
  <c r="F66" i="20"/>
  <c r="K65" i="20"/>
  <c r="W70" i="20"/>
  <c r="X70" i="20"/>
  <c r="Y70" i="20"/>
  <c r="BO112" i="20"/>
  <c r="BN82" i="20"/>
  <c r="BH81" i="20"/>
  <c r="BI88" i="20"/>
  <c r="BG87" i="20"/>
  <c r="O69" i="20"/>
  <c r="G70" i="20"/>
  <c r="L32" i="6"/>
  <c r="P32" i="6" s="1"/>
  <c r="K32" i="6"/>
  <c r="O32" i="6" s="1"/>
  <c r="AZ33" i="5"/>
  <c r="T30" i="7" s="1"/>
  <c r="BJ33" i="5"/>
  <c r="R30" i="7" s="1"/>
  <c r="K33" i="5"/>
  <c r="I32" i="6" s="1"/>
  <c r="X73" i="3" l="1"/>
  <c r="X72" i="3"/>
  <c r="AE73" i="3"/>
  <c r="AC72" i="3"/>
  <c r="AE72" i="3"/>
  <c r="BJ154" i="3"/>
  <c r="AD72" i="3"/>
  <c r="Y73" i="3"/>
  <c r="AC73" i="3"/>
  <c r="AP36" i="3"/>
  <c r="AN36" i="3"/>
  <c r="AQ36" i="3"/>
  <c r="W34" i="6"/>
  <c r="M36" i="3"/>
  <c r="C34" i="3"/>
  <c r="AI32" i="6"/>
  <c r="V36" i="3"/>
  <c r="W33" i="6"/>
  <c r="M35" i="3"/>
  <c r="AP35" i="3"/>
  <c r="AN35" i="3"/>
  <c r="AQ35" i="3"/>
  <c r="AO36" i="3"/>
  <c r="G36" i="3"/>
  <c r="G35" i="3"/>
  <c r="AO35" i="3"/>
  <c r="G34" i="3"/>
  <c r="AO34" i="3"/>
  <c r="BI87" i="20"/>
  <c r="BG86" i="20"/>
  <c r="BI86" i="20" s="1"/>
  <c r="AB71" i="20"/>
  <c r="BO88" i="20"/>
  <c r="AA72" i="20"/>
  <c r="Q65" i="20"/>
  <c r="S65" i="20"/>
  <c r="CB65" i="20"/>
  <c r="CC65" i="20"/>
  <c r="CG65" i="20" s="1"/>
  <c r="BH80" i="20"/>
  <c r="BN81" i="20"/>
  <c r="Z76" i="20"/>
  <c r="F67" i="20"/>
  <c r="P66" i="20"/>
  <c r="K66" i="20"/>
  <c r="G71" i="20"/>
  <c r="O70" i="20"/>
  <c r="AG31" i="7"/>
  <c r="AG32" i="7"/>
  <c r="AG30" i="7"/>
  <c r="T21" i="6"/>
  <c r="V73" i="3" l="1"/>
  <c r="BJ155" i="3"/>
  <c r="O35" i="3"/>
  <c r="AW35" i="3" s="1"/>
  <c r="AF35" i="3"/>
  <c r="AP34" i="3"/>
  <c r="AN34" i="3"/>
  <c r="AQ34" i="3"/>
  <c r="V34" i="3"/>
  <c r="O36" i="3"/>
  <c r="AW36" i="3" s="1"/>
  <c r="AF36" i="3"/>
  <c r="AR36" i="3"/>
  <c r="Z36" i="3"/>
  <c r="Z73" i="3" s="1"/>
  <c r="AR35" i="3"/>
  <c r="Z35" i="3"/>
  <c r="AR34" i="3"/>
  <c r="Z34" i="3"/>
  <c r="F68" i="20"/>
  <c r="P67" i="20"/>
  <c r="K67" i="20"/>
  <c r="AA71" i="20"/>
  <c r="BO87" i="20"/>
  <c r="G72" i="20"/>
  <c r="O71" i="20"/>
  <c r="BH79" i="20"/>
  <c r="BN80" i="20"/>
  <c r="Q66" i="20"/>
  <c r="S66" i="20"/>
  <c r="CC66" i="20"/>
  <c r="CG66" i="20" s="1"/>
  <c r="CB66" i="20"/>
  <c r="Z75" i="20"/>
  <c r="AB70" i="20"/>
  <c r="BO86" i="20"/>
  <c r="AH30" i="7"/>
  <c r="BN33" i="3"/>
  <c r="AF73" i="3" l="1"/>
  <c r="Q35" i="3"/>
  <c r="BB154" i="3" s="1"/>
  <c r="Z72" i="3"/>
  <c r="BJ153" i="3"/>
  <c r="V72" i="3"/>
  <c r="AV36" i="3"/>
  <c r="AU36" i="3"/>
  <c r="AX36" i="3"/>
  <c r="AY36" i="3"/>
  <c r="AH36" i="3"/>
  <c r="Q36" i="3"/>
  <c r="BB155" i="3" s="1"/>
  <c r="AU35" i="3"/>
  <c r="AY35" i="3"/>
  <c r="AV35" i="3"/>
  <c r="AX35" i="3"/>
  <c r="AH35" i="3"/>
  <c r="AJ35" i="3" s="1"/>
  <c r="G73" i="20"/>
  <c r="O72" i="20"/>
  <c r="AA70" i="20"/>
  <c r="Q67" i="20"/>
  <c r="S67" i="20"/>
  <c r="CB67" i="20"/>
  <c r="CC67" i="20"/>
  <c r="CG67" i="20" s="1"/>
  <c r="Z74" i="20"/>
  <c r="BH78" i="20"/>
  <c r="BN79" i="20"/>
  <c r="AB69" i="20"/>
  <c r="F69" i="20"/>
  <c r="K68" i="20"/>
  <c r="P68" i="20"/>
  <c r="AH32" i="7"/>
  <c r="AH31" i="7"/>
  <c r="T31" i="6"/>
  <c r="K32" i="5"/>
  <c r="I31" i="6" s="1"/>
  <c r="AI31" i="6" s="1"/>
  <c r="K31" i="5"/>
  <c r="AK36" i="3" l="1"/>
  <c r="AJ36" i="3"/>
  <c r="AH73" i="3"/>
  <c r="BN78" i="20"/>
  <c r="BH77" i="20"/>
  <c r="Z73" i="20"/>
  <c r="AA69" i="20"/>
  <c r="S68" i="20"/>
  <c r="Q68" i="20"/>
  <c r="CC68" i="20"/>
  <c r="CG68" i="20" s="1"/>
  <c r="CB68" i="20"/>
  <c r="AB68" i="20"/>
  <c r="K69" i="20"/>
  <c r="F70" i="20"/>
  <c r="P69" i="20"/>
  <c r="G74" i="20"/>
  <c r="O73" i="20"/>
  <c r="I30" i="6"/>
  <c r="M30" i="6" s="1"/>
  <c r="S69" i="20" l="1"/>
  <c r="Q69" i="20"/>
  <c r="CC69" i="20"/>
  <c r="CG69" i="20" s="1"/>
  <c r="CB69" i="20"/>
  <c r="AG69" i="20"/>
  <c r="Z72" i="20"/>
  <c r="F71" i="20"/>
  <c r="P70" i="20"/>
  <c r="K70" i="20"/>
  <c r="AF69" i="20"/>
  <c r="AA68" i="20"/>
  <c r="BH76" i="20"/>
  <c r="BN77" i="20"/>
  <c r="O74" i="20"/>
  <c r="G75" i="20"/>
  <c r="AG68" i="20"/>
  <c r="AB67" i="20"/>
  <c r="M31" i="6"/>
  <c r="Q31" i="6" s="1"/>
  <c r="W31" i="6" s="1"/>
  <c r="M32" i="6"/>
  <c r="Q32" i="6" s="1"/>
  <c r="L31" i="6"/>
  <c r="P31" i="6" s="1"/>
  <c r="W32" i="6" l="1"/>
  <c r="M34" i="3"/>
  <c r="P71" i="20"/>
  <c r="F72" i="20"/>
  <c r="K71" i="20"/>
  <c r="AG67" i="20"/>
  <c r="AB66" i="20"/>
  <c r="AF68" i="20"/>
  <c r="AA67" i="20"/>
  <c r="Z71" i="20"/>
  <c r="BN76" i="20"/>
  <c r="BH75" i="20"/>
  <c r="G76" i="20"/>
  <c r="O75" i="20"/>
  <c r="Q70" i="20"/>
  <c r="S70" i="20"/>
  <c r="CB70" i="20"/>
  <c r="CC70" i="20"/>
  <c r="CG70" i="20" s="1"/>
  <c r="AG70" i="20"/>
  <c r="AF70" i="20"/>
  <c r="BN19" i="3"/>
  <c r="BN20" i="3"/>
  <c r="BN22" i="3"/>
  <c r="BN23" i="3"/>
  <c r="BN24" i="3"/>
  <c r="BN25" i="3"/>
  <c r="BN26" i="3"/>
  <c r="BN27" i="3"/>
  <c r="BN28" i="3"/>
  <c r="BN29" i="3"/>
  <c r="BN30" i="3"/>
  <c r="BN31" i="3"/>
  <c r="BN32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46" i="3"/>
  <c r="O34" i="3" l="1"/>
  <c r="AW34" i="3" s="1"/>
  <c r="AF34" i="3"/>
  <c r="AD71" i="20"/>
  <c r="Z70" i="20"/>
  <c r="K72" i="20"/>
  <c r="P72" i="20"/>
  <c r="F73" i="20"/>
  <c r="AF67" i="20"/>
  <c r="AA66" i="20"/>
  <c r="O76" i="20"/>
  <c r="G77" i="20"/>
  <c r="BH74" i="20"/>
  <c r="BN75" i="20"/>
  <c r="AG66" i="20"/>
  <c r="AB65" i="20"/>
  <c r="AG65" i="20" s="1"/>
  <c r="Q71" i="20"/>
  <c r="S71" i="20"/>
  <c r="CB71" i="20"/>
  <c r="CC71" i="20"/>
  <c r="CG71" i="20" s="1"/>
  <c r="AG71" i="20"/>
  <c r="AF71" i="20"/>
  <c r="T7" i="6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Y95" i="19"/>
  <c r="T95" i="19"/>
  <c r="U95" i="19" s="1"/>
  <c r="AA94" i="19"/>
  <c r="Y94" i="19"/>
  <c r="T94" i="19"/>
  <c r="U94" i="19" s="1"/>
  <c r="AA93" i="19"/>
  <c r="Y93" i="19"/>
  <c r="T93" i="19"/>
  <c r="U93" i="19" s="1"/>
  <c r="AA92" i="19"/>
  <c r="Y92" i="19"/>
  <c r="AB92" i="19" s="1"/>
  <c r="T92" i="19"/>
  <c r="U92" i="19" s="1"/>
  <c r="AA91" i="19"/>
  <c r="Y91" i="19"/>
  <c r="T91" i="19"/>
  <c r="U91" i="19" s="1"/>
  <c r="AA90" i="19"/>
  <c r="Y90" i="19"/>
  <c r="T90" i="19"/>
  <c r="U90" i="19" s="1"/>
  <c r="AA89" i="19"/>
  <c r="Y89" i="19"/>
  <c r="T89" i="19"/>
  <c r="U89" i="19" s="1"/>
  <c r="AA88" i="19"/>
  <c r="Y88" i="19"/>
  <c r="AB88" i="19" s="1"/>
  <c r="T88" i="19"/>
  <c r="U88" i="19" s="1"/>
  <c r="AA87" i="19"/>
  <c r="Y87" i="19"/>
  <c r="T87" i="19"/>
  <c r="U87" i="19" s="1"/>
  <c r="AA86" i="19"/>
  <c r="Y86" i="19"/>
  <c r="T86" i="19"/>
  <c r="U86" i="19" s="1"/>
  <c r="AA85" i="19"/>
  <c r="Y85" i="19"/>
  <c r="T85" i="19"/>
  <c r="U85" i="19" s="1"/>
  <c r="AA84" i="19"/>
  <c r="Y84" i="19"/>
  <c r="AB84" i="19" s="1"/>
  <c r="T84" i="19"/>
  <c r="U84" i="19" s="1"/>
  <c r="AA83" i="19"/>
  <c r="Y83" i="19"/>
  <c r="T83" i="19"/>
  <c r="U83" i="19" s="1"/>
  <c r="AA82" i="19"/>
  <c r="Y82" i="19"/>
  <c r="T82" i="19"/>
  <c r="U82" i="19" s="1"/>
  <c r="AA81" i="19"/>
  <c r="Y81" i="19"/>
  <c r="T81" i="19"/>
  <c r="U81" i="19" s="1"/>
  <c r="AA80" i="19"/>
  <c r="Y80" i="19"/>
  <c r="T80" i="19"/>
  <c r="U80" i="19" s="1"/>
  <c r="AA79" i="19"/>
  <c r="Y79" i="19"/>
  <c r="AB79" i="19" s="1"/>
  <c r="T79" i="19"/>
  <c r="U79" i="19" s="1"/>
  <c r="AA78" i="19"/>
  <c r="Y78" i="19"/>
  <c r="T78" i="19"/>
  <c r="U78" i="19" s="1"/>
  <c r="AA77" i="19"/>
  <c r="Y77" i="19"/>
  <c r="T77" i="19"/>
  <c r="U77" i="19" s="1"/>
  <c r="AA76" i="19"/>
  <c r="Y76" i="19"/>
  <c r="T76" i="19"/>
  <c r="U76" i="19" s="1"/>
  <c r="AA75" i="19"/>
  <c r="Y75" i="19"/>
  <c r="AB75" i="19" s="1"/>
  <c r="T75" i="19"/>
  <c r="U75" i="19" s="1"/>
  <c r="AA74" i="19"/>
  <c r="Y74" i="19"/>
  <c r="T74" i="19"/>
  <c r="U74" i="19" s="1"/>
  <c r="AA73" i="19"/>
  <c r="Y73" i="19"/>
  <c r="AB73" i="19" s="1"/>
  <c r="T73" i="19"/>
  <c r="U73" i="19" s="1"/>
  <c r="AA72" i="19"/>
  <c r="Y72" i="19"/>
  <c r="AB72" i="19" s="1"/>
  <c r="T72" i="19"/>
  <c r="U72" i="19" s="1"/>
  <c r="AA71" i="19"/>
  <c r="Y71" i="19"/>
  <c r="T71" i="19"/>
  <c r="U71" i="19" s="1"/>
  <c r="AA70" i="19"/>
  <c r="Y70" i="19"/>
  <c r="T70" i="19"/>
  <c r="U70" i="19" s="1"/>
  <c r="AA69" i="19"/>
  <c r="Y69" i="19"/>
  <c r="T69" i="19"/>
  <c r="U69" i="19" s="1"/>
  <c r="AA68" i="19"/>
  <c r="Y68" i="19"/>
  <c r="T68" i="19"/>
  <c r="U68" i="19" s="1"/>
  <c r="AA67" i="19"/>
  <c r="Y67" i="19"/>
  <c r="T67" i="19"/>
  <c r="U67" i="19" s="1"/>
  <c r="AA66" i="19"/>
  <c r="Y66" i="19"/>
  <c r="T66" i="19"/>
  <c r="U66" i="19" s="1"/>
  <c r="AA65" i="19"/>
  <c r="Y65" i="19"/>
  <c r="T65" i="19"/>
  <c r="U65" i="19" s="1"/>
  <c r="T64" i="19"/>
  <c r="T63" i="19"/>
  <c r="T62" i="19"/>
  <c r="T61" i="19"/>
  <c r="H61" i="19"/>
  <c r="G61" i="19"/>
  <c r="A6" i="19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F5" i="19"/>
  <c r="AF72" i="3" l="1"/>
  <c r="AU34" i="3"/>
  <c r="AX34" i="3"/>
  <c r="AV34" i="3"/>
  <c r="AY34" i="3"/>
  <c r="AH34" i="3"/>
  <c r="Q34" i="3"/>
  <c r="BB153" i="3" s="1"/>
  <c r="BN74" i="20"/>
  <c r="BH73" i="20"/>
  <c r="O77" i="20"/>
  <c r="G78" i="20"/>
  <c r="F74" i="20"/>
  <c r="K73" i="20"/>
  <c r="P73" i="20"/>
  <c r="AE71" i="20"/>
  <c r="AD70" i="20"/>
  <c r="AE70" i="20" s="1"/>
  <c r="Z69" i="20"/>
  <c r="AF66" i="20"/>
  <c r="AA65" i="20"/>
  <c r="AF65" i="20" s="1"/>
  <c r="S72" i="20"/>
  <c r="Q72" i="20"/>
  <c r="CB72" i="20"/>
  <c r="CC72" i="20"/>
  <c r="CG72" i="20" s="1"/>
  <c r="AG72" i="20"/>
  <c r="AF72" i="20"/>
  <c r="AD72" i="20"/>
  <c r="AB66" i="19"/>
  <c r="AB70" i="19"/>
  <c r="AB74" i="19"/>
  <c r="AB78" i="19"/>
  <c r="AB82" i="19"/>
  <c r="AB86" i="19"/>
  <c r="AB90" i="19"/>
  <c r="Y102" i="19"/>
  <c r="AB102" i="19" s="1"/>
  <c r="Y109" i="19"/>
  <c r="AB109" i="19" s="1"/>
  <c r="AB67" i="19"/>
  <c r="AB71" i="19"/>
  <c r="AB80" i="19"/>
  <c r="AB81" i="19"/>
  <c r="AB85" i="19"/>
  <c r="AB89" i="19"/>
  <c r="AB93" i="19"/>
  <c r="AB94" i="19"/>
  <c r="AB68" i="19"/>
  <c r="AB69" i="19"/>
  <c r="AB76" i="19"/>
  <c r="AB77" i="19"/>
  <c r="AB83" i="19"/>
  <c r="AB87" i="19"/>
  <c r="AB91" i="19"/>
  <c r="H62" i="19"/>
  <c r="H63" i="19" s="1"/>
  <c r="H64" i="19" s="1"/>
  <c r="H65" i="19" s="1"/>
  <c r="H66" i="19" s="1"/>
  <c r="H67" i="19" s="1"/>
  <c r="H68" i="19" s="1"/>
  <c r="H69" i="19" s="1"/>
  <c r="H70" i="19" s="1"/>
  <c r="H71" i="19" s="1"/>
  <c r="H72" i="19" s="1"/>
  <c r="H73" i="19" s="1"/>
  <c r="H74" i="19" s="1"/>
  <c r="H75" i="19" s="1"/>
  <c r="H76" i="19" s="1"/>
  <c r="H77" i="19" s="1"/>
  <c r="H78" i="19" s="1"/>
  <c r="H79" i="19" s="1"/>
  <c r="H80" i="19" s="1"/>
  <c r="H81" i="19" s="1"/>
  <c r="H82" i="19" s="1"/>
  <c r="H83" i="19" s="1"/>
  <c r="H84" i="19" s="1"/>
  <c r="H85" i="19" s="1"/>
  <c r="H86" i="19" s="1"/>
  <c r="H87" i="19" s="1"/>
  <c r="H88" i="19" s="1"/>
  <c r="H89" i="19" s="1"/>
  <c r="H90" i="19" s="1"/>
  <c r="H91" i="19" s="1"/>
  <c r="H92" i="19" s="1"/>
  <c r="H93" i="19" s="1"/>
  <c r="H94" i="19" s="1"/>
  <c r="H95" i="19" s="1"/>
  <c r="H96" i="19" s="1"/>
  <c r="H97" i="19" s="1"/>
  <c r="H98" i="19" s="1"/>
  <c r="H99" i="19" s="1"/>
  <c r="H100" i="19" s="1"/>
  <c r="H101" i="19" s="1"/>
  <c r="H102" i="19" s="1"/>
  <c r="H103" i="19" s="1"/>
  <c r="H104" i="19" s="1"/>
  <c r="H105" i="19" s="1"/>
  <c r="H106" i="19" s="1"/>
  <c r="H107" i="19" s="1"/>
  <c r="H108" i="19" s="1"/>
  <c r="H109" i="19" s="1"/>
  <c r="F6" i="19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G62" i="19"/>
  <c r="G63" i="19" s="1"/>
  <c r="G64" i="19" s="1"/>
  <c r="G65" i="19" s="1"/>
  <c r="Y96" i="19"/>
  <c r="AB96" i="19" s="1"/>
  <c r="Y98" i="19"/>
  <c r="AB98" i="19" s="1"/>
  <c r="Y100" i="19"/>
  <c r="AB100" i="19" s="1"/>
  <c r="Y104" i="19"/>
  <c r="AB104" i="19" s="1"/>
  <c r="Y106" i="19"/>
  <c r="AB106" i="19" s="1"/>
  <c r="Y108" i="19"/>
  <c r="AB108" i="19" s="1"/>
  <c r="AB95" i="19"/>
  <c r="Y97" i="19"/>
  <c r="AB97" i="19" s="1"/>
  <c r="Y99" i="19"/>
  <c r="AB99" i="19" s="1"/>
  <c r="Y101" i="19"/>
  <c r="AB101" i="19" s="1"/>
  <c r="Y103" i="19"/>
  <c r="AB103" i="19" s="1"/>
  <c r="Y105" i="19"/>
  <c r="AB105" i="19" s="1"/>
  <c r="Y107" i="19"/>
  <c r="AB107" i="19" s="1"/>
  <c r="AH72" i="3" l="1"/>
  <c r="AK35" i="3"/>
  <c r="AJ34" i="3"/>
  <c r="AD69" i="20"/>
  <c r="AE69" i="20" s="1"/>
  <c r="Z68" i="20"/>
  <c r="BN73" i="20"/>
  <c r="BH72" i="20"/>
  <c r="G79" i="20"/>
  <c r="O78" i="20"/>
  <c r="Q73" i="20"/>
  <c r="S73" i="20"/>
  <c r="CB73" i="20"/>
  <c r="CC73" i="20"/>
  <c r="CG73" i="20" s="1"/>
  <c r="AG73" i="20"/>
  <c r="AF73" i="20"/>
  <c r="AD73" i="20"/>
  <c r="AE73" i="20" s="1"/>
  <c r="BI73" i="20" s="1"/>
  <c r="AE72" i="20"/>
  <c r="F75" i="20"/>
  <c r="K74" i="20"/>
  <c r="P74" i="20"/>
  <c r="F62" i="19"/>
  <c r="K61" i="19"/>
  <c r="G66" i="19"/>
  <c r="O65" i="19"/>
  <c r="BO73" i="20" l="1"/>
  <c r="BJ73" i="20"/>
  <c r="BP73" i="20" s="1"/>
  <c r="CH73" i="20" s="1"/>
  <c r="BH71" i="20"/>
  <c r="BN72" i="20"/>
  <c r="S74" i="20"/>
  <c r="Q74" i="20"/>
  <c r="CC74" i="20"/>
  <c r="CG74" i="20" s="1"/>
  <c r="CB74" i="20"/>
  <c r="AF74" i="20"/>
  <c r="AG74" i="20"/>
  <c r="AD74" i="20"/>
  <c r="AE74" i="20" s="1"/>
  <c r="BI74" i="20" s="1"/>
  <c r="O79" i="20"/>
  <c r="G80" i="20"/>
  <c r="AD68" i="20"/>
  <c r="AE68" i="20" s="1"/>
  <c r="Z67" i="20"/>
  <c r="K75" i="20"/>
  <c r="F76" i="20"/>
  <c r="P75" i="20"/>
  <c r="BI72" i="20"/>
  <c r="G67" i="19"/>
  <c r="O66" i="19"/>
  <c r="F63" i="19"/>
  <c r="K62" i="19"/>
  <c r="AD67" i="20" l="1"/>
  <c r="AE67" i="20" s="1"/>
  <c r="Z66" i="20"/>
  <c r="BO74" i="20"/>
  <c r="BJ74" i="20"/>
  <c r="BP74" i="20" s="1"/>
  <c r="CH74" i="20" s="1"/>
  <c r="S75" i="20"/>
  <c r="Q75" i="20"/>
  <c r="CC75" i="20"/>
  <c r="CG75" i="20" s="1"/>
  <c r="CB75" i="20"/>
  <c r="AF75" i="20"/>
  <c r="AG75" i="20"/>
  <c r="AD75" i="20"/>
  <c r="BN71" i="20"/>
  <c r="BH70" i="20"/>
  <c r="BI71" i="20"/>
  <c r="F77" i="20"/>
  <c r="P76" i="20"/>
  <c r="K76" i="20"/>
  <c r="O80" i="20"/>
  <c r="G81" i="20"/>
  <c r="BJ72" i="20"/>
  <c r="BP72" i="20" s="1"/>
  <c r="CH72" i="20" s="1"/>
  <c r="BO72" i="20"/>
  <c r="F64" i="19"/>
  <c r="K63" i="19"/>
  <c r="G68" i="19"/>
  <c r="O67" i="19"/>
  <c r="O81" i="20" l="1"/>
  <c r="G82" i="20"/>
  <c r="BH69" i="20"/>
  <c r="BN70" i="20"/>
  <c r="BI70" i="20"/>
  <c r="Q76" i="20"/>
  <c r="S76" i="20"/>
  <c r="CB76" i="20"/>
  <c r="CC76" i="20"/>
  <c r="CG76" i="20" s="1"/>
  <c r="AF76" i="20"/>
  <c r="AG76" i="20"/>
  <c r="AD76" i="20"/>
  <c r="AE76" i="20" s="1"/>
  <c r="BI76" i="20" s="1"/>
  <c r="AD66" i="20"/>
  <c r="AE66" i="20" s="1"/>
  <c r="Z65" i="20"/>
  <c r="AD65" i="20" s="1"/>
  <c r="AE65" i="20" s="1"/>
  <c r="P77" i="20"/>
  <c r="K77" i="20"/>
  <c r="F78" i="20"/>
  <c r="BJ71" i="20"/>
  <c r="BP71" i="20" s="1"/>
  <c r="CH71" i="20" s="1"/>
  <c r="BO71" i="20"/>
  <c r="AE75" i="20"/>
  <c r="BI75" i="20" s="1"/>
  <c r="G69" i="19"/>
  <c r="O68" i="19"/>
  <c r="F65" i="19"/>
  <c r="K64" i="19"/>
  <c r="S77" i="20" l="1"/>
  <c r="Q77" i="20"/>
  <c r="CB77" i="20"/>
  <c r="CC77" i="20"/>
  <c r="CG77" i="20" s="1"/>
  <c r="AF77" i="20"/>
  <c r="AG77" i="20"/>
  <c r="AD77" i="20"/>
  <c r="AE77" i="20" s="1"/>
  <c r="BI77" i="20" s="1"/>
  <c r="BO76" i="20"/>
  <c r="BJ76" i="20"/>
  <c r="BP76" i="20" s="1"/>
  <c r="BH68" i="20"/>
  <c r="BN69" i="20"/>
  <c r="BI69" i="20"/>
  <c r="BJ75" i="20"/>
  <c r="BP75" i="20" s="1"/>
  <c r="CH75" i="20" s="1"/>
  <c r="BO75" i="20"/>
  <c r="F79" i="20"/>
  <c r="K78" i="20"/>
  <c r="P78" i="20"/>
  <c r="O82" i="20"/>
  <c r="G83" i="20"/>
  <c r="CH76" i="20"/>
  <c r="BO70" i="20"/>
  <c r="BJ70" i="20"/>
  <c r="BP70" i="20" s="1"/>
  <c r="CH70" i="20" s="1"/>
  <c r="F66" i="19"/>
  <c r="P65" i="19"/>
  <c r="K65" i="19"/>
  <c r="G70" i="19"/>
  <c r="O69" i="19"/>
  <c r="BN68" i="20" l="1"/>
  <c r="BH67" i="20"/>
  <c r="BI68" i="20"/>
  <c r="Q78" i="20"/>
  <c r="S78" i="20"/>
  <c r="CB78" i="20"/>
  <c r="CC78" i="20"/>
  <c r="CG78" i="20" s="1"/>
  <c r="AG78" i="20"/>
  <c r="AF78" i="20"/>
  <c r="AD78" i="20"/>
  <c r="AE78" i="20" s="1"/>
  <c r="BI78" i="20" s="1"/>
  <c r="BJ77" i="20"/>
  <c r="BP77" i="20" s="1"/>
  <c r="CH77" i="20" s="1"/>
  <c r="BO77" i="20"/>
  <c r="O83" i="20"/>
  <c r="G84" i="20"/>
  <c r="BJ69" i="20"/>
  <c r="BP69" i="20" s="1"/>
  <c r="CH69" i="20" s="1"/>
  <c r="BO69" i="20"/>
  <c r="F80" i="20"/>
  <c r="P79" i="20"/>
  <c r="K79" i="20"/>
  <c r="G71" i="19"/>
  <c r="O70" i="19"/>
  <c r="S65" i="19"/>
  <c r="F67" i="19"/>
  <c r="P66" i="19"/>
  <c r="K66" i="19"/>
  <c r="Q79" i="20" l="1"/>
  <c r="CB79" i="20"/>
  <c r="S79" i="20"/>
  <c r="CC79" i="20"/>
  <c r="CG79" i="20" s="1"/>
  <c r="AF79" i="20"/>
  <c r="AG79" i="20"/>
  <c r="AD79" i="20"/>
  <c r="AE79" i="20" s="1"/>
  <c r="BI79" i="20" s="1"/>
  <c r="G85" i="20"/>
  <c r="O84" i="20"/>
  <c r="BO78" i="20"/>
  <c r="BJ78" i="20"/>
  <c r="BP78" i="20" s="1"/>
  <c r="CH78" i="20" s="1"/>
  <c r="BO68" i="20"/>
  <c r="BJ68" i="20"/>
  <c r="BP68" i="20" s="1"/>
  <c r="CH68" i="20" s="1"/>
  <c r="F81" i="20"/>
  <c r="K80" i="20"/>
  <c r="P80" i="20"/>
  <c r="BH66" i="20"/>
  <c r="BN67" i="20"/>
  <c r="BI67" i="20"/>
  <c r="S66" i="19"/>
  <c r="AD66" i="19"/>
  <c r="AF66" i="19" s="1"/>
  <c r="F68" i="19"/>
  <c r="P67" i="19"/>
  <c r="K67" i="19"/>
  <c r="G72" i="19"/>
  <c r="O71" i="19"/>
  <c r="BO67" i="20" l="1"/>
  <c r="BJ67" i="20"/>
  <c r="BP67" i="20" s="1"/>
  <c r="CH67" i="20" s="1"/>
  <c r="BJ79" i="20"/>
  <c r="BP79" i="20" s="1"/>
  <c r="CH79" i="20" s="1"/>
  <c r="BO79" i="20"/>
  <c r="P81" i="20"/>
  <c r="F82" i="20"/>
  <c r="K81" i="20"/>
  <c r="BH65" i="20"/>
  <c r="BN66" i="20"/>
  <c r="BI66" i="20"/>
  <c r="Q80" i="20"/>
  <c r="S80" i="20"/>
  <c r="CB80" i="20"/>
  <c r="CC80" i="20"/>
  <c r="CG80" i="20" s="1"/>
  <c r="AF80" i="20"/>
  <c r="AG80" i="20"/>
  <c r="AD80" i="20"/>
  <c r="O85" i="20"/>
  <c r="G86" i="20"/>
  <c r="G73" i="19"/>
  <c r="O72" i="19"/>
  <c r="S67" i="19"/>
  <c r="AD67" i="19"/>
  <c r="AF67" i="19" s="1"/>
  <c r="F69" i="19"/>
  <c r="P68" i="19"/>
  <c r="K68" i="19"/>
  <c r="G87" i="20" l="1"/>
  <c r="O86" i="20"/>
  <c r="BJ66" i="20"/>
  <c r="BP66" i="20" s="1"/>
  <c r="CH66" i="20" s="1"/>
  <c r="BO66" i="20"/>
  <c r="F83" i="20"/>
  <c r="K82" i="20"/>
  <c r="P82" i="20"/>
  <c r="AE80" i="20"/>
  <c r="BI80" i="20" s="1"/>
  <c r="CB81" i="20"/>
  <c r="Q81" i="20"/>
  <c r="S81" i="20"/>
  <c r="CC81" i="20"/>
  <c r="CG81" i="20" s="1"/>
  <c r="AF81" i="20"/>
  <c r="AG81" i="20"/>
  <c r="AD81" i="20"/>
  <c r="BN65" i="20"/>
  <c r="BI65" i="20"/>
  <c r="S68" i="19"/>
  <c r="AD68" i="19"/>
  <c r="AF68" i="19" s="1"/>
  <c r="F70" i="19"/>
  <c r="P69" i="19"/>
  <c r="K69" i="19"/>
  <c r="G74" i="19"/>
  <c r="O73" i="19"/>
  <c r="Q82" i="20" l="1"/>
  <c r="S82" i="20"/>
  <c r="CB82" i="20"/>
  <c r="AF82" i="20"/>
  <c r="AG82" i="20"/>
  <c r="CC82" i="20"/>
  <c r="CG82" i="20" s="1"/>
  <c r="AD82" i="20"/>
  <c r="BJ65" i="20"/>
  <c r="BP65" i="20" s="1"/>
  <c r="BO65" i="20"/>
  <c r="BQ65" i="20"/>
  <c r="BQ110" i="20"/>
  <c r="BQ107" i="20"/>
  <c r="BQ99" i="20"/>
  <c r="BQ100" i="20"/>
  <c r="BQ102" i="20"/>
  <c r="BQ89" i="20"/>
  <c r="BQ103" i="20"/>
  <c r="BQ96" i="20"/>
  <c r="BQ91" i="20"/>
  <c r="BQ88" i="20"/>
  <c r="BQ108" i="20"/>
  <c r="BQ106" i="20"/>
  <c r="BQ95" i="20"/>
  <c r="BQ109" i="20"/>
  <c r="BQ101" i="20"/>
  <c r="BQ97" i="20"/>
  <c r="BQ111" i="20"/>
  <c r="BQ112" i="20"/>
  <c r="BQ94" i="20"/>
  <c r="BQ93" i="20"/>
  <c r="BQ90" i="20"/>
  <c r="BQ92" i="20"/>
  <c r="BQ87" i="20"/>
  <c r="BQ104" i="20"/>
  <c r="BQ105" i="20"/>
  <c r="BQ98" i="20"/>
  <c r="BQ86" i="20"/>
  <c r="BQ85" i="20"/>
  <c r="BQ84" i="20"/>
  <c r="BQ83" i="20"/>
  <c r="BQ82" i="20"/>
  <c r="BQ81" i="20"/>
  <c r="BQ80" i="20"/>
  <c r="BQ79" i="20"/>
  <c r="BQ78" i="20"/>
  <c r="BQ77" i="20"/>
  <c r="BQ76" i="20"/>
  <c r="BQ75" i="20"/>
  <c r="BQ74" i="20"/>
  <c r="BQ73" i="20"/>
  <c r="BQ72" i="20"/>
  <c r="BQ71" i="20"/>
  <c r="BQ70" i="20"/>
  <c r="BQ69" i="20"/>
  <c r="BQ68" i="20"/>
  <c r="BQ67" i="20"/>
  <c r="BQ66" i="20"/>
  <c r="P83" i="20"/>
  <c r="F84" i="20"/>
  <c r="K83" i="20"/>
  <c r="AE81" i="20"/>
  <c r="BI81" i="20" s="1"/>
  <c r="BO80" i="20"/>
  <c r="BJ80" i="20"/>
  <c r="BP80" i="20" s="1"/>
  <c r="CH80" i="20" s="1"/>
  <c r="O87" i="20"/>
  <c r="G88" i="20"/>
  <c r="G75" i="19"/>
  <c r="O74" i="19"/>
  <c r="S69" i="19"/>
  <c r="AD69" i="19"/>
  <c r="AF69" i="19" s="1"/>
  <c r="F71" i="19"/>
  <c r="P70" i="19"/>
  <c r="K70" i="19"/>
  <c r="S83" i="20" l="1"/>
  <c r="Q83" i="20"/>
  <c r="AF83" i="20"/>
  <c r="CC83" i="20"/>
  <c r="CG83" i="20" s="1"/>
  <c r="AD83" i="20"/>
  <c r="CB83" i="20"/>
  <c r="AG83" i="20"/>
  <c r="O88" i="20"/>
  <c r="G89" i="20"/>
  <c r="F85" i="20"/>
  <c r="P84" i="20"/>
  <c r="K84" i="20"/>
  <c r="CI65" i="20"/>
  <c r="CH65" i="20"/>
  <c r="AE82" i="20"/>
  <c r="BI82" i="20" s="1"/>
  <c r="BJ81" i="20"/>
  <c r="BP81" i="20" s="1"/>
  <c r="CH81" i="20" s="1"/>
  <c r="BO81" i="20"/>
  <c r="S70" i="19"/>
  <c r="AD70" i="19"/>
  <c r="AF70" i="19" s="1"/>
  <c r="F72" i="19"/>
  <c r="P71" i="19"/>
  <c r="K71" i="19"/>
  <c r="G76" i="19"/>
  <c r="O75" i="19"/>
  <c r="AE83" i="20" l="1"/>
  <c r="BI83" i="20" s="1"/>
  <c r="BO83" i="20" s="1"/>
  <c r="G90" i="20"/>
  <c r="O89" i="20"/>
  <c r="Q84" i="20"/>
  <c r="S84" i="20"/>
  <c r="AD84" i="20"/>
  <c r="AF84" i="20"/>
  <c r="CB84" i="20"/>
  <c r="AG84" i="20"/>
  <c r="CC84" i="20"/>
  <c r="CG84" i="20" s="1"/>
  <c r="BJ83" i="20"/>
  <c r="BP83" i="20" s="1"/>
  <c r="BO82" i="20"/>
  <c r="BJ82" i="20"/>
  <c r="BP82" i="20" s="1"/>
  <c r="CH82" i="20" s="1"/>
  <c r="CH83" i="20"/>
  <c r="F86" i="20"/>
  <c r="P85" i="20"/>
  <c r="K85" i="20"/>
  <c r="G77" i="19"/>
  <c r="O76" i="19"/>
  <c r="S71" i="19"/>
  <c r="AD71" i="19"/>
  <c r="AF71" i="19" s="1"/>
  <c r="F73" i="19"/>
  <c r="P72" i="19"/>
  <c r="K72" i="19"/>
  <c r="AE84" i="20" l="1"/>
  <c r="BI84" i="20" s="1"/>
  <c r="BO84" i="20" s="1"/>
  <c r="CH84" i="20"/>
  <c r="G91" i="20"/>
  <c r="O90" i="20"/>
  <c r="K86" i="20"/>
  <c r="P86" i="20"/>
  <c r="F87" i="20"/>
  <c r="BJ84" i="20"/>
  <c r="BP84" i="20" s="1"/>
  <c r="S85" i="20"/>
  <c r="Q85" i="20"/>
  <c r="AD85" i="20"/>
  <c r="AF85" i="20"/>
  <c r="CB85" i="20"/>
  <c r="AG85" i="20"/>
  <c r="CC85" i="20"/>
  <c r="CG85" i="20" s="1"/>
  <c r="S72" i="19"/>
  <c r="AD72" i="19"/>
  <c r="AF72" i="19" s="1"/>
  <c r="F74" i="19"/>
  <c r="P73" i="19"/>
  <c r="K73" i="19"/>
  <c r="G78" i="19"/>
  <c r="O77" i="19"/>
  <c r="AD86" i="20" l="1"/>
  <c r="AE86" i="20" s="1"/>
  <c r="Q86" i="20"/>
  <c r="AG86" i="20"/>
  <c r="AF86" i="20"/>
  <c r="S86" i="20"/>
  <c r="CC86" i="20"/>
  <c r="CG86" i="20" s="1"/>
  <c r="CB86" i="20"/>
  <c r="BJ86" i="20"/>
  <c r="BP86" i="20" s="1"/>
  <c r="AE85" i="20"/>
  <c r="BI85" i="20" s="1"/>
  <c r="K87" i="20"/>
  <c r="F88" i="20"/>
  <c r="P87" i="20"/>
  <c r="G92" i="20"/>
  <c r="O91" i="20"/>
  <c r="G79" i="19"/>
  <c r="O78" i="19"/>
  <c r="S73" i="19"/>
  <c r="AD73" i="19"/>
  <c r="AF73" i="19" s="1"/>
  <c r="F75" i="19"/>
  <c r="P74" i="19"/>
  <c r="K74" i="19"/>
  <c r="AD87" i="20" l="1"/>
  <c r="Q87" i="20"/>
  <c r="AG87" i="20"/>
  <c r="CB87" i="20"/>
  <c r="AF87" i="20"/>
  <c r="S87" i="20"/>
  <c r="CC87" i="20"/>
  <c r="CG87" i="20" s="1"/>
  <c r="BJ87" i="20"/>
  <c r="BP87" i="20" s="1"/>
  <c r="K88" i="20"/>
  <c r="F89" i="20"/>
  <c r="P88" i="20"/>
  <c r="BJ85" i="20"/>
  <c r="BP85" i="20" s="1"/>
  <c r="CH85" i="20" s="1"/>
  <c r="BO85" i="20"/>
  <c r="G93" i="20"/>
  <c r="O92" i="20"/>
  <c r="CH86" i="20"/>
  <c r="S74" i="19"/>
  <c r="AD74" i="19"/>
  <c r="AF74" i="19" s="1"/>
  <c r="F76" i="19"/>
  <c r="P75" i="19"/>
  <c r="K75" i="19"/>
  <c r="G80" i="19"/>
  <c r="O79" i="19"/>
  <c r="AE87" i="20" l="1"/>
  <c r="AD88" i="20"/>
  <c r="Q88" i="20"/>
  <c r="AG88" i="20"/>
  <c r="S88" i="20"/>
  <c r="AF88" i="20"/>
  <c r="CB88" i="20"/>
  <c r="CC88" i="20"/>
  <c r="CG88" i="20" s="1"/>
  <c r="BJ88" i="20"/>
  <c r="BP88" i="20" s="1"/>
  <c r="CH87" i="20"/>
  <c r="G94" i="20"/>
  <c r="O93" i="20"/>
  <c r="K89" i="20"/>
  <c r="F90" i="20"/>
  <c r="P89" i="20"/>
  <c r="G81" i="19"/>
  <c r="O80" i="19"/>
  <c r="S75" i="19"/>
  <c r="AD75" i="19"/>
  <c r="AF75" i="19" s="1"/>
  <c r="F77" i="19"/>
  <c r="P76" i="19"/>
  <c r="K76" i="19"/>
  <c r="AE88" i="20" l="1"/>
  <c r="K90" i="20"/>
  <c r="F91" i="20"/>
  <c r="P90" i="20"/>
  <c r="CH88" i="20"/>
  <c r="AD89" i="20"/>
  <c r="AE89" i="20" s="1"/>
  <c r="Q89" i="20"/>
  <c r="AG89" i="20"/>
  <c r="AF89" i="20"/>
  <c r="S89" i="20"/>
  <c r="CB89" i="20"/>
  <c r="CC89" i="20"/>
  <c r="CG89" i="20" s="1"/>
  <c r="BJ89" i="20"/>
  <c r="BP89" i="20" s="1"/>
  <c r="G95" i="20"/>
  <c r="O94" i="20"/>
  <c r="S76" i="19"/>
  <c r="AD76" i="19"/>
  <c r="AF76" i="19" s="1"/>
  <c r="F78" i="19"/>
  <c r="P77" i="19"/>
  <c r="K77" i="19"/>
  <c r="G82" i="19"/>
  <c r="O81" i="19"/>
  <c r="CH89" i="20" l="1"/>
  <c r="AD90" i="20"/>
  <c r="Q90" i="20"/>
  <c r="AG90" i="20"/>
  <c r="AF90" i="20"/>
  <c r="S90" i="20"/>
  <c r="CB90" i="20"/>
  <c r="CC90" i="20"/>
  <c r="CG90" i="20" s="1"/>
  <c r="BJ90" i="20"/>
  <c r="BP90" i="20" s="1"/>
  <c r="G96" i="20"/>
  <c r="O95" i="20"/>
  <c r="K91" i="20"/>
  <c r="F92" i="20"/>
  <c r="P91" i="20"/>
  <c r="G83" i="19"/>
  <c r="O82" i="19"/>
  <c r="S77" i="19"/>
  <c r="AD77" i="19"/>
  <c r="AF77" i="19" s="1"/>
  <c r="F79" i="19"/>
  <c r="P78" i="19"/>
  <c r="K78" i="19"/>
  <c r="K92" i="20" l="1"/>
  <c r="P92" i="20"/>
  <c r="F93" i="20"/>
  <c r="CH90" i="20"/>
  <c r="AD91" i="20"/>
  <c r="Q91" i="20"/>
  <c r="AG91" i="20"/>
  <c r="AF91" i="20"/>
  <c r="CB91" i="20"/>
  <c r="S91" i="20"/>
  <c r="CC91" i="20"/>
  <c r="CG91" i="20" s="1"/>
  <c r="BJ91" i="20"/>
  <c r="BP91" i="20" s="1"/>
  <c r="G97" i="20"/>
  <c r="O96" i="20"/>
  <c r="AE90" i="20"/>
  <c r="S78" i="19"/>
  <c r="AD78" i="19"/>
  <c r="AF78" i="19" s="1"/>
  <c r="F80" i="19"/>
  <c r="P79" i="19"/>
  <c r="K79" i="19"/>
  <c r="G84" i="19"/>
  <c r="O83" i="19"/>
  <c r="AE91" i="20" l="1"/>
  <c r="O97" i="20"/>
  <c r="G98" i="20"/>
  <c r="K93" i="20"/>
  <c r="P93" i="20"/>
  <c r="F94" i="20"/>
  <c r="CH91" i="20"/>
  <c r="AD92" i="20"/>
  <c r="AE92" i="20" s="1"/>
  <c r="Q92" i="20"/>
  <c r="AG92" i="20"/>
  <c r="AF92" i="20"/>
  <c r="S92" i="20"/>
  <c r="CB92" i="20"/>
  <c r="CC92" i="20"/>
  <c r="CG92" i="20" s="1"/>
  <c r="CH92" i="20" s="1"/>
  <c r="BJ92" i="20"/>
  <c r="BP92" i="20" s="1"/>
  <c r="G85" i="19"/>
  <c r="O84" i="19"/>
  <c r="S79" i="19"/>
  <c r="AD79" i="19"/>
  <c r="AF79" i="19" s="1"/>
  <c r="F81" i="19"/>
  <c r="P80" i="19"/>
  <c r="K80" i="19"/>
  <c r="K94" i="20" l="1"/>
  <c r="F95" i="20"/>
  <c r="P94" i="20"/>
  <c r="AD93" i="20"/>
  <c r="AE93" i="20" s="1"/>
  <c r="Q93" i="20"/>
  <c r="AG93" i="20"/>
  <c r="AF93" i="20"/>
  <c r="S93" i="20"/>
  <c r="CB93" i="20"/>
  <c r="CC93" i="20"/>
  <c r="CG93" i="20" s="1"/>
  <c r="BJ93" i="20"/>
  <c r="BP93" i="20" s="1"/>
  <c r="O98" i="20"/>
  <c r="G99" i="20"/>
  <c r="S80" i="19"/>
  <c r="AD80" i="19"/>
  <c r="AF80" i="19" s="1"/>
  <c r="F82" i="19"/>
  <c r="P81" i="19"/>
  <c r="K81" i="19"/>
  <c r="G86" i="19"/>
  <c r="O85" i="19"/>
  <c r="AD94" i="20" l="1"/>
  <c r="Q94" i="20"/>
  <c r="AG94" i="20"/>
  <c r="AF94" i="20"/>
  <c r="S94" i="20"/>
  <c r="CB94" i="20"/>
  <c r="CC94" i="20"/>
  <c r="CG94" i="20" s="1"/>
  <c r="BJ94" i="20"/>
  <c r="BP94" i="20" s="1"/>
  <c r="CH93" i="20"/>
  <c r="K95" i="20"/>
  <c r="P95" i="20"/>
  <c r="F96" i="20"/>
  <c r="G100" i="20"/>
  <c r="O99" i="20"/>
  <c r="G87" i="19"/>
  <c r="O86" i="19"/>
  <c r="S81" i="19"/>
  <c r="AD81" i="19"/>
  <c r="AF81" i="19" s="1"/>
  <c r="F83" i="19"/>
  <c r="P82" i="19"/>
  <c r="K82" i="19"/>
  <c r="AD95" i="20" l="1"/>
  <c r="Q95" i="20"/>
  <c r="AG95" i="20"/>
  <c r="AF95" i="20"/>
  <c r="S95" i="20"/>
  <c r="CB95" i="20"/>
  <c r="CC95" i="20"/>
  <c r="CG95" i="20" s="1"/>
  <c r="BJ95" i="20"/>
  <c r="BP95" i="20" s="1"/>
  <c r="CH94" i="20"/>
  <c r="F97" i="20"/>
  <c r="P96" i="20"/>
  <c r="G101" i="20"/>
  <c r="O101" i="20" s="1"/>
  <c r="O100" i="20"/>
  <c r="AE94" i="20"/>
  <c r="S82" i="19"/>
  <c r="AD82" i="19"/>
  <c r="AF82" i="19" s="1"/>
  <c r="F84" i="19"/>
  <c r="P83" i="19"/>
  <c r="K83" i="19"/>
  <c r="G88" i="19"/>
  <c r="O87" i="19"/>
  <c r="CH95" i="20" l="1"/>
  <c r="F98" i="20"/>
  <c r="P97" i="20"/>
  <c r="AD96" i="20"/>
  <c r="AE96" i="20" s="1"/>
  <c r="AF96" i="20"/>
  <c r="AG96" i="20"/>
  <c r="Q96" i="20"/>
  <c r="CB96" i="20"/>
  <c r="BJ96" i="20"/>
  <c r="BP96" i="20" s="1"/>
  <c r="CC96" i="20"/>
  <c r="CG96" i="20" s="1"/>
  <c r="CH96" i="20" s="1"/>
  <c r="AE95" i="20"/>
  <c r="G89" i="19"/>
  <c r="O88" i="19"/>
  <c r="S83" i="19"/>
  <c r="AD83" i="19"/>
  <c r="AF83" i="19" s="1"/>
  <c r="F85" i="19"/>
  <c r="P84" i="19"/>
  <c r="K84" i="19"/>
  <c r="AD97" i="20" l="1"/>
  <c r="Q97" i="20"/>
  <c r="AF97" i="20"/>
  <c r="AG97" i="20"/>
  <c r="CB97" i="20"/>
  <c r="BJ97" i="20"/>
  <c r="BP97" i="20" s="1"/>
  <c r="CC97" i="20"/>
  <c r="CG97" i="20" s="1"/>
  <c r="CH97" i="20" s="1"/>
  <c r="P98" i="20"/>
  <c r="F99" i="20"/>
  <c r="S84" i="19"/>
  <c r="AD84" i="19"/>
  <c r="AF84" i="19" s="1"/>
  <c r="F86" i="19"/>
  <c r="P85" i="19"/>
  <c r="K85" i="19"/>
  <c r="G90" i="19"/>
  <c r="O89" i="19"/>
  <c r="AD98" i="20" l="1"/>
  <c r="Q98" i="20"/>
  <c r="AG98" i="20"/>
  <c r="AF98" i="20"/>
  <c r="CB98" i="20"/>
  <c r="CC98" i="20"/>
  <c r="CG98" i="20" s="1"/>
  <c r="BJ98" i="20"/>
  <c r="BP98" i="20" s="1"/>
  <c r="P99" i="20"/>
  <c r="F100" i="20"/>
  <c r="AE97" i="20"/>
  <c r="G91" i="19"/>
  <c r="O90" i="19"/>
  <c r="S85" i="19"/>
  <c r="AD85" i="19"/>
  <c r="AF85" i="19" s="1"/>
  <c r="F87" i="19"/>
  <c r="P86" i="19"/>
  <c r="K86" i="19"/>
  <c r="CH98" i="20" l="1"/>
  <c r="AD99" i="20"/>
  <c r="AG99" i="20"/>
  <c r="AF99" i="20"/>
  <c r="Q99" i="20"/>
  <c r="CB99" i="20"/>
  <c r="BJ99" i="20"/>
  <c r="BP99" i="20" s="1"/>
  <c r="CC99" i="20"/>
  <c r="CG99" i="20" s="1"/>
  <c r="CH99" i="20" s="1"/>
  <c r="F101" i="20"/>
  <c r="P100" i="20"/>
  <c r="AE98" i="20"/>
  <c r="S86" i="19"/>
  <c r="AD86" i="19"/>
  <c r="AF86" i="19" s="1"/>
  <c r="F88" i="19"/>
  <c r="P87" i="19"/>
  <c r="K87" i="19"/>
  <c r="G92" i="19"/>
  <c r="O91" i="19"/>
  <c r="AG100" i="20" l="1"/>
  <c r="AD100" i="20"/>
  <c r="AF100" i="20"/>
  <c r="Q100" i="20"/>
  <c r="CB100" i="20"/>
  <c r="BJ100" i="20"/>
  <c r="BP100" i="20" s="1"/>
  <c r="CC100" i="20"/>
  <c r="CG100" i="20" s="1"/>
  <c r="AE99" i="20"/>
  <c r="F102" i="20"/>
  <c r="P101" i="20"/>
  <c r="G93" i="19"/>
  <c r="O92" i="19"/>
  <c r="S87" i="19"/>
  <c r="AD87" i="19"/>
  <c r="AF87" i="19" s="1"/>
  <c r="F89" i="19"/>
  <c r="P88" i="19"/>
  <c r="K88" i="19"/>
  <c r="AE100" i="20" l="1"/>
  <c r="CH100" i="20"/>
  <c r="AG101" i="20"/>
  <c r="Q101" i="20"/>
  <c r="AD101" i="20"/>
  <c r="AF101" i="20"/>
  <c r="CB101" i="20"/>
  <c r="CC101" i="20"/>
  <c r="CG101" i="20" s="1"/>
  <c r="BJ101" i="20"/>
  <c r="BP101" i="20" s="1"/>
  <c r="F103" i="20"/>
  <c r="P102" i="20"/>
  <c r="S88" i="19"/>
  <c r="AD88" i="19"/>
  <c r="AF88" i="19" s="1"/>
  <c r="F90" i="19"/>
  <c r="P89" i="19"/>
  <c r="K89" i="19"/>
  <c r="G94" i="19"/>
  <c r="O93" i="19"/>
  <c r="AE101" i="20" l="1"/>
  <c r="CH101" i="20"/>
  <c r="AD102" i="20"/>
  <c r="AG102" i="20"/>
  <c r="AF102" i="20"/>
  <c r="Q102" i="20"/>
  <c r="BJ102" i="20"/>
  <c r="BP102" i="20" s="1"/>
  <c r="CB102" i="20"/>
  <c r="CC102" i="20"/>
  <c r="CG102" i="20" s="1"/>
  <c r="CH102" i="20" s="1"/>
  <c r="F104" i="20"/>
  <c r="P103" i="20"/>
  <c r="G95" i="19"/>
  <c r="O94" i="19"/>
  <c r="S89" i="19"/>
  <c r="AD89" i="19"/>
  <c r="AF89" i="19" s="1"/>
  <c r="F91" i="19"/>
  <c r="P90" i="19"/>
  <c r="K90" i="19"/>
  <c r="AE102" i="20" l="1"/>
  <c r="AG103" i="20"/>
  <c r="Q103" i="20"/>
  <c r="AF103" i="20"/>
  <c r="AD103" i="20"/>
  <c r="BJ103" i="20"/>
  <c r="BP103" i="20" s="1"/>
  <c r="CB103" i="20"/>
  <c r="CC103" i="20"/>
  <c r="CG103" i="20" s="1"/>
  <c r="CH103" i="20" s="1"/>
  <c r="F105" i="20"/>
  <c r="P104" i="20"/>
  <c r="S90" i="19"/>
  <c r="AD90" i="19"/>
  <c r="AF90" i="19" s="1"/>
  <c r="F92" i="19"/>
  <c r="P91" i="19"/>
  <c r="K91" i="19"/>
  <c r="G96" i="19"/>
  <c r="O95" i="19"/>
  <c r="AD104" i="20" l="1"/>
  <c r="Q104" i="20"/>
  <c r="AG104" i="20"/>
  <c r="AF104" i="20"/>
  <c r="BJ104" i="20"/>
  <c r="BP104" i="20" s="1"/>
  <c r="CB104" i="20"/>
  <c r="CC104" i="20"/>
  <c r="CG104" i="20" s="1"/>
  <c r="CH104" i="20" s="1"/>
  <c r="F106" i="20"/>
  <c r="P105" i="20"/>
  <c r="AE103" i="20"/>
  <c r="G97" i="19"/>
  <c r="O96" i="19"/>
  <c r="S91" i="19"/>
  <c r="AD91" i="19"/>
  <c r="AF91" i="19" s="1"/>
  <c r="F93" i="19"/>
  <c r="P92" i="19"/>
  <c r="K92" i="19"/>
  <c r="F107" i="20" l="1"/>
  <c r="P106" i="20"/>
  <c r="AG105" i="20"/>
  <c r="Q105" i="20"/>
  <c r="AF105" i="20"/>
  <c r="AD105" i="20"/>
  <c r="BJ105" i="20"/>
  <c r="BP105" i="20" s="1"/>
  <c r="CB105" i="20"/>
  <c r="CC105" i="20"/>
  <c r="CG105" i="20" s="1"/>
  <c r="CH105" i="20" s="1"/>
  <c r="AE104" i="20"/>
  <c r="S92" i="19"/>
  <c r="AD92" i="19"/>
  <c r="AF92" i="19" s="1"/>
  <c r="F94" i="19"/>
  <c r="P93" i="19"/>
  <c r="K93" i="19"/>
  <c r="O97" i="19"/>
  <c r="G98" i="19"/>
  <c r="AE105" i="20" l="1"/>
  <c r="AD106" i="20"/>
  <c r="AG106" i="20"/>
  <c r="Q106" i="20"/>
  <c r="AF106" i="20"/>
  <c r="BJ106" i="20"/>
  <c r="BP106" i="20" s="1"/>
  <c r="CB106" i="20"/>
  <c r="CC106" i="20"/>
  <c r="CG106" i="20" s="1"/>
  <c r="CH106" i="20" s="1"/>
  <c r="F108" i="20"/>
  <c r="P107" i="20"/>
  <c r="S93" i="19"/>
  <c r="AD93" i="19"/>
  <c r="AF93" i="19" s="1"/>
  <c r="G99" i="19"/>
  <c r="O98" i="19"/>
  <c r="F95" i="19"/>
  <c r="P94" i="19"/>
  <c r="K94" i="19"/>
  <c r="AD107" i="20" l="1"/>
  <c r="AG107" i="20"/>
  <c r="AF107" i="20"/>
  <c r="Q107" i="20"/>
  <c r="CB107" i="20"/>
  <c r="BJ107" i="20"/>
  <c r="BP107" i="20" s="1"/>
  <c r="CC107" i="20"/>
  <c r="CG107" i="20" s="1"/>
  <c r="CH107" i="20" s="1"/>
  <c r="AE106" i="20"/>
  <c r="F109" i="20"/>
  <c r="P108" i="20"/>
  <c r="S94" i="19"/>
  <c r="AD94" i="19"/>
  <c r="AF94" i="19" s="1"/>
  <c r="F96" i="19"/>
  <c r="P95" i="19"/>
  <c r="K95" i="19"/>
  <c r="O99" i="19"/>
  <c r="G100" i="19"/>
  <c r="AF108" i="20" l="1"/>
  <c r="AD108" i="20"/>
  <c r="AE108" i="20" s="1"/>
  <c r="Q108" i="20"/>
  <c r="AG108" i="20"/>
  <c r="CB108" i="20"/>
  <c r="BJ108" i="20"/>
  <c r="BP108" i="20" s="1"/>
  <c r="CC108" i="20"/>
  <c r="CG108" i="20" s="1"/>
  <c r="CH108" i="20" s="1"/>
  <c r="F110" i="20"/>
  <c r="P109" i="20"/>
  <c r="AE107" i="20"/>
  <c r="S95" i="19"/>
  <c r="AD95" i="19"/>
  <c r="AF95" i="19" s="1"/>
  <c r="G101" i="19"/>
  <c r="O100" i="19"/>
  <c r="P96" i="19"/>
  <c r="AD96" i="19" s="1"/>
  <c r="AF96" i="19" s="1"/>
  <c r="F97" i="19"/>
  <c r="P110" i="20" l="1"/>
  <c r="F111" i="20"/>
  <c r="AD109" i="20"/>
  <c r="AG109" i="20"/>
  <c r="Q109" i="20"/>
  <c r="AF109" i="20"/>
  <c r="CB109" i="20"/>
  <c r="CC109" i="20"/>
  <c r="CG109" i="20" s="1"/>
  <c r="CH109" i="20" s="1"/>
  <c r="BJ109" i="20"/>
  <c r="BP109" i="20" s="1"/>
  <c r="F98" i="19"/>
  <c r="P97" i="19"/>
  <c r="AD97" i="19" s="1"/>
  <c r="AF97" i="19" s="1"/>
  <c r="O101" i="19"/>
  <c r="G102" i="19"/>
  <c r="AE109" i="20" l="1"/>
  <c r="F112" i="20"/>
  <c r="P111" i="20"/>
  <c r="AG110" i="20"/>
  <c r="Q110" i="20"/>
  <c r="AF110" i="20"/>
  <c r="AD110" i="20"/>
  <c r="AE110" i="20" s="1"/>
  <c r="CB110" i="20"/>
  <c r="CC110" i="20"/>
  <c r="CG110" i="20" s="1"/>
  <c r="CH110" i="20" s="1"/>
  <c r="BJ110" i="20"/>
  <c r="BP110" i="20" s="1"/>
  <c r="G103" i="19"/>
  <c r="O102" i="19"/>
  <c r="P98" i="19"/>
  <c r="AD98" i="19" s="1"/>
  <c r="AF98" i="19" s="1"/>
  <c r="F99" i="19"/>
  <c r="AF111" i="20" l="1"/>
  <c r="AD111" i="20"/>
  <c r="AE111" i="20" s="1"/>
  <c r="AG111" i="20"/>
  <c r="Q111" i="20"/>
  <c r="CB111" i="20"/>
  <c r="CC111" i="20"/>
  <c r="CG111" i="20" s="1"/>
  <c r="BJ111" i="20"/>
  <c r="BP111" i="20" s="1"/>
  <c r="P112" i="20"/>
  <c r="F113" i="20"/>
  <c r="F100" i="19"/>
  <c r="F101" i="19" s="1"/>
  <c r="P99" i="19"/>
  <c r="AD99" i="19" s="1"/>
  <c r="AF99" i="19" s="1"/>
  <c r="O103" i="19"/>
  <c r="G104" i="19"/>
  <c r="AD112" i="20" l="1"/>
  <c r="AF112" i="20"/>
  <c r="AG112" i="20"/>
  <c r="Q112" i="20"/>
  <c r="BJ112" i="20"/>
  <c r="BP112" i="20" s="1"/>
  <c r="CH111" i="20"/>
  <c r="G105" i="19"/>
  <c r="O104" i="19"/>
  <c r="P100" i="19"/>
  <c r="AD100" i="19" s="1"/>
  <c r="AF100" i="19" s="1"/>
  <c r="AE112" i="20" l="1"/>
  <c r="F102" i="19"/>
  <c r="F103" i="19" s="1"/>
  <c r="P101" i="19"/>
  <c r="AD101" i="19" s="1"/>
  <c r="AF101" i="19" s="1"/>
  <c r="O105" i="19"/>
  <c r="G106" i="19"/>
  <c r="G107" i="19" l="1"/>
  <c r="O106" i="19"/>
  <c r="P102" i="19"/>
  <c r="AD102" i="19" s="1"/>
  <c r="AF102" i="19" s="1"/>
  <c r="F104" i="19" l="1"/>
  <c r="P103" i="19"/>
  <c r="AD103" i="19" s="1"/>
  <c r="AF103" i="19" s="1"/>
  <c r="O107" i="19"/>
  <c r="G108" i="19"/>
  <c r="G109" i="19" l="1"/>
  <c r="O109" i="19" s="1"/>
  <c r="O108" i="19"/>
  <c r="P104" i="19"/>
  <c r="AD104" i="19" s="1"/>
  <c r="AF104" i="19" s="1"/>
  <c r="F105" i="19"/>
  <c r="F106" i="19" l="1"/>
  <c r="P105" i="19"/>
  <c r="AD105" i="19" s="1"/>
  <c r="AF105" i="19" s="1"/>
  <c r="P106" i="19" l="1"/>
  <c r="AD106" i="19" s="1"/>
  <c r="AF106" i="19" s="1"/>
  <c r="F107" i="19"/>
  <c r="F108" i="19" l="1"/>
  <c r="F109" i="19" s="1"/>
  <c r="P109" i="19" s="1"/>
  <c r="AD109" i="19" s="1"/>
  <c r="AF109" i="19" s="1"/>
  <c r="P107" i="19"/>
  <c r="AD107" i="19" s="1"/>
  <c r="AF107" i="19" s="1"/>
  <c r="P108" i="19" l="1"/>
  <c r="AD108" i="19" s="1"/>
  <c r="AF108" i="19" s="1"/>
  <c r="CP93" i="8" l="1"/>
  <c r="BG17" i="5"/>
  <c r="BG16" i="5"/>
  <c r="BG15" i="5"/>
  <c r="BG14" i="5"/>
  <c r="BG13" i="5"/>
  <c r="BG12" i="5"/>
  <c r="BG11" i="5"/>
  <c r="BG10" i="5"/>
  <c r="BG9" i="5"/>
  <c r="BG8" i="5"/>
  <c r="BG7" i="5"/>
  <c r="AA16" i="7"/>
  <c r="AG16" i="7" s="1"/>
  <c r="AA17" i="7"/>
  <c r="AA18" i="7"/>
  <c r="AA19" i="7"/>
  <c r="AA20" i="7"/>
  <c r="AA21" i="7"/>
  <c r="AA22" i="7"/>
  <c r="AA23" i="7"/>
  <c r="AA24" i="7"/>
  <c r="AA25" i="7"/>
  <c r="AA26" i="7"/>
  <c r="AA27" i="7"/>
  <c r="AA28" i="7"/>
  <c r="AG28" i="7" s="1"/>
  <c r="AG29" i="7"/>
  <c r="BC19" i="5"/>
  <c r="BJ19" i="5" s="1"/>
  <c r="R16" i="7" s="1"/>
  <c r="BC20" i="5"/>
  <c r="BJ20" i="5" s="1"/>
  <c r="R17" i="7" s="1"/>
  <c r="BC21" i="5"/>
  <c r="BJ21" i="5" s="1"/>
  <c r="R18" i="7" s="1"/>
  <c r="BC22" i="5"/>
  <c r="BJ22" i="5" s="1"/>
  <c r="R19" i="7" s="1"/>
  <c r="BC23" i="5"/>
  <c r="BJ23" i="5" s="1"/>
  <c r="R20" i="7" s="1"/>
  <c r="BC24" i="5"/>
  <c r="BJ24" i="5" s="1"/>
  <c r="R21" i="7" s="1"/>
  <c r="BC25" i="5"/>
  <c r="BJ25" i="5" s="1"/>
  <c r="R22" i="7" s="1"/>
  <c r="BC26" i="5"/>
  <c r="BJ26" i="5" s="1"/>
  <c r="R23" i="7" s="1"/>
  <c r="BC27" i="5"/>
  <c r="BJ27" i="5" s="1"/>
  <c r="R24" i="7" s="1"/>
  <c r="BC28" i="5"/>
  <c r="BJ28" i="5" s="1"/>
  <c r="R25" i="7" s="1"/>
  <c r="BC29" i="5"/>
  <c r="BJ29" i="5" s="1"/>
  <c r="R26" i="7" s="1"/>
  <c r="BC30" i="5"/>
  <c r="BJ30" i="5" s="1"/>
  <c r="R27" i="7" s="1"/>
  <c r="BJ31" i="5"/>
  <c r="R28" i="7" s="1"/>
  <c r="BJ32" i="5"/>
  <c r="R29" i="7" s="1"/>
  <c r="BB8" i="5"/>
  <c r="BB9" i="5"/>
  <c r="BB10" i="5"/>
  <c r="BB11" i="5"/>
  <c r="BB12" i="5"/>
  <c r="BB13" i="5"/>
  <c r="BB14" i="5"/>
  <c r="BB15" i="5"/>
  <c r="BB16" i="5"/>
  <c r="BB17" i="5"/>
  <c r="BB7" i="5"/>
  <c r="BF5" i="7"/>
  <c r="BG5" i="7"/>
  <c r="BF6" i="7"/>
  <c r="BG6" i="7"/>
  <c r="BF7" i="7"/>
  <c r="BG7" i="7"/>
  <c r="BF8" i="7"/>
  <c r="BG8" i="7"/>
  <c r="BF9" i="7"/>
  <c r="BG9" i="7"/>
  <c r="BF10" i="7"/>
  <c r="BG10" i="7"/>
  <c r="BG11" i="7"/>
  <c r="BF12" i="7"/>
  <c r="BG12" i="7"/>
  <c r="BF13" i="7"/>
  <c r="BG13" i="7"/>
  <c r="BF14" i="7"/>
  <c r="BG14" i="7"/>
  <c r="BF15" i="7"/>
  <c r="BG15" i="7"/>
  <c r="BG4" i="7"/>
  <c r="BF4" i="7"/>
  <c r="AE5" i="7"/>
  <c r="AE6" i="7"/>
  <c r="AE7" i="7"/>
  <c r="AE8" i="7"/>
  <c r="AE9" i="7"/>
  <c r="AE10" i="7"/>
  <c r="AE11" i="7"/>
  <c r="AE12" i="7"/>
  <c r="AE13" i="7"/>
  <c r="AE14" i="7"/>
  <c r="AE15" i="7"/>
  <c r="AH15" i="7" s="1"/>
  <c r="AE4" i="7"/>
  <c r="AH4" i="7" s="1"/>
  <c r="AD5" i="7"/>
  <c r="AD6" i="7"/>
  <c r="AD7" i="7"/>
  <c r="AD8" i="7"/>
  <c r="AD9" i="7"/>
  <c r="AD10" i="7"/>
  <c r="AD11" i="7"/>
  <c r="AD12" i="7"/>
  <c r="AG12" i="7" s="1"/>
  <c r="AD13" i="7"/>
  <c r="AG13" i="7" s="1"/>
  <c r="AD14" i="7"/>
  <c r="AD15" i="7"/>
  <c r="AG15" i="7" s="1"/>
  <c r="AD4" i="7"/>
  <c r="AG4" i="7" s="1"/>
  <c r="AW7" i="5"/>
  <c r="AW8" i="5"/>
  <c r="AW9" i="5"/>
  <c r="AW10" i="5"/>
  <c r="AW11" i="5"/>
  <c r="AW12" i="5"/>
  <c r="AW13" i="5"/>
  <c r="AW14" i="5"/>
  <c r="AW15" i="5"/>
  <c r="AW16" i="5"/>
  <c r="AW17" i="5"/>
  <c r="AM7" i="5"/>
  <c r="AM8" i="5"/>
  <c r="AM9" i="5"/>
  <c r="AM10" i="5"/>
  <c r="AM11" i="5"/>
  <c r="AM12" i="5"/>
  <c r="AM13" i="5"/>
  <c r="AM14" i="5"/>
  <c r="AM15" i="5"/>
  <c r="AM16" i="5"/>
  <c r="AM17" i="5"/>
  <c r="AW18" i="5"/>
  <c r="AS19" i="5"/>
  <c r="AZ19" i="5" s="1"/>
  <c r="T16" i="7" s="1"/>
  <c r="AB16" i="7" s="1"/>
  <c r="AH16" i="7" s="1"/>
  <c r="AS20" i="5"/>
  <c r="AZ20" i="5" s="1"/>
  <c r="T17" i="7" s="1"/>
  <c r="AB17" i="7" s="1"/>
  <c r="AH17" i="7" s="1"/>
  <c r="AS21" i="5"/>
  <c r="AZ21" i="5" s="1"/>
  <c r="T18" i="7" s="1"/>
  <c r="AB18" i="7" s="1"/>
  <c r="AH18" i="7" s="1"/>
  <c r="AS22" i="5"/>
  <c r="AZ22" i="5" s="1"/>
  <c r="T19" i="7" s="1"/>
  <c r="AB19" i="7" s="1"/>
  <c r="AH19" i="7" s="1"/>
  <c r="AS23" i="5"/>
  <c r="AZ23" i="5" s="1"/>
  <c r="T20" i="7" s="1"/>
  <c r="AB20" i="7" s="1"/>
  <c r="AH20" i="7" s="1"/>
  <c r="AS24" i="5"/>
  <c r="AZ24" i="5" s="1"/>
  <c r="T21" i="7" s="1"/>
  <c r="AB21" i="7" s="1"/>
  <c r="AH21" i="7" s="1"/>
  <c r="AS25" i="5"/>
  <c r="AZ25" i="5" s="1"/>
  <c r="T22" i="7" s="1"/>
  <c r="AB22" i="7" s="1"/>
  <c r="AH22" i="7" s="1"/>
  <c r="AS26" i="5"/>
  <c r="AZ26" i="5" s="1"/>
  <c r="T23" i="7" s="1"/>
  <c r="AB23" i="7" s="1"/>
  <c r="AH23" i="7" s="1"/>
  <c r="AS27" i="5"/>
  <c r="AZ27" i="5" s="1"/>
  <c r="T24" i="7" s="1"/>
  <c r="AB24" i="7" s="1"/>
  <c r="AH24" i="7" s="1"/>
  <c r="AS28" i="5"/>
  <c r="AZ28" i="5" s="1"/>
  <c r="T25" i="7" s="1"/>
  <c r="AB25" i="7" s="1"/>
  <c r="AH25" i="7" s="1"/>
  <c r="AS29" i="5"/>
  <c r="AZ29" i="5" s="1"/>
  <c r="T26" i="7" s="1"/>
  <c r="AB26" i="7" s="1"/>
  <c r="AH26" i="7" s="1"/>
  <c r="AS30" i="5"/>
  <c r="AZ30" i="5" s="1"/>
  <c r="T27" i="7" s="1"/>
  <c r="AB27" i="7" s="1"/>
  <c r="AH27" i="7" s="1"/>
  <c r="AZ31" i="5"/>
  <c r="T28" i="7" s="1"/>
  <c r="AB28" i="7" s="1"/>
  <c r="AH28" i="7" s="1"/>
  <c r="AJ28" i="7" s="1"/>
  <c r="AZ32" i="5"/>
  <c r="T29" i="7" s="1"/>
  <c r="AB29" i="7" s="1"/>
  <c r="AH29" i="7" s="1"/>
  <c r="AS18" i="5"/>
  <c r="AR8" i="5"/>
  <c r="AR9" i="5"/>
  <c r="AR10" i="5"/>
  <c r="AR11" i="5"/>
  <c r="AR12" i="5"/>
  <c r="AR13" i="5"/>
  <c r="AR14" i="5"/>
  <c r="AR15" i="5"/>
  <c r="AR16" i="5"/>
  <c r="AR17" i="5"/>
  <c r="AR18" i="5"/>
  <c r="AR7" i="5"/>
  <c r="AI19" i="5"/>
  <c r="AP19" i="5" s="1"/>
  <c r="S16" i="7" s="1"/>
  <c r="AI20" i="5"/>
  <c r="AP20" i="5" s="1"/>
  <c r="S17" i="7" s="1"/>
  <c r="AI21" i="5"/>
  <c r="AP21" i="5" s="1"/>
  <c r="S18" i="7" s="1"/>
  <c r="AI22" i="5"/>
  <c r="AP22" i="5" s="1"/>
  <c r="S19" i="7" s="1"/>
  <c r="AI23" i="5"/>
  <c r="AP23" i="5" s="1"/>
  <c r="S20" i="7" s="1"/>
  <c r="AI24" i="5"/>
  <c r="AP24" i="5" s="1"/>
  <c r="S21" i="7" s="1"/>
  <c r="AI25" i="5"/>
  <c r="AP25" i="5" s="1"/>
  <c r="S22" i="7" s="1"/>
  <c r="AI26" i="5"/>
  <c r="AP26" i="5" s="1"/>
  <c r="S23" i="7" s="1"/>
  <c r="AI27" i="5"/>
  <c r="AP27" i="5" s="1"/>
  <c r="S24" i="7" s="1"/>
  <c r="AI28" i="5"/>
  <c r="AP28" i="5" s="1"/>
  <c r="S25" i="7" s="1"/>
  <c r="AI29" i="5"/>
  <c r="AP29" i="5" s="1"/>
  <c r="S26" i="7" s="1"/>
  <c r="AI30" i="5"/>
  <c r="AP30" i="5" s="1"/>
  <c r="S27" i="7" s="1"/>
  <c r="AI31" i="5"/>
  <c r="AP31" i="5" s="1"/>
  <c r="S28" i="7" s="1"/>
  <c r="AI32" i="5"/>
  <c r="AP32" i="5" s="1"/>
  <c r="S29" i="7" s="1"/>
  <c r="AI18" i="5"/>
  <c r="AP18" i="5" s="1"/>
  <c r="S15" i="7" s="1"/>
  <c r="AM18" i="5"/>
  <c r="AG8" i="7" l="1"/>
  <c r="AI32" i="7"/>
  <c r="AL32" i="7" s="1"/>
  <c r="AI31" i="7"/>
  <c r="AL31" i="7" s="1"/>
  <c r="AJ30" i="7"/>
  <c r="AM30" i="7" s="1"/>
  <c r="AJ31" i="7"/>
  <c r="AM31" i="7" s="1"/>
  <c r="AJ32" i="7"/>
  <c r="AM32" i="7" s="1"/>
  <c r="AG14" i="7"/>
  <c r="AG10" i="7"/>
  <c r="AI10" i="7" s="1"/>
  <c r="AH14" i="7"/>
  <c r="AI4" i="7"/>
  <c r="AI30" i="7"/>
  <c r="AL30" i="7" s="1"/>
  <c r="AI29" i="7"/>
  <c r="AL29" i="7" s="1"/>
  <c r="AG9" i="7"/>
  <c r="AI9" i="7" s="1"/>
  <c r="AG5" i="7"/>
  <c r="AI5" i="7" s="1"/>
  <c r="AJ29" i="7"/>
  <c r="AG11" i="7"/>
  <c r="AI11" i="7" s="1"/>
  <c r="AG7" i="7"/>
  <c r="BH13" i="5"/>
  <c r="BJ13" i="5" s="1"/>
  <c r="R10" i="7" s="1"/>
  <c r="AG6" i="7"/>
  <c r="AI6" i="7" s="1"/>
  <c r="AH12" i="7"/>
  <c r="AH10" i="7"/>
  <c r="AH8" i="7"/>
  <c r="AH6" i="7"/>
  <c r="AH13" i="7"/>
  <c r="AH11" i="7"/>
  <c r="AH9" i="7"/>
  <c r="AH7" i="7"/>
  <c r="AH5" i="7"/>
  <c r="AI14" i="7"/>
  <c r="AI12" i="7"/>
  <c r="AI8" i="7"/>
  <c r="AI7" i="7"/>
  <c r="AI15" i="7"/>
  <c r="AI13" i="7"/>
  <c r="AU18" i="5"/>
  <c r="AV18" i="5" s="1"/>
  <c r="AX18" i="5" s="1"/>
  <c r="AZ18" i="5" s="1"/>
  <c r="T15" i="7" s="1"/>
  <c r="AB15" i="7" s="1"/>
  <c r="AK18" i="5"/>
  <c r="AL18" i="5" s="1"/>
  <c r="AN30" i="7" l="1"/>
  <c r="AV30" i="7" s="1"/>
  <c r="AN31" i="7"/>
  <c r="AT31" i="7" s="1"/>
  <c r="AL10" i="7"/>
  <c r="AN32" i="7"/>
  <c r="AV32" i="7" s="1"/>
  <c r="BH12" i="5"/>
  <c r="BJ12" i="5" s="1"/>
  <c r="R9" i="7" s="1"/>
  <c r="AL9" i="7" s="1"/>
  <c r="BH14" i="5"/>
  <c r="BJ14" i="5" s="1"/>
  <c r="R11" i="7" s="1"/>
  <c r="AL11" i="7" s="1"/>
  <c r="BH11" i="5"/>
  <c r="BJ11" i="5" s="1"/>
  <c r="R8" i="7" s="1"/>
  <c r="AL8" i="7" s="1"/>
  <c r="BH17" i="5"/>
  <c r="BJ17" i="5" s="1"/>
  <c r="R14" i="7" s="1"/>
  <c r="AL14" i="7" s="1"/>
  <c r="BH8" i="5"/>
  <c r="BJ8" i="5" s="1"/>
  <c r="R5" i="7" s="1"/>
  <c r="AL5" i="7" s="1"/>
  <c r="BH16" i="5"/>
  <c r="BJ16" i="5" s="1"/>
  <c r="R13" i="7" s="1"/>
  <c r="AL13" i="7" s="1"/>
  <c r="BH15" i="5"/>
  <c r="BJ15" i="5" s="1"/>
  <c r="R12" i="7" s="1"/>
  <c r="AL12" i="7" s="1"/>
  <c r="BH10" i="5"/>
  <c r="BJ10" i="5" s="1"/>
  <c r="R7" i="7" s="1"/>
  <c r="AL7" i="7" s="1"/>
  <c r="R15" i="7"/>
  <c r="AL15" i="7" s="1"/>
  <c r="BH7" i="5"/>
  <c r="BJ7" i="5" s="1"/>
  <c r="R4" i="7" s="1"/>
  <c r="AL4" i="7" s="1"/>
  <c r="BH9" i="5"/>
  <c r="BJ9" i="5" s="1"/>
  <c r="R6" i="7" s="1"/>
  <c r="AL6" i="7" s="1"/>
  <c r="AX11" i="5"/>
  <c r="AZ11" i="5" s="1"/>
  <c r="T8" i="7" s="1"/>
  <c r="AX7" i="5"/>
  <c r="AZ7" i="5" s="1"/>
  <c r="T4" i="7" s="1"/>
  <c r="AX9" i="5"/>
  <c r="AZ9" i="5" s="1"/>
  <c r="T6" i="7" s="1"/>
  <c r="AX13" i="5"/>
  <c r="AZ13" i="5" s="1"/>
  <c r="T10" i="7" s="1"/>
  <c r="AX15" i="5"/>
  <c r="AZ15" i="5" s="1"/>
  <c r="T12" i="7" s="1"/>
  <c r="AX8" i="5"/>
  <c r="AZ8" i="5" s="1"/>
  <c r="T5" i="7" s="1"/>
  <c r="AX12" i="5"/>
  <c r="AZ12" i="5" s="1"/>
  <c r="T9" i="7" s="1"/>
  <c r="AX16" i="5"/>
  <c r="AZ16" i="5" s="1"/>
  <c r="T13" i="7" s="1"/>
  <c r="AX17" i="5"/>
  <c r="AZ17" i="5" s="1"/>
  <c r="T14" i="7" s="1"/>
  <c r="AX10" i="5"/>
  <c r="AZ10" i="5" s="1"/>
  <c r="T7" i="7" s="1"/>
  <c r="AX14" i="5"/>
  <c r="AZ14" i="5" s="1"/>
  <c r="T11" i="7" s="1"/>
  <c r="AN7" i="5"/>
  <c r="AP7" i="5" s="1"/>
  <c r="S4" i="7" s="1"/>
  <c r="AN9" i="5"/>
  <c r="AP9" i="5" s="1"/>
  <c r="S6" i="7" s="1"/>
  <c r="AN11" i="5"/>
  <c r="AP11" i="5" s="1"/>
  <c r="S8" i="7" s="1"/>
  <c r="AN13" i="5"/>
  <c r="AP13" i="5" s="1"/>
  <c r="S10" i="7" s="1"/>
  <c r="AN15" i="5"/>
  <c r="AP15" i="5" s="1"/>
  <c r="S12" i="7" s="1"/>
  <c r="AN17" i="5"/>
  <c r="AP17" i="5" s="1"/>
  <c r="S14" i="7" s="1"/>
  <c r="AN8" i="5"/>
  <c r="AP8" i="5" s="1"/>
  <c r="S5" i="7" s="1"/>
  <c r="AN10" i="5"/>
  <c r="AP10" i="5" s="1"/>
  <c r="S7" i="7" s="1"/>
  <c r="AN12" i="5"/>
  <c r="AP12" i="5" s="1"/>
  <c r="S9" i="7" s="1"/>
  <c r="AN14" i="5"/>
  <c r="AP14" i="5" s="1"/>
  <c r="S11" i="7" s="1"/>
  <c r="AN16" i="5"/>
  <c r="AP16" i="5" s="1"/>
  <c r="S13" i="7" s="1"/>
  <c r="AN18" i="5"/>
  <c r="CI85" i="13"/>
  <c r="CJ86" i="13"/>
  <c r="DX127" i="9"/>
  <c r="DY128" i="9"/>
  <c r="DW126" i="9"/>
  <c r="DV125" i="9"/>
  <c r="DX127" i="8"/>
  <c r="DW126" i="8"/>
  <c r="DV125" i="8"/>
  <c r="AT32" i="7" l="1"/>
  <c r="AU31" i="7"/>
  <c r="AU32" i="7"/>
  <c r="AT30" i="7"/>
  <c r="AV31" i="7"/>
  <c r="AO31" i="7"/>
  <c r="AU30" i="7"/>
  <c r="N33" i="3"/>
  <c r="N9" i="3"/>
  <c r="C33" i="3"/>
  <c r="K31" i="6"/>
  <c r="O31" i="6" s="1"/>
  <c r="C32" i="3"/>
  <c r="AE19" i="5"/>
  <c r="H18" i="6" s="1"/>
  <c r="AE20" i="5"/>
  <c r="H19" i="6" s="1"/>
  <c r="AE21" i="5"/>
  <c r="H20" i="6" s="1"/>
  <c r="AE22" i="5"/>
  <c r="H21" i="6" s="1"/>
  <c r="AE23" i="5"/>
  <c r="H22" i="6" s="1"/>
  <c r="AE24" i="5"/>
  <c r="H23" i="6" s="1"/>
  <c r="AE25" i="5"/>
  <c r="H24" i="6" s="1"/>
  <c r="AE26" i="5"/>
  <c r="H25" i="6" s="1"/>
  <c r="AE27" i="5"/>
  <c r="H26" i="6" s="1"/>
  <c r="AE28" i="5"/>
  <c r="H27" i="6" s="1"/>
  <c r="AE29" i="5"/>
  <c r="H28" i="6" s="1"/>
  <c r="AE30" i="5"/>
  <c r="H29" i="6" s="1"/>
  <c r="AE31" i="5"/>
  <c r="H30" i="6" s="1"/>
  <c r="AB7" i="5"/>
  <c r="AB8" i="5"/>
  <c r="AB9" i="5"/>
  <c r="AB10" i="5"/>
  <c r="AB11" i="5"/>
  <c r="AB12" i="5"/>
  <c r="AB13" i="5"/>
  <c r="AB14" i="5"/>
  <c r="AB15" i="5"/>
  <c r="AB16" i="5"/>
  <c r="AB17" i="5"/>
  <c r="AB18" i="5"/>
  <c r="Z18" i="5"/>
  <c r="AA18" i="5" s="1"/>
  <c r="AC18" i="5" s="1"/>
  <c r="AE18" i="5" s="1"/>
  <c r="H17" i="6" s="1"/>
  <c r="U18" i="5"/>
  <c r="G17" i="6" s="1"/>
  <c r="U19" i="5"/>
  <c r="G18" i="6" s="1"/>
  <c r="U20" i="5"/>
  <c r="G19" i="6" s="1"/>
  <c r="U21" i="5"/>
  <c r="G20" i="6" s="1"/>
  <c r="U22" i="5"/>
  <c r="G21" i="6" s="1"/>
  <c r="U23" i="5"/>
  <c r="G22" i="6" s="1"/>
  <c r="U24" i="5"/>
  <c r="G23" i="6" s="1"/>
  <c r="U25" i="5"/>
  <c r="G24" i="6" s="1"/>
  <c r="U26" i="5"/>
  <c r="G25" i="6" s="1"/>
  <c r="U27" i="5"/>
  <c r="G26" i="6" s="1"/>
  <c r="U28" i="5"/>
  <c r="G27" i="6" s="1"/>
  <c r="U29" i="5"/>
  <c r="G28" i="6" s="1"/>
  <c r="U30" i="5"/>
  <c r="G29" i="6" s="1"/>
  <c r="K29" i="6" s="1"/>
  <c r="U31" i="5"/>
  <c r="G30" i="6" s="1"/>
  <c r="R9" i="5"/>
  <c r="R12" i="5"/>
  <c r="R7" i="5"/>
  <c r="R8" i="5"/>
  <c r="R10" i="5"/>
  <c r="R11" i="5"/>
  <c r="R13" i="5"/>
  <c r="R14" i="5"/>
  <c r="R15" i="5"/>
  <c r="R16" i="5"/>
  <c r="R17" i="5"/>
  <c r="R18" i="5"/>
  <c r="K19" i="5"/>
  <c r="I18" i="6" s="1"/>
  <c r="C20" i="3" s="1"/>
  <c r="K20" i="5"/>
  <c r="I19" i="6" s="1"/>
  <c r="C21" i="3" s="1"/>
  <c r="V21" i="3" s="1"/>
  <c r="K21" i="5"/>
  <c r="I20" i="6" s="1"/>
  <c r="C22" i="3" s="1"/>
  <c r="K22" i="5"/>
  <c r="I21" i="6" s="1"/>
  <c r="C23" i="3" s="1"/>
  <c r="K23" i="5"/>
  <c r="K24" i="5"/>
  <c r="K25" i="5"/>
  <c r="K26" i="5"/>
  <c r="K27" i="5"/>
  <c r="K28" i="5"/>
  <c r="I27" i="6" s="1"/>
  <c r="K29" i="5"/>
  <c r="I28" i="6" s="1"/>
  <c r="K30" i="5"/>
  <c r="K18" i="5"/>
  <c r="I17" i="6" s="1"/>
  <c r="C19" i="3" s="1"/>
  <c r="H7" i="5"/>
  <c r="H8" i="5"/>
  <c r="H9" i="5"/>
  <c r="H10" i="5"/>
  <c r="H11" i="5"/>
  <c r="H12" i="5"/>
  <c r="H13" i="5"/>
  <c r="H14" i="5"/>
  <c r="H15" i="5"/>
  <c r="H16" i="5"/>
  <c r="H17" i="5"/>
  <c r="H18" i="5"/>
  <c r="P18" i="5"/>
  <c r="F18" i="5"/>
  <c r="AE18" i="4"/>
  <c r="D17" i="6" s="1"/>
  <c r="AE19" i="4"/>
  <c r="D18" i="6" s="1"/>
  <c r="AE20" i="4"/>
  <c r="D19" i="6" s="1"/>
  <c r="AE21" i="4"/>
  <c r="D20" i="6" s="1"/>
  <c r="AE22" i="4"/>
  <c r="D21" i="6" s="1"/>
  <c r="AE23" i="4"/>
  <c r="D22" i="6" s="1"/>
  <c r="AE24" i="4"/>
  <c r="D23" i="6" s="1"/>
  <c r="AE25" i="4"/>
  <c r="D24" i="6" s="1"/>
  <c r="AE26" i="4"/>
  <c r="D25" i="6" s="1"/>
  <c r="AE27" i="4"/>
  <c r="D26" i="6" s="1"/>
  <c r="AE28" i="4"/>
  <c r="D27" i="6" s="1"/>
  <c r="AE29" i="4"/>
  <c r="D28" i="6" s="1"/>
  <c r="AE30" i="4"/>
  <c r="D29" i="6" s="1"/>
  <c r="L29" i="6" s="1"/>
  <c r="AB18" i="4"/>
  <c r="AB7" i="4"/>
  <c r="AB8" i="4"/>
  <c r="AB9" i="4"/>
  <c r="AB10" i="4"/>
  <c r="AB11" i="4"/>
  <c r="AB12" i="4"/>
  <c r="AB13" i="4"/>
  <c r="AB14" i="4"/>
  <c r="AB15" i="4"/>
  <c r="AB16" i="4"/>
  <c r="AB17" i="4"/>
  <c r="Z18" i="4"/>
  <c r="AA18" i="4" s="1"/>
  <c r="U18" i="4"/>
  <c r="C17" i="6" s="1"/>
  <c r="U19" i="4"/>
  <c r="C18" i="6" s="1"/>
  <c r="U20" i="4"/>
  <c r="C19" i="6" s="1"/>
  <c r="U21" i="4"/>
  <c r="C20" i="6" s="1"/>
  <c r="U22" i="4"/>
  <c r="C21" i="6" s="1"/>
  <c r="U23" i="4"/>
  <c r="C22" i="6" s="1"/>
  <c r="U24" i="4"/>
  <c r="C23" i="6" s="1"/>
  <c r="U25" i="4"/>
  <c r="C24" i="6" s="1"/>
  <c r="U26" i="4"/>
  <c r="C25" i="6" s="1"/>
  <c r="U27" i="4"/>
  <c r="C26" i="6" s="1"/>
  <c r="U28" i="4"/>
  <c r="U29" i="4"/>
  <c r="U30" i="4"/>
  <c r="K18" i="4"/>
  <c r="E17" i="6" s="1"/>
  <c r="K19" i="4"/>
  <c r="E18" i="6" s="1"/>
  <c r="K20" i="4"/>
  <c r="E19" i="6" s="1"/>
  <c r="K21" i="4"/>
  <c r="E20" i="6" s="1"/>
  <c r="K22" i="4"/>
  <c r="E21" i="6" s="1"/>
  <c r="K23" i="4"/>
  <c r="E22" i="6" s="1"/>
  <c r="K24" i="4"/>
  <c r="E23" i="6" s="1"/>
  <c r="K25" i="4"/>
  <c r="E24" i="6" s="1"/>
  <c r="K26" i="4"/>
  <c r="E25" i="6" s="1"/>
  <c r="K27" i="4"/>
  <c r="K28" i="4"/>
  <c r="K29" i="4"/>
  <c r="K30" i="4"/>
  <c r="R8" i="4"/>
  <c r="R7" i="4"/>
  <c r="R9" i="4"/>
  <c r="R10" i="4"/>
  <c r="R11" i="4"/>
  <c r="R12" i="4"/>
  <c r="R13" i="4"/>
  <c r="R14" i="4"/>
  <c r="R15" i="4"/>
  <c r="R16" i="4"/>
  <c r="R17" i="4"/>
  <c r="R18" i="4"/>
  <c r="P18" i="4"/>
  <c r="Q18" i="4" s="1"/>
  <c r="F18" i="4"/>
  <c r="I11" i="4" s="1"/>
  <c r="K11" i="4" s="1"/>
  <c r="E10" i="6" s="1"/>
  <c r="H8" i="4"/>
  <c r="H9" i="4"/>
  <c r="H10" i="4"/>
  <c r="H11" i="4"/>
  <c r="H12" i="4"/>
  <c r="H13" i="4"/>
  <c r="H14" i="4"/>
  <c r="H15" i="4"/>
  <c r="H16" i="4"/>
  <c r="H17" i="4"/>
  <c r="H7" i="4"/>
  <c r="I29" i="6" l="1"/>
  <c r="C31" i="3" s="1"/>
  <c r="C30" i="3"/>
  <c r="G18" i="5"/>
  <c r="I11" i="5" s="1"/>
  <c r="K11" i="5" s="1"/>
  <c r="I10" i="6" s="1"/>
  <c r="C12" i="3" s="1"/>
  <c r="AC7" i="4"/>
  <c r="AE7" i="4" s="1"/>
  <c r="D6" i="6" s="1"/>
  <c r="AC14" i="4"/>
  <c r="AE14" i="4" s="1"/>
  <c r="D13" i="6" s="1"/>
  <c r="AC10" i="4"/>
  <c r="AE10" i="4" s="1"/>
  <c r="D9" i="6" s="1"/>
  <c r="AC18" i="4"/>
  <c r="Q18" i="5"/>
  <c r="S12" i="5" s="1"/>
  <c r="U12" i="5" s="1"/>
  <c r="G11" i="6" s="1"/>
  <c r="S9" i="4"/>
  <c r="U9" i="4" s="1"/>
  <c r="C8" i="6" s="1"/>
  <c r="S13" i="4"/>
  <c r="U13" i="4" s="1"/>
  <c r="C12" i="6" s="1"/>
  <c r="S17" i="4"/>
  <c r="U17" i="4" s="1"/>
  <c r="C16" i="6" s="1"/>
  <c r="S10" i="4"/>
  <c r="U10" i="4" s="1"/>
  <c r="C9" i="6" s="1"/>
  <c r="S14" i="4"/>
  <c r="U14" i="4" s="1"/>
  <c r="C13" i="6" s="1"/>
  <c r="S18" i="4"/>
  <c r="S12" i="4"/>
  <c r="U12" i="4" s="1"/>
  <c r="C11" i="6" s="1"/>
  <c r="S7" i="4"/>
  <c r="U7" i="4" s="1"/>
  <c r="C6" i="6" s="1"/>
  <c r="S11" i="4"/>
  <c r="U11" i="4" s="1"/>
  <c r="C10" i="6" s="1"/>
  <c r="S15" i="4"/>
  <c r="U15" i="4" s="1"/>
  <c r="C14" i="6" s="1"/>
  <c r="S8" i="4"/>
  <c r="U8" i="4" s="1"/>
  <c r="C7" i="6" s="1"/>
  <c r="S16" i="4"/>
  <c r="U16" i="4" s="1"/>
  <c r="C15" i="6" s="1"/>
  <c r="I8" i="4"/>
  <c r="K8" i="4" s="1"/>
  <c r="E7" i="6" s="1"/>
  <c r="I12" i="4"/>
  <c r="K12" i="4" s="1"/>
  <c r="E11" i="6" s="1"/>
  <c r="I16" i="4"/>
  <c r="K16" i="4" s="1"/>
  <c r="E15" i="6" s="1"/>
  <c r="I9" i="4"/>
  <c r="K9" i="4" s="1"/>
  <c r="E8" i="6" s="1"/>
  <c r="I13" i="4"/>
  <c r="K13" i="4" s="1"/>
  <c r="E12" i="6" s="1"/>
  <c r="I17" i="4"/>
  <c r="K17" i="4" s="1"/>
  <c r="E16" i="6" s="1"/>
  <c r="I10" i="4"/>
  <c r="K10" i="4" s="1"/>
  <c r="E9" i="6" s="1"/>
  <c r="I14" i="4"/>
  <c r="K14" i="4" s="1"/>
  <c r="E13" i="6" s="1"/>
  <c r="I18" i="4"/>
  <c r="I15" i="4"/>
  <c r="K15" i="4" s="1"/>
  <c r="E14" i="6" s="1"/>
  <c r="I7" i="4"/>
  <c r="K7" i="4" s="1"/>
  <c r="E6" i="6" s="1"/>
  <c r="S11" i="5"/>
  <c r="U11" i="5" s="1"/>
  <c r="G10" i="6" s="1"/>
  <c r="I24" i="6"/>
  <c r="C26" i="3" s="1"/>
  <c r="AC13" i="5"/>
  <c r="AE13" i="5" s="1"/>
  <c r="H12" i="6" s="1"/>
  <c r="AC9" i="5"/>
  <c r="AE9" i="5" s="1"/>
  <c r="H8" i="6" s="1"/>
  <c r="AC17" i="4"/>
  <c r="AE17" i="4" s="1"/>
  <c r="D16" i="6" s="1"/>
  <c r="AC13" i="4"/>
  <c r="AE13" i="4" s="1"/>
  <c r="D12" i="6" s="1"/>
  <c r="AC9" i="4"/>
  <c r="AE9" i="4" s="1"/>
  <c r="D8" i="6" s="1"/>
  <c r="C29" i="3"/>
  <c r="I23" i="6"/>
  <c r="C25" i="3" s="1"/>
  <c r="AC16" i="5"/>
  <c r="AE16" i="5" s="1"/>
  <c r="H15" i="6" s="1"/>
  <c r="AC12" i="5"/>
  <c r="AE12" i="5" s="1"/>
  <c r="H11" i="6" s="1"/>
  <c r="AC8" i="5"/>
  <c r="AE8" i="5" s="1"/>
  <c r="H7" i="6" s="1"/>
  <c r="AC16" i="4"/>
  <c r="AE16" i="4" s="1"/>
  <c r="D15" i="6" s="1"/>
  <c r="AC12" i="4"/>
  <c r="AE12" i="4" s="1"/>
  <c r="D11" i="6" s="1"/>
  <c r="AC8" i="4"/>
  <c r="AE8" i="4" s="1"/>
  <c r="D7" i="6" s="1"/>
  <c r="I26" i="6"/>
  <c r="C28" i="3" s="1"/>
  <c r="I22" i="6"/>
  <c r="C24" i="3" s="1"/>
  <c r="AC15" i="5"/>
  <c r="AE15" i="5" s="1"/>
  <c r="H14" i="6" s="1"/>
  <c r="AC11" i="5"/>
  <c r="AE11" i="5" s="1"/>
  <c r="H10" i="6" s="1"/>
  <c r="AC7" i="5"/>
  <c r="AE7" i="5" s="1"/>
  <c r="H6" i="6" s="1"/>
  <c r="AC15" i="4"/>
  <c r="AE15" i="4" s="1"/>
  <c r="D14" i="6" s="1"/>
  <c r="AC11" i="4"/>
  <c r="AE11" i="4" s="1"/>
  <c r="D10" i="6" s="1"/>
  <c r="I25" i="6"/>
  <c r="C27" i="3" s="1"/>
  <c r="AC14" i="5"/>
  <c r="AE14" i="5" s="1"/>
  <c r="H13" i="6" s="1"/>
  <c r="AC10" i="5"/>
  <c r="AE10" i="5" s="1"/>
  <c r="H9" i="6" s="1"/>
  <c r="AC17" i="5"/>
  <c r="AE17" i="5" s="1"/>
  <c r="H16" i="6" s="1"/>
  <c r="AN33" i="3"/>
  <c r="I7" i="5"/>
  <c r="K7" i="5" s="1"/>
  <c r="I9" i="5"/>
  <c r="K9" i="5" s="1"/>
  <c r="I8" i="6" s="1"/>
  <c r="C10" i="3" s="1"/>
  <c r="I12" i="5"/>
  <c r="K12" i="5" s="1"/>
  <c r="I11" i="6" s="1"/>
  <c r="C13" i="3" s="1"/>
  <c r="I14" i="5"/>
  <c r="K14" i="5" s="1"/>
  <c r="I13" i="6" s="1"/>
  <c r="C15" i="3" s="1"/>
  <c r="M33" i="3"/>
  <c r="I17" i="5" l="1"/>
  <c r="K17" i="5" s="1"/>
  <c r="I16" i="6" s="1"/>
  <c r="C18" i="3" s="1"/>
  <c r="I15" i="5"/>
  <c r="K15" i="5" s="1"/>
  <c r="I14" i="6" s="1"/>
  <c r="C16" i="3" s="1"/>
  <c r="I6" i="6"/>
  <c r="M6" i="6" s="1"/>
  <c r="I18" i="5"/>
  <c r="I10" i="5"/>
  <c r="K10" i="5" s="1"/>
  <c r="I9" i="6" s="1"/>
  <c r="C11" i="3" s="1"/>
  <c r="I13" i="5"/>
  <c r="K13" i="5" s="1"/>
  <c r="I12" i="6" s="1"/>
  <c r="C14" i="3" s="1"/>
  <c r="I16" i="5"/>
  <c r="K16" i="5" s="1"/>
  <c r="I15" i="6" s="1"/>
  <c r="C17" i="3" s="1"/>
  <c r="I8" i="5"/>
  <c r="K8" i="5" s="1"/>
  <c r="I7" i="6" s="1"/>
  <c r="C9" i="3" s="1"/>
  <c r="S7" i="5"/>
  <c r="U7" i="5" s="1"/>
  <c r="G6" i="6" s="1"/>
  <c r="K6" i="6" s="1"/>
  <c r="O6" i="6" s="1"/>
  <c r="S10" i="5"/>
  <c r="U10" i="5" s="1"/>
  <c r="G9" i="6" s="1"/>
  <c r="S15" i="5"/>
  <c r="U15" i="5" s="1"/>
  <c r="G14" i="6" s="1"/>
  <c r="S16" i="5"/>
  <c r="U16" i="5" s="1"/>
  <c r="G15" i="6" s="1"/>
  <c r="S14" i="5"/>
  <c r="U14" i="5" s="1"/>
  <c r="G13" i="6" s="1"/>
  <c r="S18" i="5"/>
  <c r="S8" i="5"/>
  <c r="U8" i="5" s="1"/>
  <c r="G7" i="6" s="1"/>
  <c r="S9" i="5"/>
  <c r="U9" i="5" s="1"/>
  <c r="G8" i="6" s="1"/>
  <c r="S17" i="5"/>
  <c r="U17" i="5" s="1"/>
  <c r="G16" i="6" s="1"/>
  <c r="S13" i="5"/>
  <c r="U13" i="5" s="1"/>
  <c r="G12" i="6" s="1"/>
  <c r="K12" i="6" s="1"/>
  <c r="O12" i="6" s="1"/>
  <c r="Q6" i="6"/>
  <c r="L11" i="6"/>
  <c r="E20" i="17"/>
  <c r="F20" i="17" s="1"/>
  <c r="E21" i="17"/>
  <c r="F21" i="17" s="1"/>
  <c r="E22" i="17"/>
  <c r="F22" i="17" s="1"/>
  <c r="E23" i="17"/>
  <c r="F23" i="17" s="1"/>
  <c r="E24" i="17"/>
  <c r="F24" i="17" s="1"/>
  <c r="E25" i="17"/>
  <c r="F25" i="17" s="1"/>
  <c r="E26" i="17"/>
  <c r="F26" i="17" s="1"/>
  <c r="E27" i="17"/>
  <c r="F27" i="17" s="1"/>
  <c r="E28" i="17"/>
  <c r="F28" i="17" s="1"/>
  <c r="E29" i="17"/>
  <c r="F29" i="17" s="1"/>
  <c r="E30" i="17"/>
  <c r="F30" i="17" s="1"/>
  <c r="E31" i="17"/>
  <c r="F31" i="17" s="1"/>
  <c r="E19" i="17"/>
  <c r="F19" i="17" s="1"/>
  <c r="C6" i="17"/>
  <c r="F6" i="17" s="1"/>
  <c r="C7" i="17"/>
  <c r="F7" i="17" s="1"/>
  <c r="C8" i="17"/>
  <c r="F8" i="17" s="1"/>
  <c r="C9" i="17"/>
  <c r="F9" i="17" s="1"/>
  <c r="C10" i="17"/>
  <c r="F10" i="17" s="1"/>
  <c r="C11" i="17"/>
  <c r="F11" i="17" s="1"/>
  <c r="C12" i="17"/>
  <c r="F12" i="17" s="1"/>
  <c r="C13" i="17"/>
  <c r="F13" i="17" s="1"/>
  <c r="C14" i="17"/>
  <c r="F14" i="17" s="1"/>
  <c r="C15" i="17"/>
  <c r="F15" i="17" s="1"/>
  <c r="C16" i="17"/>
  <c r="F16" i="17" s="1"/>
  <c r="C17" i="17"/>
  <c r="F17" i="17" s="1"/>
  <c r="G17" i="17" s="1"/>
  <c r="C18" i="17"/>
  <c r="F18" i="17" s="1"/>
  <c r="C20" i="17"/>
  <c r="C21" i="17"/>
  <c r="C22" i="17"/>
  <c r="C23" i="17"/>
  <c r="C24" i="17"/>
  <c r="C25" i="17"/>
  <c r="C26" i="17"/>
  <c r="C27" i="17"/>
  <c r="C28" i="17"/>
  <c r="C29" i="17"/>
  <c r="C30" i="17"/>
  <c r="C19" i="17"/>
  <c r="W6" i="6" l="1"/>
  <c r="AA6" i="6" s="1"/>
  <c r="C8" i="3"/>
  <c r="M12" i="6"/>
  <c r="G18" i="17"/>
  <c r="G10" i="17"/>
  <c r="G14" i="17"/>
  <c r="G6" i="17"/>
  <c r="G30" i="17"/>
  <c r="I110" i="10"/>
  <c r="I102" i="10"/>
  <c r="I109" i="10"/>
  <c r="G13" i="17"/>
  <c r="G9" i="17"/>
  <c r="G19" i="17"/>
  <c r="G28" i="17"/>
  <c r="G24" i="17"/>
  <c r="G20" i="17"/>
  <c r="G31" i="17"/>
  <c r="G27" i="17"/>
  <c r="G23" i="17"/>
  <c r="I106" i="10"/>
  <c r="I122" i="10"/>
  <c r="G26" i="17"/>
  <c r="G22" i="17"/>
  <c r="G15" i="17"/>
  <c r="G25" i="17"/>
  <c r="G16" i="17"/>
  <c r="G11" i="17"/>
  <c r="G29" i="17"/>
  <c r="G21" i="17"/>
  <c r="G12" i="17"/>
  <c r="G8" i="17"/>
  <c r="G7" i="17"/>
  <c r="BG8" i="3"/>
  <c r="BG9" i="3"/>
  <c r="BG10" i="3"/>
  <c r="BG11" i="3"/>
  <c r="BG12" i="3"/>
  <c r="BG13" i="3"/>
  <c r="BG14" i="3"/>
  <c r="BG15" i="3"/>
  <c r="BG16" i="3"/>
  <c r="BG17" i="3"/>
  <c r="BG18" i="3"/>
  <c r="BG19" i="3"/>
  <c r="BG20" i="3"/>
  <c r="BG21" i="3"/>
  <c r="BG23" i="3"/>
  <c r="BG24" i="3"/>
  <c r="BG25" i="3"/>
  <c r="BG26" i="3"/>
  <c r="BG27" i="3"/>
  <c r="BG28" i="3"/>
  <c r="BG29" i="3"/>
  <c r="BG30" i="3"/>
  <c r="BG31" i="3"/>
  <c r="BG32" i="3"/>
  <c r="BG33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8" i="3"/>
  <c r="BG129" i="3"/>
  <c r="BG130" i="3"/>
  <c r="BG131" i="3"/>
  <c r="BG132" i="3"/>
  <c r="BG133" i="3"/>
  <c r="BG134" i="3"/>
  <c r="BG135" i="3"/>
  <c r="BG136" i="3"/>
  <c r="BG137" i="3"/>
  <c r="BG138" i="3"/>
  <c r="BH138" i="3" s="1"/>
  <c r="BG127" i="3"/>
  <c r="BH127" i="3" s="1"/>
  <c r="I98" i="10" l="1"/>
  <c r="I99" i="10"/>
  <c r="I119" i="10"/>
  <c r="I100" i="10"/>
  <c r="I103" i="10"/>
  <c r="I114" i="10"/>
  <c r="I123" i="10"/>
  <c r="I111" i="10"/>
  <c r="I121" i="10"/>
  <c r="I107" i="10"/>
  <c r="I120" i="10"/>
  <c r="BH137" i="3"/>
  <c r="I104" i="10"/>
  <c r="I108" i="10"/>
  <c r="I118" i="10"/>
  <c r="I112" i="10"/>
  <c r="I101" i="10"/>
  <c r="I113" i="10"/>
  <c r="I117" i="10"/>
  <c r="I115" i="10"/>
  <c r="I116" i="10"/>
  <c r="I105" i="10"/>
  <c r="AG8" i="3"/>
  <c r="BH135" i="3"/>
  <c r="BH133" i="3"/>
  <c r="BH131" i="3"/>
  <c r="BH129" i="3"/>
  <c r="BH126" i="3"/>
  <c r="BJ126" i="3" s="1"/>
  <c r="BH124" i="3"/>
  <c r="BJ124" i="3" s="1"/>
  <c r="BH122" i="3"/>
  <c r="BJ122" i="3" s="1"/>
  <c r="BH120" i="3"/>
  <c r="BJ120" i="3" s="1"/>
  <c r="BH118" i="3"/>
  <c r="BJ118" i="3" s="1"/>
  <c r="BH116" i="3"/>
  <c r="BJ116" i="3" s="1"/>
  <c r="BH114" i="3"/>
  <c r="BJ114" i="3" s="1"/>
  <c r="BH112" i="3"/>
  <c r="BJ112" i="3" s="1"/>
  <c r="BH110" i="3"/>
  <c r="BJ110" i="3" s="1"/>
  <c r="BH108" i="3"/>
  <c r="BJ108" i="3" s="1"/>
  <c r="BH106" i="3"/>
  <c r="BJ106" i="3" s="1"/>
  <c r="BH104" i="3"/>
  <c r="BJ104" i="3" s="1"/>
  <c r="BH102" i="3"/>
  <c r="BJ102" i="3" s="1"/>
  <c r="BH100" i="3"/>
  <c r="BJ100" i="3" s="1"/>
  <c r="BH98" i="3"/>
  <c r="BJ98" i="3" s="1"/>
  <c r="BH96" i="3"/>
  <c r="BJ96" i="3" s="1"/>
  <c r="BH94" i="3"/>
  <c r="BJ94" i="3" s="1"/>
  <c r="BH92" i="3"/>
  <c r="BJ92" i="3" s="1"/>
  <c r="BH90" i="3"/>
  <c r="BJ90" i="3" s="1"/>
  <c r="BH88" i="3"/>
  <c r="BJ88" i="3" s="1"/>
  <c r="BH86" i="3"/>
  <c r="BJ86" i="3" s="1"/>
  <c r="BH84" i="3"/>
  <c r="BJ84" i="3" s="1"/>
  <c r="BH82" i="3"/>
  <c r="BJ82" i="3" s="1"/>
  <c r="BH80" i="3"/>
  <c r="BJ80" i="3" s="1"/>
  <c r="BH78" i="3"/>
  <c r="BJ78" i="3" s="1"/>
  <c r="BH76" i="3"/>
  <c r="BJ76" i="3" s="1"/>
  <c r="BH74" i="3"/>
  <c r="BJ74" i="3" s="1"/>
  <c r="BH72" i="3"/>
  <c r="BJ72" i="3" s="1"/>
  <c r="BH70" i="3"/>
  <c r="BJ70" i="3" s="1"/>
  <c r="BH68" i="3"/>
  <c r="BJ68" i="3" s="1"/>
  <c r="BH66" i="3"/>
  <c r="BJ66" i="3" s="1"/>
  <c r="BH64" i="3"/>
  <c r="BJ64" i="3" s="1"/>
  <c r="BH62" i="3"/>
  <c r="BJ62" i="3" s="1"/>
  <c r="BH60" i="3"/>
  <c r="BJ60" i="3" s="1"/>
  <c r="BH58" i="3"/>
  <c r="BJ58" i="3" s="1"/>
  <c r="BH56" i="3"/>
  <c r="BJ56" i="3" s="1"/>
  <c r="BH54" i="3"/>
  <c r="BJ54" i="3" s="1"/>
  <c r="BH52" i="3"/>
  <c r="BJ52" i="3" s="1"/>
  <c r="BH50" i="3"/>
  <c r="BJ50" i="3" s="1"/>
  <c r="BH48" i="3"/>
  <c r="BJ48" i="3" s="1"/>
  <c r="BH46" i="3"/>
  <c r="BJ46" i="3" s="1"/>
  <c r="BH44" i="3"/>
  <c r="BJ44" i="3" s="1"/>
  <c r="BH42" i="3"/>
  <c r="BJ42" i="3" s="1"/>
  <c r="BH32" i="3"/>
  <c r="BJ32" i="3" s="1"/>
  <c r="BH30" i="3"/>
  <c r="BJ30" i="3" s="1"/>
  <c r="BH28" i="3"/>
  <c r="BJ28" i="3" s="1"/>
  <c r="BH26" i="3"/>
  <c r="BJ26" i="3" s="1"/>
  <c r="BH24" i="3"/>
  <c r="BJ24" i="3" s="1"/>
  <c r="BH22" i="3"/>
  <c r="BJ22" i="3" s="1"/>
  <c r="BH20" i="3"/>
  <c r="BJ20" i="3" s="1"/>
  <c r="BH18" i="3"/>
  <c r="BJ18" i="3" s="1"/>
  <c r="BJ16" i="3"/>
  <c r="BH14" i="3"/>
  <c r="BJ14" i="3" s="1"/>
  <c r="BH12" i="3"/>
  <c r="BJ12" i="3" s="1"/>
  <c r="BH10" i="3"/>
  <c r="BJ10" i="3" s="1"/>
  <c r="BH8" i="3"/>
  <c r="BJ8" i="3" s="1"/>
  <c r="BH136" i="3"/>
  <c r="BH134" i="3"/>
  <c r="BH132" i="3"/>
  <c r="BH130" i="3"/>
  <c r="BH128" i="3"/>
  <c r="BH125" i="3"/>
  <c r="BJ125" i="3" s="1"/>
  <c r="BH123" i="3"/>
  <c r="BJ123" i="3" s="1"/>
  <c r="BH121" i="3"/>
  <c r="BJ121" i="3" s="1"/>
  <c r="BH119" i="3"/>
  <c r="BJ119" i="3" s="1"/>
  <c r="BH117" i="3"/>
  <c r="BJ117" i="3" s="1"/>
  <c r="BH115" i="3"/>
  <c r="BJ115" i="3" s="1"/>
  <c r="BH113" i="3"/>
  <c r="BJ113" i="3" s="1"/>
  <c r="BH111" i="3"/>
  <c r="BJ111" i="3" s="1"/>
  <c r="BH109" i="3"/>
  <c r="BJ109" i="3" s="1"/>
  <c r="BH107" i="3"/>
  <c r="BJ107" i="3" s="1"/>
  <c r="BH105" i="3"/>
  <c r="BJ105" i="3" s="1"/>
  <c r="BH103" i="3"/>
  <c r="BJ103" i="3" s="1"/>
  <c r="BH101" i="3"/>
  <c r="BJ101" i="3" s="1"/>
  <c r="BH99" i="3"/>
  <c r="BJ99" i="3" s="1"/>
  <c r="BH97" i="3"/>
  <c r="BJ97" i="3" s="1"/>
  <c r="BH95" i="3"/>
  <c r="BJ95" i="3" s="1"/>
  <c r="BH93" i="3"/>
  <c r="BJ93" i="3" s="1"/>
  <c r="BH91" i="3"/>
  <c r="BJ91" i="3" s="1"/>
  <c r="BH89" i="3"/>
  <c r="BJ89" i="3" s="1"/>
  <c r="BH87" i="3"/>
  <c r="BJ87" i="3" s="1"/>
  <c r="BH85" i="3"/>
  <c r="BJ85" i="3" s="1"/>
  <c r="BH83" i="3"/>
  <c r="BJ83" i="3" s="1"/>
  <c r="BH81" i="3"/>
  <c r="BJ81" i="3" s="1"/>
  <c r="BH79" i="3"/>
  <c r="BJ79" i="3" s="1"/>
  <c r="BH77" i="3"/>
  <c r="BJ77" i="3" s="1"/>
  <c r="BH75" i="3"/>
  <c r="BJ75" i="3" s="1"/>
  <c r="BH73" i="3"/>
  <c r="BJ73" i="3" s="1"/>
  <c r="BH71" i="3"/>
  <c r="BJ71" i="3" s="1"/>
  <c r="BH69" i="3"/>
  <c r="BJ69" i="3" s="1"/>
  <c r="BH67" i="3"/>
  <c r="BJ67" i="3" s="1"/>
  <c r="BH65" i="3"/>
  <c r="BJ65" i="3" s="1"/>
  <c r="BH63" i="3"/>
  <c r="BJ63" i="3" s="1"/>
  <c r="BH61" i="3"/>
  <c r="BJ61" i="3" s="1"/>
  <c r="BH59" i="3"/>
  <c r="BJ59" i="3" s="1"/>
  <c r="BH57" i="3"/>
  <c r="BJ57" i="3" s="1"/>
  <c r="BH55" i="3"/>
  <c r="BJ55" i="3" s="1"/>
  <c r="BH53" i="3"/>
  <c r="BJ53" i="3" s="1"/>
  <c r="BH51" i="3"/>
  <c r="BJ51" i="3" s="1"/>
  <c r="BH49" i="3"/>
  <c r="BJ49" i="3" s="1"/>
  <c r="BH47" i="3"/>
  <c r="BJ47" i="3" s="1"/>
  <c r="BH45" i="3"/>
  <c r="BJ45" i="3" s="1"/>
  <c r="BH43" i="3"/>
  <c r="BJ43" i="3" s="1"/>
  <c r="BH33" i="3"/>
  <c r="BJ33" i="3" s="1"/>
  <c r="BH31" i="3"/>
  <c r="BJ31" i="3" s="1"/>
  <c r="BH29" i="3"/>
  <c r="BJ29" i="3" s="1"/>
  <c r="BH27" i="3"/>
  <c r="BJ27" i="3" s="1"/>
  <c r="BH25" i="3"/>
  <c r="BJ25" i="3" s="1"/>
  <c r="BH23" i="3"/>
  <c r="BJ23" i="3" s="1"/>
  <c r="BH21" i="3"/>
  <c r="BJ21" i="3" s="1"/>
  <c r="BH19" i="3"/>
  <c r="BJ19" i="3" s="1"/>
  <c r="BH17" i="3"/>
  <c r="BJ17" i="3" s="1"/>
  <c r="BH15" i="3"/>
  <c r="BJ15" i="3" s="1"/>
  <c r="BH13" i="3"/>
  <c r="BJ13" i="3" s="1"/>
  <c r="BH11" i="3"/>
  <c r="BJ11" i="3" s="1"/>
  <c r="BH9" i="3"/>
  <c r="BJ9" i="3" s="1"/>
  <c r="H7" i="9"/>
  <c r="G6" i="9"/>
  <c r="F6" i="9" s="1"/>
  <c r="V27" i="3" l="1"/>
  <c r="BJ146" i="3" s="1"/>
  <c r="AG33" i="3"/>
  <c r="V33" i="3"/>
  <c r="V71" i="3" s="1"/>
  <c r="AC33" i="3"/>
  <c r="AF33" i="3"/>
  <c r="AG9" i="3"/>
  <c r="AG46" i="3" s="1"/>
  <c r="AG71" i="3" l="1"/>
  <c r="AF71" i="3"/>
  <c r="AC71" i="3"/>
  <c r="BJ152" i="3"/>
  <c r="AO33" i="3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6" i="6"/>
  <c r="E57" i="5" l="1"/>
  <c r="D57" i="5"/>
  <c r="C57" i="5"/>
  <c r="D52" i="5"/>
  <c r="C52" i="5"/>
  <c r="D51" i="5"/>
  <c r="C51" i="5"/>
  <c r="D53" i="5" l="1"/>
  <c r="C53" i="5"/>
  <c r="AG17" i="7"/>
  <c r="AG18" i="7"/>
  <c r="AG19" i="7"/>
  <c r="AG20" i="7"/>
  <c r="AG21" i="7"/>
  <c r="AG22" i="7"/>
  <c r="AG23" i="7"/>
  <c r="AI23" i="7" s="1"/>
  <c r="AL23" i="7" s="1"/>
  <c r="AG24" i="7"/>
  <c r="AG25" i="7"/>
  <c r="AG26" i="7"/>
  <c r="AG27" i="7"/>
  <c r="L30" i="6"/>
  <c r="K30" i="6"/>
  <c r="Y128" i="13" l="1"/>
  <c r="X128" i="13"/>
  <c r="W128" i="13"/>
  <c r="V128" i="13"/>
  <c r="U128" i="13"/>
  <c r="T128" i="13"/>
  <c r="S128" i="13"/>
  <c r="R128" i="13"/>
  <c r="Q128" i="13"/>
  <c r="P128" i="13"/>
  <c r="O128" i="13"/>
  <c r="N128" i="13"/>
  <c r="M128" i="13"/>
  <c r="L128" i="13"/>
  <c r="K128" i="13"/>
  <c r="J128" i="13"/>
  <c r="I128" i="13"/>
  <c r="H128" i="13"/>
  <c r="G128" i="13"/>
  <c r="X127" i="13"/>
  <c r="W127" i="13"/>
  <c r="V127" i="13"/>
  <c r="U127" i="13"/>
  <c r="T127" i="13"/>
  <c r="S127" i="13"/>
  <c r="R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V126" i="13"/>
  <c r="U126" i="13"/>
  <c r="T126" i="13"/>
  <c r="S126" i="13"/>
  <c r="R126" i="13"/>
  <c r="Q126" i="13"/>
  <c r="P126" i="13"/>
  <c r="O126" i="13"/>
  <c r="N126" i="13"/>
  <c r="M126" i="13"/>
  <c r="L126" i="13"/>
  <c r="K126" i="13"/>
  <c r="J126" i="13"/>
  <c r="I126" i="13"/>
  <c r="H126" i="13"/>
  <c r="G126" i="13"/>
  <c r="V125" i="13"/>
  <c r="U125" i="13"/>
  <c r="T125" i="13"/>
  <c r="S125" i="13"/>
  <c r="R125" i="13"/>
  <c r="Q125" i="13"/>
  <c r="P125" i="13"/>
  <c r="O125" i="13"/>
  <c r="N125" i="13"/>
  <c r="M125" i="13"/>
  <c r="L125" i="13"/>
  <c r="K125" i="13"/>
  <c r="J125" i="13"/>
  <c r="I125" i="13"/>
  <c r="H125" i="13"/>
  <c r="G125" i="13"/>
  <c r="U124" i="13"/>
  <c r="T124" i="13"/>
  <c r="S124" i="13"/>
  <c r="R124" i="13"/>
  <c r="Q124" i="13"/>
  <c r="P124" i="13"/>
  <c r="O124" i="13"/>
  <c r="N124" i="13"/>
  <c r="M124" i="13"/>
  <c r="L124" i="13"/>
  <c r="K124" i="13"/>
  <c r="J124" i="13"/>
  <c r="I124" i="13"/>
  <c r="H124" i="13"/>
  <c r="G124" i="13"/>
  <c r="T123" i="13"/>
  <c r="S123" i="13"/>
  <c r="R123" i="13"/>
  <c r="Q123" i="13"/>
  <c r="P123" i="13"/>
  <c r="O123" i="13"/>
  <c r="N123" i="13"/>
  <c r="M123" i="13"/>
  <c r="L123" i="13"/>
  <c r="K123" i="13"/>
  <c r="J123" i="13"/>
  <c r="I123" i="13"/>
  <c r="H123" i="13"/>
  <c r="G123" i="13"/>
  <c r="S122" i="13"/>
  <c r="R122" i="13"/>
  <c r="Q122" i="13"/>
  <c r="P122" i="13"/>
  <c r="O122" i="13"/>
  <c r="N122" i="13"/>
  <c r="M122" i="13"/>
  <c r="L122" i="13"/>
  <c r="K122" i="13"/>
  <c r="J122" i="13"/>
  <c r="I122" i="13"/>
  <c r="H122" i="13"/>
  <c r="G122" i="13"/>
  <c r="R121" i="13"/>
  <c r="Q121" i="13"/>
  <c r="P121" i="13"/>
  <c r="O121" i="13"/>
  <c r="N121" i="13"/>
  <c r="M121" i="13"/>
  <c r="L121" i="13"/>
  <c r="K121" i="13"/>
  <c r="J121" i="13"/>
  <c r="I121" i="13"/>
  <c r="H121" i="13"/>
  <c r="G121" i="13"/>
  <c r="Q120" i="13"/>
  <c r="P120" i="13"/>
  <c r="O120" i="13"/>
  <c r="N120" i="13"/>
  <c r="M120" i="13"/>
  <c r="L120" i="13"/>
  <c r="K120" i="13"/>
  <c r="J120" i="13"/>
  <c r="I120" i="13"/>
  <c r="H120" i="13"/>
  <c r="G120" i="13"/>
  <c r="P119" i="13"/>
  <c r="O119" i="13"/>
  <c r="N119" i="13"/>
  <c r="M119" i="13"/>
  <c r="L119" i="13"/>
  <c r="K119" i="13"/>
  <c r="J119" i="13"/>
  <c r="I119" i="13"/>
  <c r="H119" i="13"/>
  <c r="G119" i="13"/>
  <c r="O118" i="13"/>
  <c r="N118" i="13"/>
  <c r="M118" i="13"/>
  <c r="L118" i="13"/>
  <c r="K118" i="13"/>
  <c r="J118" i="13"/>
  <c r="I118" i="13"/>
  <c r="H118" i="13"/>
  <c r="G118" i="13"/>
  <c r="N117" i="13"/>
  <c r="M117" i="13"/>
  <c r="L117" i="13"/>
  <c r="K117" i="13"/>
  <c r="J117" i="13"/>
  <c r="I117" i="13"/>
  <c r="H117" i="13"/>
  <c r="G117" i="13"/>
  <c r="M116" i="13"/>
  <c r="L116" i="13"/>
  <c r="K116" i="13"/>
  <c r="J116" i="13"/>
  <c r="I116" i="13"/>
  <c r="H116" i="13"/>
  <c r="G116" i="13"/>
  <c r="L115" i="13"/>
  <c r="K115" i="13"/>
  <c r="J115" i="13"/>
  <c r="I115" i="13"/>
  <c r="H115" i="13"/>
  <c r="G115" i="13"/>
  <c r="K114" i="13"/>
  <c r="J114" i="13"/>
  <c r="I114" i="13"/>
  <c r="H114" i="13"/>
  <c r="G114" i="13"/>
  <c r="J113" i="13"/>
  <c r="I113" i="13"/>
  <c r="H113" i="13"/>
  <c r="G113" i="13"/>
  <c r="I112" i="13"/>
  <c r="H112" i="13"/>
  <c r="G112" i="13"/>
  <c r="H111" i="13"/>
  <c r="G111" i="13"/>
  <c r="G110" i="13"/>
  <c r="B5" i="13"/>
  <c r="E29" i="13" s="1"/>
  <c r="Y128" i="12"/>
  <c r="X128" i="12"/>
  <c r="W128" i="12"/>
  <c r="V128" i="12"/>
  <c r="U128" i="12"/>
  <c r="T128" i="12"/>
  <c r="S128" i="12"/>
  <c r="R128" i="12"/>
  <c r="Q128" i="12"/>
  <c r="P128" i="12"/>
  <c r="O128" i="12"/>
  <c r="N128" i="12"/>
  <c r="M128" i="12"/>
  <c r="L128" i="12"/>
  <c r="K128" i="12"/>
  <c r="J128" i="12"/>
  <c r="I128" i="12"/>
  <c r="H128" i="12"/>
  <c r="G128" i="12"/>
  <c r="X127" i="12"/>
  <c r="W127" i="12"/>
  <c r="V127" i="12"/>
  <c r="U127" i="12"/>
  <c r="T127" i="12"/>
  <c r="S127" i="12"/>
  <c r="R127" i="12"/>
  <c r="Q127" i="12"/>
  <c r="P127" i="12"/>
  <c r="O127" i="12"/>
  <c r="N127" i="12"/>
  <c r="M127" i="12"/>
  <c r="L127" i="12"/>
  <c r="K127" i="12"/>
  <c r="J127" i="12"/>
  <c r="I127" i="12"/>
  <c r="H127" i="12"/>
  <c r="G127" i="12"/>
  <c r="W126" i="12"/>
  <c r="V126" i="12"/>
  <c r="U126" i="12"/>
  <c r="T126" i="12"/>
  <c r="S126" i="12"/>
  <c r="R126" i="12"/>
  <c r="Q126" i="12"/>
  <c r="P126" i="12"/>
  <c r="O126" i="12"/>
  <c r="N126" i="12"/>
  <c r="M126" i="12"/>
  <c r="L126" i="12"/>
  <c r="K126" i="12"/>
  <c r="J126" i="12"/>
  <c r="I126" i="12"/>
  <c r="H126" i="12"/>
  <c r="G126" i="12"/>
  <c r="V125" i="12"/>
  <c r="U125" i="12"/>
  <c r="T125" i="12"/>
  <c r="S125" i="12"/>
  <c r="R125" i="12"/>
  <c r="Q125" i="12"/>
  <c r="P125" i="12"/>
  <c r="O125" i="12"/>
  <c r="N125" i="12"/>
  <c r="M125" i="12"/>
  <c r="L125" i="12"/>
  <c r="K125" i="12"/>
  <c r="J125" i="12"/>
  <c r="I125" i="12"/>
  <c r="H125" i="12"/>
  <c r="G125" i="12"/>
  <c r="U124" i="12"/>
  <c r="T124" i="12"/>
  <c r="S124" i="12"/>
  <c r="R124" i="12"/>
  <c r="Q124" i="12"/>
  <c r="P124" i="12"/>
  <c r="O124" i="12"/>
  <c r="N124" i="12"/>
  <c r="M124" i="12"/>
  <c r="L124" i="12"/>
  <c r="K124" i="12"/>
  <c r="J124" i="12"/>
  <c r="I124" i="12"/>
  <c r="H124" i="12"/>
  <c r="G124" i="12"/>
  <c r="T123" i="12"/>
  <c r="S123" i="12"/>
  <c r="R123" i="12"/>
  <c r="Q123" i="12"/>
  <c r="P123" i="12"/>
  <c r="O123" i="12"/>
  <c r="N123" i="12"/>
  <c r="M123" i="12"/>
  <c r="L123" i="12"/>
  <c r="K123" i="12"/>
  <c r="J123" i="12"/>
  <c r="I123" i="12"/>
  <c r="H123" i="12"/>
  <c r="G123" i="12"/>
  <c r="S122" i="12"/>
  <c r="R122" i="12"/>
  <c r="Q122" i="12"/>
  <c r="P122" i="12"/>
  <c r="O122" i="12"/>
  <c r="N122" i="12"/>
  <c r="M122" i="12"/>
  <c r="L122" i="12"/>
  <c r="K122" i="12"/>
  <c r="J122" i="12"/>
  <c r="I122" i="12"/>
  <c r="H122" i="12"/>
  <c r="G122" i="12"/>
  <c r="R121" i="12"/>
  <c r="Q121" i="12"/>
  <c r="P121" i="12"/>
  <c r="O121" i="12"/>
  <c r="N121" i="12"/>
  <c r="M121" i="12"/>
  <c r="L121" i="12"/>
  <c r="K121" i="12"/>
  <c r="J121" i="12"/>
  <c r="I121" i="12"/>
  <c r="H121" i="12"/>
  <c r="G121" i="12"/>
  <c r="Q120" i="12"/>
  <c r="P120" i="12"/>
  <c r="O120" i="12"/>
  <c r="N120" i="12"/>
  <c r="M120" i="12"/>
  <c r="L120" i="12"/>
  <c r="K120" i="12"/>
  <c r="J120" i="12"/>
  <c r="I120" i="12"/>
  <c r="H120" i="12"/>
  <c r="G120" i="12"/>
  <c r="P119" i="12"/>
  <c r="O119" i="12"/>
  <c r="N119" i="12"/>
  <c r="M119" i="12"/>
  <c r="L119" i="12"/>
  <c r="K119" i="12"/>
  <c r="J119" i="12"/>
  <c r="I119" i="12"/>
  <c r="H119" i="12"/>
  <c r="G119" i="12"/>
  <c r="O118" i="12"/>
  <c r="N118" i="12"/>
  <c r="M118" i="12"/>
  <c r="L118" i="12"/>
  <c r="K118" i="12"/>
  <c r="J118" i="12"/>
  <c r="I118" i="12"/>
  <c r="H118" i="12"/>
  <c r="G118" i="12"/>
  <c r="N117" i="12"/>
  <c r="M117" i="12"/>
  <c r="L117" i="12"/>
  <c r="K117" i="12"/>
  <c r="J117" i="12"/>
  <c r="I117" i="12"/>
  <c r="H117" i="12"/>
  <c r="G117" i="12"/>
  <c r="M116" i="12"/>
  <c r="L116" i="12"/>
  <c r="K116" i="12"/>
  <c r="J116" i="12"/>
  <c r="I116" i="12"/>
  <c r="H116" i="12"/>
  <c r="G116" i="12"/>
  <c r="L115" i="12"/>
  <c r="K115" i="12"/>
  <c r="J115" i="12"/>
  <c r="I115" i="12"/>
  <c r="H115" i="12"/>
  <c r="G115" i="12"/>
  <c r="K114" i="12"/>
  <c r="J114" i="12"/>
  <c r="I114" i="12"/>
  <c r="H114" i="12"/>
  <c r="G114" i="12"/>
  <c r="J113" i="12"/>
  <c r="I113" i="12"/>
  <c r="H113" i="12"/>
  <c r="G113" i="12"/>
  <c r="I112" i="12"/>
  <c r="H112" i="12"/>
  <c r="G112" i="12"/>
  <c r="H111" i="12"/>
  <c r="G111" i="12"/>
  <c r="G110" i="12"/>
  <c r="B5" i="12"/>
  <c r="E73" i="12" s="1"/>
  <c r="E8" i="12" l="1"/>
  <c r="E9" i="12"/>
  <c r="E12" i="12"/>
  <c r="E13" i="12"/>
  <c r="DF116" i="12" s="1"/>
  <c r="DA127" i="13"/>
  <c r="CZ126" i="13"/>
  <c r="CY125" i="13"/>
  <c r="DB128" i="13"/>
  <c r="DC129" i="13"/>
  <c r="CX124" i="13"/>
  <c r="CW123" i="13"/>
  <c r="CV122" i="13"/>
  <c r="CU121" i="13"/>
  <c r="CT120" i="13"/>
  <c r="CS119" i="13"/>
  <c r="CR118" i="13"/>
  <c r="CQ117" i="13"/>
  <c r="CP116" i="13"/>
  <c r="CO115" i="13"/>
  <c r="CN114" i="13"/>
  <c r="CM113" i="13"/>
  <c r="CL112" i="13"/>
  <c r="CK111" i="13"/>
  <c r="CJ110" i="13"/>
  <c r="CI109" i="13"/>
  <c r="CH108" i="13"/>
  <c r="BG81" i="13"/>
  <c r="BD78" i="13"/>
  <c r="BC77" i="13"/>
  <c r="AZ74" i="13"/>
  <c r="AY73" i="13"/>
  <c r="AV70" i="13"/>
  <c r="AU69" i="13"/>
  <c r="AR66" i="13"/>
  <c r="AQ65" i="13"/>
  <c r="AN62" i="13"/>
  <c r="AM61" i="13"/>
  <c r="AJ58" i="13"/>
  <c r="AI57" i="13"/>
  <c r="AF54" i="13"/>
  <c r="AE53" i="13"/>
  <c r="AB50" i="13"/>
  <c r="AA49" i="13"/>
  <c r="X46" i="13"/>
  <c r="W45" i="13"/>
  <c r="T42" i="13"/>
  <c r="S41" i="13"/>
  <c r="P38" i="13"/>
  <c r="O37" i="13"/>
  <c r="L34" i="13"/>
  <c r="K33" i="13"/>
  <c r="BF80" i="13"/>
  <c r="BE79" i="13"/>
  <c r="BB76" i="13"/>
  <c r="BA75" i="13"/>
  <c r="AX72" i="13"/>
  <c r="AW71" i="13"/>
  <c r="AT68" i="13"/>
  <c r="AS67" i="13"/>
  <c r="AP64" i="13"/>
  <c r="AO63" i="13"/>
  <c r="AL60" i="13"/>
  <c r="AK59" i="13"/>
  <c r="AH56" i="13"/>
  <c r="AG55" i="13"/>
  <c r="AD52" i="13"/>
  <c r="AC51" i="13"/>
  <c r="Z48" i="13"/>
  <c r="Y47" i="13"/>
  <c r="V44" i="13"/>
  <c r="U43" i="13"/>
  <c r="R40" i="13"/>
  <c r="Q39" i="13"/>
  <c r="N36" i="13"/>
  <c r="M35" i="13"/>
  <c r="J32" i="13"/>
  <c r="I31" i="13"/>
  <c r="H30" i="13"/>
  <c r="G29" i="13"/>
  <c r="E8" i="13"/>
  <c r="E9" i="13"/>
  <c r="E12" i="13"/>
  <c r="E13" i="13"/>
  <c r="E16" i="13"/>
  <c r="E17" i="13"/>
  <c r="E20" i="13"/>
  <c r="E21" i="13"/>
  <c r="E24" i="13"/>
  <c r="E25" i="13"/>
  <c r="E28" i="13"/>
  <c r="E109" i="13"/>
  <c r="E108" i="13"/>
  <c r="E105" i="13"/>
  <c r="E104" i="13"/>
  <c r="E101" i="13"/>
  <c r="E100" i="13"/>
  <c r="E107" i="13"/>
  <c r="E106" i="13"/>
  <c r="E103" i="13"/>
  <c r="E102" i="13"/>
  <c r="E99" i="13"/>
  <c r="E98" i="13"/>
  <c r="E95" i="13"/>
  <c r="E94" i="13"/>
  <c r="E91" i="13"/>
  <c r="E90" i="13"/>
  <c r="E87" i="13"/>
  <c r="E86" i="13"/>
  <c r="E83" i="13"/>
  <c r="E82" i="13"/>
  <c r="E97" i="13"/>
  <c r="E96" i="13"/>
  <c r="E93" i="13"/>
  <c r="E92" i="13"/>
  <c r="E89" i="13"/>
  <c r="E88" i="13"/>
  <c r="E85" i="13"/>
  <c r="E84" i="13"/>
  <c r="E81" i="13"/>
  <c r="E80" i="13"/>
  <c r="E77" i="13"/>
  <c r="E76" i="13"/>
  <c r="E73" i="13"/>
  <c r="E72" i="13"/>
  <c r="E69" i="13"/>
  <c r="E68" i="13"/>
  <c r="E65" i="13"/>
  <c r="E64" i="13"/>
  <c r="E61" i="13"/>
  <c r="E60" i="13"/>
  <c r="E57" i="13"/>
  <c r="E56" i="13"/>
  <c r="E53" i="13"/>
  <c r="E52" i="13"/>
  <c r="E49" i="13"/>
  <c r="E48" i="13"/>
  <c r="E45" i="13"/>
  <c r="E44" i="13"/>
  <c r="E41" i="13"/>
  <c r="E40" i="13"/>
  <c r="E37" i="13"/>
  <c r="E36" i="13"/>
  <c r="E33" i="13"/>
  <c r="E32" i="13"/>
  <c r="E79" i="13"/>
  <c r="E78" i="13"/>
  <c r="E75" i="13"/>
  <c r="E74" i="13"/>
  <c r="E71" i="13"/>
  <c r="E70" i="13"/>
  <c r="E67" i="13"/>
  <c r="E66" i="13"/>
  <c r="E63" i="13"/>
  <c r="E62" i="13"/>
  <c r="E59" i="13"/>
  <c r="E58" i="13"/>
  <c r="E55" i="13"/>
  <c r="E54" i="13"/>
  <c r="E51" i="13"/>
  <c r="E50" i="13"/>
  <c r="E47" i="13"/>
  <c r="E46" i="13"/>
  <c r="E43" i="13"/>
  <c r="E42" i="13"/>
  <c r="E39" i="13"/>
  <c r="E38" i="13"/>
  <c r="E35" i="13"/>
  <c r="E34" i="13"/>
  <c r="E31" i="13"/>
  <c r="E6" i="13"/>
  <c r="E7" i="13"/>
  <c r="E10" i="13"/>
  <c r="E11" i="13"/>
  <c r="E14" i="13"/>
  <c r="E15" i="13"/>
  <c r="E18" i="13"/>
  <c r="E19" i="13"/>
  <c r="E22" i="13"/>
  <c r="E23" i="13"/>
  <c r="E26" i="13"/>
  <c r="E27" i="13"/>
  <c r="E30" i="13"/>
  <c r="AW115" i="12"/>
  <c r="AV114" i="12"/>
  <c r="AU113" i="12"/>
  <c r="AT112" i="12"/>
  <c r="AS111" i="12"/>
  <c r="AR110" i="12"/>
  <c r="AQ109" i="12"/>
  <c r="AN106" i="12"/>
  <c r="AM105" i="12"/>
  <c r="AP108" i="12"/>
  <c r="AO107" i="12"/>
  <c r="AL104" i="12"/>
  <c r="AK103" i="12"/>
  <c r="AH100" i="12"/>
  <c r="AG99" i="12"/>
  <c r="AD96" i="12"/>
  <c r="AC95" i="12"/>
  <c r="Z92" i="12"/>
  <c r="Y91" i="12"/>
  <c r="AJ102" i="12"/>
  <c r="AI101" i="12"/>
  <c r="AF98" i="12"/>
  <c r="AE97" i="12"/>
  <c r="AB94" i="12"/>
  <c r="AA93" i="12"/>
  <c r="X90" i="12"/>
  <c r="W89" i="12"/>
  <c r="T86" i="12"/>
  <c r="S85" i="12"/>
  <c r="P82" i="12"/>
  <c r="O81" i="12"/>
  <c r="L78" i="12"/>
  <c r="K77" i="12"/>
  <c r="H74" i="12"/>
  <c r="V88" i="12"/>
  <c r="U87" i="12"/>
  <c r="R84" i="12"/>
  <c r="Q83" i="12"/>
  <c r="N80" i="12"/>
  <c r="M79" i="12"/>
  <c r="J76" i="12"/>
  <c r="I75" i="12"/>
  <c r="G73" i="12"/>
  <c r="DG113" i="12"/>
  <c r="DF112" i="12"/>
  <c r="DE111" i="12"/>
  <c r="DD110" i="12"/>
  <c r="DC109" i="12"/>
  <c r="CZ106" i="12"/>
  <c r="CY105" i="12"/>
  <c r="DB108" i="12"/>
  <c r="DA107" i="12"/>
  <c r="CX104" i="12"/>
  <c r="CW103" i="12"/>
  <c r="CT100" i="12"/>
  <c r="CS99" i="12"/>
  <c r="CP96" i="12"/>
  <c r="CO95" i="12"/>
  <c r="CL92" i="12"/>
  <c r="CK91" i="12"/>
  <c r="CV102" i="12"/>
  <c r="CU101" i="12"/>
  <c r="CR98" i="12"/>
  <c r="CQ97" i="12"/>
  <c r="CN94" i="12"/>
  <c r="CM93" i="12"/>
  <c r="CJ90" i="12"/>
  <c r="CI89" i="12"/>
  <c r="CF86" i="12"/>
  <c r="CE85" i="12"/>
  <c r="CB82" i="12"/>
  <c r="CA81" i="12"/>
  <c r="BX78" i="12"/>
  <c r="CH88" i="12"/>
  <c r="CG87" i="12"/>
  <c r="CD84" i="12"/>
  <c r="CC83" i="12"/>
  <c r="BZ80" i="12"/>
  <c r="BY79" i="12"/>
  <c r="K9" i="12"/>
  <c r="H10" i="12"/>
  <c r="DG117" i="12"/>
  <c r="DD114" i="12"/>
  <c r="DC113" i="12"/>
  <c r="CZ110" i="12"/>
  <c r="CY109" i="12"/>
  <c r="CX108" i="12"/>
  <c r="CW107" i="12"/>
  <c r="CP100" i="12"/>
  <c r="CO99" i="12"/>
  <c r="CH92" i="12"/>
  <c r="CG91" i="12"/>
  <c r="CN98" i="12"/>
  <c r="CM97" i="12"/>
  <c r="CF90" i="12"/>
  <c r="CE89" i="12"/>
  <c r="BX82" i="12"/>
  <c r="CD88" i="12"/>
  <c r="BY83" i="12"/>
  <c r="G13" i="12"/>
  <c r="K13" i="12"/>
  <c r="O13" i="12"/>
  <c r="H14" i="12"/>
  <c r="L14" i="12"/>
  <c r="P14" i="12"/>
  <c r="J15" i="12"/>
  <c r="N15" i="12"/>
  <c r="E16" i="12"/>
  <c r="K16" i="12"/>
  <c r="O16" i="12"/>
  <c r="E17" i="12"/>
  <c r="K17" i="12"/>
  <c r="O17" i="12"/>
  <c r="S17" i="12"/>
  <c r="L18" i="12"/>
  <c r="P18" i="12"/>
  <c r="T18" i="12"/>
  <c r="N19" i="12"/>
  <c r="R19" i="12"/>
  <c r="E20" i="12"/>
  <c r="O20" i="12"/>
  <c r="S20" i="12"/>
  <c r="E21" i="12"/>
  <c r="O21" i="12"/>
  <c r="S21" i="12"/>
  <c r="W21" i="12"/>
  <c r="P22" i="12"/>
  <c r="T22" i="12"/>
  <c r="X22" i="12"/>
  <c r="R23" i="12"/>
  <c r="V23" i="12"/>
  <c r="E24" i="12"/>
  <c r="S24" i="12"/>
  <c r="W24" i="12"/>
  <c r="E25" i="12"/>
  <c r="S25" i="12"/>
  <c r="W25" i="12"/>
  <c r="AA25" i="12"/>
  <c r="T26" i="12"/>
  <c r="X26" i="12"/>
  <c r="AB26" i="12"/>
  <c r="V27" i="12"/>
  <c r="Z27" i="12"/>
  <c r="E28" i="12"/>
  <c r="W28" i="12"/>
  <c r="AA28" i="12"/>
  <c r="E29" i="12"/>
  <c r="W29" i="12"/>
  <c r="AA29" i="12"/>
  <c r="AE29" i="12"/>
  <c r="X30" i="12"/>
  <c r="AB30" i="12"/>
  <c r="AF30" i="12"/>
  <c r="Z31" i="12"/>
  <c r="AD31" i="12"/>
  <c r="E32" i="12"/>
  <c r="AA32" i="12"/>
  <c r="AE32" i="12"/>
  <c r="E33" i="12"/>
  <c r="AA33" i="12"/>
  <c r="AE33" i="12"/>
  <c r="AI33" i="12"/>
  <c r="AB34" i="12"/>
  <c r="AF34" i="12"/>
  <c r="AJ34" i="12"/>
  <c r="AD35" i="12"/>
  <c r="AH35" i="12"/>
  <c r="E36" i="12"/>
  <c r="AE36" i="12"/>
  <c r="AI36" i="12"/>
  <c r="E37" i="12"/>
  <c r="AE37" i="12"/>
  <c r="AI37" i="12"/>
  <c r="AM37" i="12"/>
  <c r="AF38" i="12"/>
  <c r="AJ38" i="12"/>
  <c r="AN38" i="12"/>
  <c r="AH39" i="12"/>
  <c r="AL39" i="12"/>
  <c r="E40" i="12"/>
  <c r="AI40" i="12"/>
  <c r="AM40" i="12"/>
  <c r="E41" i="12"/>
  <c r="AI41" i="12"/>
  <c r="AM41" i="12"/>
  <c r="AQ41" i="12"/>
  <c r="AJ42" i="12"/>
  <c r="AN42" i="12"/>
  <c r="AR42" i="12"/>
  <c r="AL43" i="12"/>
  <c r="AP43" i="12"/>
  <c r="E44" i="12"/>
  <c r="AM44" i="12"/>
  <c r="AQ44" i="12"/>
  <c r="E45" i="12"/>
  <c r="AM45" i="12"/>
  <c r="AQ45" i="12"/>
  <c r="AU45" i="12"/>
  <c r="AN46" i="12"/>
  <c r="AR46" i="12"/>
  <c r="AV46" i="12"/>
  <c r="AP47" i="12"/>
  <c r="AT47" i="12"/>
  <c r="E48" i="12"/>
  <c r="AQ48" i="12"/>
  <c r="AU48" i="12"/>
  <c r="E49" i="12"/>
  <c r="AQ49" i="12"/>
  <c r="AU49" i="12"/>
  <c r="AV50" i="12"/>
  <c r="AT51" i="12"/>
  <c r="E52" i="12"/>
  <c r="AU52" i="12"/>
  <c r="E53" i="12"/>
  <c r="AU53" i="12"/>
  <c r="E56" i="12"/>
  <c r="E57" i="12"/>
  <c r="E60" i="12"/>
  <c r="E61" i="12"/>
  <c r="E64" i="12"/>
  <c r="E65" i="12"/>
  <c r="E68" i="12"/>
  <c r="E69" i="12"/>
  <c r="E72" i="12"/>
  <c r="DG109" i="12"/>
  <c r="DD106" i="12"/>
  <c r="DC105" i="12"/>
  <c r="DF108" i="12"/>
  <c r="DE107" i="12"/>
  <c r="DB104" i="12"/>
  <c r="DA103" i="12"/>
  <c r="CX100" i="12"/>
  <c r="CW99" i="12"/>
  <c r="CT96" i="12"/>
  <c r="CS95" i="12"/>
  <c r="CP92" i="12"/>
  <c r="CO91" i="12"/>
  <c r="CZ102" i="12"/>
  <c r="CY101" i="12"/>
  <c r="CV98" i="12"/>
  <c r="CU97" i="12"/>
  <c r="CR94" i="12"/>
  <c r="CQ93" i="12"/>
  <c r="CN90" i="12"/>
  <c r="CM89" i="12"/>
  <c r="CJ86" i="12"/>
  <c r="CI85" i="12"/>
  <c r="CF82" i="12"/>
  <c r="CE81" i="12"/>
  <c r="CB78" i="12"/>
  <c r="CA77" i="12"/>
  <c r="BX74" i="12"/>
  <c r="CL88" i="12"/>
  <c r="CK87" i="12"/>
  <c r="CH84" i="12"/>
  <c r="CG83" i="12"/>
  <c r="CD80" i="12"/>
  <c r="CC79" i="12"/>
  <c r="BZ76" i="12"/>
  <c r="BY75" i="12"/>
  <c r="G5" i="12"/>
  <c r="F5" i="12" s="1"/>
  <c r="H6" i="12"/>
  <c r="DG112" i="12"/>
  <c r="DF111" i="12"/>
  <c r="DC108" i="12"/>
  <c r="DB107" i="12"/>
  <c r="DE110" i="12"/>
  <c r="DD109" i="12"/>
  <c r="DA106" i="12"/>
  <c r="CZ105" i="12"/>
  <c r="CW102" i="12"/>
  <c r="CV101" i="12"/>
  <c r="CS98" i="12"/>
  <c r="CR97" i="12"/>
  <c r="CO94" i="12"/>
  <c r="CN93" i="12"/>
  <c r="CY104" i="12"/>
  <c r="CX103" i="12"/>
  <c r="CU100" i="12"/>
  <c r="CT99" i="12"/>
  <c r="CQ96" i="12"/>
  <c r="CP95" i="12"/>
  <c r="CM92" i="12"/>
  <c r="CL91" i="12"/>
  <c r="CI88" i="12"/>
  <c r="CH87" i="12"/>
  <c r="CE84" i="12"/>
  <c r="CD83" i="12"/>
  <c r="CA80" i="12"/>
  <c r="BZ79" i="12"/>
  <c r="CK90" i="12"/>
  <c r="CJ89" i="12"/>
  <c r="CG86" i="12"/>
  <c r="CF85" i="12"/>
  <c r="CC82" i="12"/>
  <c r="CB81" i="12"/>
  <c r="BY78" i="12"/>
  <c r="BX77" i="12"/>
  <c r="G8" i="12"/>
  <c r="G9" i="12"/>
  <c r="L10" i="12"/>
  <c r="J11" i="12"/>
  <c r="DG116" i="12"/>
  <c r="DF115" i="12"/>
  <c r="DE114" i="12"/>
  <c r="DD113" i="12"/>
  <c r="DC112" i="12"/>
  <c r="DB111" i="12"/>
  <c r="CY108" i="12"/>
  <c r="CX107" i="12"/>
  <c r="DA110" i="12"/>
  <c r="CZ109" i="12"/>
  <c r="CW106" i="12"/>
  <c r="CV105" i="12"/>
  <c r="CS102" i="12"/>
  <c r="CR101" i="12"/>
  <c r="CO98" i="12"/>
  <c r="CN97" i="12"/>
  <c r="CK94" i="12"/>
  <c r="CJ93" i="12"/>
  <c r="CU104" i="12"/>
  <c r="CT103" i="12"/>
  <c r="CQ100" i="12"/>
  <c r="CP99" i="12"/>
  <c r="CM96" i="12"/>
  <c r="CL95" i="12"/>
  <c r="CI92" i="12"/>
  <c r="CH91" i="12"/>
  <c r="CE88" i="12"/>
  <c r="CD87" i="12"/>
  <c r="CA84" i="12"/>
  <c r="BZ83" i="12"/>
  <c r="CG90" i="12"/>
  <c r="CF89" i="12"/>
  <c r="CC86" i="12"/>
  <c r="CB85" i="12"/>
  <c r="BY82" i="12"/>
  <c r="BX81" i="12"/>
  <c r="G12" i="12"/>
  <c r="K12" i="12"/>
  <c r="E109" i="12"/>
  <c r="E108" i="12"/>
  <c r="E107" i="12"/>
  <c r="E106" i="12"/>
  <c r="E103" i="12"/>
  <c r="E102" i="12"/>
  <c r="E99" i="12"/>
  <c r="E98" i="12"/>
  <c r="E95" i="12"/>
  <c r="E94" i="12"/>
  <c r="E105" i="12"/>
  <c r="E104" i="12"/>
  <c r="E101" i="12"/>
  <c r="E100" i="12"/>
  <c r="E97" i="12"/>
  <c r="E96" i="12"/>
  <c r="E93" i="12"/>
  <c r="E92" i="12"/>
  <c r="E89" i="12"/>
  <c r="E88" i="12"/>
  <c r="E85" i="12"/>
  <c r="E84" i="12"/>
  <c r="E81" i="12"/>
  <c r="E80" i="12"/>
  <c r="E77" i="12"/>
  <c r="E76" i="12"/>
  <c r="E91" i="12"/>
  <c r="E90" i="12"/>
  <c r="E87" i="12"/>
  <c r="E86" i="12"/>
  <c r="E83" i="12"/>
  <c r="E82" i="12"/>
  <c r="E79" i="12"/>
  <c r="E78" i="12"/>
  <c r="E75" i="12"/>
  <c r="E74" i="12"/>
  <c r="E6" i="12"/>
  <c r="E7" i="12"/>
  <c r="I7" i="12"/>
  <c r="J8" i="12"/>
  <c r="H9" i="12"/>
  <c r="E10" i="12"/>
  <c r="I10" i="12"/>
  <c r="E11" i="12"/>
  <c r="I11" i="12"/>
  <c r="M11" i="12"/>
  <c r="J12" i="12"/>
  <c r="N12" i="12"/>
  <c r="H13" i="12"/>
  <c r="L13" i="12"/>
  <c r="E14" i="12"/>
  <c r="I14" i="12"/>
  <c r="M14" i="12"/>
  <c r="E15" i="12"/>
  <c r="I15" i="12"/>
  <c r="M15" i="12"/>
  <c r="Q15" i="12"/>
  <c r="J16" i="12"/>
  <c r="N16" i="12"/>
  <c r="R16" i="12"/>
  <c r="L17" i="12"/>
  <c r="P17" i="12"/>
  <c r="E18" i="12"/>
  <c r="M18" i="12"/>
  <c r="Q18" i="12"/>
  <c r="E19" i="12"/>
  <c r="M19" i="12"/>
  <c r="Q19" i="12"/>
  <c r="U19" i="12"/>
  <c r="N20" i="12"/>
  <c r="R20" i="12"/>
  <c r="V20" i="12"/>
  <c r="P21" i="12"/>
  <c r="T21" i="12"/>
  <c r="E22" i="12"/>
  <c r="Q22" i="12"/>
  <c r="U22" i="12"/>
  <c r="E23" i="12"/>
  <c r="Q23" i="12"/>
  <c r="U23" i="12"/>
  <c r="Y23" i="12"/>
  <c r="R24" i="12"/>
  <c r="V24" i="12"/>
  <c r="Z24" i="12"/>
  <c r="T25" i="12"/>
  <c r="X25" i="12"/>
  <c r="E26" i="12"/>
  <c r="U26" i="12"/>
  <c r="Y26" i="12"/>
  <c r="E27" i="12"/>
  <c r="U27" i="12"/>
  <c r="Y27" i="12"/>
  <c r="AC27" i="12"/>
  <c r="V28" i="12"/>
  <c r="Z28" i="12"/>
  <c r="AD28" i="12"/>
  <c r="X29" i="12"/>
  <c r="AB29" i="12"/>
  <c r="E30" i="12"/>
  <c r="Y30" i="12"/>
  <c r="AC30" i="12"/>
  <c r="E31" i="12"/>
  <c r="Y31" i="12"/>
  <c r="AC31" i="12"/>
  <c r="AG31" i="12"/>
  <c r="Z32" i="12"/>
  <c r="AD32" i="12"/>
  <c r="AH32" i="12"/>
  <c r="AB33" i="12"/>
  <c r="AF33" i="12"/>
  <c r="E34" i="12"/>
  <c r="AC34" i="12"/>
  <c r="AG34" i="12"/>
  <c r="E35" i="12"/>
  <c r="AC35" i="12"/>
  <c r="AG35" i="12"/>
  <c r="AK35" i="12"/>
  <c r="AD36" i="12"/>
  <c r="AH36" i="12"/>
  <c r="AL36" i="12"/>
  <c r="AF37" i="12"/>
  <c r="AJ37" i="12"/>
  <c r="E38" i="12"/>
  <c r="AG38" i="12"/>
  <c r="AK38" i="12"/>
  <c r="E39" i="12"/>
  <c r="AG39" i="12"/>
  <c r="AK39" i="12"/>
  <c r="AO39" i="12"/>
  <c r="AH40" i="12"/>
  <c r="AL40" i="12"/>
  <c r="AP40" i="12"/>
  <c r="AJ41" i="12"/>
  <c r="AN41" i="12"/>
  <c r="E42" i="12"/>
  <c r="AK42" i="12"/>
  <c r="AO42" i="12"/>
  <c r="E43" i="12"/>
  <c r="AK43" i="12"/>
  <c r="AO43" i="12"/>
  <c r="AS43" i="12"/>
  <c r="AL44" i="12"/>
  <c r="AP44" i="12"/>
  <c r="AT44" i="12"/>
  <c r="AN45" i="12"/>
  <c r="AR45" i="12"/>
  <c r="E46" i="12"/>
  <c r="AO46" i="12"/>
  <c r="AS46" i="12"/>
  <c r="E47" i="12"/>
  <c r="AO47" i="12"/>
  <c r="AS47" i="12"/>
  <c r="AW47" i="12"/>
  <c r="AP48" i="12"/>
  <c r="AT48" i="12"/>
  <c r="AR49" i="12"/>
  <c r="AV49" i="12"/>
  <c r="E50" i="12"/>
  <c r="AS50" i="12"/>
  <c r="AW50" i="12"/>
  <c r="E51" i="12"/>
  <c r="AS51" i="12"/>
  <c r="AW51" i="12"/>
  <c r="AV53" i="12"/>
  <c r="E54" i="12"/>
  <c r="AW54" i="12"/>
  <c r="E55" i="12"/>
  <c r="AW55" i="12"/>
  <c r="E58" i="12"/>
  <c r="E59" i="12"/>
  <c r="E62" i="12"/>
  <c r="E63" i="12"/>
  <c r="E66" i="12"/>
  <c r="E67" i="12"/>
  <c r="E70" i="12"/>
  <c r="E71" i="12"/>
  <c r="AT52" i="12" l="1"/>
  <c r="AR50" i="12"/>
  <c r="BZ84" i="12"/>
  <c r="CA85" i="12"/>
  <c r="CI93" i="12"/>
  <c r="CQ101" i="12"/>
  <c r="CK95" i="12"/>
  <c r="CS103" i="12"/>
  <c r="CU105" i="12"/>
  <c r="DA111" i="12"/>
  <c r="DE115" i="12"/>
  <c r="AV54" i="12"/>
  <c r="CC87" i="12"/>
  <c r="CB86" i="12"/>
  <c r="CJ94" i="12"/>
  <c r="CR102" i="12"/>
  <c r="CL96" i="12"/>
  <c r="CT104" i="12"/>
  <c r="CV106" i="12"/>
  <c r="DB112" i="12"/>
  <c r="DE129" i="13"/>
  <c r="DD128" i="13"/>
  <c r="DC127" i="13"/>
  <c r="DB126" i="13"/>
  <c r="DA125" i="13"/>
  <c r="CZ124" i="13"/>
  <c r="CY123" i="13"/>
  <c r="CX122" i="13"/>
  <c r="CW121" i="13"/>
  <c r="CV120" i="13"/>
  <c r="CU119" i="13"/>
  <c r="CT118" i="13"/>
  <c r="CS117" i="13"/>
  <c r="CR116" i="13"/>
  <c r="CQ115" i="13"/>
  <c r="CP114" i="13"/>
  <c r="CO113" i="13"/>
  <c r="CN112" i="13"/>
  <c r="CM111" i="13"/>
  <c r="CL110" i="13"/>
  <c r="CK109" i="13"/>
  <c r="CH106" i="13"/>
  <c r="CJ108" i="13"/>
  <c r="CI107" i="13"/>
  <c r="BF78" i="13"/>
  <c r="BE77" i="13"/>
  <c r="BB74" i="13"/>
  <c r="BA73" i="13"/>
  <c r="AX70" i="13"/>
  <c r="AW69" i="13"/>
  <c r="AT66" i="13"/>
  <c r="AS65" i="13"/>
  <c r="AP62" i="13"/>
  <c r="AO61" i="13"/>
  <c r="AL58" i="13"/>
  <c r="AK57" i="13"/>
  <c r="AH54" i="13"/>
  <c r="AG53" i="13"/>
  <c r="AD50" i="13"/>
  <c r="AC49" i="13"/>
  <c r="Z46" i="13"/>
  <c r="Y45" i="13"/>
  <c r="V42" i="13"/>
  <c r="U41" i="13"/>
  <c r="R38" i="13"/>
  <c r="Q37" i="13"/>
  <c r="N34" i="13"/>
  <c r="M33" i="13"/>
  <c r="BG79" i="13"/>
  <c r="BD76" i="13"/>
  <c r="BC75" i="13"/>
  <c r="AZ72" i="13"/>
  <c r="AY71" i="13"/>
  <c r="AV68" i="13"/>
  <c r="AU67" i="13"/>
  <c r="AR64" i="13"/>
  <c r="AQ63" i="13"/>
  <c r="AN60" i="13"/>
  <c r="AM59" i="13"/>
  <c r="AJ56" i="13"/>
  <c r="AI55" i="13"/>
  <c r="AF52" i="13"/>
  <c r="AE51" i="13"/>
  <c r="AB48" i="13"/>
  <c r="AA47" i="13"/>
  <c r="X44" i="13"/>
  <c r="W43" i="13"/>
  <c r="T40" i="13"/>
  <c r="S39" i="13"/>
  <c r="P36" i="13"/>
  <c r="O35" i="13"/>
  <c r="L32" i="13"/>
  <c r="K31" i="13"/>
  <c r="H28" i="13"/>
  <c r="G27" i="13"/>
  <c r="J30" i="13"/>
  <c r="I29" i="13"/>
  <c r="DF126" i="13"/>
  <c r="DE125" i="13"/>
  <c r="DD124" i="13"/>
  <c r="DC123" i="13"/>
  <c r="DB122" i="13"/>
  <c r="DA121" i="13"/>
  <c r="CZ120" i="13"/>
  <c r="CY119" i="13"/>
  <c r="DG127" i="13"/>
  <c r="CX118" i="13"/>
  <c r="CW117" i="13"/>
  <c r="CV116" i="13"/>
  <c r="CU115" i="13"/>
  <c r="CT114" i="13"/>
  <c r="CS113" i="13"/>
  <c r="CR112" i="13"/>
  <c r="CQ111" i="13"/>
  <c r="CP110" i="13"/>
  <c r="CO109" i="13"/>
  <c r="CL106" i="13"/>
  <c r="CK105" i="13"/>
  <c r="CH102" i="13"/>
  <c r="CN108" i="13"/>
  <c r="CM107" i="13"/>
  <c r="CJ104" i="13"/>
  <c r="CI103" i="13"/>
  <c r="BF74" i="13"/>
  <c r="BE73" i="13"/>
  <c r="BB70" i="13"/>
  <c r="BA69" i="13"/>
  <c r="AX66" i="13"/>
  <c r="AW65" i="13"/>
  <c r="AT62" i="13"/>
  <c r="AS61" i="13"/>
  <c r="AP58" i="13"/>
  <c r="AO57" i="13"/>
  <c r="AL54" i="13"/>
  <c r="AK53" i="13"/>
  <c r="AH50" i="13"/>
  <c r="AG49" i="13"/>
  <c r="AD46" i="13"/>
  <c r="AC45" i="13"/>
  <c r="Z42" i="13"/>
  <c r="Y41" i="13"/>
  <c r="V38" i="13"/>
  <c r="U37" i="13"/>
  <c r="R34" i="13"/>
  <c r="Q33" i="13"/>
  <c r="BG75" i="13"/>
  <c r="BD72" i="13"/>
  <c r="BC71" i="13"/>
  <c r="AZ68" i="13"/>
  <c r="AY67" i="13"/>
  <c r="AV64" i="13"/>
  <c r="AU63" i="13"/>
  <c r="AR60" i="13"/>
  <c r="AQ59" i="13"/>
  <c r="AN56" i="13"/>
  <c r="AM55" i="13"/>
  <c r="AJ52" i="13"/>
  <c r="AI51" i="13"/>
  <c r="AF48" i="13"/>
  <c r="AE47" i="13"/>
  <c r="AB44" i="13"/>
  <c r="AA43" i="13"/>
  <c r="X40" i="13"/>
  <c r="W39" i="13"/>
  <c r="T36" i="13"/>
  <c r="S35" i="13"/>
  <c r="P32" i="13"/>
  <c r="O31" i="13"/>
  <c r="L28" i="13"/>
  <c r="K27" i="13"/>
  <c r="H24" i="13"/>
  <c r="G23" i="13"/>
  <c r="N30" i="13"/>
  <c r="M29" i="13"/>
  <c r="J26" i="13"/>
  <c r="I25" i="13"/>
  <c r="DG123" i="13"/>
  <c r="DF122" i="13"/>
  <c r="DE121" i="13"/>
  <c r="DD120" i="13"/>
  <c r="DC119" i="13"/>
  <c r="DB118" i="13"/>
  <c r="DA117" i="13"/>
  <c r="CZ116" i="13"/>
  <c r="CY115" i="13"/>
  <c r="CX114" i="13"/>
  <c r="CW113" i="13"/>
  <c r="CV112" i="13"/>
  <c r="CU111" i="13"/>
  <c r="CT110" i="13"/>
  <c r="CS109" i="13"/>
  <c r="CP106" i="13"/>
  <c r="CO105" i="13"/>
  <c r="CL102" i="13"/>
  <c r="CK101" i="13"/>
  <c r="CH98" i="13"/>
  <c r="CR108" i="13"/>
  <c r="CQ107" i="13"/>
  <c r="CN104" i="13"/>
  <c r="CM103" i="13"/>
  <c r="CJ100" i="13"/>
  <c r="CI99" i="13"/>
  <c r="BF70" i="13"/>
  <c r="BE69" i="13"/>
  <c r="BB66" i="13"/>
  <c r="BA65" i="13"/>
  <c r="AX62" i="13"/>
  <c r="AW61" i="13"/>
  <c r="AT58" i="13"/>
  <c r="AS57" i="13"/>
  <c r="AP54" i="13"/>
  <c r="AO53" i="13"/>
  <c r="AL50" i="13"/>
  <c r="AK49" i="13"/>
  <c r="AH46" i="13"/>
  <c r="AG45" i="13"/>
  <c r="AD42" i="13"/>
  <c r="AC41" i="13"/>
  <c r="Z38" i="13"/>
  <c r="Y37" i="13"/>
  <c r="V34" i="13"/>
  <c r="U33" i="13"/>
  <c r="R30" i="13"/>
  <c r="BG71" i="13"/>
  <c r="BD68" i="13"/>
  <c r="BC67" i="13"/>
  <c r="AZ64" i="13"/>
  <c r="AY63" i="13"/>
  <c r="AV60" i="13"/>
  <c r="AU59" i="13"/>
  <c r="AR56" i="13"/>
  <c r="AQ55" i="13"/>
  <c r="AN52" i="13"/>
  <c r="AM51" i="13"/>
  <c r="AJ48" i="13"/>
  <c r="AI47" i="13"/>
  <c r="AF44" i="13"/>
  <c r="AE43" i="13"/>
  <c r="AB40" i="13"/>
  <c r="AA39" i="13"/>
  <c r="X36" i="13"/>
  <c r="W35" i="13"/>
  <c r="T32" i="13"/>
  <c r="S31" i="13"/>
  <c r="P28" i="13"/>
  <c r="O27" i="13"/>
  <c r="L24" i="13"/>
  <c r="K23" i="13"/>
  <c r="H20" i="13"/>
  <c r="G19" i="13"/>
  <c r="Q29" i="13"/>
  <c r="N26" i="13"/>
  <c r="M25" i="13"/>
  <c r="J22" i="13"/>
  <c r="I21" i="13"/>
  <c r="DG119" i="13"/>
  <c r="DF118" i="13"/>
  <c r="DE117" i="13"/>
  <c r="DD116" i="13"/>
  <c r="DC115" i="13"/>
  <c r="DB114" i="13"/>
  <c r="DA113" i="13"/>
  <c r="CZ112" i="13"/>
  <c r="CY111" i="13"/>
  <c r="CX110" i="13"/>
  <c r="CW109" i="13"/>
  <c r="CT106" i="13"/>
  <c r="CS105" i="13"/>
  <c r="CP102" i="13"/>
  <c r="CO101" i="13"/>
  <c r="CL98" i="13"/>
  <c r="CK97" i="13"/>
  <c r="CV108" i="13"/>
  <c r="CU107" i="13"/>
  <c r="CR104" i="13"/>
  <c r="CQ103" i="13"/>
  <c r="CN100" i="13"/>
  <c r="CM99" i="13"/>
  <c r="CJ96" i="13"/>
  <c r="CI95" i="13"/>
  <c r="CH94" i="13"/>
  <c r="BF66" i="13"/>
  <c r="BE65" i="13"/>
  <c r="BB62" i="13"/>
  <c r="BA61" i="13"/>
  <c r="AX58" i="13"/>
  <c r="AW57" i="13"/>
  <c r="AT54" i="13"/>
  <c r="AS53" i="13"/>
  <c r="AP50" i="13"/>
  <c r="AO49" i="13"/>
  <c r="AL46" i="13"/>
  <c r="AK45" i="13"/>
  <c r="AH42" i="13"/>
  <c r="AG41" i="13"/>
  <c r="AD38" i="13"/>
  <c r="AC37" i="13"/>
  <c r="Z34" i="13"/>
  <c r="Y33" i="13"/>
  <c r="V30" i="13"/>
  <c r="BG67" i="13"/>
  <c r="BD64" i="13"/>
  <c r="BC63" i="13"/>
  <c r="AZ60" i="13"/>
  <c r="AY59" i="13"/>
  <c r="AV56" i="13"/>
  <c r="AU55" i="13"/>
  <c r="AR52" i="13"/>
  <c r="AQ51" i="13"/>
  <c r="AN48" i="13"/>
  <c r="AM47" i="13"/>
  <c r="AJ44" i="13"/>
  <c r="AI43" i="13"/>
  <c r="AF40" i="13"/>
  <c r="AE39" i="13"/>
  <c r="AB36" i="13"/>
  <c r="AA35" i="13"/>
  <c r="X32" i="13"/>
  <c r="W31" i="13"/>
  <c r="T28" i="13"/>
  <c r="S27" i="13"/>
  <c r="P24" i="13"/>
  <c r="O23" i="13"/>
  <c r="L20" i="13"/>
  <c r="K19" i="13"/>
  <c r="H16" i="13"/>
  <c r="G15" i="13"/>
  <c r="U29" i="13"/>
  <c r="R26" i="13"/>
  <c r="Q25" i="13"/>
  <c r="N22" i="13"/>
  <c r="M21" i="13"/>
  <c r="J18" i="13"/>
  <c r="I17" i="13"/>
  <c r="DG115" i="13"/>
  <c r="DF114" i="13"/>
  <c r="DE113" i="13"/>
  <c r="DD112" i="13"/>
  <c r="DC111" i="13"/>
  <c r="DB110" i="13"/>
  <c r="DA109" i="13"/>
  <c r="CX106" i="13"/>
  <c r="CW105" i="13"/>
  <c r="CT102" i="13"/>
  <c r="CS101" i="13"/>
  <c r="CP98" i="13"/>
  <c r="CO97" i="13"/>
  <c r="CZ108" i="13"/>
  <c r="CY107" i="13"/>
  <c r="CV104" i="13"/>
  <c r="CU103" i="13"/>
  <c r="CR100" i="13"/>
  <c r="CQ99" i="13"/>
  <c r="CN96" i="13"/>
  <c r="CM95" i="13"/>
  <c r="CJ92" i="13"/>
  <c r="CI91" i="13"/>
  <c r="CL94" i="13"/>
  <c r="CK93" i="13"/>
  <c r="CH90" i="13"/>
  <c r="BF62" i="13"/>
  <c r="BE61" i="13"/>
  <c r="BB58" i="13"/>
  <c r="BA57" i="13"/>
  <c r="AX54" i="13"/>
  <c r="AW53" i="13"/>
  <c r="AT50" i="13"/>
  <c r="AS49" i="13"/>
  <c r="AP46" i="13"/>
  <c r="AO45" i="13"/>
  <c r="AL42" i="13"/>
  <c r="AK41" i="13"/>
  <c r="AH38" i="13"/>
  <c r="AG37" i="13"/>
  <c r="AD34" i="13"/>
  <c r="AC33" i="13"/>
  <c r="Z30" i="13"/>
  <c r="BG63" i="13"/>
  <c r="BD60" i="13"/>
  <c r="BC59" i="13"/>
  <c r="AZ56" i="13"/>
  <c r="AY55" i="13"/>
  <c r="AV52" i="13"/>
  <c r="AU51" i="13"/>
  <c r="AR48" i="13"/>
  <c r="AQ47" i="13"/>
  <c r="AN44" i="13"/>
  <c r="AM43" i="13"/>
  <c r="AJ40" i="13"/>
  <c r="AI39" i="13"/>
  <c r="AF36" i="13"/>
  <c r="AE35" i="13"/>
  <c r="AB32" i="13"/>
  <c r="AA31" i="13"/>
  <c r="X28" i="13"/>
  <c r="W27" i="13"/>
  <c r="T24" i="13"/>
  <c r="S23" i="13"/>
  <c r="P20" i="13"/>
  <c r="O19" i="13"/>
  <c r="L16" i="13"/>
  <c r="K15" i="13"/>
  <c r="H12" i="13"/>
  <c r="G11" i="13"/>
  <c r="Y29" i="13"/>
  <c r="V26" i="13"/>
  <c r="U25" i="13"/>
  <c r="R22" i="13"/>
  <c r="Q21" i="13"/>
  <c r="N18" i="13"/>
  <c r="M17" i="13"/>
  <c r="J14" i="13"/>
  <c r="I13" i="13"/>
  <c r="DG111" i="13"/>
  <c r="DF110" i="13"/>
  <c r="DE109" i="13"/>
  <c r="DB106" i="13"/>
  <c r="DA105" i="13"/>
  <c r="CX102" i="13"/>
  <c r="CW101" i="13"/>
  <c r="CT98" i="13"/>
  <c r="CS97" i="13"/>
  <c r="DD108" i="13"/>
  <c r="DC107" i="13"/>
  <c r="CZ104" i="13"/>
  <c r="CY103" i="13"/>
  <c r="CV100" i="13"/>
  <c r="CU99" i="13"/>
  <c r="CR96" i="13"/>
  <c r="CQ95" i="13"/>
  <c r="CN92" i="13"/>
  <c r="CM91" i="13"/>
  <c r="CJ88" i="13"/>
  <c r="CI87" i="13"/>
  <c r="CP94" i="13"/>
  <c r="CO93" i="13"/>
  <c r="CL90" i="13"/>
  <c r="CK89" i="13"/>
  <c r="CH86" i="13"/>
  <c r="BF58" i="13"/>
  <c r="BE57" i="13"/>
  <c r="BB54" i="13"/>
  <c r="BA53" i="13"/>
  <c r="AX50" i="13"/>
  <c r="AW49" i="13"/>
  <c r="AT46" i="13"/>
  <c r="AS45" i="13"/>
  <c r="AP42" i="13"/>
  <c r="AO41" i="13"/>
  <c r="AL38" i="13"/>
  <c r="AK37" i="13"/>
  <c r="AH34" i="13"/>
  <c r="AG33" i="13"/>
  <c r="AD30" i="13"/>
  <c r="BG59" i="13"/>
  <c r="BD56" i="13"/>
  <c r="BC55" i="13"/>
  <c r="AZ52" i="13"/>
  <c r="AY51" i="13"/>
  <c r="AV48" i="13"/>
  <c r="AU47" i="13"/>
  <c r="AR44" i="13"/>
  <c r="AQ43" i="13"/>
  <c r="AN40" i="13"/>
  <c r="AM39" i="13"/>
  <c r="AJ36" i="13"/>
  <c r="AI35" i="13"/>
  <c r="AF32" i="13"/>
  <c r="AE31" i="13"/>
  <c r="AB28" i="13"/>
  <c r="AA27" i="13"/>
  <c r="X24" i="13"/>
  <c r="W23" i="13"/>
  <c r="T20" i="13"/>
  <c r="S19" i="13"/>
  <c r="P16" i="13"/>
  <c r="O15" i="13"/>
  <c r="L12" i="13"/>
  <c r="K11" i="13"/>
  <c r="H8" i="13"/>
  <c r="G7" i="13"/>
  <c r="AC29" i="13"/>
  <c r="Z26" i="13"/>
  <c r="Y25" i="13"/>
  <c r="V22" i="13"/>
  <c r="U21" i="13"/>
  <c r="R18" i="13"/>
  <c r="Q17" i="13"/>
  <c r="N14" i="13"/>
  <c r="M13" i="13"/>
  <c r="J10" i="13"/>
  <c r="I9" i="13"/>
  <c r="DA129" i="13"/>
  <c r="CZ128" i="13"/>
  <c r="CY127" i="13"/>
  <c r="CX126" i="13"/>
  <c r="CW125" i="13"/>
  <c r="CV124" i="13"/>
  <c r="CU123" i="13"/>
  <c r="CT122" i="13"/>
  <c r="CS121" i="13"/>
  <c r="CR120" i="13"/>
  <c r="CQ119" i="13"/>
  <c r="CP118" i="13"/>
  <c r="CO117" i="13"/>
  <c r="CN116" i="13"/>
  <c r="CM115" i="13"/>
  <c r="CL114" i="13"/>
  <c r="CK113" i="13"/>
  <c r="CJ112" i="13"/>
  <c r="CI111" i="13"/>
  <c r="CH110" i="13"/>
  <c r="BG83" i="13"/>
  <c r="BF82" i="13"/>
  <c r="BE81" i="13"/>
  <c r="BB78" i="13"/>
  <c r="BA77" i="13"/>
  <c r="AX74" i="13"/>
  <c r="AW73" i="13"/>
  <c r="AT70" i="13"/>
  <c r="AS69" i="13"/>
  <c r="AP66" i="13"/>
  <c r="AO65" i="13"/>
  <c r="AL62" i="13"/>
  <c r="AK61" i="13"/>
  <c r="AH58" i="13"/>
  <c r="AG57" i="13"/>
  <c r="AD54" i="13"/>
  <c r="AC53" i="13"/>
  <c r="Z50" i="13"/>
  <c r="Y49" i="13"/>
  <c r="V46" i="13"/>
  <c r="U45" i="13"/>
  <c r="R42" i="13"/>
  <c r="Q41" i="13"/>
  <c r="N38" i="13"/>
  <c r="M37" i="13"/>
  <c r="J34" i="13"/>
  <c r="I33" i="13"/>
  <c r="BD80" i="13"/>
  <c r="BC79" i="13"/>
  <c r="AZ76" i="13"/>
  <c r="AY75" i="13"/>
  <c r="AV72" i="13"/>
  <c r="AU71" i="13"/>
  <c r="AR68" i="13"/>
  <c r="AQ67" i="13"/>
  <c r="AN64" i="13"/>
  <c r="AM63" i="13"/>
  <c r="AJ60" i="13"/>
  <c r="AI59" i="13"/>
  <c r="AF56" i="13"/>
  <c r="AE55" i="13"/>
  <c r="AB52" i="13"/>
  <c r="AA51" i="13"/>
  <c r="X48" i="13"/>
  <c r="W47" i="13"/>
  <c r="T44" i="13"/>
  <c r="S43" i="13"/>
  <c r="P40" i="13"/>
  <c r="O39" i="13"/>
  <c r="L36" i="13"/>
  <c r="K35" i="13"/>
  <c r="H32" i="13"/>
  <c r="G31" i="13"/>
  <c r="CW129" i="13"/>
  <c r="CV128" i="13"/>
  <c r="CU127" i="13"/>
  <c r="CT126" i="13"/>
  <c r="CS125" i="13"/>
  <c r="CR124" i="13"/>
  <c r="CQ123" i="13"/>
  <c r="CP122" i="13"/>
  <c r="CO121" i="13"/>
  <c r="CN120" i="13"/>
  <c r="CM119" i="13"/>
  <c r="CL118" i="13"/>
  <c r="CK117" i="13"/>
  <c r="CJ116" i="13"/>
  <c r="CI115" i="13"/>
  <c r="CH114" i="13"/>
  <c r="BG87" i="13"/>
  <c r="BD84" i="13"/>
  <c r="BC83" i="13"/>
  <c r="BF86" i="13"/>
  <c r="BE85" i="13"/>
  <c r="BB82" i="13"/>
  <c r="BA81" i="13"/>
  <c r="AX78" i="13"/>
  <c r="AW77" i="13"/>
  <c r="AT74" i="13"/>
  <c r="AS73" i="13"/>
  <c r="AP70" i="13"/>
  <c r="AO69" i="13"/>
  <c r="AL66" i="13"/>
  <c r="AK65" i="13"/>
  <c r="AH62" i="13"/>
  <c r="AG61" i="13"/>
  <c r="AD58" i="13"/>
  <c r="AC57" i="13"/>
  <c r="Z54" i="13"/>
  <c r="Y53" i="13"/>
  <c r="V50" i="13"/>
  <c r="U49" i="13"/>
  <c r="R46" i="13"/>
  <c r="Q45" i="13"/>
  <c r="N42" i="13"/>
  <c r="M41" i="13"/>
  <c r="J38" i="13"/>
  <c r="I37" i="13"/>
  <c r="AZ80" i="13"/>
  <c r="AY79" i="13"/>
  <c r="AV76" i="13"/>
  <c r="AU75" i="13"/>
  <c r="AR72" i="13"/>
  <c r="AQ71" i="13"/>
  <c r="AN68" i="13"/>
  <c r="AM67" i="13"/>
  <c r="AJ64" i="13"/>
  <c r="AI63" i="13"/>
  <c r="AF60" i="13"/>
  <c r="AE59" i="13"/>
  <c r="AB56" i="13"/>
  <c r="AA55" i="13"/>
  <c r="X52" i="13"/>
  <c r="W51" i="13"/>
  <c r="T48" i="13"/>
  <c r="S47" i="13"/>
  <c r="P44" i="13"/>
  <c r="O43" i="13"/>
  <c r="L40" i="13"/>
  <c r="K39" i="13"/>
  <c r="H36" i="13"/>
  <c r="G35" i="13"/>
  <c r="CS129" i="13"/>
  <c r="CR128" i="13"/>
  <c r="CQ127" i="13"/>
  <c r="CP126" i="13"/>
  <c r="CO125" i="13"/>
  <c r="CN124" i="13"/>
  <c r="CM123" i="13"/>
  <c r="CL122" i="13"/>
  <c r="CK121" i="13"/>
  <c r="CJ120" i="13"/>
  <c r="CI119" i="13"/>
  <c r="CH118" i="13"/>
  <c r="BG91" i="13"/>
  <c r="BD88" i="13"/>
  <c r="BC87" i="13"/>
  <c r="AZ84" i="13"/>
  <c r="AY83" i="13"/>
  <c r="BF90" i="13"/>
  <c r="BE89" i="13"/>
  <c r="BB86" i="13"/>
  <c r="BA85" i="13"/>
  <c r="AX82" i="13"/>
  <c r="AW81" i="13"/>
  <c r="AT78" i="13"/>
  <c r="AS77" i="13"/>
  <c r="AP74" i="13"/>
  <c r="AO73" i="13"/>
  <c r="AL70" i="13"/>
  <c r="AK69" i="13"/>
  <c r="AH66" i="13"/>
  <c r="AG65" i="13"/>
  <c r="AD62" i="13"/>
  <c r="AC61" i="13"/>
  <c r="Z58" i="13"/>
  <c r="Y57" i="13"/>
  <c r="V54" i="13"/>
  <c r="U53" i="13"/>
  <c r="R50" i="13"/>
  <c r="Q49" i="13"/>
  <c r="N46" i="13"/>
  <c r="M45" i="13"/>
  <c r="J42" i="13"/>
  <c r="I41" i="13"/>
  <c r="AV80" i="13"/>
  <c r="AU79" i="13"/>
  <c r="AR76" i="13"/>
  <c r="AQ75" i="13"/>
  <c r="AN72" i="13"/>
  <c r="AM71" i="13"/>
  <c r="AJ68" i="13"/>
  <c r="AI67" i="13"/>
  <c r="AF64" i="13"/>
  <c r="AE63" i="13"/>
  <c r="AB60" i="13"/>
  <c r="AA59" i="13"/>
  <c r="X56" i="13"/>
  <c r="W55" i="13"/>
  <c r="T52" i="13"/>
  <c r="S51" i="13"/>
  <c r="P48" i="13"/>
  <c r="O47" i="13"/>
  <c r="L44" i="13"/>
  <c r="K43" i="13"/>
  <c r="H40" i="13"/>
  <c r="G39" i="13"/>
  <c r="CO129" i="13"/>
  <c r="CN128" i="13"/>
  <c r="CM127" i="13"/>
  <c r="CL126" i="13"/>
  <c r="CK125" i="13"/>
  <c r="CJ124" i="13"/>
  <c r="CI123" i="13"/>
  <c r="CH122" i="13"/>
  <c r="BG95" i="13"/>
  <c r="BD92" i="13"/>
  <c r="BC91" i="13"/>
  <c r="AZ88" i="13"/>
  <c r="AY87" i="13"/>
  <c r="AV84" i="13"/>
  <c r="AU83" i="13"/>
  <c r="BF94" i="13"/>
  <c r="BE93" i="13"/>
  <c r="BB90" i="13"/>
  <c r="BA89" i="13"/>
  <c r="AX86" i="13"/>
  <c r="AW85" i="13"/>
  <c r="AT82" i="13"/>
  <c r="AS81" i="13"/>
  <c r="AP78" i="13"/>
  <c r="AO77" i="13"/>
  <c r="AL74" i="13"/>
  <c r="AK73" i="13"/>
  <c r="AH70" i="13"/>
  <c r="AG69" i="13"/>
  <c r="AD66" i="13"/>
  <c r="AC65" i="13"/>
  <c r="Z62" i="13"/>
  <c r="Y61" i="13"/>
  <c r="V58" i="13"/>
  <c r="U57" i="13"/>
  <c r="R54" i="13"/>
  <c r="Q53" i="13"/>
  <c r="N50" i="13"/>
  <c r="M49" i="13"/>
  <c r="J46" i="13"/>
  <c r="I45" i="13"/>
  <c r="AR80" i="13"/>
  <c r="AQ79" i="13"/>
  <c r="AN76" i="13"/>
  <c r="AM75" i="13"/>
  <c r="AJ72" i="13"/>
  <c r="AI71" i="13"/>
  <c r="AF68" i="13"/>
  <c r="AE67" i="13"/>
  <c r="AB64" i="13"/>
  <c r="AA63" i="13"/>
  <c r="X60" i="13"/>
  <c r="W59" i="13"/>
  <c r="T56" i="13"/>
  <c r="S55" i="13"/>
  <c r="P52" i="13"/>
  <c r="O51" i="13"/>
  <c r="L48" i="13"/>
  <c r="K47" i="13"/>
  <c r="H44" i="13"/>
  <c r="G43" i="13"/>
  <c r="CK129" i="13"/>
  <c r="CJ128" i="13"/>
  <c r="CI127" i="13"/>
  <c r="CH126" i="13"/>
  <c r="BF98" i="13"/>
  <c r="BE97" i="13"/>
  <c r="BG99" i="13"/>
  <c r="BD96" i="13"/>
  <c r="BC95" i="13"/>
  <c r="AZ92" i="13"/>
  <c r="AY91" i="13"/>
  <c r="AV88" i="13"/>
  <c r="AU87" i="13"/>
  <c r="AR84" i="13"/>
  <c r="AQ83" i="13"/>
  <c r="BB94" i="13"/>
  <c r="BA93" i="13"/>
  <c r="AX90" i="13"/>
  <c r="AW89" i="13"/>
  <c r="AT86" i="13"/>
  <c r="AS85" i="13"/>
  <c r="AP82" i="13"/>
  <c r="AO81" i="13"/>
  <c r="AL78" i="13"/>
  <c r="AK77" i="13"/>
  <c r="AH74" i="13"/>
  <c r="AG73" i="13"/>
  <c r="AD70" i="13"/>
  <c r="AC69" i="13"/>
  <c r="Z66" i="13"/>
  <c r="Y65" i="13"/>
  <c r="V62" i="13"/>
  <c r="U61" i="13"/>
  <c r="R58" i="13"/>
  <c r="Q57" i="13"/>
  <c r="N54" i="13"/>
  <c r="M53" i="13"/>
  <c r="J50" i="13"/>
  <c r="I49" i="13"/>
  <c r="AN80" i="13"/>
  <c r="AM79" i="13"/>
  <c r="AJ76" i="13"/>
  <c r="AI75" i="13"/>
  <c r="AF72" i="13"/>
  <c r="AE71" i="13"/>
  <c r="AB68" i="13"/>
  <c r="AA67" i="13"/>
  <c r="X64" i="13"/>
  <c r="W63" i="13"/>
  <c r="T60" i="13"/>
  <c r="S59" i="13"/>
  <c r="P56" i="13"/>
  <c r="O55" i="13"/>
  <c r="L52" i="13"/>
  <c r="K51" i="13"/>
  <c r="H48" i="13"/>
  <c r="G47" i="13"/>
  <c r="BF102" i="13"/>
  <c r="BE101" i="13"/>
  <c r="BB98" i="13"/>
  <c r="BA97" i="13"/>
  <c r="BG103" i="13"/>
  <c r="BD100" i="13"/>
  <c r="BC99" i="13"/>
  <c r="AZ96" i="13"/>
  <c r="AY95" i="13"/>
  <c r="AV92" i="13"/>
  <c r="AU91" i="13"/>
  <c r="AR88" i="13"/>
  <c r="AQ87" i="13"/>
  <c r="AN84" i="13"/>
  <c r="AM83" i="13"/>
  <c r="AX94" i="13"/>
  <c r="AW93" i="13"/>
  <c r="AT90" i="13"/>
  <c r="AS89" i="13"/>
  <c r="AP86" i="13"/>
  <c r="AO85" i="13"/>
  <c r="AL82" i="13"/>
  <c r="AK81" i="13"/>
  <c r="AH78" i="13"/>
  <c r="AG77" i="13"/>
  <c r="AD74" i="13"/>
  <c r="AC73" i="13"/>
  <c r="Z70" i="13"/>
  <c r="Y69" i="13"/>
  <c r="V66" i="13"/>
  <c r="U65" i="13"/>
  <c r="R62" i="13"/>
  <c r="Q61" i="13"/>
  <c r="N58" i="13"/>
  <c r="M57" i="13"/>
  <c r="J54" i="13"/>
  <c r="I53" i="13"/>
  <c r="AJ80" i="13"/>
  <c r="AI79" i="13"/>
  <c r="AF76" i="13"/>
  <c r="AE75" i="13"/>
  <c r="AB72" i="13"/>
  <c r="AA71" i="13"/>
  <c r="X68" i="13"/>
  <c r="W67" i="13"/>
  <c r="T64" i="13"/>
  <c r="S63" i="13"/>
  <c r="P60" i="13"/>
  <c r="O59" i="13"/>
  <c r="L56" i="13"/>
  <c r="K55" i="13"/>
  <c r="H52" i="13"/>
  <c r="G51" i="13"/>
  <c r="BF106" i="13"/>
  <c r="BE105" i="13"/>
  <c r="BB102" i="13"/>
  <c r="BA101" i="13"/>
  <c r="AX98" i="13"/>
  <c r="AW97" i="13"/>
  <c r="BG107" i="13"/>
  <c r="BD104" i="13"/>
  <c r="BC103" i="13"/>
  <c r="AZ100" i="13"/>
  <c r="AY99" i="13"/>
  <c r="AV96" i="13"/>
  <c r="AU95" i="13"/>
  <c r="AR92" i="13"/>
  <c r="AQ91" i="13"/>
  <c r="AN88" i="13"/>
  <c r="AM87" i="13"/>
  <c r="AJ84" i="13"/>
  <c r="AI83" i="13"/>
  <c r="AT94" i="13"/>
  <c r="AS93" i="13"/>
  <c r="AP90" i="13"/>
  <c r="AO89" i="13"/>
  <c r="AL86" i="13"/>
  <c r="AK85" i="13"/>
  <c r="AH82" i="13"/>
  <c r="AG81" i="13"/>
  <c r="AD78" i="13"/>
  <c r="AC77" i="13"/>
  <c r="Z74" i="13"/>
  <c r="Y73" i="13"/>
  <c r="V70" i="13"/>
  <c r="U69" i="13"/>
  <c r="R66" i="13"/>
  <c r="Q65" i="13"/>
  <c r="N62" i="13"/>
  <c r="M61" i="13"/>
  <c r="J58" i="13"/>
  <c r="I57" i="13"/>
  <c r="AF80" i="13"/>
  <c r="AE79" i="13"/>
  <c r="AB76" i="13"/>
  <c r="AA75" i="13"/>
  <c r="X72" i="13"/>
  <c r="W71" i="13"/>
  <c r="T68" i="13"/>
  <c r="S67" i="13"/>
  <c r="P64" i="13"/>
  <c r="O63" i="13"/>
  <c r="L60" i="13"/>
  <c r="K59" i="13"/>
  <c r="H56" i="13"/>
  <c r="G55" i="13"/>
  <c r="BG111" i="13"/>
  <c r="BF110" i="13"/>
  <c r="BE109" i="13"/>
  <c r="BB106" i="13"/>
  <c r="BA105" i="13"/>
  <c r="AX102" i="13"/>
  <c r="AW101" i="13"/>
  <c r="AT98" i="13"/>
  <c r="AS97" i="13"/>
  <c r="BD108" i="13"/>
  <c r="BC107" i="13"/>
  <c r="AZ104" i="13"/>
  <c r="AY103" i="13"/>
  <c r="AV100" i="13"/>
  <c r="AU99" i="13"/>
  <c r="AR96" i="13"/>
  <c r="AQ95" i="13"/>
  <c r="AN92" i="13"/>
  <c r="AM91" i="13"/>
  <c r="AJ88" i="13"/>
  <c r="AI87" i="13"/>
  <c r="AF84" i="13"/>
  <c r="AE83" i="13"/>
  <c r="AP94" i="13"/>
  <c r="AO93" i="13"/>
  <c r="AL90" i="13"/>
  <c r="AK89" i="13"/>
  <c r="AH86" i="13"/>
  <c r="AG85" i="13"/>
  <c r="AD82" i="13"/>
  <c r="AC81" i="13"/>
  <c r="Z78" i="13"/>
  <c r="Y77" i="13"/>
  <c r="V74" i="13"/>
  <c r="U73" i="13"/>
  <c r="R70" i="13"/>
  <c r="Q69" i="13"/>
  <c r="N66" i="13"/>
  <c r="M65" i="13"/>
  <c r="J62" i="13"/>
  <c r="I61" i="13"/>
  <c r="AB80" i="13"/>
  <c r="AA79" i="13"/>
  <c r="X76" i="13"/>
  <c r="W75" i="13"/>
  <c r="T72" i="13"/>
  <c r="S71" i="13"/>
  <c r="P68" i="13"/>
  <c r="O67" i="13"/>
  <c r="L64" i="13"/>
  <c r="K63" i="13"/>
  <c r="H60" i="13"/>
  <c r="G59" i="13"/>
  <c r="BG115" i="13"/>
  <c r="BF114" i="13"/>
  <c r="BE113" i="13"/>
  <c r="BD112" i="13"/>
  <c r="BC111" i="13"/>
  <c r="BB110" i="13"/>
  <c r="BA109" i="13"/>
  <c r="AX106" i="13"/>
  <c r="AW105" i="13"/>
  <c r="AT102" i="13"/>
  <c r="AS101" i="13"/>
  <c r="AP98" i="13"/>
  <c r="AO97" i="13"/>
  <c r="AZ108" i="13"/>
  <c r="AY107" i="13"/>
  <c r="AV104" i="13"/>
  <c r="AU103" i="13"/>
  <c r="AR100" i="13"/>
  <c r="AQ99" i="13"/>
  <c r="AN96" i="13"/>
  <c r="AM95" i="13"/>
  <c r="AJ92" i="13"/>
  <c r="AI91" i="13"/>
  <c r="AF88" i="13"/>
  <c r="AE87" i="13"/>
  <c r="AB84" i="13"/>
  <c r="AA83" i="13"/>
  <c r="AL94" i="13"/>
  <c r="AK93" i="13"/>
  <c r="AH90" i="13"/>
  <c r="AG89" i="13"/>
  <c r="AD86" i="13"/>
  <c r="AC85" i="13"/>
  <c r="Z82" i="13"/>
  <c r="Y81" i="13"/>
  <c r="V78" i="13"/>
  <c r="U77" i="13"/>
  <c r="R74" i="13"/>
  <c r="Q73" i="13"/>
  <c r="N70" i="13"/>
  <c r="M69" i="13"/>
  <c r="J66" i="13"/>
  <c r="I65" i="13"/>
  <c r="X80" i="13"/>
  <c r="W79" i="13"/>
  <c r="T76" i="13"/>
  <c r="S75" i="13"/>
  <c r="P72" i="13"/>
  <c r="O71" i="13"/>
  <c r="L68" i="13"/>
  <c r="K67" i="13"/>
  <c r="H64" i="13"/>
  <c r="G63" i="13"/>
  <c r="BG119" i="13"/>
  <c r="BF118" i="13"/>
  <c r="BE117" i="13"/>
  <c r="BD116" i="13"/>
  <c r="BC115" i="13"/>
  <c r="BB114" i="13"/>
  <c r="BA113" i="13"/>
  <c r="AZ112" i="13"/>
  <c r="AY111" i="13"/>
  <c r="AX110" i="13"/>
  <c r="AW109" i="13"/>
  <c r="AT106" i="13"/>
  <c r="AS105" i="13"/>
  <c r="AP102" i="13"/>
  <c r="AO101" i="13"/>
  <c r="AL98" i="13"/>
  <c r="AK97" i="13"/>
  <c r="AV108" i="13"/>
  <c r="AU107" i="13"/>
  <c r="AR104" i="13"/>
  <c r="AQ103" i="13"/>
  <c r="AN100" i="13"/>
  <c r="AM99" i="13"/>
  <c r="AJ96" i="13"/>
  <c r="AI95" i="13"/>
  <c r="AF92" i="13"/>
  <c r="AE91" i="13"/>
  <c r="AB88" i="13"/>
  <c r="AA87" i="13"/>
  <c r="X84" i="13"/>
  <c r="W83" i="13"/>
  <c r="AH94" i="13"/>
  <c r="AG93" i="13"/>
  <c r="AD90" i="13"/>
  <c r="AC89" i="13"/>
  <c r="Z86" i="13"/>
  <c r="Y85" i="13"/>
  <c r="V82" i="13"/>
  <c r="U81" i="13"/>
  <c r="R78" i="13"/>
  <c r="Q77" i="13"/>
  <c r="N74" i="13"/>
  <c r="M73" i="13"/>
  <c r="J70" i="13"/>
  <c r="I69" i="13"/>
  <c r="T80" i="13"/>
  <c r="S79" i="13"/>
  <c r="P76" i="13"/>
  <c r="O75" i="13"/>
  <c r="L72" i="13"/>
  <c r="K71" i="13"/>
  <c r="H68" i="13"/>
  <c r="G67" i="13"/>
  <c r="BG123" i="13"/>
  <c r="BF122" i="13"/>
  <c r="BE121" i="13"/>
  <c r="BD120" i="13"/>
  <c r="BC119" i="13"/>
  <c r="BB118" i="13"/>
  <c r="BA117" i="13"/>
  <c r="AZ116" i="13"/>
  <c r="AY115" i="13"/>
  <c r="AX114" i="13"/>
  <c r="AW113" i="13"/>
  <c r="AV112" i="13"/>
  <c r="AU111" i="13"/>
  <c r="AT110" i="13"/>
  <c r="AS109" i="13"/>
  <c r="AP106" i="13"/>
  <c r="AO105" i="13"/>
  <c r="AL102" i="13"/>
  <c r="AK101" i="13"/>
  <c r="AH98" i="13"/>
  <c r="AG97" i="13"/>
  <c r="AR108" i="13"/>
  <c r="AQ107" i="13"/>
  <c r="AN104" i="13"/>
  <c r="AM103" i="13"/>
  <c r="AJ100" i="13"/>
  <c r="AI99" i="13"/>
  <c r="AF96" i="13"/>
  <c r="AE95" i="13"/>
  <c r="AB92" i="13"/>
  <c r="AA91" i="13"/>
  <c r="X88" i="13"/>
  <c r="W87" i="13"/>
  <c r="T84" i="13"/>
  <c r="S83" i="13"/>
  <c r="AD94" i="13"/>
  <c r="AC93" i="13"/>
  <c r="Z90" i="13"/>
  <c r="Y89" i="13"/>
  <c r="V86" i="13"/>
  <c r="U85" i="13"/>
  <c r="R82" i="13"/>
  <c r="Q81" i="13"/>
  <c r="N78" i="13"/>
  <c r="M77" i="13"/>
  <c r="J74" i="13"/>
  <c r="I73" i="13"/>
  <c r="P80" i="13"/>
  <c r="O79" i="13"/>
  <c r="L76" i="13"/>
  <c r="K75" i="13"/>
  <c r="H72" i="13"/>
  <c r="G71" i="13"/>
  <c r="BG127" i="13"/>
  <c r="BF126" i="13"/>
  <c r="BE125" i="13"/>
  <c r="BD124" i="13"/>
  <c r="BC123" i="13"/>
  <c r="BB122" i="13"/>
  <c r="BA121" i="13"/>
  <c r="AZ120" i="13"/>
  <c r="AY119" i="13"/>
  <c r="AX118" i="13"/>
  <c r="AW117" i="13"/>
  <c r="AV116" i="13"/>
  <c r="AU115" i="13"/>
  <c r="AT114" i="13"/>
  <c r="AS113" i="13"/>
  <c r="AR112" i="13"/>
  <c r="AQ111" i="13"/>
  <c r="AP110" i="13"/>
  <c r="AO109" i="13"/>
  <c r="AL106" i="13"/>
  <c r="AK105" i="13"/>
  <c r="AH102" i="13"/>
  <c r="AG101" i="13"/>
  <c r="AD98" i="13"/>
  <c r="AC97" i="13"/>
  <c r="AN108" i="13"/>
  <c r="AM107" i="13"/>
  <c r="AJ104" i="13"/>
  <c r="AI103" i="13"/>
  <c r="AF100" i="13"/>
  <c r="AE99" i="13"/>
  <c r="AB96" i="13"/>
  <c r="AA95" i="13"/>
  <c r="X92" i="13"/>
  <c r="W91" i="13"/>
  <c r="T88" i="13"/>
  <c r="S87" i="13"/>
  <c r="P84" i="13"/>
  <c r="O83" i="13"/>
  <c r="Z94" i="13"/>
  <c r="Y93" i="13"/>
  <c r="V90" i="13"/>
  <c r="U89" i="13"/>
  <c r="R86" i="13"/>
  <c r="Q85" i="13"/>
  <c r="N82" i="13"/>
  <c r="M81" i="13"/>
  <c r="J78" i="13"/>
  <c r="I77" i="13"/>
  <c r="L80" i="13"/>
  <c r="K79" i="13"/>
  <c r="H76" i="13"/>
  <c r="G75" i="13"/>
  <c r="BE129" i="13"/>
  <c r="BD128" i="13"/>
  <c r="BC127" i="13"/>
  <c r="BB126" i="13"/>
  <c r="BA125" i="13"/>
  <c r="AZ124" i="13"/>
  <c r="AY123" i="13"/>
  <c r="AX122" i="13"/>
  <c r="AW121" i="13"/>
  <c r="AV120" i="13"/>
  <c r="AU119" i="13"/>
  <c r="AT118" i="13"/>
  <c r="AS117" i="13"/>
  <c r="AR116" i="13"/>
  <c r="AQ115" i="13"/>
  <c r="AP114" i="13"/>
  <c r="AO113" i="13"/>
  <c r="AN112" i="13"/>
  <c r="AM111" i="13"/>
  <c r="AL110" i="13"/>
  <c r="AK109" i="13"/>
  <c r="AH106" i="13"/>
  <c r="AG105" i="13"/>
  <c r="AD102" i="13"/>
  <c r="AC101" i="13"/>
  <c r="Z98" i="13"/>
  <c r="Y97" i="13"/>
  <c r="AJ108" i="13"/>
  <c r="AI107" i="13"/>
  <c r="AF104" i="13"/>
  <c r="AE103" i="13"/>
  <c r="AB100" i="13"/>
  <c r="AA99" i="13"/>
  <c r="X96" i="13"/>
  <c r="W95" i="13"/>
  <c r="T92" i="13"/>
  <c r="S91" i="13"/>
  <c r="P88" i="13"/>
  <c r="O87" i="13"/>
  <c r="L84" i="13"/>
  <c r="K83" i="13"/>
  <c r="V94" i="13"/>
  <c r="U93" i="13"/>
  <c r="R90" i="13"/>
  <c r="Q89" i="13"/>
  <c r="N86" i="13"/>
  <c r="M85" i="13"/>
  <c r="J82" i="13"/>
  <c r="I81" i="13"/>
  <c r="H80" i="13"/>
  <c r="G79" i="13"/>
  <c r="CW127" i="13"/>
  <c r="CV126" i="13"/>
  <c r="CU125" i="13"/>
  <c r="CY129" i="13"/>
  <c r="CX128" i="13"/>
  <c r="CT124" i="13"/>
  <c r="CS123" i="13"/>
  <c r="CR122" i="13"/>
  <c r="CQ121" i="13"/>
  <c r="CP120" i="13"/>
  <c r="CO119" i="13"/>
  <c r="CN118" i="13"/>
  <c r="CM117" i="13"/>
  <c r="CL116" i="13"/>
  <c r="CK115" i="13"/>
  <c r="CJ114" i="13"/>
  <c r="CI113" i="13"/>
  <c r="CH112" i="13"/>
  <c r="BF84" i="13"/>
  <c r="BE83" i="13"/>
  <c r="BG85" i="13"/>
  <c r="BD82" i="13"/>
  <c r="BC81" i="13"/>
  <c r="AZ78" i="13"/>
  <c r="AY77" i="13"/>
  <c r="AV74" i="13"/>
  <c r="AU73" i="13"/>
  <c r="AR70" i="13"/>
  <c r="AQ69" i="13"/>
  <c r="AN66" i="13"/>
  <c r="AM65" i="13"/>
  <c r="AJ62" i="13"/>
  <c r="AI61" i="13"/>
  <c r="AF58" i="13"/>
  <c r="AE57" i="13"/>
  <c r="AB54" i="13"/>
  <c r="AA53" i="13"/>
  <c r="X50" i="13"/>
  <c r="W49" i="13"/>
  <c r="T46" i="13"/>
  <c r="S45" i="13"/>
  <c r="P42" i="13"/>
  <c r="O41" i="13"/>
  <c r="L38" i="13"/>
  <c r="K37" i="13"/>
  <c r="H34" i="13"/>
  <c r="G33" i="13"/>
  <c r="BB80" i="13"/>
  <c r="BA79" i="13"/>
  <c r="AX76" i="13"/>
  <c r="AW75" i="13"/>
  <c r="AT72" i="13"/>
  <c r="AS71" i="13"/>
  <c r="AP68" i="13"/>
  <c r="AO67" i="13"/>
  <c r="AL64" i="13"/>
  <c r="AK63" i="13"/>
  <c r="AH60" i="13"/>
  <c r="AG59" i="13"/>
  <c r="AD56" i="13"/>
  <c r="AC55" i="13"/>
  <c r="Z52" i="13"/>
  <c r="Y51" i="13"/>
  <c r="V48" i="13"/>
  <c r="U47" i="13"/>
  <c r="R44" i="13"/>
  <c r="Q43" i="13"/>
  <c r="N40" i="13"/>
  <c r="M39" i="13"/>
  <c r="J36" i="13"/>
  <c r="I35" i="13"/>
  <c r="CS127" i="13"/>
  <c r="CR126" i="13"/>
  <c r="CQ125" i="13"/>
  <c r="CT128" i="13"/>
  <c r="CU129" i="13"/>
  <c r="CP124" i="13"/>
  <c r="CO123" i="13"/>
  <c r="CN122" i="13"/>
  <c r="CM121" i="13"/>
  <c r="CL120" i="13"/>
  <c r="CK119" i="13"/>
  <c r="CJ118" i="13"/>
  <c r="CI117" i="13"/>
  <c r="CH116" i="13"/>
  <c r="BF88" i="13"/>
  <c r="BE87" i="13"/>
  <c r="BB84" i="13"/>
  <c r="BA83" i="13"/>
  <c r="BG89" i="13"/>
  <c r="BD86" i="13"/>
  <c r="BC85" i="13"/>
  <c r="AZ82" i="13"/>
  <c r="AY81" i="13"/>
  <c r="AV78" i="13"/>
  <c r="AU77" i="13"/>
  <c r="AR74" i="13"/>
  <c r="AQ73" i="13"/>
  <c r="AN70" i="13"/>
  <c r="AM69" i="13"/>
  <c r="AJ66" i="13"/>
  <c r="AI65" i="13"/>
  <c r="AF62" i="13"/>
  <c r="AE61" i="13"/>
  <c r="AB58" i="13"/>
  <c r="AA57" i="13"/>
  <c r="X54" i="13"/>
  <c r="W53" i="13"/>
  <c r="T50" i="13"/>
  <c r="S49" i="13"/>
  <c r="P46" i="13"/>
  <c r="O45" i="13"/>
  <c r="L42" i="13"/>
  <c r="K41" i="13"/>
  <c r="H38" i="13"/>
  <c r="G37" i="13"/>
  <c r="AX80" i="13"/>
  <c r="AW79" i="13"/>
  <c r="AT76" i="13"/>
  <c r="AS75" i="13"/>
  <c r="AP72" i="13"/>
  <c r="AO71" i="13"/>
  <c r="AL68" i="13"/>
  <c r="AK67" i="13"/>
  <c r="AH64" i="13"/>
  <c r="AG63" i="13"/>
  <c r="AD60" i="13"/>
  <c r="AC59" i="13"/>
  <c r="Z56" i="13"/>
  <c r="Y55" i="13"/>
  <c r="V52" i="13"/>
  <c r="U51" i="13"/>
  <c r="R48" i="13"/>
  <c r="Q47" i="13"/>
  <c r="N44" i="13"/>
  <c r="M43" i="13"/>
  <c r="J40" i="13"/>
  <c r="I39" i="13"/>
  <c r="CO127" i="13"/>
  <c r="CN126" i="13"/>
  <c r="CM125" i="13"/>
  <c r="CQ129" i="13"/>
  <c r="CP128" i="13"/>
  <c r="CL124" i="13"/>
  <c r="CK123" i="13"/>
  <c r="CJ122" i="13"/>
  <c r="CI121" i="13"/>
  <c r="CH120" i="13"/>
  <c r="BF92" i="13"/>
  <c r="BE91" i="13"/>
  <c r="BB88" i="13"/>
  <c r="BA87" i="13"/>
  <c r="AX84" i="13"/>
  <c r="AW83" i="13"/>
  <c r="BG93" i="13"/>
  <c r="BD90" i="13"/>
  <c r="BC89" i="13"/>
  <c r="AZ86" i="13"/>
  <c r="AY85" i="13"/>
  <c r="AV82" i="13"/>
  <c r="AU81" i="13"/>
  <c r="AR78" i="13"/>
  <c r="AQ77" i="13"/>
  <c r="AN74" i="13"/>
  <c r="AM73" i="13"/>
  <c r="AJ70" i="13"/>
  <c r="AI69" i="13"/>
  <c r="AF66" i="13"/>
  <c r="AE65" i="13"/>
  <c r="AB62" i="13"/>
  <c r="AA61" i="13"/>
  <c r="X58" i="13"/>
  <c r="W57" i="13"/>
  <c r="T54" i="13"/>
  <c r="S53" i="13"/>
  <c r="P50" i="13"/>
  <c r="O49" i="13"/>
  <c r="L46" i="13"/>
  <c r="K45" i="13"/>
  <c r="H42" i="13"/>
  <c r="G41" i="13"/>
  <c r="AT80" i="13"/>
  <c r="AS79" i="13"/>
  <c r="AP76" i="13"/>
  <c r="AO75" i="13"/>
  <c r="AL72" i="13"/>
  <c r="AK71" i="13"/>
  <c r="AH68" i="13"/>
  <c r="AG67" i="13"/>
  <c r="AD64" i="13"/>
  <c r="AC63" i="13"/>
  <c r="Z60" i="13"/>
  <c r="Y59" i="13"/>
  <c r="V56" i="13"/>
  <c r="U55" i="13"/>
  <c r="R52" i="13"/>
  <c r="Q51" i="13"/>
  <c r="N48" i="13"/>
  <c r="M47" i="13"/>
  <c r="J44" i="13"/>
  <c r="I43" i="13"/>
  <c r="CK127" i="13"/>
  <c r="CJ126" i="13"/>
  <c r="CI125" i="13"/>
  <c r="CL128" i="13"/>
  <c r="CM129" i="13"/>
  <c r="CH124" i="13"/>
  <c r="BG97" i="13"/>
  <c r="BF96" i="13"/>
  <c r="BE95" i="13"/>
  <c r="BB92" i="13"/>
  <c r="BA91" i="13"/>
  <c r="AX88" i="13"/>
  <c r="AW87" i="13"/>
  <c r="AT84" i="13"/>
  <c r="AS83" i="13"/>
  <c r="BD94" i="13"/>
  <c r="BC93" i="13"/>
  <c r="AZ90" i="13"/>
  <c r="AY89" i="13"/>
  <c r="AV86" i="13"/>
  <c r="AU85" i="13"/>
  <c r="AR82" i="13"/>
  <c r="AQ81" i="13"/>
  <c r="AN78" i="13"/>
  <c r="AM77" i="13"/>
  <c r="AJ74" i="13"/>
  <c r="AI73" i="13"/>
  <c r="AF70" i="13"/>
  <c r="AE69" i="13"/>
  <c r="AB66" i="13"/>
  <c r="AA65" i="13"/>
  <c r="X62" i="13"/>
  <c r="W61" i="13"/>
  <c r="T58" i="13"/>
  <c r="S57" i="13"/>
  <c r="P54" i="13"/>
  <c r="O53" i="13"/>
  <c r="L50" i="13"/>
  <c r="K49" i="13"/>
  <c r="H46" i="13"/>
  <c r="G45" i="13"/>
  <c r="AP80" i="13"/>
  <c r="AO79" i="13"/>
  <c r="AL76" i="13"/>
  <c r="AK75" i="13"/>
  <c r="AH72" i="13"/>
  <c r="AG71" i="13"/>
  <c r="AD68" i="13"/>
  <c r="AC67" i="13"/>
  <c r="Z64" i="13"/>
  <c r="Y63" i="13"/>
  <c r="V60" i="13"/>
  <c r="U59" i="13"/>
  <c r="R56" i="13"/>
  <c r="Q55" i="13"/>
  <c r="N52" i="13"/>
  <c r="M51" i="13"/>
  <c r="J48" i="13"/>
  <c r="I47" i="13"/>
  <c r="CI129" i="13"/>
  <c r="CH128" i="13"/>
  <c r="BG101" i="13"/>
  <c r="BD98" i="13"/>
  <c r="BC97" i="13"/>
  <c r="BF100" i="13"/>
  <c r="BE99" i="13"/>
  <c r="BB96" i="13"/>
  <c r="BA95" i="13"/>
  <c r="AX92" i="13"/>
  <c r="AW91" i="13"/>
  <c r="AT88" i="13"/>
  <c r="AS87" i="13"/>
  <c r="AP84" i="13"/>
  <c r="AO83" i="13"/>
  <c r="AZ94" i="13"/>
  <c r="AY93" i="13"/>
  <c r="AV90" i="13"/>
  <c r="AU89" i="13"/>
  <c r="AR86" i="13"/>
  <c r="AQ85" i="13"/>
  <c r="AN82" i="13"/>
  <c r="AM81" i="13"/>
  <c r="AJ78" i="13"/>
  <c r="AI77" i="13"/>
  <c r="AF74" i="13"/>
  <c r="AE73" i="13"/>
  <c r="AB70" i="13"/>
  <c r="AA69" i="13"/>
  <c r="X66" i="13"/>
  <c r="W65" i="13"/>
  <c r="T62" i="13"/>
  <c r="S61" i="13"/>
  <c r="P58" i="13"/>
  <c r="O57" i="13"/>
  <c r="L54" i="13"/>
  <c r="K53" i="13"/>
  <c r="H50" i="13"/>
  <c r="G49" i="13"/>
  <c r="AL80" i="13"/>
  <c r="AK79" i="13"/>
  <c r="AH76" i="13"/>
  <c r="AG75" i="13"/>
  <c r="AD72" i="13"/>
  <c r="AC71" i="13"/>
  <c r="Z68" i="13"/>
  <c r="Y67" i="13"/>
  <c r="V64" i="13"/>
  <c r="U63" i="13"/>
  <c r="R60" i="13"/>
  <c r="Q59" i="13"/>
  <c r="N56" i="13"/>
  <c r="M55" i="13"/>
  <c r="J52" i="13"/>
  <c r="I51" i="13"/>
  <c r="BG105" i="13"/>
  <c r="BD102" i="13"/>
  <c r="BC101" i="13"/>
  <c r="AZ98" i="13"/>
  <c r="AY97" i="13"/>
  <c r="BF104" i="13"/>
  <c r="BE103" i="13"/>
  <c r="BB100" i="13"/>
  <c r="BA99" i="13"/>
  <c r="AX96" i="13"/>
  <c r="AW95" i="13"/>
  <c r="AT92" i="13"/>
  <c r="AS91" i="13"/>
  <c r="AP88" i="13"/>
  <c r="AO87" i="13"/>
  <c r="AL84" i="13"/>
  <c r="AK83" i="13"/>
  <c r="AV94" i="13"/>
  <c r="AU93" i="13"/>
  <c r="AR90" i="13"/>
  <c r="AQ89" i="13"/>
  <c r="AN86" i="13"/>
  <c r="AM85" i="13"/>
  <c r="AJ82" i="13"/>
  <c r="AI81" i="13"/>
  <c r="AF78" i="13"/>
  <c r="AE77" i="13"/>
  <c r="AB74" i="13"/>
  <c r="AA73" i="13"/>
  <c r="X70" i="13"/>
  <c r="W69" i="13"/>
  <c r="T66" i="13"/>
  <c r="S65" i="13"/>
  <c r="P62" i="13"/>
  <c r="O61" i="13"/>
  <c r="L58" i="13"/>
  <c r="K57" i="13"/>
  <c r="H54" i="13"/>
  <c r="G53" i="13"/>
  <c r="AH80" i="13"/>
  <c r="AG79" i="13"/>
  <c r="AD76" i="13"/>
  <c r="AC75" i="13"/>
  <c r="Z72" i="13"/>
  <c r="Y71" i="13"/>
  <c r="V68" i="13"/>
  <c r="U67" i="13"/>
  <c r="R64" i="13"/>
  <c r="Q63" i="13"/>
  <c r="N60" i="13"/>
  <c r="M59" i="13"/>
  <c r="J56" i="13"/>
  <c r="I55" i="13"/>
  <c r="BG109" i="13"/>
  <c r="BD106" i="13"/>
  <c r="BC105" i="13"/>
  <c r="AZ102" i="13"/>
  <c r="AY101" i="13"/>
  <c r="AV98" i="13"/>
  <c r="AU97" i="13"/>
  <c r="BF108" i="13"/>
  <c r="BE107" i="13"/>
  <c r="BB104" i="13"/>
  <c r="BA103" i="13"/>
  <c r="AX100" i="13"/>
  <c r="AW99" i="13"/>
  <c r="AT96" i="13"/>
  <c r="AS95" i="13"/>
  <c r="AP92" i="13"/>
  <c r="AO91" i="13"/>
  <c r="AL88" i="13"/>
  <c r="AK87" i="13"/>
  <c r="AH84" i="13"/>
  <c r="AG83" i="13"/>
  <c r="AR94" i="13"/>
  <c r="AQ93" i="13"/>
  <c r="AN90" i="13"/>
  <c r="AM89" i="13"/>
  <c r="AJ86" i="13"/>
  <c r="AI85" i="13"/>
  <c r="AF82" i="13"/>
  <c r="AE81" i="13"/>
  <c r="AB78" i="13"/>
  <c r="AA77" i="13"/>
  <c r="X74" i="13"/>
  <c r="W73" i="13"/>
  <c r="T70" i="13"/>
  <c r="S69" i="13"/>
  <c r="P66" i="13"/>
  <c r="O65" i="13"/>
  <c r="L62" i="13"/>
  <c r="K61" i="13"/>
  <c r="H58" i="13"/>
  <c r="G57" i="13"/>
  <c r="AD80" i="13"/>
  <c r="AC79" i="13"/>
  <c r="Z76" i="13"/>
  <c r="Y75" i="13"/>
  <c r="V72" i="13"/>
  <c r="U71" i="13"/>
  <c r="R68" i="13"/>
  <c r="Q67" i="13"/>
  <c r="N64" i="13"/>
  <c r="M63" i="13"/>
  <c r="J60" i="13"/>
  <c r="I59" i="13"/>
  <c r="BG113" i="13"/>
  <c r="BF112" i="13"/>
  <c r="BE111" i="13"/>
  <c r="BD110" i="13"/>
  <c r="BC109" i="13"/>
  <c r="AZ106" i="13"/>
  <c r="AY105" i="13"/>
  <c r="AV102" i="13"/>
  <c r="AU101" i="13"/>
  <c r="AR98" i="13"/>
  <c r="AQ97" i="13"/>
  <c r="BB108" i="13"/>
  <c r="BA107" i="13"/>
  <c r="AX104" i="13"/>
  <c r="AW103" i="13"/>
  <c r="AT100" i="13"/>
  <c r="AS99" i="13"/>
  <c r="AP96" i="13"/>
  <c r="AO95" i="13"/>
  <c r="AL92" i="13"/>
  <c r="AK91" i="13"/>
  <c r="AH88" i="13"/>
  <c r="AG87" i="13"/>
  <c r="AD84" i="13"/>
  <c r="AC83" i="13"/>
  <c r="AN94" i="13"/>
  <c r="AM93" i="13"/>
  <c r="AJ90" i="13"/>
  <c r="AI89" i="13"/>
  <c r="AF86" i="13"/>
  <c r="AE85" i="13"/>
  <c r="AB82" i="13"/>
  <c r="AA81" i="13"/>
  <c r="X78" i="13"/>
  <c r="W77" i="13"/>
  <c r="T74" i="13"/>
  <c r="S73" i="13"/>
  <c r="P70" i="13"/>
  <c r="O69" i="13"/>
  <c r="L66" i="13"/>
  <c r="K65" i="13"/>
  <c r="H62" i="13"/>
  <c r="G61" i="13"/>
  <c r="Z80" i="13"/>
  <c r="Y79" i="13"/>
  <c r="V76" i="13"/>
  <c r="U75" i="13"/>
  <c r="R72" i="13"/>
  <c r="Q71" i="13"/>
  <c r="N68" i="13"/>
  <c r="M67" i="13"/>
  <c r="J64" i="13"/>
  <c r="I63" i="13"/>
  <c r="BG117" i="13"/>
  <c r="BF116" i="13"/>
  <c r="BE115" i="13"/>
  <c r="BD114" i="13"/>
  <c r="BC113" i="13"/>
  <c r="BB112" i="13"/>
  <c r="BA111" i="13"/>
  <c r="AZ110" i="13"/>
  <c r="AY109" i="13"/>
  <c r="AV106" i="13"/>
  <c r="AU105" i="13"/>
  <c r="AR102" i="13"/>
  <c r="AQ101" i="13"/>
  <c r="AN98" i="13"/>
  <c r="AM97" i="13"/>
  <c r="AX108" i="13"/>
  <c r="AW107" i="13"/>
  <c r="AT104" i="13"/>
  <c r="AS103" i="13"/>
  <c r="AP100" i="13"/>
  <c r="AO99" i="13"/>
  <c r="AL96" i="13"/>
  <c r="AK95" i="13"/>
  <c r="AH92" i="13"/>
  <c r="AG91" i="13"/>
  <c r="AD88" i="13"/>
  <c r="AC87" i="13"/>
  <c r="Z84" i="13"/>
  <c r="Y83" i="13"/>
  <c r="AJ94" i="13"/>
  <c r="AI93" i="13"/>
  <c r="AF90" i="13"/>
  <c r="AE89" i="13"/>
  <c r="AB86" i="13"/>
  <c r="AA85" i="13"/>
  <c r="X82" i="13"/>
  <c r="W81" i="13"/>
  <c r="T78" i="13"/>
  <c r="S77" i="13"/>
  <c r="P74" i="13"/>
  <c r="O73" i="13"/>
  <c r="L70" i="13"/>
  <c r="K69" i="13"/>
  <c r="H66" i="13"/>
  <c r="G65" i="13"/>
  <c r="V80" i="13"/>
  <c r="U79" i="13"/>
  <c r="R76" i="13"/>
  <c r="Q75" i="13"/>
  <c r="N72" i="13"/>
  <c r="M71" i="13"/>
  <c r="J68" i="13"/>
  <c r="I67" i="13"/>
  <c r="BG121" i="13"/>
  <c r="BF120" i="13"/>
  <c r="BE119" i="13"/>
  <c r="BD118" i="13"/>
  <c r="BC117" i="13"/>
  <c r="BB116" i="13"/>
  <c r="BA115" i="13"/>
  <c r="AZ114" i="13"/>
  <c r="AY113" i="13"/>
  <c r="AX112" i="13"/>
  <c r="AW111" i="13"/>
  <c r="AV110" i="13"/>
  <c r="AU109" i="13"/>
  <c r="AR106" i="13"/>
  <c r="AQ105" i="13"/>
  <c r="AN102" i="13"/>
  <c r="AM101" i="13"/>
  <c r="AJ98" i="13"/>
  <c r="AI97" i="13"/>
  <c r="AT108" i="13"/>
  <c r="AS107" i="13"/>
  <c r="AP104" i="13"/>
  <c r="AO103" i="13"/>
  <c r="AL100" i="13"/>
  <c r="AK99" i="13"/>
  <c r="AH96" i="13"/>
  <c r="AG95" i="13"/>
  <c r="AD92" i="13"/>
  <c r="AC91" i="13"/>
  <c r="Z88" i="13"/>
  <c r="Y87" i="13"/>
  <c r="V84" i="13"/>
  <c r="U83" i="13"/>
  <c r="AF94" i="13"/>
  <c r="AE93" i="13"/>
  <c r="AB90" i="13"/>
  <c r="AA89" i="13"/>
  <c r="X86" i="13"/>
  <c r="W85" i="13"/>
  <c r="T82" i="13"/>
  <c r="S81" i="13"/>
  <c r="P78" i="13"/>
  <c r="O77" i="13"/>
  <c r="L74" i="13"/>
  <c r="K73" i="13"/>
  <c r="H70" i="13"/>
  <c r="G69" i="13"/>
  <c r="R80" i="13"/>
  <c r="Q79" i="13"/>
  <c r="N76" i="13"/>
  <c r="M75" i="13"/>
  <c r="J72" i="13"/>
  <c r="I71" i="13"/>
  <c r="BG125" i="13"/>
  <c r="BF124" i="13"/>
  <c r="BE123" i="13"/>
  <c r="BD122" i="13"/>
  <c r="BC121" i="13"/>
  <c r="BB120" i="13"/>
  <c r="BA119" i="13"/>
  <c r="AZ118" i="13"/>
  <c r="AY117" i="13"/>
  <c r="AX116" i="13"/>
  <c r="AW115" i="13"/>
  <c r="AV114" i="13"/>
  <c r="AU113" i="13"/>
  <c r="AT112" i="13"/>
  <c r="AS111" i="13"/>
  <c r="AR110" i="13"/>
  <c r="AQ109" i="13"/>
  <c r="AN106" i="13"/>
  <c r="AM105" i="13"/>
  <c r="AJ102" i="13"/>
  <c r="AI101" i="13"/>
  <c r="AF98" i="13"/>
  <c r="AE97" i="13"/>
  <c r="AP108" i="13"/>
  <c r="AO107" i="13"/>
  <c r="AL104" i="13"/>
  <c r="AK103" i="13"/>
  <c r="AH100" i="13"/>
  <c r="AG99" i="13"/>
  <c r="AD96" i="13"/>
  <c r="AC95" i="13"/>
  <c r="Z92" i="13"/>
  <c r="Y91" i="13"/>
  <c r="V88" i="13"/>
  <c r="U87" i="13"/>
  <c r="R84" i="13"/>
  <c r="Q83" i="13"/>
  <c r="AB94" i="13"/>
  <c r="AA93" i="13"/>
  <c r="X90" i="13"/>
  <c r="W89" i="13"/>
  <c r="T86" i="13"/>
  <c r="S85" i="13"/>
  <c r="P82" i="13"/>
  <c r="O81" i="13"/>
  <c r="L78" i="13"/>
  <c r="K77" i="13"/>
  <c r="H74" i="13"/>
  <c r="G73" i="13"/>
  <c r="N80" i="13"/>
  <c r="M79" i="13"/>
  <c r="J76" i="13"/>
  <c r="I75" i="13"/>
  <c r="BE127" i="13"/>
  <c r="BD126" i="13"/>
  <c r="BC125" i="13"/>
  <c r="BF128" i="13"/>
  <c r="BG129" i="13"/>
  <c r="BB124" i="13"/>
  <c r="BA123" i="13"/>
  <c r="AZ122" i="13"/>
  <c r="AY121" i="13"/>
  <c r="AX120" i="13"/>
  <c r="AW119" i="13"/>
  <c r="AV118" i="13"/>
  <c r="AU117" i="13"/>
  <c r="AT116" i="13"/>
  <c r="AS115" i="13"/>
  <c r="AR114" i="13"/>
  <c r="AQ113" i="13"/>
  <c r="AP112" i="13"/>
  <c r="AO111" i="13"/>
  <c r="AN110" i="13"/>
  <c r="AM109" i="13"/>
  <c r="AJ106" i="13"/>
  <c r="AI105" i="13"/>
  <c r="AF102" i="13"/>
  <c r="AE101" i="13"/>
  <c r="AB98" i="13"/>
  <c r="AA97" i="13"/>
  <c r="AL108" i="13"/>
  <c r="AK107" i="13"/>
  <c r="AH104" i="13"/>
  <c r="AG103" i="13"/>
  <c r="AD100" i="13"/>
  <c r="AC99" i="13"/>
  <c r="Z96" i="13"/>
  <c r="Y95" i="13"/>
  <c r="V92" i="13"/>
  <c r="U91" i="13"/>
  <c r="R88" i="13"/>
  <c r="Q87" i="13"/>
  <c r="N84" i="13"/>
  <c r="M83" i="13"/>
  <c r="X94" i="13"/>
  <c r="W93" i="13"/>
  <c r="T90" i="13"/>
  <c r="S89" i="13"/>
  <c r="P86" i="13"/>
  <c r="O85" i="13"/>
  <c r="L82" i="13"/>
  <c r="K81" i="13"/>
  <c r="H78" i="13"/>
  <c r="G77" i="13"/>
  <c r="J80" i="13"/>
  <c r="I79" i="13"/>
  <c r="BA127" i="13"/>
  <c r="AZ126" i="13"/>
  <c r="AY125" i="13"/>
  <c r="BC129" i="13"/>
  <c r="BB128" i="13"/>
  <c r="AX124" i="13"/>
  <c r="AW123" i="13"/>
  <c r="AV122" i="13"/>
  <c r="AU121" i="13"/>
  <c r="AT120" i="13"/>
  <c r="AS119" i="13"/>
  <c r="AR118" i="13"/>
  <c r="AQ117" i="13"/>
  <c r="AP116" i="13"/>
  <c r="AO115" i="13"/>
  <c r="AN114" i="13"/>
  <c r="AM113" i="13"/>
  <c r="AL112" i="13"/>
  <c r="AK111" i="13"/>
  <c r="AJ110" i="13"/>
  <c r="AI109" i="13"/>
  <c r="AF106" i="13"/>
  <c r="AE105" i="13"/>
  <c r="AB102" i="13"/>
  <c r="AA101" i="13"/>
  <c r="X98" i="13"/>
  <c r="W97" i="13"/>
  <c r="AH108" i="13"/>
  <c r="AG107" i="13"/>
  <c r="AD104" i="13"/>
  <c r="AC103" i="13"/>
  <c r="Z100" i="13"/>
  <c r="Y99" i="13"/>
  <c r="V96" i="13"/>
  <c r="U95" i="13"/>
  <c r="R92" i="13"/>
  <c r="Q91" i="13"/>
  <c r="N88" i="13"/>
  <c r="M87" i="13"/>
  <c r="J84" i="13"/>
  <c r="I83" i="13"/>
  <c r="T94" i="13"/>
  <c r="S93" i="13"/>
  <c r="P90" i="13"/>
  <c r="O89" i="13"/>
  <c r="L86" i="13"/>
  <c r="K85" i="13"/>
  <c r="H82" i="13"/>
  <c r="G81" i="13"/>
  <c r="AW127" i="13"/>
  <c r="AV126" i="13"/>
  <c r="AU125" i="13"/>
  <c r="AX128" i="13"/>
  <c r="AY129" i="13"/>
  <c r="AT124" i="13"/>
  <c r="AS123" i="13"/>
  <c r="AR122" i="13"/>
  <c r="AQ121" i="13"/>
  <c r="AP120" i="13"/>
  <c r="AO119" i="13"/>
  <c r="AN118" i="13"/>
  <c r="AM117" i="13"/>
  <c r="AL116" i="13"/>
  <c r="AK115" i="13"/>
  <c r="AJ114" i="13"/>
  <c r="AI113" i="13"/>
  <c r="AH112" i="13"/>
  <c r="AG111" i="13"/>
  <c r="AF110" i="13"/>
  <c r="AE109" i="13"/>
  <c r="AB106" i="13"/>
  <c r="AA105" i="13"/>
  <c r="X102" i="13"/>
  <c r="W101" i="13"/>
  <c r="T98" i="13"/>
  <c r="S97" i="13"/>
  <c r="AD108" i="13"/>
  <c r="AC107" i="13"/>
  <c r="Z104" i="13"/>
  <c r="Y103" i="13"/>
  <c r="V100" i="13"/>
  <c r="U99" i="13"/>
  <c r="R96" i="13"/>
  <c r="Q95" i="13"/>
  <c r="N92" i="13"/>
  <c r="M91" i="13"/>
  <c r="J88" i="13"/>
  <c r="I87" i="13"/>
  <c r="P94" i="13"/>
  <c r="O93" i="13"/>
  <c r="L90" i="13"/>
  <c r="K89" i="13"/>
  <c r="H86" i="13"/>
  <c r="G85" i="13"/>
  <c r="AS127" i="13"/>
  <c r="AR126" i="13"/>
  <c r="AQ125" i="13"/>
  <c r="AU129" i="13"/>
  <c r="AT128" i="13"/>
  <c r="AP124" i="13"/>
  <c r="AO123" i="13"/>
  <c r="AN122" i="13"/>
  <c r="AM121" i="13"/>
  <c r="AL120" i="13"/>
  <c r="AK119" i="13"/>
  <c r="AJ118" i="13"/>
  <c r="AI117" i="13"/>
  <c r="AH116" i="13"/>
  <c r="AG115" i="13"/>
  <c r="AF114" i="13"/>
  <c r="AE113" i="13"/>
  <c r="AD112" i="13"/>
  <c r="AC111" i="13"/>
  <c r="AB110" i="13"/>
  <c r="AA109" i="13"/>
  <c r="X106" i="13"/>
  <c r="W105" i="13"/>
  <c r="T102" i="13"/>
  <c r="S101" i="13"/>
  <c r="P98" i="13"/>
  <c r="Z108" i="13"/>
  <c r="Y107" i="13"/>
  <c r="V104" i="13"/>
  <c r="U103" i="13"/>
  <c r="R100" i="13"/>
  <c r="Q99" i="13"/>
  <c r="N96" i="13"/>
  <c r="M95" i="13"/>
  <c r="J92" i="13"/>
  <c r="I91" i="13"/>
  <c r="O97" i="13"/>
  <c r="L94" i="13"/>
  <c r="K93" i="13"/>
  <c r="H90" i="13"/>
  <c r="G89" i="13"/>
  <c r="AO127" i="13"/>
  <c r="AN126" i="13"/>
  <c r="AM125" i="13"/>
  <c r="AP128" i="13"/>
  <c r="AQ129" i="13"/>
  <c r="AL124" i="13"/>
  <c r="AK123" i="13"/>
  <c r="AJ122" i="13"/>
  <c r="AI121" i="13"/>
  <c r="AH120" i="13"/>
  <c r="AG119" i="13"/>
  <c r="AF118" i="13"/>
  <c r="AE117" i="13"/>
  <c r="AD116" i="13"/>
  <c r="AC115" i="13"/>
  <c r="AB114" i="13"/>
  <c r="AA113" i="13"/>
  <c r="Z112" i="13"/>
  <c r="Y111" i="13"/>
  <c r="X110" i="13"/>
  <c r="W109" i="13"/>
  <c r="T106" i="13"/>
  <c r="S105" i="13"/>
  <c r="P102" i="13"/>
  <c r="O101" i="13"/>
  <c r="L98" i="13"/>
  <c r="V108" i="13"/>
  <c r="U107" i="13"/>
  <c r="R104" i="13"/>
  <c r="Q103" i="13"/>
  <c r="N100" i="13"/>
  <c r="M99" i="13"/>
  <c r="J96" i="13"/>
  <c r="I95" i="13"/>
  <c r="K97" i="13"/>
  <c r="H94" i="13"/>
  <c r="G93" i="13"/>
  <c r="AK127" i="13"/>
  <c r="AJ126" i="13"/>
  <c r="AI125" i="13"/>
  <c r="AM129" i="13"/>
  <c r="AL128" i="13"/>
  <c r="AH124" i="13"/>
  <c r="AG123" i="13"/>
  <c r="AF122" i="13"/>
  <c r="AE121" i="13"/>
  <c r="AD120" i="13"/>
  <c r="AC119" i="13"/>
  <c r="AB118" i="13"/>
  <c r="AA117" i="13"/>
  <c r="Z116" i="13"/>
  <c r="Y115" i="13"/>
  <c r="X114" i="13"/>
  <c r="W113" i="13"/>
  <c r="V112" i="13"/>
  <c r="U111" i="13"/>
  <c r="T110" i="13"/>
  <c r="S109" i="13"/>
  <c r="P106" i="13"/>
  <c r="O105" i="13"/>
  <c r="L102" i="13"/>
  <c r="K101" i="13"/>
  <c r="H98" i="13"/>
  <c r="R108" i="13"/>
  <c r="Q107" i="13"/>
  <c r="N104" i="13"/>
  <c r="M103" i="13"/>
  <c r="J100" i="13"/>
  <c r="I99" i="13"/>
  <c r="G97" i="13"/>
  <c r="BA129" i="13"/>
  <c r="AZ128" i="13"/>
  <c r="AY127" i="13"/>
  <c r="AX126" i="13"/>
  <c r="AW125" i="13"/>
  <c r="AV124" i="13"/>
  <c r="AU123" i="13"/>
  <c r="AT122" i="13"/>
  <c r="AS121" i="13"/>
  <c r="AR120" i="13"/>
  <c r="AQ119" i="13"/>
  <c r="AP118" i="13"/>
  <c r="AO117" i="13"/>
  <c r="AN116" i="13"/>
  <c r="AM115" i="13"/>
  <c r="AL114" i="13"/>
  <c r="AK113" i="13"/>
  <c r="AJ112" i="13"/>
  <c r="AI111" i="13"/>
  <c r="AH110" i="13"/>
  <c r="AG109" i="13"/>
  <c r="AD106" i="13"/>
  <c r="AC105" i="13"/>
  <c r="Z102" i="13"/>
  <c r="Y101" i="13"/>
  <c r="V98" i="13"/>
  <c r="U97" i="13"/>
  <c r="AF108" i="13"/>
  <c r="AE107" i="13"/>
  <c r="AB104" i="13"/>
  <c r="AA103" i="13"/>
  <c r="X100" i="13"/>
  <c r="W99" i="13"/>
  <c r="T96" i="13"/>
  <c r="S95" i="13"/>
  <c r="P92" i="13"/>
  <c r="O91" i="13"/>
  <c r="L88" i="13"/>
  <c r="K87" i="13"/>
  <c r="H84" i="13"/>
  <c r="G83" i="13"/>
  <c r="R94" i="13"/>
  <c r="Q93" i="13"/>
  <c r="N90" i="13"/>
  <c r="M89" i="13"/>
  <c r="J86" i="13"/>
  <c r="I85" i="13"/>
  <c r="AW129" i="13"/>
  <c r="AV128" i="13"/>
  <c r="AU127" i="13"/>
  <c r="AT126" i="13"/>
  <c r="AS125" i="13"/>
  <c r="AR124" i="13"/>
  <c r="AQ123" i="13"/>
  <c r="AP122" i="13"/>
  <c r="AO121" i="13"/>
  <c r="AN120" i="13"/>
  <c r="AM119" i="13"/>
  <c r="AL118" i="13"/>
  <c r="AK117" i="13"/>
  <c r="AJ116" i="13"/>
  <c r="AI115" i="13"/>
  <c r="AH114" i="13"/>
  <c r="AG113" i="13"/>
  <c r="AF112" i="13"/>
  <c r="AE111" i="13"/>
  <c r="AD110" i="13"/>
  <c r="AC109" i="13"/>
  <c r="Z106" i="13"/>
  <c r="Y105" i="13"/>
  <c r="V102" i="13"/>
  <c r="U101" i="13"/>
  <c r="R98" i="13"/>
  <c r="Q97" i="13"/>
  <c r="AB108" i="13"/>
  <c r="AA107" i="13"/>
  <c r="X104" i="13"/>
  <c r="W103" i="13"/>
  <c r="T100" i="13"/>
  <c r="S99" i="13"/>
  <c r="P96" i="13"/>
  <c r="O95" i="13"/>
  <c r="L92" i="13"/>
  <c r="K91" i="13"/>
  <c r="H88" i="13"/>
  <c r="G87" i="13"/>
  <c r="N94" i="13"/>
  <c r="M93" i="13"/>
  <c r="J90" i="13"/>
  <c r="I89" i="13"/>
  <c r="AS129" i="13"/>
  <c r="AR128" i="13"/>
  <c r="AQ127" i="13"/>
  <c r="AP126" i="13"/>
  <c r="AO125" i="13"/>
  <c r="AN124" i="13"/>
  <c r="AM123" i="13"/>
  <c r="AL122" i="13"/>
  <c r="AK121" i="13"/>
  <c r="AJ120" i="13"/>
  <c r="AI119" i="13"/>
  <c r="AH118" i="13"/>
  <c r="AG117" i="13"/>
  <c r="AF116" i="13"/>
  <c r="AE115" i="13"/>
  <c r="AD114" i="13"/>
  <c r="AC113" i="13"/>
  <c r="AB112" i="13"/>
  <c r="AA111" i="13"/>
  <c r="Z110" i="13"/>
  <c r="Y109" i="13"/>
  <c r="V106" i="13"/>
  <c r="U105" i="13"/>
  <c r="R102" i="13"/>
  <c r="Q101" i="13"/>
  <c r="N98" i="13"/>
  <c r="X108" i="13"/>
  <c r="W107" i="13"/>
  <c r="T104" i="13"/>
  <c r="S103" i="13"/>
  <c r="P100" i="13"/>
  <c r="O99" i="13"/>
  <c r="L96" i="13"/>
  <c r="K95" i="13"/>
  <c r="H92" i="13"/>
  <c r="G91" i="13"/>
  <c r="M97" i="13"/>
  <c r="J94" i="13"/>
  <c r="I93" i="13"/>
  <c r="AO129" i="13"/>
  <c r="AN128" i="13"/>
  <c r="AM127" i="13"/>
  <c r="AL126" i="13"/>
  <c r="AK125" i="13"/>
  <c r="AJ124" i="13"/>
  <c r="AI123" i="13"/>
  <c r="AH122" i="13"/>
  <c r="AG121" i="13"/>
  <c r="AF120" i="13"/>
  <c r="AE119" i="13"/>
  <c r="AD118" i="13"/>
  <c r="AC117" i="13"/>
  <c r="AB116" i="13"/>
  <c r="AA115" i="13"/>
  <c r="Z114" i="13"/>
  <c r="Y113" i="13"/>
  <c r="X112" i="13"/>
  <c r="W111" i="13"/>
  <c r="V110" i="13"/>
  <c r="U109" i="13"/>
  <c r="R106" i="13"/>
  <c r="Q105" i="13"/>
  <c r="N102" i="13"/>
  <c r="M101" i="13"/>
  <c r="J98" i="13"/>
  <c r="T108" i="13"/>
  <c r="S107" i="13"/>
  <c r="P104" i="13"/>
  <c r="O103" i="13"/>
  <c r="L100" i="13"/>
  <c r="K99" i="13"/>
  <c r="H96" i="13"/>
  <c r="G95" i="13"/>
  <c r="I97" i="13"/>
  <c r="AK129" i="13"/>
  <c r="AJ128" i="13"/>
  <c r="AI127" i="13"/>
  <c r="AH126" i="13"/>
  <c r="AG125" i="13"/>
  <c r="AF124" i="13"/>
  <c r="AE123" i="13"/>
  <c r="AD122" i="13"/>
  <c r="AC121" i="13"/>
  <c r="AB120" i="13"/>
  <c r="AA119" i="13"/>
  <c r="Z118" i="13"/>
  <c r="Y117" i="13"/>
  <c r="X116" i="13"/>
  <c r="W115" i="13"/>
  <c r="V114" i="13"/>
  <c r="U113" i="13"/>
  <c r="T112" i="13"/>
  <c r="S111" i="13"/>
  <c r="R110" i="13"/>
  <c r="Q109" i="13"/>
  <c r="N106" i="13"/>
  <c r="M105" i="13"/>
  <c r="J102" i="13"/>
  <c r="I101" i="13"/>
  <c r="P108" i="13"/>
  <c r="O107" i="13"/>
  <c r="L104" i="13"/>
  <c r="K103" i="13"/>
  <c r="H100" i="13"/>
  <c r="G99" i="13"/>
  <c r="AG129" i="13"/>
  <c r="AF128" i="13"/>
  <c r="AE127" i="13"/>
  <c r="AD126" i="13"/>
  <c r="AC125" i="13"/>
  <c r="AB124" i="13"/>
  <c r="AA123" i="13"/>
  <c r="Z122" i="13"/>
  <c r="Y121" i="13"/>
  <c r="X120" i="13"/>
  <c r="W119" i="13"/>
  <c r="V118" i="13"/>
  <c r="U117" i="13"/>
  <c r="T116" i="13"/>
  <c r="S115" i="13"/>
  <c r="R114" i="13"/>
  <c r="Q113" i="13"/>
  <c r="P112" i="13"/>
  <c r="O111" i="13"/>
  <c r="N110" i="13"/>
  <c r="M109" i="13"/>
  <c r="J106" i="13"/>
  <c r="I105" i="13"/>
  <c r="L108" i="13"/>
  <c r="K107" i="13"/>
  <c r="H104" i="13"/>
  <c r="G103" i="13"/>
  <c r="AC129" i="13"/>
  <c r="AB128" i="13"/>
  <c r="AA127" i="13"/>
  <c r="Z126" i="13"/>
  <c r="Y125" i="13"/>
  <c r="X124" i="13"/>
  <c r="W123" i="13"/>
  <c r="V122" i="13"/>
  <c r="U121" i="13"/>
  <c r="T120" i="13"/>
  <c r="S119" i="13"/>
  <c r="R118" i="13"/>
  <c r="Q117" i="13"/>
  <c r="P116" i="13"/>
  <c r="O115" i="13"/>
  <c r="N114" i="13"/>
  <c r="M113" i="13"/>
  <c r="L112" i="13"/>
  <c r="K111" i="13"/>
  <c r="J110" i="13"/>
  <c r="I109" i="13"/>
  <c r="H108" i="13"/>
  <c r="G107" i="13"/>
  <c r="AG127" i="13"/>
  <c r="AF126" i="13"/>
  <c r="AE125" i="13"/>
  <c r="AH128" i="13"/>
  <c r="AI129" i="13"/>
  <c r="AD124" i="13"/>
  <c r="AC123" i="13"/>
  <c r="AB122" i="13"/>
  <c r="AA121" i="13"/>
  <c r="Z120" i="13"/>
  <c r="Y119" i="13"/>
  <c r="X118" i="13"/>
  <c r="W117" i="13"/>
  <c r="V116" i="13"/>
  <c r="U115" i="13"/>
  <c r="T114" i="13"/>
  <c r="S113" i="13"/>
  <c r="R112" i="13"/>
  <c r="Q111" i="13"/>
  <c r="P110" i="13"/>
  <c r="O109" i="13"/>
  <c r="L106" i="13"/>
  <c r="K105" i="13"/>
  <c r="H102" i="13"/>
  <c r="G101" i="13"/>
  <c r="N108" i="13"/>
  <c r="M107" i="13"/>
  <c r="J104" i="13"/>
  <c r="I103" i="13"/>
  <c r="AC127" i="13"/>
  <c r="AB126" i="13"/>
  <c r="AE129" i="13"/>
  <c r="AD128" i="13"/>
  <c r="AA125" i="13"/>
  <c r="Z124" i="13"/>
  <c r="Y123" i="13"/>
  <c r="X122" i="13"/>
  <c r="W121" i="13"/>
  <c r="V120" i="13"/>
  <c r="U119" i="13"/>
  <c r="T118" i="13"/>
  <c r="S117" i="13"/>
  <c r="R116" i="13"/>
  <c r="Q115" i="13"/>
  <c r="P114" i="13"/>
  <c r="O113" i="13"/>
  <c r="N112" i="13"/>
  <c r="M111" i="13"/>
  <c r="L110" i="13"/>
  <c r="K109" i="13"/>
  <c r="H106" i="13"/>
  <c r="G105" i="13"/>
  <c r="J108" i="13"/>
  <c r="I107" i="13"/>
  <c r="Y127" i="13"/>
  <c r="X126" i="13"/>
  <c r="Z128" i="13"/>
  <c r="W125" i="13"/>
  <c r="V124" i="13"/>
  <c r="U123" i="13"/>
  <c r="T122" i="13"/>
  <c r="S121" i="13"/>
  <c r="R120" i="13"/>
  <c r="Q119" i="13"/>
  <c r="P118" i="13"/>
  <c r="O117" i="13"/>
  <c r="N116" i="13"/>
  <c r="M115" i="13"/>
  <c r="L114" i="13"/>
  <c r="K113" i="13"/>
  <c r="J112" i="13"/>
  <c r="I111" i="13"/>
  <c r="H110" i="13"/>
  <c r="G109" i="13"/>
  <c r="DE127" i="13"/>
  <c r="DD126" i="13"/>
  <c r="DC125" i="13"/>
  <c r="DG129" i="13"/>
  <c r="DF128" i="13"/>
  <c r="DB124" i="13"/>
  <c r="DA123" i="13"/>
  <c r="CZ122" i="13"/>
  <c r="CY121" i="13"/>
  <c r="CX120" i="13"/>
  <c r="CW119" i="13"/>
  <c r="CV118" i="13"/>
  <c r="CU117" i="13"/>
  <c r="CT116" i="13"/>
  <c r="CS115" i="13"/>
  <c r="CR114" i="13"/>
  <c r="CQ113" i="13"/>
  <c r="CP112" i="13"/>
  <c r="CO111" i="13"/>
  <c r="CN110" i="13"/>
  <c r="CM109" i="13"/>
  <c r="CJ106" i="13"/>
  <c r="CI105" i="13"/>
  <c r="CL108" i="13"/>
  <c r="CK107" i="13"/>
  <c r="CH104" i="13"/>
  <c r="BG77" i="13"/>
  <c r="BD74" i="13"/>
  <c r="BC73" i="13"/>
  <c r="AZ70" i="13"/>
  <c r="AY69" i="13"/>
  <c r="AV66" i="13"/>
  <c r="AU65" i="13"/>
  <c r="AR62" i="13"/>
  <c r="AQ61" i="13"/>
  <c r="AN58" i="13"/>
  <c r="AM57" i="13"/>
  <c r="AJ54" i="13"/>
  <c r="AI53" i="13"/>
  <c r="AF50" i="13"/>
  <c r="AE49" i="13"/>
  <c r="AB46" i="13"/>
  <c r="AA45" i="13"/>
  <c r="X42" i="13"/>
  <c r="W41" i="13"/>
  <c r="T38" i="13"/>
  <c r="S37" i="13"/>
  <c r="P34" i="13"/>
  <c r="O33" i="13"/>
  <c r="BF76" i="13"/>
  <c r="BE75" i="13"/>
  <c r="BB72" i="13"/>
  <c r="BA71" i="13"/>
  <c r="AX68" i="13"/>
  <c r="AW67" i="13"/>
  <c r="AT64" i="13"/>
  <c r="AS63" i="13"/>
  <c r="AP60" i="13"/>
  <c r="AO59" i="13"/>
  <c r="AL56" i="13"/>
  <c r="AK55" i="13"/>
  <c r="AH52" i="13"/>
  <c r="AG51" i="13"/>
  <c r="AD48" i="13"/>
  <c r="AC47" i="13"/>
  <c r="Z44" i="13"/>
  <c r="Y43" i="13"/>
  <c r="V40" i="13"/>
  <c r="U39" i="13"/>
  <c r="R36" i="13"/>
  <c r="Q35" i="13"/>
  <c r="N32" i="13"/>
  <c r="M31" i="13"/>
  <c r="J28" i="13"/>
  <c r="I27" i="13"/>
  <c r="L30" i="13"/>
  <c r="K29" i="13"/>
  <c r="H26" i="13"/>
  <c r="G25" i="13"/>
  <c r="DG125" i="13"/>
  <c r="DF124" i="13"/>
  <c r="DE123" i="13"/>
  <c r="DD122" i="13"/>
  <c r="DC121" i="13"/>
  <c r="DB120" i="13"/>
  <c r="DA119" i="13"/>
  <c r="CZ118" i="13"/>
  <c r="CY117" i="13"/>
  <c r="CX116" i="13"/>
  <c r="CW115" i="13"/>
  <c r="CV114" i="13"/>
  <c r="CU113" i="13"/>
  <c r="CT112" i="13"/>
  <c r="CS111" i="13"/>
  <c r="CR110" i="13"/>
  <c r="CQ109" i="13"/>
  <c r="CN106" i="13"/>
  <c r="CM105" i="13"/>
  <c r="CJ102" i="13"/>
  <c r="CI101" i="13"/>
  <c r="CP108" i="13"/>
  <c r="CO107" i="13"/>
  <c r="CL104" i="13"/>
  <c r="CK103" i="13"/>
  <c r="CH100" i="13"/>
  <c r="BG73" i="13"/>
  <c r="BD70" i="13"/>
  <c r="BC69" i="13"/>
  <c r="AZ66" i="13"/>
  <c r="AY65" i="13"/>
  <c r="AV62" i="13"/>
  <c r="AU61" i="13"/>
  <c r="AR58" i="13"/>
  <c r="AQ57" i="13"/>
  <c r="AN54" i="13"/>
  <c r="AM53" i="13"/>
  <c r="AJ50" i="13"/>
  <c r="AI49" i="13"/>
  <c r="AF46" i="13"/>
  <c r="AE45" i="13"/>
  <c r="AB42" i="13"/>
  <c r="AA41" i="13"/>
  <c r="X38" i="13"/>
  <c r="W37" i="13"/>
  <c r="T34" i="13"/>
  <c r="S33" i="13"/>
  <c r="P30" i="13"/>
  <c r="BF72" i="13"/>
  <c r="BE71" i="13"/>
  <c r="BB68" i="13"/>
  <c r="BA67" i="13"/>
  <c r="AX64" i="13"/>
  <c r="AW63" i="13"/>
  <c r="AT60" i="13"/>
  <c r="AS59" i="13"/>
  <c r="AP56" i="13"/>
  <c r="AO55" i="13"/>
  <c r="AL52" i="13"/>
  <c r="AK51" i="13"/>
  <c r="AH48" i="13"/>
  <c r="AG47" i="13"/>
  <c r="AD44" i="13"/>
  <c r="AC43" i="13"/>
  <c r="Z40" i="13"/>
  <c r="Y39" i="13"/>
  <c r="V36" i="13"/>
  <c r="U35" i="13"/>
  <c r="R32" i="13"/>
  <c r="Q31" i="13"/>
  <c r="N28" i="13"/>
  <c r="M27" i="13"/>
  <c r="J24" i="13"/>
  <c r="I23" i="13"/>
  <c r="O29" i="13"/>
  <c r="L26" i="13"/>
  <c r="K25" i="13"/>
  <c r="H22" i="13"/>
  <c r="G21" i="13"/>
  <c r="DG121" i="13"/>
  <c r="DF120" i="13"/>
  <c r="DE119" i="13"/>
  <c r="DD118" i="13"/>
  <c r="DC117" i="13"/>
  <c r="DB116" i="13"/>
  <c r="DA115" i="13"/>
  <c r="CZ114" i="13"/>
  <c r="CY113" i="13"/>
  <c r="CX112" i="13"/>
  <c r="CW111" i="13"/>
  <c r="CV110" i="13"/>
  <c r="CU109" i="13"/>
  <c r="CR106" i="13"/>
  <c r="CQ105" i="13"/>
  <c r="CN102" i="13"/>
  <c r="CM101" i="13"/>
  <c r="CJ98" i="13"/>
  <c r="CI97" i="13"/>
  <c r="CT108" i="13"/>
  <c r="CS107" i="13"/>
  <c r="CP104" i="13"/>
  <c r="CO103" i="13"/>
  <c r="CL100" i="13"/>
  <c r="CK99" i="13"/>
  <c r="CH96" i="13"/>
  <c r="BG69" i="13"/>
  <c r="BD66" i="13"/>
  <c r="BC65" i="13"/>
  <c r="AZ62" i="13"/>
  <c r="AY61" i="13"/>
  <c r="AV58" i="13"/>
  <c r="AU57" i="13"/>
  <c r="AR54" i="13"/>
  <c r="AQ53" i="13"/>
  <c r="AN50" i="13"/>
  <c r="AM49" i="13"/>
  <c r="AJ46" i="13"/>
  <c r="AI45" i="13"/>
  <c r="AF42" i="13"/>
  <c r="AE41" i="13"/>
  <c r="AB38" i="13"/>
  <c r="AA37" i="13"/>
  <c r="X34" i="13"/>
  <c r="W33" i="13"/>
  <c r="T30" i="13"/>
  <c r="BF68" i="13"/>
  <c r="BE67" i="13"/>
  <c r="BB64" i="13"/>
  <c r="BA63" i="13"/>
  <c r="AX60" i="13"/>
  <c r="AW59" i="13"/>
  <c r="AT56" i="13"/>
  <c r="AS55" i="13"/>
  <c r="AP52" i="13"/>
  <c r="AO51" i="13"/>
  <c r="AL48" i="13"/>
  <c r="AK47" i="13"/>
  <c r="AH44" i="13"/>
  <c r="AG43" i="13"/>
  <c r="AD40" i="13"/>
  <c r="AC39" i="13"/>
  <c r="Z36" i="13"/>
  <c r="Y35" i="13"/>
  <c r="V32" i="13"/>
  <c r="U31" i="13"/>
  <c r="R28" i="13"/>
  <c r="Q27" i="13"/>
  <c r="N24" i="13"/>
  <c r="M23" i="13"/>
  <c r="J20" i="13"/>
  <c r="I19" i="13"/>
  <c r="S29" i="13"/>
  <c r="P26" i="13"/>
  <c r="O25" i="13"/>
  <c r="L22" i="13"/>
  <c r="K21" i="13"/>
  <c r="H18" i="13"/>
  <c r="G17" i="13"/>
  <c r="DG117" i="13"/>
  <c r="DF116" i="13"/>
  <c r="DE115" i="13"/>
  <c r="DD114" i="13"/>
  <c r="DC113" i="13"/>
  <c r="DB112" i="13"/>
  <c r="DA111" i="13"/>
  <c r="CZ110" i="13"/>
  <c r="CY109" i="13"/>
  <c r="CV106" i="13"/>
  <c r="CU105" i="13"/>
  <c r="CR102" i="13"/>
  <c r="CQ101" i="13"/>
  <c r="CN98" i="13"/>
  <c r="CM97" i="13"/>
  <c r="CX108" i="13"/>
  <c r="CW107" i="13"/>
  <c r="CT104" i="13"/>
  <c r="CS103" i="13"/>
  <c r="CP100" i="13"/>
  <c r="CO99" i="13"/>
  <c r="CL96" i="13"/>
  <c r="CK95" i="13"/>
  <c r="CH92" i="13"/>
  <c r="CJ94" i="13"/>
  <c r="CI93" i="13"/>
  <c r="BG65" i="13"/>
  <c r="BD62" i="13"/>
  <c r="BC61" i="13"/>
  <c r="AZ58" i="13"/>
  <c r="AY57" i="13"/>
  <c r="AV54" i="13"/>
  <c r="AU53" i="13"/>
  <c r="AR50" i="13"/>
  <c r="AQ49" i="13"/>
  <c r="AN46" i="13"/>
  <c r="AM45" i="13"/>
  <c r="AJ42" i="13"/>
  <c r="AI41" i="13"/>
  <c r="AF38" i="13"/>
  <c r="AE37" i="13"/>
  <c r="AB34" i="13"/>
  <c r="AA33" i="13"/>
  <c r="X30" i="13"/>
  <c r="BF64" i="13"/>
  <c r="BE63" i="13"/>
  <c r="BB60" i="13"/>
  <c r="BA59" i="13"/>
  <c r="AX56" i="13"/>
  <c r="AW55" i="13"/>
  <c r="AT52" i="13"/>
  <c r="AS51" i="13"/>
  <c r="AP48" i="13"/>
  <c r="AO47" i="13"/>
  <c r="AL44" i="13"/>
  <c r="AK43" i="13"/>
  <c r="AH40" i="13"/>
  <c r="AG39" i="13"/>
  <c r="AD36" i="13"/>
  <c r="AC35" i="13"/>
  <c r="Z32" i="13"/>
  <c r="Y31" i="13"/>
  <c r="V28" i="13"/>
  <c r="U27" i="13"/>
  <c r="R24" i="13"/>
  <c r="Q23" i="13"/>
  <c r="N20" i="13"/>
  <c r="M19" i="13"/>
  <c r="J16" i="13"/>
  <c r="I15" i="13"/>
  <c r="W29" i="13"/>
  <c r="T26" i="13"/>
  <c r="S25" i="13"/>
  <c r="P22" i="13"/>
  <c r="O21" i="13"/>
  <c r="L18" i="13"/>
  <c r="K17" i="13"/>
  <c r="H14" i="13"/>
  <c r="G13" i="13"/>
  <c r="DG113" i="13"/>
  <c r="DF112" i="13"/>
  <c r="DE111" i="13"/>
  <c r="DD110" i="13"/>
  <c r="DC109" i="13"/>
  <c r="CZ106" i="13"/>
  <c r="CY105" i="13"/>
  <c r="CV102" i="13"/>
  <c r="CU101" i="13"/>
  <c r="CR98" i="13"/>
  <c r="CQ97" i="13"/>
  <c r="DB108" i="13"/>
  <c r="DA107" i="13"/>
  <c r="CX104" i="13"/>
  <c r="CW103" i="13"/>
  <c r="CT100" i="13"/>
  <c r="CS99" i="13"/>
  <c r="CP96" i="13"/>
  <c r="CO95" i="13"/>
  <c r="CL92" i="13"/>
  <c r="CK91" i="13"/>
  <c r="CH88" i="13"/>
  <c r="CN94" i="13"/>
  <c r="CM93" i="13"/>
  <c r="CJ90" i="13"/>
  <c r="CI89" i="13"/>
  <c r="BG61" i="13"/>
  <c r="BD58" i="13"/>
  <c r="BC57" i="13"/>
  <c r="AZ54" i="13"/>
  <c r="AY53" i="13"/>
  <c r="AV50" i="13"/>
  <c r="AU49" i="13"/>
  <c r="AR46" i="13"/>
  <c r="AQ45" i="13"/>
  <c r="AN42" i="13"/>
  <c r="AM41" i="13"/>
  <c r="AJ38" i="13"/>
  <c r="AI37" i="13"/>
  <c r="AF34" i="13"/>
  <c r="AE33" i="13"/>
  <c r="AB30" i="13"/>
  <c r="BF60" i="13"/>
  <c r="BE59" i="13"/>
  <c r="BB56" i="13"/>
  <c r="BA55" i="13"/>
  <c r="AX52" i="13"/>
  <c r="AW51" i="13"/>
  <c r="AT48" i="13"/>
  <c r="AS47" i="13"/>
  <c r="AP44" i="13"/>
  <c r="AO43" i="13"/>
  <c r="AL40" i="13"/>
  <c r="AK39" i="13"/>
  <c r="AH36" i="13"/>
  <c r="AG35" i="13"/>
  <c r="AD32" i="13"/>
  <c r="AC31" i="13"/>
  <c r="Z28" i="13"/>
  <c r="Y27" i="13"/>
  <c r="V24" i="13"/>
  <c r="U23" i="13"/>
  <c r="R20" i="13"/>
  <c r="Q19" i="13"/>
  <c r="N16" i="13"/>
  <c r="M15" i="13"/>
  <c r="J12" i="13"/>
  <c r="I11" i="13"/>
  <c r="AA29" i="13"/>
  <c r="X26" i="13"/>
  <c r="W25" i="13"/>
  <c r="T22" i="13"/>
  <c r="S21" i="13"/>
  <c r="P18" i="13"/>
  <c r="O17" i="13"/>
  <c r="L14" i="13"/>
  <c r="K13" i="13"/>
  <c r="H10" i="13"/>
  <c r="G9" i="13"/>
  <c r="DG109" i="13"/>
  <c r="DD106" i="13"/>
  <c r="DC105" i="13"/>
  <c r="CZ102" i="13"/>
  <c r="CY101" i="13"/>
  <c r="CV98" i="13"/>
  <c r="CU97" i="13"/>
  <c r="DF108" i="13"/>
  <c r="DE107" i="13"/>
  <c r="DB104" i="13"/>
  <c r="DA103" i="13"/>
  <c r="CX100" i="13"/>
  <c r="CW99" i="13"/>
  <c r="CT96" i="13"/>
  <c r="CS95" i="13"/>
  <c r="CP92" i="13"/>
  <c r="CO91" i="13"/>
  <c r="CL88" i="13"/>
  <c r="CK87" i="13"/>
  <c r="CH84" i="13"/>
  <c r="CR94" i="13"/>
  <c r="CQ93" i="13"/>
  <c r="CN90" i="13"/>
  <c r="CM89" i="13"/>
  <c r="BG57" i="13"/>
  <c r="BD54" i="13"/>
  <c r="BC53" i="13"/>
  <c r="AZ50" i="13"/>
  <c r="AY49" i="13"/>
  <c r="AV46" i="13"/>
  <c r="AU45" i="13"/>
  <c r="AR42" i="13"/>
  <c r="AQ41" i="13"/>
  <c r="AN38" i="13"/>
  <c r="AM37" i="13"/>
  <c r="AJ34" i="13"/>
  <c r="AI33" i="13"/>
  <c r="AF30" i="13"/>
  <c r="BF56" i="13"/>
  <c r="BE55" i="13"/>
  <c r="BB52" i="13"/>
  <c r="BA51" i="13"/>
  <c r="AX48" i="13"/>
  <c r="AW47" i="13"/>
  <c r="AT44" i="13"/>
  <c r="AS43" i="13"/>
  <c r="AP40" i="13"/>
  <c r="AO39" i="13"/>
  <c r="AL36" i="13"/>
  <c r="AK35" i="13"/>
  <c r="AH32" i="13"/>
  <c r="AG31" i="13"/>
  <c r="AD28" i="13"/>
  <c r="AC27" i="13"/>
  <c r="Z24" i="13"/>
  <c r="Y23" i="13"/>
  <c r="V20" i="13"/>
  <c r="U19" i="13"/>
  <c r="R16" i="13"/>
  <c r="Q15" i="13"/>
  <c r="N12" i="13"/>
  <c r="M11" i="13"/>
  <c r="J8" i="13"/>
  <c r="I7" i="13"/>
  <c r="AE29" i="13"/>
  <c r="AB26" i="13"/>
  <c r="AA25" i="13"/>
  <c r="X22" i="13"/>
  <c r="W21" i="13"/>
  <c r="T18" i="13"/>
  <c r="S17" i="13"/>
  <c r="P14" i="13"/>
  <c r="O13" i="13"/>
  <c r="L10" i="13"/>
  <c r="K9" i="13"/>
  <c r="H6" i="13"/>
  <c r="G5" i="13"/>
  <c r="F5" i="13" s="1"/>
  <c r="DB129" i="13"/>
  <c r="DA128" i="13"/>
  <c r="CZ127" i="13"/>
  <c r="CY126" i="13"/>
  <c r="CX125" i="13"/>
  <c r="CW124" i="13"/>
  <c r="CV123" i="13"/>
  <c r="CU122" i="13"/>
  <c r="CS120" i="13"/>
  <c r="CR119" i="13"/>
  <c r="CQ118" i="13"/>
  <c r="CP117" i="13"/>
  <c r="CT121" i="13"/>
  <c r="CO116" i="13"/>
  <c r="CN115" i="13"/>
  <c r="CM114" i="13"/>
  <c r="CL113" i="13"/>
  <c r="CK112" i="13"/>
  <c r="CJ111" i="13"/>
  <c r="CI110" i="13"/>
  <c r="CH109" i="13"/>
  <c r="BG82" i="13"/>
  <c r="BF81" i="13"/>
  <c r="BE80" i="13"/>
  <c r="BD79" i="13"/>
  <c r="BA76" i="13"/>
  <c r="AZ75" i="13"/>
  <c r="AW72" i="13"/>
  <c r="AV71" i="13"/>
  <c r="AS68" i="13"/>
  <c r="AR67" i="13"/>
  <c r="AO64" i="13"/>
  <c r="AN63" i="13"/>
  <c r="AK60" i="13"/>
  <c r="AJ59" i="13"/>
  <c r="AG56" i="13"/>
  <c r="AF55" i="13"/>
  <c r="AC52" i="13"/>
  <c r="AB51" i="13"/>
  <c r="Y48" i="13"/>
  <c r="X47" i="13"/>
  <c r="U44" i="13"/>
  <c r="T43" i="13"/>
  <c r="Q40" i="13"/>
  <c r="P39" i="13"/>
  <c r="M36" i="13"/>
  <c r="L35" i="13"/>
  <c r="I32" i="13"/>
  <c r="H31" i="13"/>
  <c r="BC78" i="13"/>
  <c r="BB77" i="13"/>
  <c r="AY74" i="13"/>
  <c r="AX73" i="13"/>
  <c r="AU70" i="13"/>
  <c r="AT69" i="13"/>
  <c r="AQ66" i="13"/>
  <c r="AP65" i="13"/>
  <c r="AM62" i="13"/>
  <c r="AL61" i="13"/>
  <c r="AI58" i="13"/>
  <c r="AH57" i="13"/>
  <c r="AE54" i="13"/>
  <c r="AD53" i="13"/>
  <c r="AA50" i="13"/>
  <c r="Z49" i="13"/>
  <c r="W46" i="13"/>
  <c r="V45" i="13"/>
  <c r="S42" i="13"/>
  <c r="R41" i="13"/>
  <c r="O38" i="13"/>
  <c r="N37" i="13"/>
  <c r="K34" i="13"/>
  <c r="J33" i="13"/>
  <c r="G30" i="13"/>
  <c r="DF129" i="13"/>
  <c r="DE128" i="13"/>
  <c r="DD127" i="13"/>
  <c r="DC126" i="13"/>
  <c r="DB125" i="13"/>
  <c r="DA124" i="13"/>
  <c r="CZ123" i="13"/>
  <c r="CW120" i="13"/>
  <c r="CV119" i="13"/>
  <c r="CU118" i="13"/>
  <c r="CT117" i="13"/>
  <c r="CY122" i="13"/>
  <c r="CX121" i="13"/>
  <c r="CS116" i="13"/>
  <c r="CR115" i="13"/>
  <c r="CQ114" i="13"/>
  <c r="CP113" i="13"/>
  <c r="CO112" i="13"/>
  <c r="CN111" i="13"/>
  <c r="CM110" i="13"/>
  <c r="CK108" i="13"/>
  <c r="CJ107" i="13"/>
  <c r="CL109" i="13"/>
  <c r="CI106" i="13"/>
  <c r="CH105" i="13"/>
  <c r="BE76" i="13"/>
  <c r="BD75" i="13"/>
  <c r="BA72" i="13"/>
  <c r="AZ71" i="13"/>
  <c r="AW68" i="13"/>
  <c r="AV67" i="13"/>
  <c r="AS64" i="13"/>
  <c r="AR63" i="13"/>
  <c r="AO60" i="13"/>
  <c r="AN59" i="13"/>
  <c r="AK56" i="13"/>
  <c r="AJ55" i="13"/>
  <c r="AG52" i="13"/>
  <c r="AF51" i="13"/>
  <c r="AC48" i="13"/>
  <c r="AB47" i="13"/>
  <c r="Y44" i="13"/>
  <c r="X43" i="13"/>
  <c r="U40" i="13"/>
  <c r="T39" i="13"/>
  <c r="Q36" i="13"/>
  <c r="P35" i="13"/>
  <c r="M32" i="13"/>
  <c r="L31" i="13"/>
  <c r="BG78" i="13"/>
  <c r="BF77" i="13"/>
  <c r="BC74" i="13"/>
  <c r="BB73" i="13"/>
  <c r="AY70" i="13"/>
  <c r="AX69" i="13"/>
  <c r="AU66" i="13"/>
  <c r="AT65" i="13"/>
  <c r="AQ62" i="13"/>
  <c r="AP61" i="13"/>
  <c r="AM58" i="13"/>
  <c r="AL57" i="13"/>
  <c r="AI54" i="13"/>
  <c r="AH53" i="13"/>
  <c r="AE50" i="13"/>
  <c r="AD49" i="13"/>
  <c r="AA46" i="13"/>
  <c r="Z45" i="13"/>
  <c r="W42" i="13"/>
  <c r="V41" i="13"/>
  <c r="S38" i="13"/>
  <c r="R37" i="13"/>
  <c r="O34" i="13"/>
  <c r="N33" i="13"/>
  <c r="K30" i="13"/>
  <c r="J29" i="13"/>
  <c r="G26" i="13"/>
  <c r="I28" i="13"/>
  <c r="H27" i="13"/>
  <c r="DG126" i="13"/>
  <c r="DF125" i="13"/>
  <c r="DE124" i="13"/>
  <c r="DD123" i="13"/>
  <c r="DC122" i="13"/>
  <c r="DA120" i="13"/>
  <c r="CZ119" i="13"/>
  <c r="CY118" i="13"/>
  <c r="CX117" i="13"/>
  <c r="DB121" i="13"/>
  <c r="CW116" i="13"/>
  <c r="CV115" i="13"/>
  <c r="CU114" i="13"/>
  <c r="CT113" i="13"/>
  <c r="CS112" i="13"/>
  <c r="CR111" i="13"/>
  <c r="CQ110" i="13"/>
  <c r="CO108" i="13"/>
  <c r="CN107" i="13"/>
  <c r="CK104" i="13"/>
  <c r="CJ103" i="13"/>
  <c r="CP109" i="13"/>
  <c r="CM106" i="13"/>
  <c r="CL105" i="13"/>
  <c r="CI102" i="13"/>
  <c r="CH101" i="13"/>
  <c r="BE72" i="13"/>
  <c r="BD71" i="13"/>
  <c r="BA68" i="13"/>
  <c r="AZ67" i="13"/>
  <c r="AW64" i="13"/>
  <c r="AV63" i="13"/>
  <c r="AS60" i="13"/>
  <c r="AR59" i="13"/>
  <c r="AO56" i="13"/>
  <c r="AN55" i="13"/>
  <c r="AK52" i="13"/>
  <c r="AJ51" i="13"/>
  <c r="AG48" i="13"/>
  <c r="AF47" i="13"/>
  <c r="AC44" i="13"/>
  <c r="AB43" i="13"/>
  <c r="Y40" i="13"/>
  <c r="X39" i="13"/>
  <c r="U36" i="13"/>
  <c r="T35" i="13"/>
  <c r="Q32" i="13"/>
  <c r="P31" i="13"/>
  <c r="BG74" i="13"/>
  <c r="BF73" i="13"/>
  <c r="BC70" i="13"/>
  <c r="BB69" i="13"/>
  <c r="AY66" i="13"/>
  <c r="AX65" i="13"/>
  <c r="AU62" i="13"/>
  <c r="AT61" i="13"/>
  <c r="AQ58" i="13"/>
  <c r="AP57" i="13"/>
  <c r="AM54" i="13"/>
  <c r="AL53" i="13"/>
  <c r="AI50" i="13"/>
  <c r="AH49" i="13"/>
  <c r="AE46" i="13"/>
  <c r="AD45" i="13"/>
  <c r="AA42" i="13"/>
  <c r="Z41" i="13"/>
  <c r="W38" i="13"/>
  <c r="V37" i="13"/>
  <c r="S34" i="13"/>
  <c r="R33" i="13"/>
  <c r="O30" i="13"/>
  <c r="N29" i="13"/>
  <c r="K26" i="13"/>
  <c r="J25" i="13"/>
  <c r="G22" i="13"/>
  <c r="M28" i="13"/>
  <c r="L27" i="13"/>
  <c r="I24" i="13"/>
  <c r="H23" i="13"/>
  <c r="DE120" i="13"/>
  <c r="DD119" i="13"/>
  <c r="DC118" i="13"/>
  <c r="DB117" i="13"/>
  <c r="DG122" i="13"/>
  <c r="DF121" i="13"/>
  <c r="DA116" i="13"/>
  <c r="CZ115" i="13"/>
  <c r="CY114" i="13"/>
  <c r="CX113" i="13"/>
  <c r="CW112" i="13"/>
  <c r="CV111" i="13"/>
  <c r="CU110" i="13"/>
  <c r="CS108" i="13"/>
  <c r="CR107" i="13"/>
  <c r="CO104" i="13"/>
  <c r="CN103" i="13"/>
  <c r="CK100" i="13"/>
  <c r="CJ99" i="13"/>
  <c r="CT109" i="13"/>
  <c r="CQ106" i="13"/>
  <c r="CP105" i="13"/>
  <c r="CM102" i="13"/>
  <c r="CL101" i="13"/>
  <c r="CI98" i="13"/>
  <c r="CH97" i="13"/>
  <c r="BE68" i="13"/>
  <c r="BD67" i="13"/>
  <c r="BA64" i="13"/>
  <c r="AZ63" i="13"/>
  <c r="AW60" i="13"/>
  <c r="AV59" i="13"/>
  <c r="AS56" i="13"/>
  <c r="AR55" i="13"/>
  <c r="AO52" i="13"/>
  <c r="AN51" i="13"/>
  <c r="AK48" i="13"/>
  <c r="AJ47" i="13"/>
  <c r="AG44" i="13"/>
  <c r="AF43" i="13"/>
  <c r="AC40" i="13"/>
  <c r="AB39" i="13"/>
  <c r="Y36" i="13"/>
  <c r="X35" i="13"/>
  <c r="U32" i="13"/>
  <c r="T31" i="13"/>
  <c r="BG70" i="13"/>
  <c r="BF69" i="13"/>
  <c r="BC66" i="13"/>
  <c r="BB65" i="13"/>
  <c r="AY62" i="13"/>
  <c r="AX61" i="13"/>
  <c r="AU58" i="13"/>
  <c r="AT57" i="13"/>
  <c r="AQ54" i="13"/>
  <c r="AP53" i="13"/>
  <c r="AM50" i="13"/>
  <c r="AL49" i="13"/>
  <c r="AI46" i="13"/>
  <c r="AH45" i="13"/>
  <c r="AE42" i="13"/>
  <c r="AD41" i="13"/>
  <c r="AA38" i="13"/>
  <c r="Z37" i="13"/>
  <c r="W34" i="13"/>
  <c r="V33" i="13"/>
  <c r="S30" i="13"/>
  <c r="R29" i="13"/>
  <c r="O26" i="13"/>
  <c r="N25" i="13"/>
  <c r="K22" i="13"/>
  <c r="J21" i="13"/>
  <c r="G18" i="13"/>
  <c r="Q28" i="13"/>
  <c r="P27" i="13"/>
  <c r="M24" i="13"/>
  <c r="L23" i="13"/>
  <c r="I20" i="13"/>
  <c r="H19" i="13"/>
  <c r="DG118" i="13"/>
  <c r="DF117" i="13"/>
  <c r="DE116" i="13"/>
  <c r="DD115" i="13"/>
  <c r="DC114" i="13"/>
  <c r="DB113" i="13"/>
  <c r="DA112" i="13"/>
  <c r="CZ111" i="13"/>
  <c r="CY110" i="13"/>
  <c r="CW108" i="13"/>
  <c r="CV107" i="13"/>
  <c r="CS104" i="13"/>
  <c r="CR103" i="13"/>
  <c r="CO100" i="13"/>
  <c r="CN99" i="13"/>
  <c r="CX109" i="13"/>
  <c r="CU106" i="13"/>
  <c r="CT105" i="13"/>
  <c r="CQ102" i="13"/>
  <c r="CP101" i="13"/>
  <c r="CM98" i="13"/>
  <c r="CL97" i="13"/>
  <c r="CI94" i="13"/>
  <c r="CH93" i="13"/>
  <c r="CK96" i="13"/>
  <c r="CJ95" i="13"/>
  <c r="BE64" i="13"/>
  <c r="BD63" i="13"/>
  <c r="BA60" i="13"/>
  <c r="AZ59" i="13"/>
  <c r="AW56" i="13"/>
  <c r="AV55" i="13"/>
  <c r="AS52" i="13"/>
  <c r="AR51" i="13"/>
  <c r="AO48" i="13"/>
  <c r="AN47" i="13"/>
  <c r="AK44" i="13"/>
  <c r="AJ43" i="13"/>
  <c r="AG40" i="13"/>
  <c r="AF39" i="13"/>
  <c r="AC36" i="13"/>
  <c r="AB35" i="13"/>
  <c r="Y32" i="13"/>
  <c r="X31" i="13"/>
  <c r="BG66" i="13"/>
  <c r="BF65" i="13"/>
  <c r="BC62" i="13"/>
  <c r="BB61" i="13"/>
  <c r="AY58" i="13"/>
  <c r="AX57" i="13"/>
  <c r="AU54" i="13"/>
  <c r="AT53" i="13"/>
  <c r="AQ50" i="13"/>
  <c r="AP49" i="13"/>
  <c r="AM46" i="13"/>
  <c r="AL45" i="13"/>
  <c r="AI42" i="13"/>
  <c r="AH41" i="13"/>
  <c r="AE38" i="13"/>
  <c r="AD37" i="13"/>
  <c r="AA34" i="13"/>
  <c r="Z33" i="13"/>
  <c r="W30" i="13"/>
  <c r="V29" i="13"/>
  <c r="S26" i="13"/>
  <c r="R25" i="13"/>
  <c r="O22" i="13"/>
  <c r="N21" i="13"/>
  <c r="K18" i="13"/>
  <c r="J17" i="13"/>
  <c r="G14" i="13"/>
  <c r="U28" i="13"/>
  <c r="T27" i="13"/>
  <c r="Q24" i="13"/>
  <c r="P23" i="13"/>
  <c r="M20" i="13"/>
  <c r="L19" i="13"/>
  <c r="I16" i="13"/>
  <c r="H15" i="13"/>
  <c r="DG114" i="13"/>
  <c r="DF113" i="13"/>
  <c r="DE112" i="13"/>
  <c r="DD111" i="13"/>
  <c r="DC110" i="13"/>
  <c r="DA108" i="13"/>
  <c r="CZ107" i="13"/>
  <c r="CW104" i="13"/>
  <c r="CV103" i="13"/>
  <c r="CS100" i="13"/>
  <c r="CR99" i="13"/>
  <c r="DB109" i="13"/>
  <c r="CY106" i="13"/>
  <c r="CX105" i="13"/>
  <c r="CU102" i="13"/>
  <c r="CT101" i="13"/>
  <c r="CQ98" i="13"/>
  <c r="CP97" i="13"/>
  <c r="CM94" i="13"/>
  <c r="CL93" i="13"/>
  <c r="CI90" i="13"/>
  <c r="CH89" i="13"/>
  <c r="CO96" i="13"/>
  <c r="CN95" i="13"/>
  <c r="CK92" i="13"/>
  <c r="CJ91" i="13"/>
  <c r="BE60" i="13"/>
  <c r="BD59" i="13"/>
  <c r="BA56" i="13"/>
  <c r="AZ55" i="13"/>
  <c r="AW52" i="13"/>
  <c r="AV51" i="13"/>
  <c r="AS48" i="13"/>
  <c r="AR47" i="13"/>
  <c r="AO44" i="13"/>
  <c r="AN43" i="13"/>
  <c r="AK40" i="13"/>
  <c r="AJ39" i="13"/>
  <c r="AG36" i="13"/>
  <c r="AF35" i="13"/>
  <c r="AC32" i="13"/>
  <c r="AB31" i="13"/>
  <c r="BG62" i="13"/>
  <c r="BF61" i="13"/>
  <c r="BC58" i="13"/>
  <c r="BB57" i="13"/>
  <c r="AY54" i="13"/>
  <c r="AX53" i="13"/>
  <c r="AU50" i="13"/>
  <c r="AT49" i="13"/>
  <c r="AQ46" i="13"/>
  <c r="AP45" i="13"/>
  <c r="AM42" i="13"/>
  <c r="AL41" i="13"/>
  <c r="AI38" i="13"/>
  <c r="AH37" i="13"/>
  <c r="AE34" i="13"/>
  <c r="AD33" i="13"/>
  <c r="AA30" i="13"/>
  <c r="Z29" i="13"/>
  <c r="W26" i="13"/>
  <c r="V25" i="13"/>
  <c r="S22" i="13"/>
  <c r="R21" i="13"/>
  <c r="O18" i="13"/>
  <c r="N17" i="13"/>
  <c r="K14" i="13"/>
  <c r="J13" i="13"/>
  <c r="G10" i="13"/>
  <c r="Y28" i="13"/>
  <c r="X27" i="13"/>
  <c r="U24" i="13"/>
  <c r="T23" i="13"/>
  <c r="Q20" i="13"/>
  <c r="P19" i="13"/>
  <c r="M16" i="13"/>
  <c r="L15" i="13"/>
  <c r="I12" i="13"/>
  <c r="H11" i="13"/>
  <c r="DG110" i="13"/>
  <c r="DE108" i="13"/>
  <c r="DD107" i="13"/>
  <c r="DA104" i="13"/>
  <c r="CZ103" i="13"/>
  <c r="CW100" i="13"/>
  <c r="CV99" i="13"/>
  <c r="DF109" i="13"/>
  <c r="DC106" i="13"/>
  <c r="DB105" i="13"/>
  <c r="CY102" i="13"/>
  <c r="CX101" i="13"/>
  <c r="CU98" i="13"/>
  <c r="CT97" i="13"/>
  <c r="CQ94" i="13"/>
  <c r="CP93" i="13"/>
  <c r="CM90" i="13"/>
  <c r="CL89" i="13"/>
  <c r="CI86" i="13"/>
  <c r="CH85" i="13"/>
  <c r="CS96" i="13"/>
  <c r="CR95" i="13"/>
  <c r="CO92" i="13"/>
  <c r="CN91" i="13"/>
  <c r="CK88" i="13"/>
  <c r="CJ87" i="13"/>
  <c r="BE56" i="13"/>
  <c r="BD55" i="13"/>
  <c r="BA52" i="13"/>
  <c r="AZ51" i="13"/>
  <c r="AW48" i="13"/>
  <c r="AV47" i="13"/>
  <c r="AS44" i="13"/>
  <c r="AR43" i="13"/>
  <c r="AO40" i="13"/>
  <c r="AN39" i="13"/>
  <c r="AK36" i="13"/>
  <c r="AJ35" i="13"/>
  <c r="AG32" i="13"/>
  <c r="AF31" i="13"/>
  <c r="BG58" i="13"/>
  <c r="BF57" i="13"/>
  <c r="BC54" i="13"/>
  <c r="BB53" i="13"/>
  <c r="AY50" i="13"/>
  <c r="AX49" i="13"/>
  <c r="AU46" i="13"/>
  <c r="AT45" i="13"/>
  <c r="AQ42" i="13"/>
  <c r="AP41" i="13"/>
  <c r="AM38" i="13"/>
  <c r="AL37" i="13"/>
  <c r="AI34" i="13"/>
  <c r="AH33" i="13"/>
  <c r="AE30" i="13"/>
  <c r="AD29" i="13"/>
  <c r="AA26" i="13"/>
  <c r="Z25" i="13"/>
  <c r="W22" i="13"/>
  <c r="V21" i="13"/>
  <c r="S18" i="13"/>
  <c r="R17" i="13"/>
  <c r="O14" i="13"/>
  <c r="N13" i="13"/>
  <c r="K10" i="13"/>
  <c r="J9" i="13"/>
  <c r="G6" i="13"/>
  <c r="F6" i="13" s="1"/>
  <c r="AC28" i="13"/>
  <c r="AB27" i="13"/>
  <c r="Y24" i="13"/>
  <c r="X23" i="13"/>
  <c r="U20" i="13"/>
  <c r="T19" i="13"/>
  <c r="Q16" i="13"/>
  <c r="P15" i="13"/>
  <c r="M12" i="13"/>
  <c r="L11" i="13"/>
  <c r="I8" i="13"/>
  <c r="H7" i="13"/>
  <c r="CX129" i="13"/>
  <c r="CW128" i="13"/>
  <c r="CV127" i="13"/>
  <c r="CU126" i="13"/>
  <c r="CT125" i="13"/>
  <c r="CS124" i="13"/>
  <c r="CR123" i="13"/>
  <c r="CO120" i="13"/>
  <c r="CN119" i="13"/>
  <c r="CM118" i="13"/>
  <c r="CL117" i="13"/>
  <c r="CQ122" i="13"/>
  <c r="CP121" i="13"/>
  <c r="CK116" i="13"/>
  <c r="CJ115" i="13"/>
  <c r="CI114" i="13"/>
  <c r="CH113" i="13"/>
  <c r="BG86" i="13"/>
  <c r="BF85" i="13"/>
  <c r="BC82" i="13"/>
  <c r="BB81" i="13"/>
  <c r="BE84" i="13"/>
  <c r="BD83" i="13"/>
  <c r="BA80" i="13"/>
  <c r="AZ79" i="13"/>
  <c r="AW76" i="13"/>
  <c r="AV75" i="13"/>
  <c r="AS72" i="13"/>
  <c r="AR71" i="13"/>
  <c r="AO68" i="13"/>
  <c r="AN67" i="13"/>
  <c r="AK64" i="13"/>
  <c r="AJ63" i="13"/>
  <c r="AG60" i="13"/>
  <c r="AF59" i="13"/>
  <c r="AC56" i="13"/>
  <c r="AB55" i="13"/>
  <c r="Y52" i="13"/>
  <c r="X51" i="13"/>
  <c r="U48" i="13"/>
  <c r="T47" i="13"/>
  <c r="Q44" i="13"/>
  <c r="P43" i="13"/>
  <c r="M40" i="13"/>
  <c r="L39" i="13"/>
  <c r="I36" i="13"/>
  <c r="H35" i="13"/>
  <c r="AY78" i="13"/>
  <c r="AX77" i="13"/>
  <c r="AU74" i="13"/>
  <c r="AT73" i="13"/>
  <c r="AQ70" i="13"/>
  <c r="AP69" i="13"/>
  <c r="AM66" i="13"/>
  <c r="AL65" i="13"/>
  <c r="AI62" i="13"/>
  <c r="AH61" i="13"/>
  <c r="AE58" i="13"/>
  <c r="AD57" i="13"/>
  <c r="AA54" i="13"/>
  <c r="Z53" i="13"/>
  <c r="W50" i="13"/>
  <c r="V49" i="13"/>
  <c r="S46" i="13"/>
  <c r="R45" i="13"/>
  <c r="O42" i="13"/>
  <c r="N41" i="13"/>
  <c r="K38" i="13"/>
  <c r="J37" i="13"/>
  <c r="G34" i="13"/>
  <c r="CT129" i="13"/>
  <c r="CS128" i="13"/>
  <c r="CR127" i="13"/>
  <c r="CQ126" i="13"/>
  <c r="CP125" i="13"/>
  <c r="CO124" i="13"/>
  <c r="CN123" i="13"/>
  <c r="CM122" i="13"/>
  <c r="CK120" i="13"/>
  <c r="CJ119" i="13"/>
  <c r="CI118" i="13"/>
  <c r="CH117" i="13"/>
  <c r="CL121" i="13"/>
  <c r="BG90" i="13"/>
  <c r="BF89" i="13"/>
  <c r="BC86" i="13"/>
  <c r="BB85" i="13"/>
  <c r="AY82" i="13"/>
  <c r="AX81" i="13"/>
  <c r="BE88" i="13"/>
  <c r="BD87" i="13"/>
  <c r="BA84" i="13"/>
  <c r="AZ83" i="13"/>
  <c r="AW80" i="13"/>
  <c r="AV79" i="13"/>
  <c r="AS76" i="13"/>
  <c r="AR75" i="13"/>
  <c r="AO72" i="13"/>
  <c r="AN71" i="13"/>
  <c r="AK68" i="13"/>
  <c r="AJ67" i="13"/>
  <c r="AG64" i="13"/>
  <c r="AF63" i="13"/>
  <c r="AC60" i="13"/>
  <c r="AB59" i="13"/>
  <c r="Y56" i="13"/>
  <c r="X55" i="13"/>
  <c r="U52" i="13"/>
  <c r="T51" i="13"/>
  <c r="Q48" i="13"/>
  <c r="P47" i="13"/>
  <c r="M44" i="13"/>
  <c r="L43" i="13"/>
  <c r="I40" i="13"/>
  <c r="H39" i="13"/>
  <c r="AU78" i="13"/>
  <c r="AT77" i="13"/>
  <c r="AQ74" i="13"/>
  <c r="AP73" i="13"/>
  <c r="AM70" i="13"/>
  <c r="AL69" i="13"/>
  <c r="AI66" i="13"/>
  <c r="AH65" i="13"/>
  <c r="AE62" i="13"/>
  <c r="AD61" i="13"/>
  <c r="AA58" i="13"/>
  <c r="Z57" i="13"/>
  <c r="W54" i="13"/>
  <c r="V53" i="13"/>
  <c r="S50" i="13"/>
  <c r="R49" i="13"/>
  <c r="O46" i="13"/>
  <c r="N45" i="13"/>
  <c r="K42" i="13"/>
  <c r="J41" i="13"/>
  <c r="G38" i="13"/>
  <c r="CP129" i="13"/>
  <c r="CO128" i="13"/>
  <c r="CN127" i="13"/>
  <c r="CM126" i="13"/>
  <c r="CL125" i="13"/>
  <c r="CK124" i="13"/>
  <c r="CJ123" i="13"/>
  <c r="CI122" i="13"/>
  <c r="CH121" i="13"/>
  <c r="BG94" i="13"/>
  <c r="BF93" i="13"/>
  <c r="BC90" i="13"/>
  <c r="BB89" i="13"/>
  <c r="AY86" i="13"/>
  <c r="AX85" i="13"/>
  <c r="AU82" i="13"/>
  <c r="AT81" i="13"/>
  <c r="BE92" i="13"/>
  <c r="BD91" i="13"/>
  <c r="BA88" i="13"/>
  <c r="AZ87" i="13"/>
  <c r="AW84" i="13"/>
  <c r="AV83" i="13"/>
  <c r="AS80" i="13"/>
  <c r="AR79" i="13"/>
  <c r="AO76" i="13"/>
  <c r="AN75" i="13"/>
  <c r="AK72" i="13"/>
  <c r="AJ71" i="13"/>
  <c r="AG68" i="13"/>
  <c r="AF67" i="13"/>
  <c r="AC64" i="13"/>
  <c r="AB63" i="13"/>
  <c r="Y60" i="13"/>
  <c r="X59" i="13"/>
  <c r="U56" i="13"/>
  <c r="T55" i="13"/>
  <c r="Q52" i="13"/>
  <c r="P51" i="13"/>
  <c r="M48" i="13"/>
  <c r="L47" i="13"/>
  <c r="I44" i="13"/>
  <c r="H43" i="13"/>
  <c r="AQ78" i="13"/>
  <c r="AP77" i="13"/>
  <c r="AM74" i="13"/>
  <c r="AL73" i="13"/>
  <c r="AI70" i="13"/>
  <c r="AH69" i="13"/>
  <c r="AE66" i="13"/>
  <c r="AD65" i="13"/>
  <c r="AA62" i="13"/>
  <c r="Z61" i="13"/>
  <c r="W58" i="13"/>
  <c r="V57" i="13"/>
  <c r="S54" i="13"/>
  <c r="R53" i="13"/>
  <c r="O50" i="13"/>
  <c r="N49" i="13"/>
  <c r="K46" i="13"/>
  <c r="J45" i="13"/>
  <c r="G42" i="13"/>
  <c r="CL129" i="13"/>
  <c r="CK128" i="13"/>
  <c r="CJ127" i="13"/>
  <c r="CI126" i="13"/>
  <c r="CH125" i="13"/>
  <c r="BG98" i="13"/>
  <c r="BF97" i="13"/>
  <c r="BC94" i="13"/>
  <c r="BB93" i="13"/>
  <c r="AY90" i="13"/>
  <c r="AX89" i="13"/>
  <c r="AU86" i="13"/>
  <c r="AT85" i="13"/>
  <c r="AQ82" i="13"/>
  <c r="AP81" i="13"/>
  <c r="BE96" i="13"/>
  <c r="BD95" i="13"/>
  <c r="BA92" i="13"/>
  <c r="AZ91" i="13"/>
  <c r="AW88" i="13"/>
  <c r="AV87" i="13"/>
  <c r="AS84" i="13"/>
  <c r="AR83" i="13"/>
  <c r="AO80" i="13"/>
  <c r="AN79" i="13"/>
  <c r="AK76" i="13"/>
  <c r="AJ75" i="13"/>
  <c r="AG72" i="13"/>
  <c r="AF71" i="13"/>
  <c r="AC68" i="13"/>
  <c r="AB67" i="13"/>
  <c r="Y64" i="13"/>
  <c r="X63" i="13"/>
  <c r="U60" i="13"/>
  <c r="T59" i="13"/>
  <c r="Q56" i="13"/>
  <c r="P55" i="13"/>
  <c r="M52" i="13"/>
  <c r="L51" i="13"/>
  <c r="I48" i="13"/>
  <c r="H47" i="13"/>
  <c r="AM78" i="13"/>
  <c r="AL77" i="13"/>
  <c r="AI74" i="13"/>
  <c r="AH73" i="13"/>
  <c r="AE70" i="13"/>
  <c r="AD69" i="13"/>
  <c r="AA66" i="13"/>
  <c r="Z65" i="13"/>
  <c r="W62" i="13"/>
  <c r="V61" i="13"/>
  <c r="S58" i="13"/>
  <c r="R57" i="13"/>
  <c r="O54" i="13"/>
  <c r="N53" i="13"/>
  <c r="K50" i="13"/>
  <c r="J49" i="13"/>
  <c r="G46" i="13"/>
  <c r="CH129" i="13"/>
  <c r="BE100" i="13"/>
  <c r="BD99" i="13"/>
  <c r="BG102" i="13"/>
  <c r="BF101" i="13"/>
  <c r="BC98" i="13"/>
  <c r="BB97" i="13"/>
  <c r="AY94" i="13"/>
  <c r="AX93" i="13"/>
  <c r="AU90" i="13"/>
  <c r="AT89" i="13"/>
  <c r="AQ86" i="13"/>
  <c r="AP85" i="13"/>
  <c r="AM82" i="13"/>
  <c r="BA96" i="13"/>
  <c r="AZ95" i="13"/>
  <c r="AW92" i="13"/>
  <c r="AV91" i="13"/>
  <c r="AS88" i="13"/>
  <c r="AR87" i="13"/>
  <c r="AO84" i="13"/>
  <c r="AN83" i="13"/>
  <c r="AK80" i="13"/>
  <c r="AJ79" i="13"/>
  <c r="AG76" i="13"/>
  <c r="AF75" i="13"/>
  <c r="AC72" i="13"/>
  <c r="AB71" i="13"/>
  <c r="Y68" i="13"/>
  <c r="X67" i="13"/>
  <c r="U64" i="13"/>
  <c r="T63" i="13"/>
  <c r="Q60" i="13"/>
  <c r="P59" i="13"/>
  <c r="M56" i="13"/>
  <c r="L55" i="13"/>
  <c r="I52" i="13"/>
  <c r="H51" i="13"/>
  <c r="AL81" i="13"/>
  <c r="AI78" i="13"/>
  <c r="AH77" i="13"/>
  <c r="AE74" i="13"/>
  <c r="AD73" i="13"/>
  <c r="AA70" i="13"/>
  <c r="Z69" i="13"/>
  <c r="W66" i="13"/>
  <c r="V65" i="13"/>
  <c r="S62" i="13"/>
  <c r="R61" i="13"/>
  <c r="O58" i="13"/>
  <c r="N57" i="13"/>
  <c r="K54" i="13"/>
  <c r="J53" i="13"/>
  <c r="G50" i="13"/>
  <c r="BE104" i="13"/>
  <c r="BD103" i="13"/>
  <c r="BA100" i="13"/>
  <c r="AZ99" i="13"/>
  <c r="BG106" i="13"/>
  <c r="BF105" i="13"/>
  <c r="BC102" i="13"/>
  <c r="BB101" i="13"/>
  <c r="AY98" i="13"/>
  <c r="AX97" i="13"/>
  <c r="AU94" i="13"/>
  <c r="AT93" i="13"/>
  <c r="AQ90" i="13"/>
  <c r="AP89" i="13"/>
  <c r="AM86" i="13"/>
  <c r="AL85" i="13"/>
  <c r="AI82" i="13"/>
  <c r="AW96" i="13"/>
  <c r="AV95" i="13"/>
  <c r="AS92" i="13"/>
  <c r="AR91" i="13"/>
  <c r="AO88" i="13"/>
  <c r="AN87" i="13"/>
  <c r="AK84" i="13"/>
  <c r="AJ83" i="13"/>
  <c r="AG80" i="13"/>
  <c r="AF79" i="13"/>
  <c r="AC76" i="13"/>
  <c r="AB75" i="13"/>
  <c r="Y72" i="13"/>
  <c r="X71" i="13"/>
  <c r="U68" i="13"/>
  <c r="T67" i="13"/>
  <c r="Q64" i="13"/>
  <c r="P63" i="13"/>
  <c r="M60" i="13"/>
  <c r="L59" i="13"/>
  <c r="I56" i="13"/>
  <c r="H55" i="13"/>
  <c r="AH81" i="13"/>
  <c r="AE78" i="13"/>
  <c r="AD77" i="13"/>
  <c r="AA74" i="13"/>
  <c r="Z73" i="13"/>
  <c r="W70" i="13"/>
  <c r="V69" i="13"/>
  <c r="S66" i="13"/>
  <c r="R65" i="13"/>
  <c r="O62" i="13"/>
  <c r="N61" i="13"/>
  <c r="K58" i="13"/>
  <c r="J57" i="13"/>
  <c r="G54" i="13"/>
  <c r="BE108" i="13"/>
  <c r="BD107" i="13"/>
  <c r="BA104" i="13"/>
  <c r="AZ103" i="13"/>
  <c r="AW100" i="13"/>
  <c r="AV99" i="13"/>
  <c r="BG110" i="13"/>
  <c r="BF109" i="13"/>
  <c r="BC106" i="13"/>
  <c r="BB105" i="13"/>
  <c r="AY102" i="13"/>
  <c r="AX101" i="13"/>
  <c r="AU98" i="13"/>
  <c r="AT97" i="13"/>
  <c r="AQ94" i="13"/>
  <c r="AP93" i="13"/>
  <c r="AM90" i="13"/>
  <c r="AL89" i="13"/>
  <c r="AI86" i="13"/>
  <c r="AH85" i="13"/>
  <c r="AE82" i="13"/>
  <c r="AS96" i="13"/>
  <c r="AR95" i="13"/>
  <c r="AO92" i="13"/>
  <c r="AN91" i="13"/>
  <c r="AK88" i="13"/>
  <c r="AJ87" i="13"/>
  <c r="AG84" i="13"/>
  <c r="AF83" i="13"/>
  <c r="AC80" i="13"/>
  <c r="AB79" i="13"/>
  <c r="Y76" i="13"/>
  <c r="X75" i="13"/>
  <c r="U72" i="13"/>
  <c r="T71" i="13"/>
  <c r="Q68" i="13"/>
  <c r="P67" i="13"/>
  <c r="M64" i="13"/>
  <c r="L63" i="13"/>
  <c r="I60" i="13"/>
  <c r="H59" i="13"/>
  <c r="AD81" i="13"/>
  <c r="AA78" i="13"/>
  <c r="Z77" i="13"/>
  <c r="W74" i="13"/>
  <c r="V73" i="13"/>
  <c r="S70" i="13"/>
  <c r="R69" i="13"/>
  <c r="O66" i="13"/>
  <c r="N65" i="13"/>
  <c r="K62" i="13"/>
  <c r="J61" i="13"/>
  <c r="G58" i="13"/>
  <c r="BG114" i="13"/>
  <c r="BF113" i="13"/>
  <c r="BE112" i="13"/>
  <c r="BD111" i="13"/>
  <c r="BA108" i="13"/>
  <c r="AZ107" i="13"/>
  <c r="AW104" i="13"/>
  <c r="AV103" i="13"/>
  <c r="AS100" i="13"/>
  <c r="AR99" i="13"/>
  <c r="BC110" i="13"/>
  <c r="BB109" i="13"/>
  <c r="AY106" i="13"/>
  <c r="AX105" i="13"/>
  <c r="AU102" i="13"/>
  <c r="AT101" i="13"/>
  <c r="AQ98" i="13"/>
  <c r="AP97" i="13"/>
  <c r="AM94" i="13"/>
  <c r="AL93" i="13"/>
  <c r="AI90" i="13"/>
  <c r="AH89" i="13"/>
  <c r="AE86" i="13"/>
  <c r="AD85" i="13"/>
  <c r="AA82" i="13"/>
  <c r="AO96" i="13"/>
  <c r="AN95" i="13"/>
  <c r="AK92" i="13"/>
  <c r="AJ91" i="13"/>
  <c r="AG88" i="13"/>
  <c r="AF87" i="13"/>
  <c r="AC84" i="13"/>
  <c r="AB83" i="13"/>
  <c r="Y80" i="13"/>
  <c r="X79" i="13"/>
  <c r="U76" i="13"/>
  <c r="T75" i="13"/>
  <c r="Q72" i="13"/>
  <c r="P71" i="13"/>
  <c r="M68" i="13"/>
  <c r="L67" i="13"/>
  <c r="I64" i="13"/>
  <c r="H63" i="13"/>
  <c r="Z81" i="13"/>
  <c r="W78" i="13"/>
  <c r="V77" i="13"/>
  <c r="S74" i="13"/>
  <c r="R73" i="13"/>
  <c r="O70" i="13"/>
  <c r="N69" i="13"/>
  <c r="K66" i="13"/>
  <c r="J65" i="13"/>
  <c r="G62" i="13"/>
  <c r="BG118" i="13"/>
  <c r="BF117" i="13"/>
  <c r="BE116" i="13"/>
  <c r="BD115" i="13"/>
  <c r="BC114" i="13"/>
  <c r="BB113" i="13"/>
  <c r="BA112" i="13"/>
  <c r="AZ111" i="13"/>
  <c r="AW108" i="13"/>
  <c r="AV107" i="13"/>
  <c r="AS104" i="13"/>
  <c r="AR103" i="13"/>
  <c r="AO100" i="13"/>
  <c r="AN99" i="13"/>
  <c r="AY110" i="13"/>
  <c r="AX109" i="13"/>
  <c r="AU106" i="13"/>
  <c r="AT105" i="13"/>
  <c r="AQ102" i="13"/>
  <c r="AP101" i="13"/>
  <c r="AM98" i="13"/>
  <c r="AL97" i="13"/>
  <c r="AI94" i="13"/>
  <c r="AH93" i="13"/>
  <c r="AE90" i="13"/>
  <c r="AD89" i="13"/>
  <c r="AA86" i="13"/>
  <c r="Z85" i="13"/>
  <c r="W82" i="13"/>
  <c r="AK96" i="13"/>
  <c r="AJ95" i="13"/>
  <c r="AG92" i="13"/>
  <c r="AF91" i="13"/>
  <c r="AC88" i="13"/>
  <c r="AB87" i="13"/>
  <c r="Y84" i="13"/>
  <c r="X83" i="13"/>
  <c r="U80" i="13"/>
  <c r="T79" i="13"/>
  <c r="Q76" i="13"/>
  <c r="P75" i="13"/>
  <c r="M72" i="13"/>
  <c r="L71" i="13"/>
  <c r="I68" i="13"/>
  <c r="H67" i="13"/>
  <c r="V81" i="13"/>
  <c r="S78" i="13"/>
  <c r="R77" i="13"/>
  <c r="O74" i="13"/>
  <c r="N73" i="13"/>
  <c r="K70" i="13"/>
  <c r="J69" i="13"/>
  <c r="G66" i="13"/>
  <c r="BG122" i="13"/>
  <c r="BE120" i="13"/>
  <c r="BD119" i="13"/>
  <c r="BC118" i="13"/>
  <c r="BF121" i="13"/>
  <c r="BB117" i="13"/>
  <c r="BA116" i="13"/>
  <c r="AZ115" i="13"/>
  <c r="AY114" i="13"/>
  <c r="AX113" i="13"/>
  <c r="AW112" i="13"/>
  <c r="AV111" i="13"/>
  <c r="AS108" i="13"/>
  <c r="AR107" i="13"/>
  <c r="AO104" i="13"/>
  <c r="AN103" i="13"/>
  <c r="AK100" i="13"/>
  <c r="AJ99" i="13"/>
  <c r="AU110" i="13"/>
  <c r="AT109" i="13"/>
  <c r="AQ106" i="13"/>
  <c r="AP105" i="13"/>
  <c r="AM102" i="13"/>
  <c r="AL101" i="13"/>
  <c r="AI98" i="13"/>
  <c r="AH97" i="13"/>
  <c r="AE94" i="13"/>
  <c r="AD93" i="13"/>
  <c r="AA90" i="13"/>
  <c r="Z89" i="13"/>
  <c r="W86" i="13"/>
  <c r="V85" i="13"/>
  <c r="S82" i="13"/>
  <c r="AG96" i="13"/>
  <c r="AF95" i="13"/>
  <c r="AC92" i="13"/>
  <c r="AB91" i="13"/>
  <c r="Y88" i="13"/>
  <c r="X87" i="13"/>
  <c r="U84" i="13"/>
  <c r="T83" i="13"/>
  <c r="Q80" i="13"/>
  <c r="P79" i="13"/>
  <c r="M76" i="13"/>
  <c r="L75" i="13"/>
  <c r="I72" i="13"/>
  <c r="H71" i="13"/>
  <c r="R81" i="13"/>
  <c r="O78" i="13"/>
  <c r="N77" i="13"/>
  <c r="K74" i="13"/>
  <c r="J73" i="13"/>
  <c r="G70" i="13"/>
  <c r="BG126" i="13"/>
  <c r="BF125" i="13"/>
  <c r="BE124" i="13"/>
  <c r="BD123" i="13"/>
  <c r="BC122" i="13"/>
  <c r="BA120" i="13"/>
  <c r="AZ119" i="13"/>
  <c r="AY118" i="13"/>
  <c r="BB121" i="13"/>
  <c r="AX117" i="13"/>
  <c r="AW116" i="13"/>
  <c r="AV115" i="13"/>
  <c r="AU114" i="13"/>
  <c r="AT113" i="13"/>
  <c r="AS112" i="13"/>
  <c r="AR111" i="13"/>
  <c r="AO108" i="13"/>
  <c r="AN107" i="13"/>
  <c r="AK104" i="13"/>
  <c r="AJ103" i="13"/>
  <c r="AG100" i="13"/>
  <c r="AF99" i="13"/>
  <c r="AQ110" i="13"/>
  <c r="AP109" i="13"/>
  <c r="AM106" i="13"/>
  <c r="AL105" i="13"/>
  <c r="AI102" i="13"/>
  <c r="AH101" i="13"/>
  <c r="AE98" i="13"/>
  <c r="AD97" i="13"/>
  <c r="AA94" i="13"/>
  <c r="Z93" i="13"/>
  <c r="W90" i="13"/>
  <c r="V89" i="13"/>
  <c r="S86" i="13"/>
  <c r="R85" i="13"/>
  <c r="O82" i="13"/>
  <c r="AC96" i="13"/>
  <c r="AB95" i="13"/>
  <c r="Y92" i="13"/>
  <c r="X91" i="13"/>
  <c r="U88" i="13"/>
  <c r="T87" i="13"/>
  <c r="Q84" i="13"/>
  <c r="P83" i="13"/>
  <c r="M80" i="13"/>
  <c r="L79" i="13"/>
  <c r="I76" i="13"/>
  <c r="H75" i="13"/>
  <c r="N81" i="13"/>
  <c r="K78" i="13"/>
  <c r="J77" i="13"/>
  <c r="G74" i="13"/>
  <c r="BF129" i="13"/>
  <c r="BE128" i="13"/>
  <c r="BD127" i="13"/>
  <c r="BC126" i="13"/>
  <c r="BB125" i="13"/>
  <c r="BA124" i="13"/>
  <c r="AZ123" i="13"/>
  <c r="AY122" i="13"/>
  <c r="AW120" i="13"/>
  <c r="AV119" i="13"/>
  <c r="AU118" i="13"/>
  <c r="AX121" i="13"/>
  <c r="AT117" i="13"/>
  <c r="AS116" i="13"/>
  <c r="AR115" i="13"/>
  <c r="AQ114" i="13"/>
  <c r="AP113" i="13"/>
  <c r="AO112" i="13"/>
  <c r="AN111" i="13"/>
  <c r="AK108" i="13"/>
  <c r="AJ107" i="13"/>
  <c r="AG104" i="13"/>
  <c r="AF103" i="13"/>
  <c r="AC100" i="13"/>
  <c r="AB99" i="13"/>
  <c r="AM110" i="13"/>
  <c r="AL109" i="13"/>
  <c r="AI106" i="13"/>
  <c r="AH105" i="13"/>
  <c r="AE102" i="13"/>
  <c r="AD101" i="13"/>
  <c r="AA98" i="13"/>
  <c r="W94" i="13"/>
  <c r="V93" i="13"/>
  <c r="S90" i="13"/>
  <c r="R89" i="13"/>
  <c r="O86" i="13"/>
  <c r="N85" i="13"/>
  <c r="K82" i="13"/>
  <c r="Z97" i="13"/>
  <c r="Y96" i="13"/>
  <c r="X95" i="13"/>
  <c r="U92" i="13"/>
  <c r="T91" i="13"/>
  <c r="Q88" i="13"/>
  <c r="P87" i="13"/>
  <c r="M84" i="13"/>
  <c r="L83" i="13"/>
  <c r="I80" i="13"/>
  <c r="H79" i="13"/>
  <c r="J81" i="13"/>
  <c r="G78" i="13"/>
  <c r="CZ129" i="13"/>
  <c r="CY128" i="13"/>
  <c r="CV125" i="13"/>
  <c r="CU124" i="13"/>
  <c r="CT123" i="13"/>
  <c r="CS122" i="13"/>
  <c r="CX127" i="13"/>
  <c r="CW126" i="13"/>
  <c r="CR121" i="13"/>
  <c r="CO118" i="13"/>
  <c r="CN117" i="13"/>
  <c r="CQ120" i="13"/>
  <c r="CP119" i="13"/>
  <c r="CM116" i="13"/>
  <c r="CL115" i="13"/>
  <c r="CK114" i="13"/>
  <c r="CJ113" i="13"/>
  <c r="CI112" i="13"/>
  <c r="CH111" i="13"/>
  <c r="BE82" i="13"/>
  <c r="BD81" i="13"/>
  <c r="BG84" i="13"/>
  <c r="BF83" i="13"/>
  <c r="BC80" i="13"/>
  <c r="BB79" i="13"/>
  <c r="AY76" i="13"/>
  <c r="AX75" i="13"/>
  <c r="AU72" i="13"/>
  <c r="AT71" i="13"/>
  <c r="AQ68" i="13"/>
  <c r="AP67" i="13"/>
  <c r="AM64" i="13"/>
  <c r="AL63" i="13"/>
  <c r="AI60" i="13"/>
  <c r="AH59" i="13"/>
  <c r="AE56" i="13"/>
  <c r="AD55" i="13"/>
  <c r="AA52" i="13"/>
  <c r="Z51" i="13"/>
  <c r="W48" i="13"/>
  <c r="V47" i="13"/>
  <c r="S44" i="13"/>
  <c r="R43" i="13"/>
  <c r="O40" i="13"/>
  <c r="N39" i="13"/>
  <c r="K36" i="13"/>
  <c r="J35" i="13"/>
  <c r="G32" i="13"/>
  <c r="BA78" i="13"/>
  <c r="AZ77" i="13"/>
  <c r="AW74" i="13"/>
  <c r="AV73" i="13"/>
  <c r="AS70" i="13"/>
  <c r="AR69" i="13"/>
  <c r="AO66" i="13"/>
  <c r="AN65" i="13"/>
  <c r="AK62" i="13"/>
  <c r="AJ61" i="13"/>
  <c r="AG58" i="13"/>
  <c r="AF57" i="13"/>
  <c r="AC54" i="13"/>
  <c r="AB53" i="13"/>
  <c r="Y50" i="13"/>
  <c r="X49" i="13"/>
  <c r="U46" i="13"/>
  <c r="T45" i="13"/>
  <c r="Q42" i="13"/>
  <c r="P41" i="13"/>
  <c r="M38" i="13"/>
  <c r="L37" i="13"/>
  <c r="I34" i="13"/>
  <c r="H33" i="13"/>
  <c r="CV129" i="13"/>
  <c r="CU128" i="13"/>
  <c r="CR125" i="13"/>
  <c r="CT127" i="13"/>
  <c r="CS126" i="13"/>
  <c r="CQ124" i="13"/>
  <c r="CP123" i="13"/>
  <c r="CO122" i="13"/>
  <c r="CN121" i="13"/>
  <c r="CK118" i="13"/>
  <c r="CJ117" i="13"/>
  <c r="CM120" i="13"/>
  <c r="CL119" i="13"/>
  <c r="CI116" i="13"/>
  <c r="CH115" i="13"/>
  <c r="BE86" i="13"/>
  <c r="BD85" i="13"/>
  <c r="BA82" i="13"/>
  <c r="AZ81" i="13"/>
  <c r="BG88" i="13"/>
  <c r="BF87" i="13"/>
  <c r="BC84" i="13"/>
  <c r="BB83" i="13"/>
  <c r="AY80" i="13"/>
  <c r="AX79" i="13"/>
  <c r="AU76" i="13"/>
  <c r="AT75" i="13"/>
  <c r="AQ72" i="13"/>
  <c r="AP71" i="13"/>
  <c r="AM68" i="13"/>
  <c r="AL67" i="13"/>
  <c r="AI64" i="13"/>
  <c r="AH63" i="13"/>
  <c r="AE60" i="13"/>
  <c r="AD59" i="13"/>
  <c r="AA56" i="13"/>
  <c r="Z55" i="13"/>
  <c r="W52" i="13"/>
  <c r="V51" i="13"/>
  <c r="S48" i="13"/>
  <c r="R47" i="13"/>
  <c r="O44" i="13"/>
  <c r="N43" i="13"/>
  <c r="K40" i="13"/>
  <c r="J39" i="13"/>
  <c r="G36" i="13"/>
  <c r="AW78" i="13"/>
  <c r="AV77" i="13"/>
  <c r="AS74" i="13"/>
  <c r="AR73" i="13"/>
  <c r="AO70" i="13"/>
  <c r="AN69" i="13"/>
  <c r="AK66" i="13"/>
  <c r="AJ65" i="13"/>
  <c r="AG62" i="13"/>
  <c r="AF61" i="13"/>
  <c r="AC58" i="13"/>
  <c r="AB57" i="13"/>
  <c r="Y54" i="13"/>
  <c r="X53" i="13"/>
  <c r="U50" i="13"/>
  <c r="T49" i="13"/>
  <c r="Q46" i="13"/>
  <c r="P45" i="13"/>
  <c r="M42" i="13"/>
  <c r="L41" i="13"/>
  <c r="I38" i="13"/>
  <c r="H37" i="13"/>
  <c r="CR129" i="13"/>
  <c r="CQ128" i="13"/>
  <c r="CN125" i="13"/>
  <c r="CM124" i="13"/>
  <c r="CL123" i="13"/>
  <c r="CP127" i="13"/>
  <c r="CO126" i="13"/>
  <c r="CJ121" i="13"/>
  <c r="CK122" i="13"/>
  <c r="CI120" i="13"/>
  <c r="CH119" i="13"/>
  <c r="BE90" i="13"/>
  <c r="BD89" i="13"/>
  <c r="BA86" i="13"/>
  <c r="AZ85" i="13"/>
  <c r="AW82" i="13"/>
  <c r="AV81" i="13"/>
  <c r="BG92" i="13"/>
  <c r="BF91" i="13"/>
  <c r="BC88" i="13"/>
  <c r="BB87" i="13"/>
  <c r="AY84" i="13"/>
  <c r="AX83" i="13"/>
  <c r="AU80" i="13"/>
  <c r="AT79" i="13"/>
  <c r="AQ76" i="13"/>
  <c r="AP75" i="13"/>
  <c r="AM72" i="13"/>
  <c r="AL71" i="13"/>
  <c r="AI68" i="13"/>
  <c r="AH67" i="13"/>
  <c r="AE64" i="13"/>
  <c r="AD63" i="13"/>
  <c r="AA60" i="13"/>
  <c r="Z59" i="13"/>
  <c r="W56" i="13"/>
  <c r="V55" i="13"/>
  <c r="S52" i="13"/>
  <c r="R51" i="13"/>
  <c r="O48" i="13"/>
  <c r="N47" i="13"/>
  <c r="K44" i="13"/>
  <c r="J43" i="13"/>
  <c r="G40" i="13"/>
  <c r="AS78" i="13"/>
  <c r="AR77" i="13"/>
  <c r="AO74" i="13"/>
  <c r="AN73" i="13"/>
  <c r="AK70" i="13"/>
  <c r="AJ69" i="13"/>
  <c r="AG66" i="13"/>
  <c r="AF65" i="13"/>
  <c r="AC62" i="13"/>
  <c r="AB61" i="13"/>
  <c r="Y58" i="13"/>
  <c r="X57" i="13"/>
  <c r="U54" i="13"/>
  <c r="T53" i="13"/>
  <c r="Q50" i="13"/>
  <c r="P49" i="13"/>
  <c r="M46" i="13"/>
  <c r="L45" i="13"/>
  <c r="I42" i="13"/>
  <c r="H41" i="13"/>
  <c r="CN129" i="13"/>
  <c r="CM128" i="13"/>
  <c r="CJ125" i="13"/>
  <c r="CL127" i="13"/>
  <c r="CK126" i="13"/>
  <c r="CI124" i="13"/>
  <c r="CH123" i="13"/>
  <c r="BE94" i="13"/>
  <c r="BD93" i="13"/>
  <c r="BA90" i="13"/>
  <c r="AZ89" i="13"/>
  <c r="AW86" i="13"/>
  <c r="AV85" i="13"/>
  <c r="AS82" i="13"/>
  <c r="AR81" i="13"/>
  <c r="BG96" i="13"/>
  <c r="BF95" i="13"/>
  <c r="BC92" i="13"/>
  <c r="BB91" i="13"/>
  <c r="AY88" i="13"/>
  <c r="AX87" i="13"/>
  <c r="AU84" i="13"/>
  <c r="AT83" i="13"/>
  <c r="AQ80" i="13"/>
  <c r="AP79" i="13"/>
  <c r="AM76" i="13"/>
  <c r="AL75" i="13"/>
  <c r="AI72" i="13"/>
  <c r="AH71" i="13"/>
  <c r="AE68" i="13"/>
  <c r="AD67" i="13"/>
  <c r="AA64" i="13"/>
  <c r="Z63" i="13"/>
  <c r="W60" i="13"/>
  <c r="V59" i="13"/>
  <c r="S56" i="13"/>
  <c r="R55" i="13"/>
  <c r="O52" i="13"/>
  <c r="N51" i="13"/>
  <c r="K48" i="13"/>
  <c r="J47" i="13"/>
  <c r="G44" i="13"/>
  <c r="AO78" i="13"/>
  <c r="AN77" i="13"/>
  <c r="AK74" i="13"/>
  <c r="AJ73" i="13"/>
  <c r="AG70" i="13"/>
  <c r="AF69" i="13"/>
  <c r="AC66" i="13"/>
  <c r="AB65" i="13"/>
  <c r="Y62" i="13"/>
  <c r="X61" i="13"/>
  <c r="U58" i="13"/>
  <c r="T57" i="13"/>
  <c r="Q54" i="13"/>
  <c r="P53" i="13"/>
  <c r="M50" i="13"/>
  <c r="L49" i="13"/>
  <c r="I46" i="13"/>
  <c r="H45" i="13"/>
  <c r="CJ129" i="13"/>
  <c r="CI128" i="13"/>
  <c r="CH127" i="13"/>
  <c r="BG100" i="13"/>
  <c r="BF99" i="13"/>
  <c r="BE98" i="13"/>
  <c r="BD97" i="13"/>
  <c r="BA94" i="13"/>
  <c r="AZ93" i="13"/>
  <c r="AW90" i="13"/>
  <c r="AV89" i="13"/>
  <c r="AS86" i="13"/>
  <c r="AR85" i="13"/>
  <c r="AO82" i="13"/>
  <c r="BC96" i="13"/>
  <c r="BB95" i="13"/>
  <c r="AY92" i="13"/>
  <c r="AX91" i="13"/>
  <c r="AU88" i="13"/>
  <c r="AT87" i="13"/>
  <c r="AQ84" i="13"/>
  <c r="AP83" i="13"/>
  <c r="AM80" i="13"/>
  <c r="AL79" i="13"/>
  <c r="AI76" i="13"/>
  <c r="AH75" i="13"/>
  <c r="AE72" i="13"/>
  <c r="AD71" i="13"/>
  <c r="AA68" i="13"/>
  <c r="Z67" i="13"/>
  <c r="W64" i="13"/>
  <c r="V63" i="13"/>
  <c r="S60" i="13"/>
  <c r="R59" i="13"/>
  <c r="O56" i="13"/>
  <c r="N55" i="13"/>
  <c r="K52" i="13"/>
  <c r="J51" i="13"/>
  <c r="G48" i="13"/>
  <c r="AN81" i="13"/>
  <c r="AK78" i="13"/>
  <c r="AJ77" i="13"/>
  <c r="AG74" i="13"/>
  <c r="AF73" i="13"/>
  <c r="AC70" i="13"/>
  <c r="AB69" i="13"/>
  <c r="Y66" i="13"/>
  <c r="X65" i="13"/>
  <c r="U62" i="13"/>
  <c r="T61" i="13"/>
  <c r="Q58" i="13"/>
  <c r="P57" i="13"/>
  <c r="M54" i="13"/>
  <c r="L53" i="13"/>
  <c r="I50" i="13"/>
  <c r="H49" i="13"/>
  <c r="BG104" i="13"/>
  <c r="BF103" i="13"/>
  <c r="BC100" i="13"/>
  <c r="BB99" i="13"/>
  <c r="BE102" i="13"/>
  <c r="BD101" i="13"/>
  <c r="BA98" i="13"/>
  <c r="AZ97" i="13"/>
  <c r="AW94" i="13"/>
  <c r="AV93" i="13"/>
  <c r="AS90" i="13"/>
  <c r="AR89" i="13"/>
  <c r="AO86" i="13"/>
  <c r="AN85" i="13"/>
  <c r="AK82" i="13"/>
  <c r="AY96" i="13"/>
  <c r="AX95" i="13"/>
  <c r="AU92" i="13"/>
  <c r="AT91" i="13"/>
  <c r="AQ88" i="13"/>
  <c r="AP87" i="13"/>
  <c r="AM84" i="13"/>
  <c r="AL83" i="13"/>
  <c r="AI80" i="13"/>
  <c r="AH79" i="13"/>
  <c r="AE76" i="13"/>
  <c r="AD75" i="13"/>
  <c r="AA72" i="13"/>
  <c r="Z71" i="13"/>
  <c r="W68" i="13"/>
  <c r="V67" i="13"/>
  <c r="S64" i="13"/>
  <c r="R63" i="13"/>
  <c r="O60" i="13"/>
  <c r="N59" i="13"/>
  <c r="K56" i="13"/>
  <c r="J55" i="13"/>
  <c r="G52" i="13"/>
  <c r="AJ81" i="13"/>
  <c r="AG78" i="13"/>
  <c r="AF77" i="13"/>
  <c r="AC74" i="13"/>
  <c r="AB73" i="13"/>
  <c r="Y70" i="13"/>
  <c r="X69" i="13"/>
  <c r="U66" i="13"/>
  <c r="T65" i="13"/>
  <c r="Q62" i="13"/>
  <c r="P61" i="13"/>
  <c r="M58" i="13"/>
  <c r="L57" i="13"/>
  <c r="I54" i="13"/>
  <c r="H53" i="13"/>
  <c r="BG108" i="13"/>
  <c r="BF107" i="13"/>
  <c r="BC104" i="13"/>
  <c r="BB103" i="13"/>
  <c r="AY100" i="13"/>
  <c r="AX99" i="13"/>
  <c r="BE106" i="13"/>
  <c r="BD105" i="13"/>
  <c r="BA102" i="13"/>
  <c r="AZ101" i="13"/>
  <c r="AW98" i="13"/>
  <c r="AV97" i="13"/>
  <c r="AS94" i="13"/>
  <c r="AR93" i="13"/>
  <c r="AO90" i="13"/>
  <c r="AN89" i="13"/>
  <c r="AK86" i="13"/>
  <c r="AJ85" i="13"/>
  <c r="AG82" i="13"/>
  <c r="AU96" i="13"/>
  <c r="AT95" i="13"/>
  <c r="AQ92" i="13"/>
  <c r="AP91" i="13"/>
  <c r="AM88" i="13"/>
  <c r="AL87" i="13"/>
  <c r="AI84" i="13"/>
  <c r="AH83" i="13"/>
  <c r="AE80" i="13"/>
  <c r="AD79" i="13"/>
  <c r="AA76" i="13"/>
  <c r="Z75" i="13"/>
  <c r="W72" i="13"/>
  <c r="V71" i="13"/>
  <c r="S68" i="13"/>
  <c r="R67" i="13"/>
  <c r="O64" i="13"/>
  <c r="N63" i="13"/>
  <c r="K60" i="13"/>
  <c r="J59" i="13"/>
  <c r="G56" i="13"/>
  <c r="AF81" i="13"/>
  <c r="AC78" i="13"/>
  <c r="AB77" i="13"/>
  <c r="Y74" i="13"/>
  <c r="X73" i="13"/>
  <c r="U70" i="13"/>
  <c r="T69" i="13"/>
  <c r="Q66" i="13"/>
  <c r="P65" i="13"/>
  <c r="M62" i="13"/>
  <c r="L61" i="13"/>
  <c r="I58" i="13"/>
  <c r="H57" i="13"/>
  <c r="BG112" i="13"/>
  <c r="BF111" i="13"/>
  <c r="BC108" i="13"/>
  <c r="BB107" i="13"/>
  <c r="AY104" i="13"/>
  <c r="AX103" i="13"/>
  <c r="AU100" i="13"/>
  <c r="AT99" i="13"/>
  <c r="BE110" i="13"/>
  <c r="BD109" i="13"/>
  <c r="BA106" i="13"/>
  <c r="AZ105" i="13"/>
  <c r="AW102" i="13"/>
  <c r="AV101" i="13"/>
  <c r="AS98" i="13"/>
  <c r="AR97" i="13"/>
  <c r="AO94" i="13"/>
  <c r="AN93" i="13"/>
  <c r="AK90" i="13"/>
  <c r="AJ89" i="13"/>
  <c r="AG86" i="13"/>
  <c r="AF85" i="13"/>
  <c r="AC82" i="13"/>
  <c r="AQ96" i="13"/>
  <c r="AP95" i="13"/>
  <c r="AM92" i="13"/>
  <c r="AL91" i="13"/>
  <c r="AI88" i="13"/>
  <c r="AH87" i="13"/>
  <c r="AE84" i="13"/>
  <c r="AD83" i="13"/>
  <c r="AA80" i="13"/>
  <c r="Z79" i="13"/>
  <c r="W76" i="13"/>
  <c r="V75" i="13"/>
  <c r="S72" i="13"/>
  <c r="R71" i="13"/>
  <c r="O68" i="13"/>
  <c r="N67" i="13"/>
  <c r="K64" i="13"/>
  <c r="J63" i="13"/>
  <c r="G60" i="13"/>
  <c r="AB81" i="13"/>
  <c r="Y78" i="13"/>
  <c r="X77" i="13"/>
  <c r="U74" i="13"/>
  <c r="T73" i="13"/>
  <c r="Q70" i="13"/>
  <c r="P69" i="13"/>
  <c r="M66" i="13"/>
  <c r="L65" i="13"/>
  <c r="I62" i="13"/>
  <c r="H61" i="13"/>
  <c r="BG116" i="13"/>
  <c r="BF115" i="13"/>
  <c r="BE114" i="13"/>
  <c r="BD113" i="13"/>
  <c r="BC112" i="13"/>
  <c r="BB111" i="13"/>
  <c r="AY108" i="13"/>
  <c r="AX107" i="13"/>
  <c r="AU104" i="13"/>
  <c r="AT103" i="13"/>
  <c r="AQ100" i="13"/>
  <c r="AP99" i="13"/>
  <c r="BA110" i="13"/>
  <c r="AZ109" i="13"/>
  <c r="AW106" i="13"/>
  <c r="AV105" i="13"/>
  <c r="AS102" i="13"/>
  <c r="AR101" i="13"/>
  <c r="AO98" i="13"/>
  <c r="AN97" i="13"/>
  <c r="AK94" i="13"/>
  <c r="AJ93" i="13"/>
  <c r="AG90" i="13"/>
  <c r="AF89" i="13"/>
  <c r="AC86" i="13"/>
  <c r="AB85" i="13"/>
  <c r="Y82" i="13"/>
  <c r="AM96" i="13"/>
  <c r="AL95" i="13"/>
  <c r="AI92" i="13"/>
  <c r="AH91" i="13"/>
  <c r="AE88" i="13"/>
  <c r="AD87" i="13"/>
  <c r="AA84" i="13"/>
  <c r="Z83" i="13"/>
  <c r="W80" i="13"/>
  <c r="V79" i="13"/>
  <c r="S76" i="13"/>
  <c r="R75" i="13"/>
  <c r="O72" i="13"/>
  <c r="N71" i="13"/>
  <c r="K68" i="13"/>
  <c r="J67" i="13"/>
  <c r="G64" i="13"/>
  <c r="X81" i="13"/>
  <c r="U78" i="13"/>
  <c r="T77" i="13"/>
  <c r="Q74" i="13"/>
  <c r="P73" i="13"/>
  <c r="M70" i="13"/>
  <c r="L69" i="13"/>
  <c r="I66" i="13"/>
  <c r="H65" i="13"/>
  <c r="BF119" i="13"/>
  <c r="BE118" i="13"/>
  <c r="BG120" i="13"/>
  <c r="BC116" i="13"/>
  <c r="BB115" i="13"/>
  <c r="BA114" i="13"/>
  <c r="AZ113" i="13"/>
  <c r="AY112" i="13"/>
  <c r="AX111" i="13"/>
  <c r="BD117" i="13"/>
  <c r="AU108" i="13"/>
  <c r="AT107" i="13"/>
  <c r="AQ104" i="13"/>
  <c r="AP103" i="13"/>
  <c r="AM100" i="13"/>
  <c r="AL99" i="13"/>
  <c r="AW110" i="13"/>
  <c r="AV109" i="13"/>
  <c r="AS106" i="13"/>
  <c r="AR105" i="13"/>
  <c r="AO102" i="13"/>
  <c r="AN101" i="13"/>
  <c r="AK98" i="13"/>
  <c r="AJ97" i="13"/>
  <c r="AG94" i="13"/>
  <c r="AF93" i="13"/>
  <c r="AC90" i="13"/>
  <c r="AB89" i="13"/>
  <c r="Y86" i="13"/>
  <c r="X85" i="13"/>
  <c r="U82" i="13"/>
  <c r="AI96" i="13"/>
  <c r="AH95" i="13"/>
  <c r="AE92" i="13"/>
  <c r="AD91" i="13"/>
  <c r="AA88" i="13"/>
  <c r="Z87" i="13"/>
  <c r="W84" i="13"/>
  <c r="V83" i="13"/>
  <c r="S80" i="13"/>
  <c r="R79" i="13"/>
  <c r="O76" i="13"/>
  <c r="N75" i="13"/>
  <c r="K72" i="13"/>
  <c r="J71" i="13"/>
  <c r="G68" i="13"/>
  <c r="T81" i="13"/>
  <c r="Q78" i="13"/>
  <c r="P77" i="13"/>
  <c r="M74" i="13"/>
  <c r="L73" i="13"/>
  <c r="I70" i="13"/>
  <c r="H69" i="13"/>
  <c r="BG124" i="13"/>
  <c r="BF123" i="13"/>
  <c r="BD121" i="13"/>
  <c r="BB119" i="13"/>
  <c r="BA118" i="13"/>
  <c r="BE122" i="13"/>
  <c r="BC120" i="13"/>
  <c r="AY116" i="13"/>
  <c r="AX115" i="13"/>
  <c r="AW114" i="13"/>
  <c r="AV113" i="13"/>
  <c r="AU112" i="13"/>
  <c r="AT111" i="13"/>
  <c r="AZ117" i="13"/>
  <c r="AQ108" i="13"/>
  <c r="AP107" i="13"/>
  <c r="AM104" i="13"/>
  <c r="AL103" i="13"/>
  <c r="AI100" i="13"/>
  <c r="AH99" i="13"/>
  <c r="AS110" i="13"/>
  <c r="AR109" i="13"/>
  <c r="AO106" i="13"/>
  <c r="AN105" i="13"/>
  <c r="AK102" i="13"/>
  <c r="AJ101" i="13"/>
  <c r="AG98" i="13"/>
  <c r="AF97" i="13"/>
  <c r="AC94" i="13"/>
  <c r="AB93" i="13"/>
  <c r="Y90" i="13"/>
  <c r="X89" i="13"/>
  <c r="U86" i="13"/>
  <c r="T85" i="13"/>
  <c r="Q82" i="13"/>
  <c r="AE96" i="13"/>
  <c r="AD95" i="13"/>
  <c r="AA92" i="13"/>
  <c r="Z91" i="13"/>
  <c r="W88" i="13"/>
  <c r="V87" i="13"/>
  <c r="S84" i="13"/>
  <c r="R83" i="13"/>
  <c r="O80" i="13"/>
  <c r="N79" i="13"/>
  <c r="K76" i="13"/>
  <c r="J75" i="13"/>
  <c r="G72" i="13"/>
  <c r="P81" i="13"/>
  <c r="M78" i="13"/>
  <c r="L77" i="13"/>
  <c r="I74" i="13"/>
  <c r="H73" i="13"/>
  <c r="BG128" i="13"/>
  <c r="BD125" i="13"/>
  <c r="BF127" i="13"/>
  <c r="BE126" i="13"/>
  <c r="BC124" i="13"/>
  <c r="BB123" i="13"/>
  <c r="AZ121" i="13"/>
  <c r="AX119" i="13"/>
  <c r="AW118" i="13"/>
  <c r="BA122" i="13"/>
  <c r="AY120" i="13"/>
  <c r="AU116" i="13"/>
  <c r="AT115" i="13"/>
  <c r="AS114" i="13"/>
  <c r="AR113" i="13"/>
  <c r="AQ112" i="13"/>
  <c r="AP111" i="13"/>
  <c r="AV117" i="13"/>
  <c r="AM108" i="13"/>
  <c r="AL107" i="13"/>
  <c r="AI104" i="13"/>
  <c r="AH103" i="13"/>
  <c r="AE100" i="13"/>
  <c r="AD99" i="13"/>
  <c r="AO110" i="13"/>
  <c r="AN109" i="13"/>
  <c r="AK106" i="13"/>
  <c r="AJ105" i="13"/>
  <c r="AG102" i="13"/>
  <c r="AF101" i="13"/>
  <c r="AC98" i="13"/>
  <c r="AB97" i="13"/>
  <c r="Y94" i="13"/>
  <c r="X93" i="13"/>
  <c r="U90" i="13"/>
  <c r="T89" i="13"/>
  <c r="Q86" i="13"/>
  <c r="P85" i="13"/>
  <c r="M82" i="13"/>
  <c r="AA96" i="13"/>
  <c r="Z95" i="13"/>
  <c r="W92" i="13"/>
  <c r="V91" i="13"/>
  <c r="S88" i="13"/>
  <c r="R87" i="13"/>
  <c r="O84" i="13"/>
  <c r="N83" i="13"/>
  <c r="K80" i="13"/>
  <c r="J79" i="13"/>
  <c r="G76" i="13"/>
  <c r="L81" i="13"/>
  <c r="I78" i="13"/>
  <c r="H77" i="13"/>
  <c r="BD129" i="13"/>
  <c r="BC128" i="13"/>
  <c r="AZ125" i="13"/>
  <c r="AY124" i="13"/>
  <c r="AX123" i="13"/>
  <c r="BB127" i="13"/>
  <c r="BA126" i="13"/>
  <c r="AV121" i="13"/>
  <c r="AT119" i="13"/>
  <c r="AS118" i="13"/>
  <c r="AW122" i="13"/>
  <c r="AU120" i="13"/>
  <c r="AQ116" i="13"/>
  <c r="AP115" i="13"/>
  <c r="AO114" i="13"/>
  <c r="AN113" i="13"/>
  <c r="AM112" i="13"/>
  <c r="AL111" i="13"/>
  <c r="AR117" i="13"/>
  <c r="AI108" i="13"/>
  <c r="AH107" i="13"/>
  <c r="AE104" i="13"/>
  <c r="AD103" i="13"/>
  <c r="AA100" i="13"/>
  <c r="Z99" i="13"/>
  <c r="AK110" i="13"/>
  <c r="AJ109" i="13"/>
  <c r="AG106" i="13"/>
  <c r="AF105" i="13"/>
  <c r="AC102" i="13"/>
  <c r="AB101" i="13"/>
  <c r="Y98" i="13"/>
  <c r="X97" i="13"/>
  <c r="U94" i="13"/>
  <c r="T93" i="13"/>
  <c r="Q90" i="13"/>
  <c r="P89" i="13"/>
  <c r="M86" i="13"/>
  <c r="L85" i="13"/>
  <c r="I82" i="13"/>
  <c r="W96" i="13"/>
  <c r="V95" i="13"/>
  <c r="S92" i="13"/>
  <c r="R91" i="13"/>
  <c r="O88" i="13"/>
  <c r="N87" i="13"/>
  <c r="K84" i="13"/>
  <c r="J83" i="13"/>
  <c r="G80" i="13"/>
  <c r="H81" i="13"/>
  <c r="AZ129" i="13"/>
  <c r="AY128" i="13"/>
  <c r="AV125" i="13"/>
  <c r="AX127" i="13"/>
  <c r="AW126" i="13"/>
  <c r="AU124" i="13"/>
  <c r="AT123" i="13"/>
  <c r="AR121" i="13"/>
  <c r="AP119" i="13"/>
  <c r="AO118" i="13"/>
  <c r="AS122" i="13"/>
  <c r="AQ120" i="13"/>
  <c r="AM116" i="13"/>
  <c r="AL115" i="13"/>
  <c r="AK114" i="13"/>
  <c r="AJ113" i="13"/>
  <c r="AI112" i="13"/>
  <c r="AH111" i="13"/>
  <c r="AN117" i="13"/>
  <c r="AE108" i="13"/>
  <c r="AD107" i="13"/>
  <c r="AA104" i="13"/>
  <c r="Z103" i="13"/>
  <c r="W100" i="13"/>
  <c r="V99" i="13"/>
  <c r="AG110" i="13"/>
  <c r="AF109" i="13"/>
  <c r="AC106" i="13"/>
  <c r="AB105" i="13"/>
  <c r="Y102" i="13"/>
  <c r="X101" i="13"/>
  <c r="U98" i="13"/>
  <c r="T97" i="13"/>
  <c r="Q94" i="13"/>
  <c r="P93" i="13"/>
  <c r="M90" i="13"/>
  <c r="L89" i="13"/>
  <c r="I86" i="13"/>
  <c r="H85" i="13"/>
  <c r="S96" i="13"/>
  <c r="R95" i="13"/>
  <c r="O92" i="13"/>
  <c r="N91" i="13"/>
  <c r="K88" i="13"/>
  <c r="J87" i="13"/>
  <c r="G84" i="13"/>
  <c r="AV129" i="13"/>
  <c r="AU128" i="13"/>
  <c r="AR125" i="13"/>
  <c r="AQ124" i="13"/>
  <c r="AP123" i="13"/>
  <c r="AT127" i="13"/>
  <c r="AS126" i="13"/>
  <c r="AN121" i="13"/>
  <c r="AL119" i="13"/>
  <c r="AK118" i="13"/>
  <c r="AO122" i="13"/>
  <c r="AM120" i="13"/>
  <c r="AJ117" i="13"/>
  <c r="AI116" i="13"/>
  <c r="AH115" i="13"/>
  <c r="AG114" i="13"/>
  <c r="AF113" i="13"/>
  <c r="AE112" i="13"/>
  <c r="AD111" i="13"/>
  <c r="AA108" i="13"/>
  <c r="Z107" i="13"/>
  <c r="W104" i="13"/>
  <c r="V103" i="13"/>
  <c r="S100" i="13"/>
  <c r="R99" i="13"/>
  <c r="AC110" i="13"/>
  <c r="AB109" i="13"/>
  <c r="Y106" i="13"/>
  <c r="X105" i="13"/>
  <c r="U102" i="13"/>
  <c r="T101" i="13"/>
  <c r="Q98" i="13"/>
  <c r="P97" i="13"/>
  <c r="M94" i="13"/>
  <c r="L93" i="13"/>
  <c r="I90" i="13"/>
  <c r="H89" i="13"/>
  <c r="O96" i="13"/>
  <c r="N95" i="13"/>
  <c r="K92" i="13"/>
  <c r="J91" i="13"/>
  <c r="G88" i="13"/>
  <c r="AR129" i="13"/>
  <c r="AQ128" i="13"/>
  <c r="AN125" i="13"/>
  <c r="AP127" i="13"/>
  <c r="AO126" i="13"/>
  <c r="AM124" i="13"/>
  <c r="AL123" i="13"/>
  <c r="AJ121" i="13"/>
  <c r="AH119" i="13"/>
  <c r="AG118" i="13"/>
  <c r="AK122" i="13"/>
  <c r="AI120" i="13"/>
  <c r="AF117" i="13"/>
  <c r="AE116" i="13"/>
  <c r="AD115" i="13"/>
  <c r="AC114" i="13"/>
  <c r="AB113" i="13"/>
  <c r="AA112" i="13"/>
  <c r="Z111" i="13"/>
  <c r="W108" i="13"/>
  <c r="V107" i="13"/>
  <c r="S104" i="13"/>
  <c r="R103" i="13"/>
  <c r="O100" i="13"/>
  <c r="N99" i="13"/>
  <c r="Y110" i="13"/>
  <c r="X109" i="13"/>
  <c r="U106" i="13"/>
  <c r="T105" i="13"/>
  <c r="Q102" i="13"/>
  <c r="P101" i="13"/>
  <c r="M98" i="13"/>
  <c r="L97" i="13"/>
  <c r="I94" i="13"/>
  <c r="H93" i="13"/>
  <c r="K96" i="13"/>
  <c r="J95" i="13"/>
  <c r="G92" i="13"/>
  <c r="AN129" i="13"/>
  <c r="AM128" i="13"/>
  <c r="AJ125" i="13"/>
  <c r="AI124" i="13"/>
  <c r="AH123" i="13"/>
  <c r="AL127" i="13"/>
  <c r="AK126" i="13"/>
  <c r="AF121" i="13"/>
  <c r="AD119" i="13"/>
  <c r="AC118" i="13"/>
  <c r="AG122" i="13"/>
  <c r="AE120" i="13"/>
  <c r="AB117" i="13"/>
  <c r="AA116" i="13"/>
  <c r="Z115" i="13"/>
  <c r="Y114" i="13"/>
  <c r="X113" i="13"/>
  <c r="W112" i="13"/>
  <c r="V111" i="13"/>
  <c r="S108" i="13"/>
  <c r="R107" i="13"/>
  <c r="O104" i="13"/>
  <c r="N103" i="13"/>
  <c r="K100" i="13"/>
  <c r="J99" i="13"/>
  <c r="U110" i="13"/>
  <c r="T109" i="13"/>
  <c r="Q106" i="13"/>
  <c r="P105" i="13"/>
  <c r="M102" i="13"/>
  <c r="L101" i="13"/>
  <c r="I98" i="13"/>
  <c r="H97" i="13"/>
  <c r="G96" i="13"/>
  <c r="BB129" i="13"/>
  <c r="BA128" i="13"/>
  <c r="AZ127" i="13"/>
  <c r="AY126" i="13"/>
  <c r="AX125" i="13"/>
  <c r="AW124" i="13"/>
  <c r="AV123" i="13"/>
  <c r="AU122" i="13"/>
  <c r="AS120" i="13"/>
  <c r="AR119" i="13"/>
  <c r="AQ118" i="13"/>
  <c r="AT121" i="13"/>
  <c r="AP117" i="13"/>
  <c r="AO116" i="13"/>
  <c r="AN115" i="13"/>
  <c r="AM114" i="13"/>
  <c r="AL113" i="13"/>
  <c r="AK112" i="13"/>
  <c r="AJ111" i="13"/>
  <c r="AG108" i="13"/>
  <c r="AF107" i="13"/>
  <c r="AC104" i="13"/>
  <c r="AB103" i="13"/>
  <c r="Y100" i="13"/>
  <c r="X99" i="13"/>
  <c r="AI110" i="13"/>
  <c r="AH109" i="13"/>
  <c r="AE106" i="13"/>
  <c r="AD105" i="13"/>
  <c r="AA102" i="13"/>
  <c r="Z101" i="13"/>
  <c r="W98" i="13"/>
  <c r="S94" i="13"/>
  <c r="R93" i="13"/>
  <c r="O90" i="13"/>
  <c r="N89" i="13"/>
  <c r="K86" i="13"/>
  <c r="J85" i="13"/>
  <c r="G82" i="13"/>
  <c r="V97" i="13"/>
  <c r="U96" i="13"/>
  <c r="T95" i="13"/>
  <c r="Q92" i="13"/>
  <c r="P91" i="13"/>
  <c r="M88" i="13"/>
  <c r="L87" i="13"/>
  <c r="I84" i="13"/>
  <c r="H83" i="13"/>
  <c r="AX129" i="13"/>
  <c r="AW128" i="13"/>
  <c r="AV127" i="13"/>
  <c r="AU126" i="13"/>
  <c r="AT125" i="13"/>
  <c r="AS124" i="13"/>
  <c r="AR123" i="13"/>
  <c r="AQ122" i="13"/>
  <c r="AO120" i="13"/>
  <c r="AN119" i="13"/>
  <c r="AM118" i="13"/>
  <c r="AP121" i="13"/>
  <c r="AL117" i="13"/>
  <c r="AK116" i="13"/>
  <c r="AJ115" i="13"/>
  <c r="AI114" i="13"/>
  <c r="AH113" i="13"/>
  <c r="AG112" i="13"/>
  <c r="AF111" i="13"/>
  <c r="AC108" i="13"/>
  <c r="AB107" i="13"/>
  <c r="Y104" i="13"/>
  <c r="X103" i="13"/>
  <c r="U100" i="13"/>
  <c r="T99" i="13"/>
  <c r="AE110" i="13"/>
  <c r="AD109" i="13"/>
  <c r="AA106" i="13"/>
  <c r="Z105" i="13"/>
  <c r="W102" i="13"/>
  <c r="V101" i="13"/>
  <c r="S98" i="13"/>
  <c r="O94" i="13"/>
  <c r="N93" i="13"/>
  <c r="K90" i="13"/>
  <c r="J89" i="13"/>
  <c r="G86" i="13"/>
  <c r="R97" i="13"/>
  <c r="Q96" i="13"/>
  <c r="P95" i="13"/>
  <c r="M92" i="13"/>
  <c r="L91" i="13"/>
  <c r="I88" i="13"/>
  <c r="H87" i="13"/>
  <c r="AT129" i="13"/>
  <c r="AS128" i="13"/>
  <c r="AR127" i="13"/>
  <c r="AQ126" i="13"/>
  <c r="AP125" i="13"/>
  <c r="AO124" i="13"/>
  <c r="AN123" i="13"/>
  <c r="AM122" i="13"/>
  <c r="AK120" i="13"/>
  <c r="AJ119" i="13"/>
  <c r="AI118" i="13"/>
  <c r="AL121" i="13"/>
  <c r="AH117" i="13"/>
  <c r="AG116" i="13"/>
  <c r="AF115" i="13"/>
  <c r="AE114" i="13"/>
  <c r="AD113" i="13"/>
  <c r="AC112" i="13"/>
  <c r="AB111" i="13"/>
  <c r="Y108" i="13"/>
  <c r="X107" i="13"/>
  <c r="U104" i="13"/>
  <c r="T103" i="13"/>
  <c r="Q100" i="13"/>
  <c r="P99" i="13"/>
  <c r="AA110" i="13"/>
  <c r="Z109" i="13"/>
  <c r="W106" i="13"/>
  <c r="V105" i="13"/>
  <c r="S102" i="13"/>
  <c r="R101" i="13"/>
  <c r="O98" i="13"/>
  <c r="N97" i="13"/>
  <c r="K94" i="13"/>
  <c r="J93" i="13"/>
  <c r="G90" i="13"/>
  <c r="M96" i="13"/>
  <c r="L95" i="13"/>
  <c r="I92" i="13"/>
  <c r="H91" i="13"/>
  <c r="AP129" i="13"/>
  <c r="AO128" i="13"/>
  <c r="AN127" i="13"/>
  <c r="AM126" i="13"/>
  <c r="AL125" i="13"/>
  <c r="AK124" i="13"/>
  <c r="AJ123" i="13"/>
  <c r="AI122" i="13"/>
  <c r="AG120" i="13"/>
  <c r="AF119" i="13"/>
  <c r="AE118" i="13"/>
  <c r="AH121" i="13"/>
  <c r="AD117" i="13"/>
  <c r="AC116" i="13"/>
  <c r="AB115" i="13"/>
  <c r="AA114" i="13"/>
  <c r="Z113" i="13"/>
  <c r="Y112" i="13"/>
  <c r="X111" i="13"/>
  <c r="U108" i="13"/>
  <c r="T107" i="13"/>
  <c r="Q104" i="13"/>
  <c r="P103" i="13"/>
  <c r="M100" i="13"/>
  <c r="L99" i="13"/>
  <c r="W110" i="13"/>
  <c r="V109" i="13"/>
  <c r="S106" i="13"/>
  <c r="R105" i="13"/>
  <c r="O102" i="13"/>
  <c r="N101" i="13"/>
  <c r="K98" i="13"/>
  <c r="J97" i="13"/>
  <c r="G94" i="13"/>
  <c r="I96" i="13"/>
  <c r="H95" i="13"/>
  <c r="AL129" i="13"/>
  <c r="AK128" i="13"/>
  <c r="AJ127" i="13"/>
  <c r="AI126" i="13"/>
  <c r="AH125" i="13"/>
  <c r="AG124" i="13"/>
  <c r="AF123" i="13"/>
  <c r="AE122" i="13"/>
  <c r="AC120" i="13"/>
  <c r="AB119" i="13"/>
  <c r="AA118" i="13"/>
  <c r="AD121" i="13"/>
  <c r="Z117" i="13"/>
  <c r="Y116" i="13"/>
  <c r="X115" i="13"/>
  <c r="W114" i="13"/>
  <c r="V113" i="13"/>
  <c r="U112" i="13"/>
  <c r="T111" i="13"/>
  <c r="Q108" i="13"/>
  <c r="P107" i="13"/>
  <c r="M104" i="13"/>
  <c r="L103" i="13"/>
  <c r="I100" i="13"/>
  <c r="H99" i="13"/>
  <c r="S110" i="13"/>
  <c r="R109" i="13"/>
  <c r="O106" i="13"/>
  <c r="N105" i="13"/>
  <c r="K102" i="13"/>
  <c r="J101" i="13"/>
  <c r="G98" i="13"/>
  <c r="AH129" i="13"/>
  <c r="AG128" i="13"/>
  <c r="AF127" i="13"/>
  <c r="AE126" i="13"/>
  <c r="AD125" i="13"/>
  <c r="AC124" i="13"/>
  <c r="AB123" i="13"/>
  <c r="AA122" i="13"/>
  <c r="Y120" i="13"/>
  <c r="X119" i="13"/>
  <c r="W118" i="13"/>
  <c r="Z121" i="13"/>
  <c r="V117" i="13"/>
  <c r="U116" i="13"/>
  <c r="T115" i="13"/>
  <c r="S114" i="13"/>
  <c r="R113" i="13"/>
  <c r="Q112" i="13"/>
  <c r="P111" i="13"/>
  <c r="M108" i="13"/>
  <c r="L107" i="13"/>
  <c r="I104" i="13"/>
  <c r="H103" i="13"/>
  <c r="O110" i="13"/>
  <c r="N109" i="13"/>
  <c r="K106" i="13"/>
  <c r="J105" i="13"/>
  <c r="G102" i="13"/>
  <c r="AD129" i="13"/>
  <c r="AC128" i="13"/>
  <c r="AB127" i="13"/>
  <c r="AA126" i="13"/>
  <c r="Z125" i="13"/>
  <c r="Y124" i="13"/>
  <c r="X123" i="13"/>
  <c r="W122" i="13"/>
  <c r="U120" i="13"/>
  <c r="T119" i="13"/>
  <c r="S118" i="13"/>
  <c r="V121" i="13"/>
  <c r="R117" i="13"/>
  <c r="Q116" i="13"/>
  <c r="P115" i="13"/>
  <c r="O114" i="13"/>
  <c r="N113" i="13"/>
  <c r="M112" i="13"/>
  <c r="L111" i="13"/>
  <c r="I108" i="13"/>
  <c r="H107" i="13"/>
  <c r="K110" i="13"/>
  <c r="J109" i="13"/>
  <c r="G106" i="13"/>
  <c r="AJ129" i="13"/>
  <c r="AI128" i="13"/>
  <c r="AF125" i="13"/>
  <c r="AH127" i="13"/>
  <c r="AG126" i="13"/>
  <c r="AE124" i="13"/>
  <c r="AD123" i="13"/>
  <c r="AB121" i="13"/>
  <c r="Z119" i="13"/>
  <c r="Y118" i="13"/>
  <c r="AC122" i="13"/>
  <c r="AA120" i="13"/>
  <c r="X117" i="13"/>
  <c r="W116" i="13"/>
  <c r="V115" i="13"/>
  <c r="U114" i="13"/>
  <c r="T113" i="13"/>
  <c r="S112" i="13"/>
  <c r="R111" i="13"/>
  <c r="O108" i="13"/>
  <c r="N107" i="13"/>
  <c r="K104" i="13"/>
  <c r="J103" i="13"/>
  <c r="G100" i="13"/>
  <c r="Q110" i="13"/>
  <c r="P109" i="13"/>
  <c r="M106" i="13"/>
  <c r="L105" i="13"/>
  <c r="I102" i="13"/>
  <c r="H101" i="13"/>
  <c r="AF129" i="13"/>
  <c r="AE128" i="13"/>
  <c r="AA124" i="13"/>
  <c r="Z123" i="13"/>
  <c r="AD127" i="13"/>
  <c r="AC126" i="13"/>
  <c r="AB125" i="13"/>
  <c r="X121" i="13"/>
  <c r="V119" i="13"/>
  <c r="U118" i="13"/>
  <c r="Y122" i="13"/>
  <c r="W120" i="13"/>
  <c r="T117" i="13"/>
  <c r="S116" i="13"/>
  <c r="R115" i="13"/>
  <c r="Q114" i="13"/>
  <c r="P113" i="13"/>
  <c r="O112" i="13"/>
  <c r="N111" i="13"/>
  <c r="K108" i="13"/>
  <c r="J107" i="13"/>
  <c r="G104" i="13"/>
  <c r="M110" i="13"/>
  <c r="L109" i="13"/>
  <c r="I106" i="13"/>
  <c r="H105" i="13"/>
  <c r="AA128" i="13"/>
  <c r="Z127" i="13"/>
  <c r="Y126" i="13"/>
  <c r="W124" i="13"/>
  <c r="V123" i="13"/>
  <c r="X125" i="13"/>
  <c r="T121" i="13"/>
  <c r="R119" i="13"/>
  <c r="Q118" i="13"/>
  <c r="U122" i="13"/>
  <c r="S120" i="13"/>
  <c r="P117" i="13"/>
  <c r="O116" i="13"/>
  <c r="N115" i="13"/>
  <c r="M114" i="13"/>
  <c r="L113" i="13"/>
  <c r="K112" i="13"/>
  <c r="J111" i="13"/>
  <c r="G108" i="13"/>
  <c r="I110" i="13"/>
  <c r="H109" i="13"/>
  <c r="DD129" i="13"/>
  <c r="DC128" i="13"/>
  <c r="CZ125" i="13"/>
  <c r="DB127" i="13"/>
  <c r="DA126" i="13"/>
  <c r="CY124" i="13"/>
  <c r="CX123" i="13"/>
  <c r="CW122" i="13"/>
  <c r="CV121" i="13"/>
  <c r="CS118" i="13"/>
  <c r="CR117" i="13"/>
  <c r="CU120" i="13"/>
  <c r="CT119" i="13"/>
  <c r="CQ116" i="13"/>
  <c r="CP115" i="13"/>
  <c r="CO114" i="13"/>
  <c r="CN113" i="13"/>
  <c r="CM112" i="13"/>
  <c r="CL111" i="13"/>
  <c r="CK110" i="13"/>
  <c r="CI108" i="13"/>
  <c r="CH107" i="13"/>
  <c r="CJ109" i="13"/>
  <c r="BG80" i="13"/>
  <c r="BF79" i="13"/>
  <c r="BC76" i="13"/>
  <c r="BB75" i="13"/>
  <c r="AY72" i="13"/>
  <c r="AX71" i="13"/>
  <c r="AU68" i="13"/>
  <c r="AT67" i="13"/>
  <c r="AQ64" i="13"/>
  <c r="AP63" i="13"/>
  <c r="AM60" i="13"/>
  <c r="AL59" i="13"/>
  <c r="AI56" i="13"/>
  <c r="AH55" i="13"/>
  <c r="AE52" i="13"/>
  <c r="AD51" i="13"/>
  <c r="AA48" i="13"/>
  <c r="Z47" i="13"/>
  <c r="W44" i="13"/>
  <c r="V43" i="13"/>
  <c r="S40" i="13"/>
  <c r="R39" i="13"/>
  <c r="O36" i="13"/>
  <c r="N35" i="13"/>
  <c r="K32" i="13"/>
  <c r="J31" i="13"/>
  <c r="BE78" i="13"/>
  <c r="BD77" i="13"/>
  <c r="BA74" i="13"/>
  <c r="AZ73" i="13"/>
  <c r="AW70" i="13"/>
  <c r="AV69" i="13"/>
  <c r="AS66" i="13"/>
  <c r="AR65" i="13"/>
  <c r="AO62" i="13"/>
  <c r="AN61" i="13"/>
  <c r="AK58" i="13"/>
  <c r="AJ57" i="13"/>
  <c r="AG54" i="13"/>
  <c r="AF53" i="13"/>
  <c r="AC50" i="13"/>
  <c r="AB49" i="13"/>
  <c r="Y46" i="13"/>
  <c r="X45" i="13"/>
  <c r="U42" i="13"/>
  <c r="T41" i="13"/>
  <c r="Q38" i="13"/>
  <c r="P37" i="13"/>
  <c r="M34" i="13"/>
  <c r="L33" i="13"/>
  <c r="I30" i="13"/>
  <c r="H29" i="13"/>
  <c r="G28" i="13"/>
  <c r="DG128" i="13"/>
  <c r="DF127" i="13"/>
  <c r="DD125" i="13"/>
  <c r="DC124" i="13"/>
  <c r="DB123" i="13"/>
  <c r="DA122" i="13"/>
  <c r="DE126" i="13"/>
  <c r="CZ121" i="13"/>
  <c r="CW118" i="13"/>
  <c r="CV117" i="13"/>
  <c r="CY120" i="13"/>
  <c r="CX119" i="13"/>
  <c r="CU116" i="13"/>
  <c r="CT115" i="13"/>
  <c r="CS114" i="13"/>
  <c r="CR113" i="13"/>
  <c r="CQ112" i="13"/>
  <c r="CP111" i="13"/>
  <c r="CO110" i="13"/>
  <c r="CM108" i="13"/>
  <c r="CL107" i="13"/>
  <c r="CI104" i="13"/>
  <c r="CH103" i="13"/>
  <c r="CN109" i="13"/>
  <c r="CK106" i="13"/>
  <c r="CJ105" i="13"/>
  <c r="BG76" i="13"/>
  <c r="BF75" i="13"/>
  <c r="BC72" i="13"/>
  <c r="BB71" i="13"/>
  <c r="AY68" i="13"/>
  <c r="AX67" i="13"/>
  <c r="AU64" i="13"/>
  <c r="AT63" i="13"/>
  <c r="AQ60" i="13"/>
  <c r="AP59" i="13"/>
  <c r="AM56" i="13"/>
  <c r="AL55" i="13"/>
  <c r="AI52" i="13"/>
  <c r="AH51" i="13"/>
  <c r="AE48" i="13"/>
  <c r="AD47" i="13"/>
  <c r="AA44" i="13"/>
  <c r="Z43" i="13"/>
  <c r="W40" i="13"/>
  <c r="V39" i="13"/>
  <c r="S36" i="13"/>
  <c r="R35" i="13"/>
  <c r="O32" i="13"/>
  <c r="N31" i="13"/>
  <c r="BE74" i="13"/>
  <c r="BD73" i="13"/>
  <c r="BA70" i="13"/>
  <c r="AZ69" i="13"/>
  <c r="AW66" i="13"/>
  <c r="AV65" i="13"/>
  <c r="AS62" i="13"/>
  <c r="AR61" i="13"/>
  <c r="AO58" i="13"/>
  <c r="AN57" i="13"/>
  <c r="AK54" i="13"/>
  <c r="AJ53" i="13"/>
  <c r="AG50" i="13"/>
  <c r="AF49" i="13"/>
  <c r="AC46" i="13"/>
  <c r="AB45" i="13"/>
  <c r="Y42" i="13"/>
  <c r="X41" i="13"/>
  <c r="U38" i="13"/>
  <c r="T37" i="13"/>
  <c r="Q34" i="13"/>
  <c r="P33" i="13"/>
  <c r="M30" i="13"/>
  <c r="L29" i="13"/>
  <c r="I26" i="13"/>
  <c r="H25" i="13"/>
  <c r="K28" i="13"/>
  <c r="J27" i="13"/>
  <c r="G24" i="13"/>
  <c r="DG124" i="13"/>
  <c r="DF123" i="13"/>
  <c r="DE122" i="13"/>
  <c r="DD121" i="13"/>
  <c r="DA118" i="13"/>
  <c r="CZ117" i="13"/>
  <c r="DC120" i="13"/>
  <c r="DB119" i="13"/>
  <c r="CY116" i="13"/>
  <c r="CX115" i="13"/>
  <c r="CW114" i="13"/>
  <c r="CV113" i="13"/>
  <c r="CU112" i="13"/>
  <c r="CT111" i="13"/>
  <c r="CS110" i="13"/>
  <c r="CQ108" i="13"/>
  <c r="CP107" i="13"/>
  <c r="CM104" i="13"/>
  <c r="CL103" i="13"/>
  <c r="CI100" i="13"/>
  <c r="CH99" i="13"/>
  <c r="CR109" i="13"/>
  <c r="CO106" i="13"/>
  <c r="CN105" i="13"/>
  <c r="CK102" i="13"/>
  <c r="CJ101" i="13"/>
  <c r="BG72" i="13"/>
  <c r="BF71" i="13"/>
  <c r="BC68" i="13"/>
  <c r="BB67" i="13"/>
  <c r="AY64" i="13"/>
  <c r="AX63" i="13"/>
  <c r="AU60" i="13"/>
  <c r="AT59" i="13"/>
  <c r="AQ56" i="13"/>
  <c r="AP55" i="13"/>
  <c r="AM52" i="13"/>
  <c r="AL51" i="13"/>
  <c r="AI48" i="13"/>
  <c r="AH47" i="13"/>
  <c r="AE44" i="13"/>
  <c r="AD43" i="13"/>
  <c r="AA40" i="13"/>
  <c r="Z39" i="13"/>
  <c r="W36" i="13"/>
  <c r="V35" i="13"/>
  <c r="S32" i="13"/>
  <c r="R31" i="13"/>
  <c r="BE70" i="13"/>
  <c r="BD69" i="13"/>
  <c r="BA66" i="13"/>
  <c r="AZ65" i="13"/>
  <c r="AW62" i="13"/>
  <c r="AV61" i="13"/>
  <c r="AS58" i="13"/>
  <c r="AR57" i="13"/>
  <c r="AO54" i="13"/>
  <c r="AN53" i="13"/>
  <c r="AK50" i="13"/>
  <c r="AJ49" i="13"/>
  <c r="AG46" i="13"/>
  <c r="AF45" i="13"/>
  <c r="AC42" i="13"/>
  <c r="AB41" i="13"/>
  <c r="Y38" i="13"/>
  <c r="X37" i="13"/>
  <c r="U34" i="13"/>
  <c r="T33" i="13"/>
  <c r="Q30" i="13"/>
  <c r="P29" i="13"/>
  <c r="M26" i="13"/>
  <c r="L25" i="13"/>
  <c r="I22" i="13"/>
  <c r="H21" i="13"/>
  <c r="O28" i="13"/>
  <c r="N27" i="13"/>
  <c r="K24" i="13"/>
  <c r="J23" i="13"/>
  <c r="G20" i="13"/>
  <c r="DE118" i="13"/>
  <c r="DD117" i="13"/>
  <c r="DG120" i="13"/>
  <c r="DF119" i="13"/>
  <c r="DC116" i="13"/>
  <c r="DB115" i="13"/>
  <c r="DA114" i="13"/>
  <c r="CZ113" i="13"/>
  <c r="CY112" i="13"/>
  <c r="CX111" i="13"/>
  <c r="CW110" i="13"/>
  <c r="CU108" i="13"/>
  <c r="CT107" i="13"/>
  <c r="CQ104" i="13"/>
  <c r="CP103" i="13"/>
  <c r="CM100" i="13"/>
  <c r="CL99" i="13"/>
  <c r="CV109" i="13"/>
  <c r="CS106" i="13"/>
  <c r="CR105" i="13"/>
  <c r="CO102" i="13"/>
  <c r="CN101" i="13"/>
  <c r="CK98" i="13"/>
  <c r="CJ97" i="13"/>
  <c r="CI96" i="13"/>
  <c r="CH95" i="13"/>
  <c r="BG68" i="13"/>
  <c r="BF67" i="13"/>
  <c r="BC64" i="13"/>
  <c r="BB63" i="13"/>
  <c r="AY60" i="13"/>
  <c r="AX59" i="13"/>
  <c r="AU56" i="13"/>
  <c r="AT55" i="13"/>
  <c r="AQ52" i="13"/>
  <c r="AP51" i="13"/>
  <c r="AM48" i="13"/>
  <c r="AL47" i="13"/>
  <c r="AI44" i="13"/>
  <c r="AH43" i="13"/>
  <c r="AE40" i="13"/>
  <c r="AD39" i="13"/>
  <c r="AA36" i="13"/>
  <c r="Z35" i="13"/>
  <c r="W32" i="13"/>
  <c r="V31" i="13"/>
  <c r="BE66" i="13"/>
  <c r="BD65" i="13"/>
  <c r="BA62" i="13"/>
  <c r="AZ61" i="13"/>
  <c r="AW58" i="13"/>
  <c r="AV57" i="13"/>
  <c r="AS54" i="13"/>
  <c r="AR53" i="13"/>
  <c r="AO50" i="13"/>
  <c r="AN49" i="13"/>
  <c r="AK46" i="13"/>
  <c r="AJ45" i="13"/>
  <c r="AG42" i="13"/>
  <c r="AF41" i="13"/>
  <c r="AC38" i="13"/>
  <c r="AB37" i="13"/>
  <c r="Y34" i="13"/>
  <c r="X33" i="13"/>
  <c r="U30" i="13"/>
  <c r="T29" i="13"/>
  <c r="Q26" i="13"/>
  <c r="P25" i="13"/>
  <c r="M22" i="13"/>
  <c r="L21" i="13"/>
  <c r="I18" i="13"/>
  <c r="H17" i="13"/>
  <c r="S28" i="13"/>
  <c r="R27" i="13"/>
  <c r="O24" i="13"/>
  <c r="N23" i="13"/>
  <c r="K20" i="13"/>
  <c r="J19" i="13"/>
  <c r="G16" i="13"/>
  <c r="DG116" i="13"/>
  <c r="DF115" i="13"/>
  <c r="DE114" i="13"/>
  <c r="DD113" i="13"/>
  <c r="DC112" i="13"/>
  <c r="DB111" i="13"/>
  <c r="DA110" i="13"/>
  <c r="CY108" i="13"/>
  <c r="CX107" i="13"/>
  <c r="CU104" i="13"/>
  <c r="CT103" i="13"/>
  <c r="CQ100" i="13"/>
  <c r="CP99" i="13"/>
  <c r="CZ109" i="13"/>
  <c r="CW106" i="13"/>
  <c r="CV105" i="13"/>
  <c r="CS102" i="13"/>
  <c r="CR101" i="13"/>
  <c r="CO98" i="13"/>
  <c r="CN97" i="13"/>
  <c r="CK94" i="13"/>
  <c r="CJ93" i="13"/>
  <c r="CM96" i="13"/>
  <c r="CL95" i="13"/>
  <c r="CI92" i="13"/>
  <c r="CH91" i="13"/>
  <c r="BG64" i="13"/>
  <c r="BF63" i="13"/>
  <c r="BC60" i="13"/>
  <c r="BB59" i="13"/>
  <c r="AY56" i="13"/>
  <c r="AX55" i="13"/>
  <c r="AU52" i="13"/>
  <c r="AT51" i="13"/>
  <c r="AQ48" i="13"/>
  <c r="AP47" i="13"/>
  <c r="AM44" i="13"/>
  <c r="AL43" i="13"/>
  <c r="AI40" i="13"/>
  <c r="AH39" i="13"/>
  <c r="AE36" i="13"/>
  <c r="AD35" i="13"/>
  <c r="AA32" i="13"/>
  <c r="Z31" i="13"/>
  <c r="BE62" i="13"/>
  <c r="BD61" i="13"/>
  <c r="BA58" i="13"/>
  <c r="AZ57" i="13"/>
  <c r="AW54" i="13"/>
  <c r="AV53" i="13"/>
  <c r="AS50" i="13"/>
  <c r="AR49" i="13"/>
  <c r="AO46" i="13"/>
  <c r="AN45" i="13"/>
  <c r="AK42" i="13"/>
  <c r="AJ41" i="13"/>
  <c r="AG38" i="13"/>
  <c r="AF37" i="13"/>
  <c r="AC34" i="13"/>
  <c r="AB33" i="13"/>
  <c r="Y30" i="13"/>
  <c r="X29" i="13"/>
  <c r="U26" i="13"/>
  <c r="T25" i="13"/>
  <c r="Q22" i="13"/>
  <c r="P21" i="13"/>
  <c r="M18" i="13"/>
  <c r="L17" i="13"/>
  <c r="I14" i="13"/>
  <c r="H13" i="13"/>
  <c r="W28" i="13"/>
  <c r="V27" i="13"/>
  <c r="S24" i="13"/>
  <c r="R23" i="13"/>
  <c r="O20" i="13"/>
  <c r="N19" i="13"/>
  <c r="K16" i="13"/>
  <c r="J15" i="13"/>
  <c r="G12" i="13"/>
  <c r="DG112" i="13"/>
  <c r="DF111" i="13"/>
  <c r="DE110" i="13"/>
  <c r="DC108" i="13"/>
  <c r="DB107" i="13"/>
  <c r="CY104" i="13"/>
  <c r="CX103" i="13"/>
  <c r="CU100" i="13"/>
  <c r="CT99" i="13"/>
  <c r="DD109" i="13"/>
  <c r="DA106" i="13"/>
  <c r="CZ105" i="13"/>
  <c r="CW102" i="13"/>
  <c r="CV101" i="13"/>
  <c r="CS98" i="13"/>
  <c r="CR97" i="13"/>
  <c r="CO94" i="13"/>
  <c r="CN93" i="13"/>
  <c r="CK90" i="13"/>
  <c r="CJ89" i="13"/>
  <c r="CQ96" i="13"/>
  <c r="CP95" i="13"/>
  <c r="CM92" i="13"/>
  <c r="CL91" i="13"/>
  <c r="CI88" i="13"/>
  <c r="CH87" i="13"/>
  <c r="BG60" i="13"/>
  <c r="BF59" i="13"/>
  <c r="BC56" i="13"/>
  <c r="BB55" i="13"/>
  <c r="AY52" i="13"/>
  <c r="AX51" i="13"/>
  <c r="AU48" i="13"/>
  <c r="AT47" i="13"/>
  <c r="AQ44" i="13"/>
  <c r="AP43" i="13"/>
  <c r="AM40" i="13"/>
  <c r="AL39" i="13"/>
  <c r="AI36" i="13"/>
  <c r="AH35" i="13"/>
  <c r="AE32" i="13"/>
  <c r="AD31" i="13"/>
  <c r="BE58" i="13"/>
  <c r="BD57" i="13"/>
  <c r="BA54" i="13"/>
  <c r="AZ53" i="13"/>
  <c r="AW50" i="13"/>
  <c r="AV49" i="13"/>
  <c r="AS46" i="13"/>
  <c r="AR45" i="13"/>
  <c r="AO42" i="13"/>
  <c r="AN41" i="13"/>
  <c r="AK38" i="13"/>
  <c r="AJ37" i="13"/>
  <c r="AG34" i="13"/>
  <c r="AF33" i="13"/>
  <c r="AC30" i="13"/>
  <c r="AB29" i="13"/>
  <c r="Y26" i="13"/>
  <c r="X25" i="13"/>
  <c r="U22" i="13"/>
  <c r="T21" i="13"/>
  <c r="Q18" i="13"/>
  <c r="P17" i="13"/>
  <c r="M14" i="13"/>
  <c r="L13" i="13"/>
  <c r="I10" i="13"/>
  <c r="H9" i="13"/>
  <c r="AA28" i="13"/>
  <c r="Z27" i="13"/>
  <c r="W24" i="13"/>
  <c r="V23" i="13"/>
  <c r="S20" i="13"/>
  <c r="R19" i="13"/>
  <c r="O16" i="13"/>
  <c r="N15" i="13"/>
  <c r="K12" i="13"/>
  <c r="J11" i="13"/>
  <c r="G8" i="13"/>
  <c r="AW108" i="12"/>
  <c r="AV107" i="12"/>
  <c r="AU106" i="12"/>
  <c r="AT105" i="12"/>
  <c r="AQ102" i="12"/>
  <c r="AP101" i="12"/>
  <c r="AM98" i="12"/>
  <c r="AL97" i="12"/>
  <c r="AI94" i="12"/>
  <c r="AH93" i="12"/>
  <c r="AS104" i="12"/>
  <c r="AR103" i="12"/>
  <c r="AO100" i="12"/>
  <c r="AN99" i="12"/>
  <c r="AK96" i="12"/>
  <c r="AJ95" i="12"/>
  <c r="AG92" i="12"/>
  <c r="AF91" i="12"/>
  <c r="AC88" i="12"/>
  <c r="AB87" i="12"/>
  <c r="Y84" i="12"/>
  <c r="X83" i="12"/>
  <c r="U80" i="12"/>
  <c r="T79" i="12"/>
  <c r="Q76" i="12"/>
  <c r="P75" i="12"/>
  <c r="AE90" i="12"/>
  <c r="AD89" i="12"/>
  <c r="AA86" i="12"/>
  <c r="Z85" i="12"/>
  <c r="W82" i="12"/>
  <c r="V81" i="12"/>
  <c r="S78" i="12"/>
  <c r="R77" i="12"/>
  <c r="O74" i="12"/>
  <c r="N73" i="12"/>
  <c r="K70" i="12"/>
  <c r="J69" i="12"/>
  <c r="G66" i="12"/>
  <c r="M72" i="12"/>
  <c r="L71" i="12"/>
  <c r="I68" i="12"/>
  <c r="H67" i="12"/>
  <c r="AU102" i="12"/>
  <c r="AT101" i="12"/>
  <c r="AQ98" i="12"/>
  <c r="AP97" i="12"/>
  <c r="AM94" i="12"/>
  <c r="AL93" i="12"/>
  <c r="AW104" i="12"/>
  <c r="AV103" i="12"/>
  <c r="AS100" i="12"/>
  <c r="AR99" i="12"/>
  <c r="AO96" i="12"/>
  <c r="AN95" i="12"/>
  <c r="AK92" i="12"/>
  <c r="AJ91" i="12"/>
  <c r="AG88" i="12"/>
  <c r="AF87" i="12"/>
  <c r="AC84" i="12"/>
  <c r="AB83" i="12"/>
  <c r="Y80" i="12"/>
  <c r="X79" i="12"/>
  <c r="U76" i="12"/>
  <c r="T75" i="12"/>
  <c r="AI90" i="12"/>
  <c r="AH89" i="12"/>
  <c r="AE86" i="12"/>
  <c r="AD85" i="12"/>
  <c r="AA82" i="12"/>
  <c r="Z81" i="12"/>
  <c r="W78" i="12"/>
  <c r="V77" i="12"/>
  <c r="S74" i="12"/>
  <c r="R73" i="12"/>
  <c r="O70" i="12"/>
  <c r="N69" i="12"/>
  <c r="K66" i="12"/>
  <c r="J65" i="12"/>
  <c r="G62" i="12"/>
  <c r="Q72" i="12"/>
  <c r="P71" i="12"/>
  <c r="M68" i="12"/>
  <c r="L67" i="12"/>
  <c r="I64" i="12"/>
  <c r="H63" i="12"/>
  <c r="AW113" i="12"/>
  <c r="AV112" i="12"/>
  <c r="AU111" i="12"/>
  <c r="AT110" i="12"/>
  <c r="AS109" i="12"/>
  <c r="AP106" i="12"/>
  <c r="AO105" i="12"/>
  <c r="AR108" i="12"/>
  <c r="AQ107" i="12"/>
  <c r="AN104" i="12"/>
  <c r="AM103" i="12"/>
  <c r="AJ100" i="12"/>
  <c r="AI99" i="12"/>
  <c r="AF96" i="12"/>
  <c r="AE95" i="12"/>
  <c r="AB92" i="12"/>
  <c r="AA91" i="12"/>
  <c r="AL102" i="12"/>
  <c r="AK101" i="12"/>
  <c r="AH98" i="12"/>
  <c r="AG97" i="12"/>
  <c r="AD94" i="12"/>
  <c r="AC93" i="12"/>
  <c r="Z90" i="12"/>
  <c r="Y89" i="12"/>
  <c r="V86" i="12"/>
  <c r="U85" i="12"/>
  <c r="R82" i="12"/>
  <c r="Q81" i="12"/>
  <c r="N78" i="12"/>
  <c r="M77" i="12"/>
  <c r="J74" i="12"/>
  <c r="X88" i="12"/>
  <c r="W87" i="12"/>
  <c r="T84" i="12"/>
  <c r="S83" i="12"/>
  <c r="P80" i="12"/>
  <c r="O79" i="12"/>
  <c r="L76" i="12"/>
  <c r="K75" i="12"/>
  <c r="H72" i="12"/>
  <c r="G71" i="12"/>
  <c r="I73" i="12"/>
  <c r="AW109" i="12"/>
  <c r="AT106" i="12"/>
  <c r="AS105" i="12"/>
  <c r="AV108" i="12"/>
  <c r="AU107" i="12"/>
  <c r="AR104" i="12"/>
  <c r="AQ103" i="12"/>
  <c r="AN100" i="12"/>
  <c r="AM99" i="12"/>
  <c r="AJ96" i="12"/>
  <c r="AI95" i="12"/>
  <c r="AF92" i="12"/>
  <c r="AE91" i="12"/>
  <c r="AP102" i="12"/>
  <c r="AO101" i="12"/>
  <c r="AL98" i="12"/>
  <c r="AK97" i="12"/>
  <c r="AH94" i="12"/>
  <c r="AG93" i="12"/>
  <c r="AD90" i="12"/>
  <c r="AC89" i="12"/>
  <c r="Z86" i="12"/>
  <c r="Y85" i="12"/>
  <c r="V82" i="12"/>
  <c r="U81" i="12"/>
  <c r="R78" i="12"/>
  <c r="Q77" i="12"/>
  <c r="N74" i="12"/>
  <c r="AB88" i="12"/>
  <c r="AA87" i="12"/>
  <c r="X84" i="12"/>
  <c r="W83" i="12"/>
  <c r="T80" i="12"/>
  <c r="S79" i="12"/>
  <c r="P76" i="12"/>
  <c r="O75" i="12"/>
  <c r="L72" i="12"/>
  <c r="K71" i="12"/>
  <c r="H68" i="12"/>
  <c r="G67" i="12"/>
  <c r="M73" i="12"/>
  <c r="J70" i="12"/>
  <c r="I69" i="12"/>
  <c r="AW105" i="12"/>
  <c r="AV104" i="12"/>
  <c r="AU103" i="12"/>
  <c r="AR100" i="12"/>
  <c r="AQ99" i="12"/>
  <c r="AN96" i="12"/>
  <c r="AM95" i="12"/>
  <c r="AJ92" i="12"/>
  <c r="AI91" i="12"/>
  <c r="AT102" i="12"/>
  <c r="AS101" i="12"/>
  <c r="AP98" i="12"/>
  <c r="AO97" i="12"/>
  <c r="AL94" i="12"/>
  <c r="AK93" i="12"/>
  <c r="AH90" i="12"/>
  <c r="AG89" i="12"/>
  <c r="AD86" i="12"/>
  <c r="AC85" i="12"/>
  <c r="Z82" i="12"/>
  <c r="Y81" i="12"/>
  <c r="V78" i="12"/>
  <c r="U77" i="12"/>
  <c r="R74" i="12"/>
  <c r="AF88" i="12"/>
  <c r="AE87" i="12"/>
  <c r="AB84" i="12"/>
  <c r="AA83" i="12"/>
  <c r="X80" i="12"/>
  <c r="W79" i="12"/>
  <c r="T76" i="12"/>
  <c r="S75" i="12"/>
  <c r="P72" i="12"/>
  <c r="O71" i="12"/>
  <c r="L68" i="12"/>
  <c r="K67" i="12"/>
  <c r="H64" i="12"/>
  <c r="G63" i="12"/>
  <c r="Q73" i="12"/>
  <c r="N70" i="12"/>
  <c r="M69" i="12"/>
  <c r="J66" i="12"/>
  <c r="I65" i="12"/>
  <c r="BY129" i="12"/>
  <c r="BX128" i="12"/>
  <c r="AV100" i="12"/>
  <c r="AU99" i="12"/>
  <c r="AR96" i="12"/>
  <c r="AQ95" i="12"/>
  <c r="AN92" i="12"/>
  <c r="AM91" i="12"/>
  <c r="AW101" i="12"/>
  <c r="AT98" i="12"/>
  <c r="AS97" i="12"/>
  <c r="AP94" i="12"/>
  <c r="AO93" i="12"/>
  <c r="AL90" i="12"/>
  <c r="AK89" i="12"/>
  <c r="AH86" i="12"/>
  <c r="AG85" i="12"/>
  <c r="AD82" i="12"/>
  <c r="AC81" i="12"/>
  <c r="Z78" i="12"/>
  <c r="Y77" i="12"/>
  <c r="V74" i="12"/>
  <c r="AJ88" i="12"/>
  <c r="AI87" i="12"/>
  <c r="AF84" i="12"/>
  <c r="AE83" i="12"/>
  <c r="AB80" i="12"/>
  <c r="AA79" i="12"/>
  <c r="X76" i="12"/>
  <c r="W75" i="12"/>
  <c r="T72" i="12"/>
  <c r="S71" i="12"/>
  <c r="P68" i="12"/>
  <c r="O67" i="12"/>
  <c r="L64" i="12"/>
  <c r="K63" i="12"/>
  <c r="H60" i="12"/>
  <c r="G59" i="12"/>
  <c r="U73" i="12"/>
  <c r="R70" i="12"/>
  <c r="Q69" i="12"/>
  <c r="N66" i="12"/>
  <c r="M65" i="12"/>
  <c r="J62" i="12"/>
  <c r="I61" i="12"/>
  <c r="CC129" i="12"/>
  <c r="CB128" i="12"/>
  <c r="CA127" i="12"/>
  <c r="BZ126" i="12"/>
  <c r="BY125" i="12"/>
  <c r="BX124" i="12"/>
  <c r="AV96" i="12"/>
  <c r="AU95" i="12"/>
  <c r="AR92" i="12"/>
  <c r="AQ91" i="12"/>
  <c r="AW97" i="12"/>
  <c r="AT94" i="12"/>
  <c r="AS93" i="12"/>
  <c r="AP90" i="12"/>
  <c r="AO89" i="12"/>
  <c r="AL86" i="12"/>
  <c r="AK85" i="12"/>
  <c r="AH82" i="12"/>
  <c r="AG81" i="12"/>
  <c r="AD78" i="12"/>
  <c r="AC77" i="12"/>
  <c r="Z74" i="12"/>
  <c r="AN88" i="12"/>
  <c r="AM87" i="12"/>
  <c r="AJ84" i="12"/>
  <c r="AI83" i="12"/>
  <c r="AF80" i="12"/>
  <c r="AE79" i="12"/>
  <c r="AB76" i="12"/>
  <c r="AA75" i="12"/>
  <c r="X72" i="12"/>
  <c r="W71" i="12"/>
  <c r="T68" i="12"/>
  <c r="S67" i="12"/>
  <c r="P64" i="12"/>
  <c r="O63" i="12"/>
  <c r="L60" i="12"/>
  <c r="K59" i="12"/>
  <c r="H56" i="12"/>
  <c r="G55" i="12"/>
  <c r="Y73" i="12"/>
  <c r="V70" i="12"/>
  <c r="U69" i="12"/>
  <c r="R66" i="12"/>
  <c r="Q65" i="12"/>
  <c r="N62" i="12"/>
  <c r="M61" i="12"/>
  <c r="J58" i="12"/>
  <c r="I57" i="12"/>
  <c r="CG129" i="12"/>
  <c r="CF128" i="12"/>
  <c r="CE127" i="12"/>
  <c r="CD126" i="12"/>
  <c r="CC125" i="12"/>
  <c r="CB124" i="12"/>
  <c r="CA123" i="12"/>
  <c r="BZ122" i="12"/>
  <c r="BY121" i="12"/>
  <c r="BX120" i="12"/>
  <c r="AV92" i="12"/>
  <c r="AU91" i="12"/>
  <c r="AW93" i="12"/>
  <c r="AT90" i="12"/>
  <c r="AS89" i="12"/>
  <c r="AP86" i="12"/>
  <c r="AO85" i="12"/>
  <c r="AL82" i="12"/>
  <c r="AK81" i="12"/>
  <c r="AH78" i="12"/>
  <c r="AG77" i="12"/>
  <c r="AD74" i="12"/>
  <c r="AR88" i="12"/>
  <c r="AQ87" i="12"/>
  <c r="AN84" i="12"/>
  <c r="AM83" i="12"/>
  <c r="AJ80" i="12"/>
  <c r="AI79" i="12"/>
  <c r="AF76" i="12"/>
  <c r="AE75" i="12"/>
  <c r="AB72" i="12"/>
  <c r="AA71" i="12"/>
  <c r="X68" i="12"/>
  <c r="W67" i="12"/>
  <c r="T64" i="12"/>
  <c r="S63" i="12"/>
  <c r="P60" i="12"/>
  <c r="O59" i="12"/>
  <c r="L56" i="12"/>
  <c r="K55" i="12"/>
  <c r="H52" i="12"/>
  <c r="G51" i="12"/>
  <c r="AC73" i="12"/>
  <c r="Z70" i="12"/>
  <c r="Y69" i="12"/>
  <c r="V66" i="12"/>
  <c r="U65" i="12"/>
  <c r="R62" i="12"/>
  <c r="Q61" i="12"/>
  <c r="N58" i="12"/>
  <c r="M57" i="12"/>
  <c r="J54" i="12"/>
  <c r="I53" i="12"/>
  <c r="CK129" i="12"/>
  <c r="CJ128" i="12"/>
  <c r="CI127" i="12"/>
  <c r="CH126" i="12"/>
  <c r="CG125" i="12"/>
  <c r="CF124" i="12"/>
  <c r="CE123" i="12"/>
  <c r="CD122" i="12"/>
  <c r="CC121" i="12"/>
  <c r="CB120" i="12"/>
  <c r="CA119" i="12"/>
  <c r="BZ118" i="12"/>
  <c r="BY117" i="12"/>
  <c r="BX116" i="12"/>
  <c r="AW89" i="12"/>
  <c r="AT86" i="12"/>
  <c r="AS85" i="12"/>
  <c r="AP82" i="12"/>
  <c r="AO81" i="12"/>
  <c r="AL78" i="12"/>
  <c r="AK77" i="12"/>
  <c r="AH74" i="12"/>
  <c r="AV88" i="12"/>
  <c r="AU87" i="12"/>
  <c r="AR84" i="12"/>
  <c r="AQ83" i="12"/>
  <c r="AN80" i="12"/>
  <c r="AM79" i="12"/>
  <c r="AJ76" i="12"/>
  <c r="AI75" i="12"/>
  <c r="AF72" i="12"/>
  <c r="AE71" i="12"/>
  <c r="AB68" i="12"/>
  <c r="AA67" i="12"/>
  <c r="X64" i="12"/>
  <c r="W63" i="12"/>
  <c r="T60" i="12"/>
  <c r="S59" i="12"/>
  <c r="P56" i="12"/>
  <c r="O55" i="12"/>
  <c r="L52" i="12"/>
  <c r="K51" i="12"/>
  <c r="H48" i="12"/>
  <c r="G47" i="12"/>
  <c r="AG73" i="12"/>
  <c r="AD70" i="12"/>
  <c r="AC69" i="12"/>
  <c r="Z66" i="12"/>
  <c r="Y65" i="12"/>
  <c r="V62" i="12"/>
  <c r="U61" i="12"/>
  <c r="R58" i="12"/>
  <c r="Q57" i="12"/>
  <c r="N54" i="12"/>
  <c r="M53" i="12"/>
  <c r="J50" i="12"/>
  <c r="I49" i="12"/>
  <c r="CO129" i="12"/>
  <c r="CN128" i="12"/>
  <c r="CM127" i="12"/>
  <c r="CL126" i="12"/>
  <c r="CK125" i="12"/>
  <c r="CJ124" i="12"/>
  <c r="CI123" i="12"/>
  <c r="CH122" i="12"/>
  <c r="CG121" i="12"/>
  <c r="CF120" i="12"/>
  <c r="CE119" i="12"/>
  <c r="CD118" i="12"/>
  <c r="CC117" i="12"/>
  <c r="CB116" i="12"/>
  <c r="CA115" i="12"/>
  <c r="BZ114" i="12"/>
  <c r="BY113" i="12"/>
  <c r="BX112" i="12"/>
  <c r="AW85" i="12"/>
  <c r="AT82" i="12"/>
  <c r="AS81" i="12"/>
  <c r="AP78" i="12"/>
  <c r="AO77" i="12"/>
  <c r="AL74" i="12"/>
  <c r="AV84" i="12"/>
  <c r="AU83" i="12"/>
  <c r="AR80" i="12"/>
  <c r="AQ79" i="12"/>
  <c r="AN76" i="12"/>
  <c r="AM75" i="12"/>
  <c r="AJ72" i="12"/>
  <c r="AI71" i="12"/>
  <c r="AF68" i="12"/>
  <c r="AE67" i="12"/>
  <c r="AB64" i="12"/>
  <c r="AA63" i="12"/>
  <c r="X60" i="12"/>
  <c r="W59" i="12"/>
  <c r="T56" i="12"/>
  <c r="S55" i="12"/>
  <c r="P52" i="12"/>
  <c r="O51" i="12"/>
  <c r="L48" i="12"/>
  <c r="K47" i="12"/>
  <c r="H44" i="12"/>
  <c r="G43" i="12"/>
  <c r="AK73" i="12"/>
  <c r="AH70" i="12"/>
  <c r="AG69" i="12"/>
  <c r="AD66" i="12"/>
  <c r="AC65" i="12"/>
  <c r="Z62" i="12"/>
  <c r="Y61" i="12"/>
  <c r="V58" i="12"/>
  <c r="U57" i="12"/>
  <c r="R54" i="12"/>
  <c r="Q53" i="12"/>
  <c r="N50" i="12"/>
  <c r="M49" i="12"/>
  <c r="J46" i="12"/>
  <c r="I45" i="12"/>
  <c r="CS129" i="12"/>
  <c r="CR128" i="12"/>
  <c r="CQ127" i="12"/>
  <c r="CP126" i="12"/>
  <c r="CO125" i="12"/>
  <c r="CN124" i="12"/>
  <c r="CM123" i="12"/>
  <c r="CL122" i="12"/>
  <c r="CK121" i="12"/>
  <c r="CJ120" i="12"/>
  <c r="CI119" i="12"/>
  <c r="CH118" i="12"/>
  <c r="CG117" i="12"/>
  <c r="CF116" i="12"/>
  <c r="CE115" i="12"/>
  <c r="CD114" i="12"/>
  <c r="CC113" i="12"/>
  <c r="CB112" i="12"/>
  <c r="CA111" i="12"/>
  <c r="BZ110" i="12"/>
  <c r="BY109" i="12"/>
  <c r="BX108" i="12"/>
  <c r="AW81" i="12"/>
  <c r="AT78" i="12"/>
  <c r="AS77" i="12"/>
  <c r="AP74" i="12"/>
  <c r="AV80" i="12"/>
  <c r="AU79" i="12"/>
  <c r="AR76" i="12"/>
  <c r="AQ75" i="12"/>
  <c r="AN72" i="12"/>
  <c r="AM71" i="12"/>
  <c r="AJ68" i="12"/>
  <c r="AI67" i="12"/>
  <c r="AF64" i="12"/>
  <c r="AE63" i="12"/>
  <c r="AB60" i="12"/>
  <c r="AA59" i="12"/>
  <c r="X56" i="12"/>
  <c r="W55" i="12"/>
  <c r="T52" i="12"/>
  <c r="S51" i="12"/>
  <c r="P48" i="12"/>
  <c r="O47" i="12"/>
  <c r="L44" i="12"/>
  <c r="K43" i="12"/>
  <c r="H40" i="12"/>
  <c r="G39" i="12"/>
  <c r="AO73" i="12"/>
  <c r="AL70" i="12"/>
  <c r="AK69" i="12"/>
  <c r="AH66" i="12"/>
  <c r="AG65" i="12"/>
  <c r="AD62" i="12"/>
  <c r="AC61" i="12"/>
  <c r="Z58" i="12"/>
  <c r="Y57" i="12"/>
  <c r="V54" i="12"/>
  <c r="U53" i="12"/>
  <c r="R50" i="12"/>
  <c r="Q49" i="12"/>
  <c r="N46" i="12"/>
  <c r="M45" i="12"/>
  <c r="J42" i="12"/>
  <c r="I41" i="12"/>
  <c r="CW129" i="12"/>
  <c r="CV128" i="12"/>
  <c r="CU127" i="12"/>
  <c r="CT126" i="12"/>
  <c r="CS125" i="12"/>
  <c r="CR124" i="12"/>
  <c r="CQ123" i="12"/>
  <c r="CP122" i="12"/>
  <c r="CO121" i="12"/>
  <c r="CN120" i="12"/>
  <c r="CM119" i="12"/>
  <c r="CL118" i="12"/>
  <c r="CK117" i="12"/>
  <c r="CJ116" i="12"/>
  <c r="CI115" i="12"/>
  <c r="CH114" i="12"/>
  <c r="CG113" i="12"/>
  <c r="CF112" i="12"/>
  <c r="CE111" i="12"/>
  <c r="CD110" i="12"/>
  <c r="CC109" i="12"/>
  <c r="BZ106" i="12"/>
  <c r="BY105" i="12"/>
  <c r="CB108" i="12"/>
  <c r="CA107" i="12"/>
  <c r="BX104" i="12"/>
  <c r="AW77" i="12"/>
  <c r="AT74" i="12"/>
  <c r="AV76" i="12"/>
  <c r="AU75" i="12"/>
  <c r="AR72" i="12"/>
  <c r="AQ71" i="12"/>
  <c r="AN68" i="12"/>
  <c r="AM67" i="12"/>
  <c r="AJ64" i="12"/>
  <c r="AI63" i="12"/>
  <c r="AF60" i="12"/>
  <c r="AE59" i="12"/>
  <c r="AB56" i="12"/>
  <c r="AA55" i="12"/>
  <c r="X52" i="12"/>
  <c r="W51" i="12"/>
  <c r="T48" i="12"/>
  <c r="S47" i="12"/>
  <c r="P44" i="12"/>
  <c r="O43" i="12"/>
  <c r="L40" i="12"/>
  <c r="K39" i="12"/>
  <c r="H36" i="12"/>
  <c r="G35" i="12"/>
  <c r="AS73" i="12"/>
  <c r="AP70" i="12"/>
  <c r="AO69" i="12"/>
  <c r="AL66" i="12"/>
  <c r="AK65" i="12"/>
  <c r="AH62" i="12"/>
  <c r="AG61" i="12"/>
  <c r="AD58" i="12"/>
  <c r="AC57" i="12"/>
  <c r="Z54" i="12"/>
  <c r="Y53" i="12"/>
  <c r="V50" i="12"/>
  <c r="U49" i="12"/>
  <c r="R46" i="12"/>
  <c r="Q45" i="12"/>
  <c r="N42" i="12"/>
  <c r="M41" i="12"/>
  <c r="J38" i="12"/>
  <c r="I37" i="12"/>
  <c r="DA129" i="12"/>
  <c r="CZ128" i="12"/>
  <c r="CY127" i="12"/>
  <c r="CX126" i="12"/>
  <c r="CW125" i="12"/>
  <c r="CV124" i="12"/>
  <c r="CU123" i="12"/>
  <c r="CT122" i="12"/>
  <c r="CS121" i="12"/>
  <c r="CR120" i="12"/>
  <c r="CQ119" i="12"/>
  <c r="CP118" i="12"/>
  <c r="CO117" i="12"/>
  <c r="CN116" i="12"/>
  <c r="CM115" i="12"/>
  <c r="CL114" i="12"/>
  <c r="CK113" i="12"/>
  <c r="CJ112" i="12"/>
  <c r="CI111" i="12"/>
  <c r="CH110" i="12"/>
  <c r="CG109" i="12"/>
  <c r="CD106" i="12"/>
  <c r="CC105" i="12"/>
  <c r="CF108" i="12"/>
  <c r="CE107" i="12"/>
  <c r="CB104" i="12"/>
  <c r="CA103" i="12"/>
  <c r="BX100" i="12"/>
  <c r="BZ102" i="12"/>
  <c r="BY101" i="12"/>
  <c r="AV72" i="12"/>
  <c r="AU71" i="12"/>
  <c r="AR68" i="12"/>
  <c r="AQ67" i="12"/>
  <c r="AN64" i="12"/>
  <c r="AM63" i="12"/>
  <c r="AJ60" i="12"/>
  <c r="AI59" i="12"/>
  <c r="AF56" i="12"/>
  <c r="AE55" i="12"/>
  <c r="AB52" i="12"/>
  <c r="AA51" i="12"/>
  <c r="X48" i="12"/>
  <c r="W47" i="12"/>
  <c r="T44" i="12"/>
  <c r="S43" i="12"/>
  <c r="P40" i="12"/>
  <c r="O39" i="12"/>
  <c r="L36" i="12"/>
  <c r="K35" i="12"/>
  <c r="H32" i="12"/>
  <c r="G31" i="12"/>
  <c r="AW73" i="12"/>
  <c r="AT70" i="12"/>
  <c r="AS69" i="12"/>
  <c r="AP66" i="12"/>
  <c r="AO65" i="12"/>
  <c r="AL62" i="12"/>
  <c r="AK61" i="12"/>
  <c r="AH58" i="12"/>
  <c r="AG57" i="12"/>
  <c r="AD54" i="12"/>
  <c r="AC53" i="12"/>
  <c r="Z50" i="12"/>
  <c r="Y49" i="12"/>
  <c r="V46" i="12"/>
  <c r="U45" i="12"/>
  <c r="R42" i="12"/>
  <c r="Q41" i="12"/>
  <c r="N38" i="12"/>
  <c r="M37" i="12"/>
  <c r="J34" i="12"/>
  <c r="I33" i="12"/>
  <c r="DE129" i="12"/>
  <c r="DD128" i="12"/>
  <c r="DC127" i="12"/>
  <c r="DB126" i="12"/>
  <c r="DA125" i="12"/>
  <c r="CZ124" i="12"/>
  <c r="CY123" i="12"/>
  <c r="CX122" i="12"/>
  <c r="CW121" i="12"/>
  <c r="CV120" i="12"/>
  <c r="CU119" i="12"/>
  <c r="CT118" i="12"/>
  <c r="CS117" i="12"/>
  <c r="CR116" i="12"/>
  <c r="CQ115" i="12"/>
  <c r="CP114" i="12"/>
  <c r="CO113" i="12"/>
  <c r="CN112" i="12"/>
  <c r="CM111" i="12"/>
  <c r="CL110" i="12"/>
  <c r="CK109" i="12"/>
  <c r="CH106" i="12"/>
  <c r="CG105" i="12"/>
  <c r="CJ108" i="12"/>
  <c r="CI107" i="12"/>
  <c r="CF104" i="12"/>
  <c r="CE103" i="12"/>
  <c r="CB100" i="12"/>
  <c r="CA99" i="12"/>
  <c r="BX96" i="12"/>
  <c r="CD102" i="12"/>
  <c r="CC101" i="12"/>
  <c r="BZ98" i="12"/>
  <c r="BY97" i="12"/>
  <c r="AV68" i="12"/>
  <c r="AU67" i="12"/>
  <c r="AR64" i="12"/>
  <c r="AQ63" i="12"/>
  <c r="AN60" i="12"/>
  <c r="AM59" i="12"/>
  <c r="AJ56" i="12"/>
  <c r="AI55" i="12"/>
  <c r="AF52" i="12"/>
  <c r="AE51" i="12"/>
  <c r="AB48" i="12"/>
  <c r="AA47" i="12"/>
  <c r="X44" i="12"/>
  <c r="W43" i="12"/>
  <c r="T40" i="12"/>
  <c r="S39" i="12"/>
  <c r="P36" i="12"/>
  <c r="O35" i="12"/>
  <c r="L32" i="12"/>
  <c r="K31" i="12"/>
  <c r="H28" i="12"/>
  <c r="G27" i="12"/>
  <c r="AW69" i="12"/>
  <c r="AT66" i="12"/>
  <c r="AS65" i="12"/>
  <c r="AP62" i="12"/>
  <c r="AO61" i="12"/>
  <c r="AL58" i="12"/>
  <c r="AK57" i="12"/>
  <c r="AH54" i="12"/>
  <c r="AG53" i="12"/>
  <c r="AD50" i="12"/>
  <c r="AC49" i="12"/>
  <c r="Z46" i="12"/>
  <c r="Y45" i="12"/>
  <c r="V42" i="12"/>
  <c r="U41" i="12"/>
  <c r="R38" i="12"/>
  <c r="Q37" i="12"/>
  <c r="N34" i="12"/>
  <c r="M33" i="12"/>
  <c r="J30" i="12"/>
  <c r="I29" i="12"/>
  <c r="DG127" i="12"/>
  <c r="DF126" i="12"/>
  <c r="DE125" i="12"/>
  <c r="DD124" i="12"/>
  <c r="DC123" i="12"/>
  <c r="DB122" i="12"/>
  <c r="DA121" i="12"/>
  <c r="CZ120" i="12"/>
  <c r="CY119" i="12"/>
  <c r="CX118" i="12"/>
  <c r="CW117" i="12"/>
  <c r="CV116" i="12"/>
  <c r="CU115" i="12"/>
  <c r="CT114" i="12"/>
  <c r="CS113" i="12"/>
  <c r="CR112" i="12"/>
  <c r="CQ111" i="12"/>
  <c r="CP110" i="12"/>
  <c r="CO109" i="12"/>
  <c r="CL106" i="12"/>
  <c r="CK105" i="12"/>
  <c r="CN108" i="12"/>
  <c r="CM107" i="12"/>
  <c r="CJ104" i="12"/>
  <c r="CI103" i="12"/>
  <c r="CF100" i="12"/>
  <c r="CE99" i="12"/>
  <c r="CB96" i="12"/>
  <c r="CA95" i="12"/>
  <c r="BX92" i="12"/>
  <c r="CH102" i="12"/>
  <c r="CG101" i="12"/>
  <c r="CD98" i="12"/>
  <c r="CC97" i="12"/>
  <c r="BZ94" i="12"/>
  <c r="BY93" i="12"/>
  <c r="AV64" i="12"/>
  <c r="AU63" i="12"/>
  <c r="AR60" i="12"/>
  <c r="AQ59" i="12"/>
  <c r="AN56" i="12"/>
  <c r="AM55" i="12"/>
  <c r="AJ52" i="12"/>
  <c r="AI51" i="12"/>
  <c r="AF48" i="12"/>
  <c r="AE47" i="12"/>
  <c r="AB44" i="12"/>
  <c r="AA43" i="12"/>
  <c r="X40" i="12"/>
  <c r="W39" i="12"/>
  <c r="T36" i="12"/>
  <c r="S35" i="12"/>
  <c r="P32" i="12"/>
  <c r="O31" i="12"/>
  <c r="L28" i="12"/>
  <c r="K27" i="12"/>
  <c r="H24" i="12"/>
  <c r="G23" i="12"/>
  <c r="AW65" i="12"/>
  <c r="AT62" i="12"/>
  <c r="AS61" i="12"/>
  <c r="AP58" i="12"/>
  <c r="AO57" i="12"/>
  <c r="AL54" i="12"/>
  <c r="AK53" i="12"/>
  <c r="AH50" i="12"/>
  <c r="AG49" i="12"/>
  <c r="AD46" i="12"/>
  <c r="AC45" i="12"/>
  <c r="Z42" i="12"/>
  <c r="Y41" i="12"/>
  <c r="V38" i="12"/>
  <c r="U37" i="12"/>
  <c r="R34" i="12"/>
  <c r="Q33" i="12"/>
  <c r="N30" i="12"/>
  <c r="M29" i="12"/>
  <c r="J26" i="12"/>
  <c r="I25" i="12"/>
  <c r="DG123" i="12"/>
  <c r="DF122" i="12"/>
  <c r="DE121" i="12"/>
  <c r="DD120" i="12"/>
  <c r="DC119" i="12"/>
  <c r="DB118" i="12"/>
  <c r="DA117" i="12"/>
  <c r="CZ116" i="12"/>
  <c r="CY115" i="12"/>
  <c r="CX114" i="12"/>
  <c r="CW113" i="12"/>
  <c r="CV112" i="12"/>
  <c r="CU111" i="12"/>
  <c r="CT110" i="12"/>
  <c r="CS109" i="12"/>
  <c r="CP106" i="12"/>
  <c r="CO105" i="12"/>
  <c r="CR108" i="12"/>
  <c r="CQ107" i="12"/>
  <c r="CN104" i="12"/>
  <c r="CM103" i="12"/>
  <c r="CJ100" i="12"/>
  <c r="CI99" i="12"/>
  <c r="CF96" i="12"/>
  <c r="CE95" i="12"/>
  <c r="CB92" i="12"/>
  <c r="CA91" i="12"/>
  <c r="CL102" i="12"/>
  <c r="CK101" i="12"/>
  <c r="CH98" i="12"/>
  <c r="CG97" i="12"/>
  <c r="CD94" i="12"/>
  <c r="CC93" i="12"/>
  <c r="BZ90" i="12"/>
  <c r="BY89" i="12"/>
  <c r="BX88" i="12"/>
  <c r="AV60" i="12"/>
  <c r="AU59" i="12"/>
  <c r="AR56" i="12"/>
  <c r="AQ55" i="12"/>
  <c r="AN52" i="12"/>
  <c r="AM51" i="12"/>
  <c r="AJ48" i="12"/>
  <c r="AI47" i="12"/>
  <c r="AF44" i="12"/>
  <c r="AE43" i="12"/>
  <c r="AB40" i="12"/>
  <c r="AA39" i="12"/>
  <c r="X36" i="12"/>
  <c r="W35" i="12"/>
  <c r="T32" i="12"/>
  <c r="S31" i="12"/>
  <c r="P28" i="12"/>
  <c r="O27" i="12"/>
  <c r="L24" i="12"/>
  <c r="K23" i="12"/>
  <c r="H20" i="12"/>
  <c r="G19" i="12"/>
  <c r="AW61" i="12"/>
  <c r="AT58" i="12"/>
  <c r="AS57" i="12"/>
  <c r="AP54" i="12"/>
  <c r="AO53" i="12"/>
  <c r="AL50" i="12"/>
  <c r="AK49" i="12"/>
  <c r="AH46" i="12"/>
  <c r="AG45" i="12"/>
  <c r="AD42" i="12"/>
  <c r="AC41" i="12"/>
  <c r="Z38" i="12"/>
  <c r="Y37" i="12"/>
  <c r="V34" i="12"/>
  <c r="U33" i="12"/>
  <c r="R30" i="12"/>
  <c r="Q29" i="12"/>
  <c r="N26" i="12"/>
  <c r="M25" i="12"/>
  <c r="J22" i="12"/>
  <c r="I21" i="12"/>
  <c r="DG119" i="12"/>
  <c r="DF118" i="12"/>
  <c r="DE117" i="12"/>
  <c r="DD116" i="12"/>
  <c r="DC115" i="12"/>
  <c r="DB114" i="12"/>
  <c r="DA113" i="12"/>
  <c r="CZ112" i="12"/>
  <c r="CY111" i="12"/>
  <c r="CX110" i="12"/>
  <c r="CW109" i="12"/>
  <c r="CT106" i="12"/>
  <c r="CS105" i="12"/>
  <c r="CV108" i="12"/>
  <c r="CU107" i="12"/>
  <c r="CR104" i="12"/>
  <c r="CQ103" i="12"/>
  <c r="CN100" i="12"/>
  <c r="CM99" i="12"/>
  <c r="CJ96" i="12"/>
  <c r="CI95" i="12"/>
  <c r="CF92" i="12"/>
  <c r="CE91" i="12"/>
  <c r="CP102" i="12"/>
  <c r="CO101" i="12"/>
  <c r="CL98" i="12"/>
  <c r="CK97" i="12"/>
  <c r="CH94" i="12"/>
  <c r="CG93" i="12"/>
  <c r="CD90" i="12"/>
  <c r="CC89" i="12"/>
  <c r="BZ86" i="12"/>
  <c r="BY85" i="12"/>
  <c r="CB88" i="12"/>
  <c r="CA87" i="12"/>
  <c r="BX84" i="12"/>
  <c r="AV56" i="12"/>
  <c r="AU55" i="12"/>
  <c r="AR52" i="12"/>
  <c r="AQ51" i="12"/>
  <c r="AN48" i="12"/>
  <c r="AM47" i="12"/>
  <c r="AJ44" i="12"/>
  <c r="AI43" i="12"/>
  <c r="AF40" i="12"/>
  <c r="AE39" i="12"/>
  <c r="AB36" i="12"/>
  <c r="AA35" i="12"/>
  <c r="X32" i="12"/>
  <c r="W31" i="12"/>
  <c r="T28" i="12"/>
  <c r="S27" i="12"/>
  <c r="P24" i="12"/>
  <c r="O23" i="12"/>
  <c r="L20" i="12"/>
  <c r="K19" i="12"/>
  <c r="H16" i="12"/>
  <c r="G15" i="12"/>
  <c r="AW57" i="12"/>
  <c r="AT54" i="12"/>
  <c r="AS53" i="12"/>
  <c r="AP50" i="12"/>
  <c r="AO49" i="12"/>
  <c r="AL46" i="12"/>
  <c r="AK45" i="12"/>
  <c r="AH42" i="12"/>
  <c r="AG41" i="12"/>
  <c r="AD38" i="12"/>
  <c r="AC37" i="12"/>
  <c r="Z34" i="12"/>
  <c r="Y33" i="12"/>
  <c r="V30" i="12"/>
  <c r="U29" i="12"/>
  <c r="R26" i="12"/>
  <c r="Q25" i="12"/>
  <c r="N22" i="12"/>
  <c r="M21" i="12"/>
  <c r="J18" i="12"/>
  <c r="I17" i="12"/>
  <c r="DG115" i="12"/>
  <c r="DF114" i="12"/>
  <c r="DE113" i="12"/>
  <c r="DD112" i="12"/>
  <c r="DC111" i="12"/>
  <c r="DB110" i="12"/>
  <c r="DA109" i="12"/>
  <c r="CX106" i="12"/>
  <c r="CW105" i="12"/>
  <c r="CZ108" i="12"/>
  <c r="CY107" i="12"/>
  <c r="CV104" i="12"/>
  <c r="CU103" i="12"/>
  <c r="CR100" i="12"/>
  <c r="CQ99" i="12"/>
  <c r="CN96" i="12"/>
  <c r="CM95" i="12"/>
  <c r="CJ92" i="12"/>
  <c r="CI91" i="12"/>
  <c r="CT102" i="12"/>
  <c r="CS101" i="12"/>
  <c r="CP98" i="12"/>
  <c r="CO97" i="12"/>
  <c r="CL94" i="12"/>
  <c r="CK93" i="12"/>
  <c r="CH90" i="12"/>
  <c r="CG89" i="12"/>
  <c r="CD86" i="12"/>
  <c r="CC85" i="12"/>
  <c r="BZ82" i="12"/>
  <c r="BY81" i="12"/>
  <c r="CF88" i="12"/>
  <c r="CE87" i="12"/>
  <c r="CB84" i="12"/>
  <c r="CA83" i="12"/>
  <c r="BX80" i="12"/>
  <c r="AV52" i="12"/>
  <c r="AU51" i="12"/>
  <c r="AR48" i="12"/>
  <c r="AQ47" i="12"/>
  <c r="AN44" i="12"/>
  <c r="AM43" i="12"/>
  <c r="AJ40" i="12"/>
  <c r="AI39" i="12"/>
  <c r="AF36" i="12"/>
  <c r="AE35" i="12"/>
  <c r="AB32" i="12"/>
  <c r="AA31" i="12"/>
  <c r="X28" i="12"/>
  <c r="W27" i="12"/>
  <c r="T24" i="12"/>
  <c r="S23" i="12"/>
  <c r="P20" i="12"/>
  <c r="O19" i="12"/>
  <c r="L16" i="12"/>
  <c r="K15" i="12"/>
  <c r="H12" i="12"/>
  <c r="G11" i="12"/>
  <c r="AW53" i="12"/>
  <c r="AT50" i="12"/>
  <c r="AS49" i="12"/>
  <c r="AP46" i="12"/>
  <c r="AO45" i="12"/>
  <c r="AL42" i="12"/>
  <c r="AK41" i="12"/>
  <c r="AH38" i="12"/>
  <c r="AG37" i="12"/>
  <c r="AD34" i="12"/>
  <c r="AC33" i="12"/>
  <c r="Z30" i="12"/>
  <c r="Y29" i="12"/>
  <c r="V26" i="12"/>
  <c r="U25" i="12"/>
  <c r="R22" i="12"/>
  <c r="Q21" i="12"/>
  <c r="N18" i="12"/>
  <c r="M17" i="12"/>
  <c r="J14" i="12"/>
  <c r="I13" i="12"/>
  <c r="DG114" i="12"/>
  <c r="DF113" i="12"/>
  <c r="DE112" i="12"/>
  <c r="DD111" i="12"/>
  <c r="DA108" i="12"/>
  <c r="CZ107" i="12"/>
  <c r="DC110" i="12"/>
  <c r="DB109" i="12"/>
  <c r="CY106" i="12"/>
  <c r="CX105" i="12"/>
  <c r="CU102" i="12"/>
  <c r="CT101" i="12"/>
  <c r="CQ98" i="12"/>
  <c r="CP97" i="12"/>
  <c r="CM94" i="12"/>
  <c r="CL93" i="12"/>
  <c r="CW104" i="12"/>
  <c r="CV103" i="12"/>
  <c r="CS100" i="12"/>
  <c r="CR99" i="12"/>
  <c r="CO96" i="12"/>
  <c r="CN95" i="12"/>
  <c r="CK92" i="12"/>
  <c r="CJ91" i="12"/>
  <c r="CG88" i="12"/>
  <c r="CF87" i="12"/>
  <c r="CC84" i="12"/>
  <c r="CB83" i="12"/>
  <c r="BY80" i="12"/>
  <c r="BX79" i="12"/>
  <c r="CI90" i="12"/>
  <c r="CH89" i="12"/>
  <c r="CE86" i="12"/>
  <c r="CD85" i="12"/>
  <c r="CA82" i="12"/>
  <c r="BZ81" i="12"/>
  <c r="AU50" i="12"/>
  <c r="AT49" i="12"/>
  <c r="AQ46" i="12"/>
  <c r="AP45" i="12"/>
  <c r="AM42" i="12"/>
  <c r="AL41" i="12"/>
  <c r="AI38" i="12"/>
  <c r="AH37" i="12"/>
  <c r="AE34" i="12"/>
  <c r="AD33" i="12"/>
  <c r="AA30" i="12"/>
  <c r="Z29" i="12"/>
  <c r="W26" i="12"/>
  <c r="V25" i="12"/>
  <c r="S22" i="12"/>
  <c r="R21" i="12"/>
  <c r="O18" i="12"/>
  <c r="N17" i="12"/>
  <c r="K14" i="12"/>
  <c r="J13" i="12"/>
  <c r="G10" i="12"/>
  <c r="I12" i="12"/>
  <c r="H11" i="12"/>
  <c r="AW52" i="12"/>
  <c r="AV51" i="12"/>
  <c r="AS48" i="12"/>
  <c r="AR47" i="12"/>
  <c r="AO44" i="12"/>
  <c r="AN43" i="12"/>
  <c r="AK40" i="12"/>
  <c r="AJ39" i="12"/>
  <c r="AG36" i="12"/>
  <c r="AF35" i="12"/>
  <c r="AC32" i="12"/>
  <c r="AB31" i="12"/>
  <c r="Y28" i="12"/>
  <c r="X27" i="12"/>
  <c r="U24" i="12"/>
  <c r="T23" i="12"/>
  <c r="Q20" i="12"/>
  <c r="P19" i="12"/>
  <c r="M16" i="12"/>
  <c r="L15" i="12"/>
  <c r="DG111" i="12"/>
  <c r="DF110" i="12"/>
  <c r="DE109" i="12"/>
  <c r="DB106" i="12"/>
  <c r="DA105" i="12"/>
  <c r="DD108" i="12"/>
  <c r="DC107" i="12"/>
  <c r="CZ104" i="12"/>
  <c r="CY103" i="12"/>
  <c r="CV100" i="12"/>
  <c r="CU99" i="12"/>
  <c r="CR96" i="12"/>
  <c r="CQ95" i="12"/>
  <c r="CN92" i="12"/>
  <c r="CM91" i="12"/>
  <c r="CX102" i="12"/>
  <c r="CW101" i="12"/>
  <c r="CT98" i="12"/>
  <c r="CS97" i="12"/>
  <c r="CP94" i="12"/>
  <c r="CO93" i="12"/>
  <c r="CL90" i="12"/>
  <c r="CK89" i="12"/>
  <c r="CH86" i="12"/>
  <c r="CG85" i="12"/>
  <c r="CD82" i="12"/>
  <c r="CC81" i="12"/>
  <c r="BZ78" i="12"/>
  <c r="BY77" i="12"/>
  <c r="CJ88" i="12"/>
  <c r="CI87" i="12"/>
  <c r="CF84" i="12"/>
  <c r="CE83" i="12"/>
  <c r="CB80" i="12"/>
  <c r="CA79" i="12"/>
  <c r="BX76" i="12"/>
  <c r="AV48" i="12"/>
  <c r="AU47" i="12"/>
  <c r="AR44" i="12"/>
  <c r="AQ43" i="12"/>
  <c r="AN40" i="12"/>
  <c r="AM39" i="12"/>
  <c r="AJ36" i="12"/>
  <c r="AI35" i="12"/>
  <c r="AF32" i="12"/>
  <c r="AE31" i="12"/>
  <c r="AB28" i="12"/>
  <c r="AA27" i="12"/>
  <c r="X24" i="12"/>
  <c r="W23" i="12"/>
  <c r="T20" i="12"/>
  <c r="S19" i="12"/>
  <c r="P16" i="12"/>
  <c r="O15" i="12"/>
  <c r="L12" i="12"/>
  <c r="K11" i="12"/>
  <c r="H8" i="12"/>
  <c r="G7" i="12"/>
  <c r="J10" i="12"/>
  <c r="AW49" i="12"/>
  <c r="AT46" i="12"/>
  <c r="AS45" i="12"/>
  <c r="AP42" i="12"/>
  <c r="AO41" i="12"/>
  <c r="AL38" i="12"/>
  <c r="AK37" i="12"/>
  <c r="AH34" i="12"/>
  <c r="AG33" i="12"/>
  <c r="AD30" i="12"/>
  <c r="AC29" i="12"/>
  <c r="Z26" i="12"/>
  <c r="Y25" i="12"/>
  <c r="V22" i="12"/>
  <c r="U21" i="12"/>
  <c r="R18" i="12"/>
  <c r="Q17" i="12"/>
  <c r="N14" i="12"/>
  <c r="M13" i="12"/>
  <c r="I9" i="12"/>
  <c r="AW116" i="12"/>
  <c r="AV115" i="12"/>
  <c r="AU114" i="12"/>
  <c r="AT113" i="12"/>
  <c r="AS112" i="12"/>
  <c r="AO108" i="12"/>
  <c r="AN107" i="12"/>
  <c r="AR111" i="12"/>
  <c r="AQ110" i="12"/>
  <c r="AP109" i="12"/>
  <c r="AM106" i="12"/>
  <c r="AL105" i="12"/>
  <c r="AI102" i="12"/>
  <c r="AH101" i="12"/>
  <c r="AE98" i="12"/>
  <c r="AD97" i="12"/>
  <c r="AA94" i="12"/>
  <c r="Z93" i="12"/>
  <c r="AK104" i="12"/>
  <c r="AJ103" i="12"/>
  <c r="AG100" i="12"/>
  <c r="AF99" i="12"/>
  <c r="AC96" i="12"/>
  <c r="AB95" i="12"/>
  <c r="Y92" i="12"/>
  <c r="X91" i="12"/>
  <c r="U88" i="12"/>
  <c r="T87" i="12"/>
  <c r="Q84" i="12"/>
  <c r="P83" i="12"/>
  <c r="M80" i="12"/>
  <c r="L79" i="12"/>
  <c r="I76" i="12"/>
  <c r="H75" i="12"/>
  <c r="W90" i="12"/>
  <c r="V89" i="12"/>
  <c r="S86" i="12"/>
  <c r="R85" i="12"/>
  <c r="O82" i="12"/>
  <c r="N81" i="12"/>
  <c r="K78" i="12"/>
  <c r="J77" i="12"/>
  <c r="G74" i="12"/>
  <c r="AW120" i="12"/>
  <c r="AV119" i="12"/>
  <c r="AU118" i="12"/>
  <c r="AT117" i="12"/>
  <c r="AS116" i="12"/>
  <c r="AR115" i="12"/>
  <c r="AQ114" i="12"/>
  <c r="AP113" i="12"/>
  <c r="AO112" i="12"/>
  <c r="AK108" i="12"/>
  <c r="AJ107" i="12"/>
  <c r="AN111" i="12"/>
  <c r="AM110" i="12"/>
  <c r="AL109" i="12"/>
  <c r="AI106" i="12"/>
  <c r="AH105" i="12"/>
  <c r="AE102" i="12"/>
  <c r="AD101" i="12"/>
  <c r="AA98" i="12"/>
  <c r="Z97" i="12"/>
  <c r="W94" i="12"/>
  <c r="V93" i="12"/>
  <c r="AG104" i="12"/>
  <c r="AF103" i="12"/>
  <c r="AC100" i="12"/>
  <c r="AB99" i="12"/>
  <c r="Y96" i="12"/>
  <c r="X95" i="12"/>
  <c r="U92" i="12"/>
  <c r="T91" i="12"/>
  <c r="Q88" i="12"/>
  <c r="P87" i="12"/>
  <c r="M84" i="12"/>
  <c r="L83" i="12"/>
  <c r="I80" i="12"/>
  <c r="H79" i="12"/>
  <c r="S90" i="12"/>
  <c r="R89" i="12"/>
  <c r="O86" i="12"/>
  <c r="N85" i="12"/>
  <c r="K82" i="12"/>
  <c r="J81" i="12"/>
  <c r="G78" i="12"/>
  <c r="AW124" i="12"/>
  <c r="AV123" i="12"/>
  <c r="AU122" i="12"/>
  <c r="AT121" i="12"/>
  <c r="AS120" i="12"/>
  <c r="AR119" i="12"/>
  <c r="AQ118" i="12"/>
  <c r="AP117" i="12"/>
  <c r="AO116" i="12"/>
  <c r="AN115" i="12"/>
  <c r="AM114" i="12"/>
  <c r="AL113" i="12"/>
  <c r="AK112" i="12"/>
  <c r="AG108" i="12"/>
  <c r="AF107" i="12"/>
  <c r="AJ111" i="12"/>
  <c r="AI110" i="12"/>
  <c r="AH109" i="12"/>
  <c r="AE106" i="12"/>
  <c r="AD105" i="12"/>
  <c r="AA102" i="12"/>
  <c r="Z101" i="12"/>
  <c r="W98" i="12"/>
  <c r="V97" i="12"/>
  <c r="S94" i="12"/>
  <c r="R93" i="12"/>
  <c r="AC104" i="12"/>
  <c r="AB103" i="12"/>
  <c r="Y100" i="12"/>
  <c r="X99" i="12"/>
  <c r="U96" i="12"/>
  <c r="T95" i="12"/>
  <c r="Q92" i="12"/>
  <c r="P91" i="12"/>
  <c r="M88" i="12"/>
  <c r="L87" i="12"/>
  <c r="I84" i="12"/>
  <c r="H83" i="12"/>
  <c r="O90" i="12"/>
  <c r="N89" i="12"/>
  <c r="K86" i="12"/>
  <c r="J85" i="12"/>
  <c r="G82" i="12"/>
  <c r="AW128" i="12"/>
  <c r="AV127" i="12"/>
  <c r="AU126" i="12"/>
  <c r="AT125" i="12"/>
  <c r="AS124" i="12"/>
  <c r="AR123" i="12"/>
  <c r="AQ122" i="12"/>
  <c r="AP121" i="12"/>
  <c r="AO120" i="12"/>
  <c r="AN119" i="12"/>
  <c r="AM118" i="12"/>
  <c r="AL117" i="12"/>
  <c r="AK116" i="12"/>
  <c r="AJ115" i="12"/>
  <c r="AI114" i="12"/>
  <c r="AH113" i="12"/>
  <c r="AG112" i="12"/>
  <c r="AC108" i="12"/>
  <c r="AB107" i="12"/>
  <c r="AF111" i="12"/>
  <c r="AE110" i="12"/>
  <c r="AD109" i="12"/>
  <c r="AA106" i="12"/>
  <c r="Z105" i="12"/>
  <c r="W102" i="12"/>
  <c r="V101" i="12"/>
  <c r="S98" i="12"/>
  <c r="R97" i="12"/>
  <c r="O94" i="12"/>
  <c r="N93" i="12"/>
  <c r="Y104" i="12"/>
  <c r="X103" i="12"/>
  <c r="U100" i="12"/>
  <c r="T99" i="12"/>
  <c r="Q96" i="12"/>
  <c r="P95" i="12"/>
  <c r="M92" i="12"/>
  <c r="L91" i="12"/>
  <c r="I88" i="12"/>
  <c r="H87" i="12"/>
  <c r="K90" i="12"/>
  <c r="J89" i="12"/>
  <c r="G86" i="12"/>
  <c r="AT129" i="12"/>
  <c r="AS128" i="12"/>
  <c r="AR127" i="12"/>
  <c r="AQ126" i="12"/>
  <c r="AP125" i="12"/>
  <c r="AO124" i="12"/>
  <c r="AN123" i="12"/>
  <c r="AM122" i="12"/>
  <c r="AL121" i="12"/>
  <c r="AK120" i="12"/>
  <c r="AJ119" i="12"/>
  <c r="AI118" i="12"/>
  <c r="AH117" i="12"/>
  <c r="AG116" i="12"/>
  <c r="AF115" i="12"/>
  <c r="AE114" i="12"/>
  <c r="AD113" i="12"/>
  <c r="AC112" i="12"/>
  <c r="Y108" i="12"/>
  <c r="X107" i="12"/>
  <c r="AB111" i="12"/>
  <c r="AA110" i="12"/>
  <c r="Z109" i="12"/>
  <c r="W106" i="12"/>
  <c r="V105" i="12"/>
  <c r="S102" i="12"/>
  <c r="R101" i="12"/>
  <c r="O98" i="12"/>
  <c r="N97" i="12"/>
  <c r="K94" i="12"/>
  <c r="J93" i="12"/>
  <c r="U104" i="12"/>
  <c r="T103" i="12"/>
  <c r="Q100" i="12"/>
  <c r="P99" i="12"/>
  <c r="M96" i="12"/>
  <c r="L95" i="12"/>
  <c r="I92" i="12"/>
  <c r="H91" i="12"/>
  <c r="G90" i="12"/>
  <c r="AW118" i="12"/>
  <c r="AV117" i="12"/>
  <c r="AU116" i="12"/>
  <c r="AT115" i="12"/>
  <c r="AS114" i="12"/>
  <c r="AR113" i="12"/>
  <c r="AQ112" i="12"/>
  <c r="AM108" i="12"/>
  <c r="AL107" i="12"/>
  <c r="AP111" i="12"/>
  <c r="AO110" i="12"/>
  <c r="AN109" i="12"/>
  <c r="AK106" i="12"/>
  <c r="AG102" i="12"/>
  <c r="AF101" i="12"/>
  <c r="AC98" i="12"/>
  <c r="AB97" i="12"/>
  <c r="Y94" i="12"/>
  <c r="X93" i="12"/>
  <c r="AJ105" i="12"/>
  <c r="AI104" i="12"/>
  <c r="AH103" i="12"/>
  <c r="AE100" i="12"/>
  <c r="AD99" i="12"/>
  <c r="AA96" i="12"/>
  <c r="Z95" i="12"/>
  <c r="W92" i="12"/>
  <c r="V91" i="12"/>
  <c r="S88" i="12"/>
  <c r="R87" i="12"/>
  <c r="O84" i="12"/>
  <c r="N83" i="12"/>
  <c r="K80" i="12"/>
  <c r="J79" i="12"/>
  <c r="G76" i="12"/>
  <c r="U90" i="12"/>
  <c r="T89" i="12"/>
  <c r="Q86" i="12"/>
  <c r="P85" i="12"/>
  <c r="M82" i="12"/>
  <c r="L81" i="12"/>
  <c r="I78" i="12"/>
  <c r="H77" i="12"/>
  <c r="AW122" i="12"/>
  <c r="AV121" i="12"/>
  <c r="AU120" i="12"/>
  <c r="AT119" i="12"/>
  <c r="AS118" i="12"/>
  <c r="AR117" i="12"/>
  <c r="AQ116" i="12"/>
  <c r="AP115" i="12"/>
  <c r="AO114" i="12"/>
  <c r="AN113" i="12"/>
  <c r="AM112" i="12"/>
  <c r="AI108" i="12"/>
  <c r="AH107" i="12"/>
  <c r="AL111" i="12"/>
  <c r="AK110" i="12"/>
  <c r="AJ109" i="12"/>
  <c r="AG106" i="12"/>
  <c r="AC102" i="12"/>
  <c r="AB101" i="12"/>
  <c r="Y98" i="12"/>
  <c r="X97" i="12"/>
  <c r="U94" i="12"/>
  <c r="T93" i="12"/>
  <c r="AF105" i="12"/>
  <c r="AE104" i="12"/>
  <c r="AD103" i="12"/>
  <c r="AA100" i="12"/>
  <c r="Z99" i="12"/>
  <c r="W96" i="12"/>
  <c r="V95" i="12"/>
  <c r="S92" i="12"/>
  <c r="R91" i="12"/>
  <c r="O88" i="12"/>
  <c r="N87" i="12"/>
  <c r="K84" i="12"/>
  <c r="J83" i="12"/>
  <c r="G80" i="12"/>
  <c r="Q90" i="12"/>
  <c r="P89" i="12"/>
  <c r="M86" i="12"/>
  <c r="L85" i="12"/>
  <c r="I82" i="12"/>
  <c r="H81" i="12"/>
  <c r="AW126" i="12"/>
  <c r="AV125" i="12"/>
  <c r="AU124" i="12"/>
  <c r="AT123" i="12"/>
  <c r="AS122" i="12"/>
  <c r="AR121" i="12"/>
  <c r="AQ120" i="12"/>
  <c r="AP119" i="12"/>
  <c r="AO118" i="12"/>
  <c r="AN117" i="12"/>
  <c r="AM116" i="12"/>
  <c r="AL115" i="12"/>
  <c r="AK114" i="12"/>
  <c r="AJ113" i="12"/>
  <c r="AI112" i="12"/>
  <c r="AE108" i="12"/>
  <c r="AD107" i="12"/>
  <c r="AH111" i="12"/>
  <c r="AG110" i="12"/>
  <c r="AF109" i="12"/>
  <c r="AC106" i="12"/>
  <c r="Y102" i="12"/>
  <c r="X101" i="12"/>
  <c r="U98" i="12"/>
  <c r="T97" i="12"/>
  <c r="Q94" i="12"/>
  <c r="P93" i="12"/>
  <c r="AB105" i="12"/>
  <c r="AA104" i="12"/>
  <c r="Z103" i="12"/>
  <c r="W100" i="12"/>
  <c r="V99" i="12"/>
  <c r="S96" i="12"/>
  <c r="R95" i="12"/>
  <c r="O92" i="12"/>
  <c r="N91" i="12"/>
  <c r="K88" i="12"/>
  <c r="J87" i="12"/>
  <c r="G84" i="12"/>
  <c r="M90" i="12"/>
  <c r="L89" i="12"/>
  <c r="I86" i="12"/>
  <c r="H85" i="12"/>
  <c r="AV129" i="12"/>
  <c r="AU128" i="12"/>
  <c r="AT127" i="12"/>
  <c r="AS126" i="12"/>
  <c r="AR125" i="12"/>
  <c r="AQ124" i="12"/>
  <c r="AP123" i="12"/>
  <c r="AO122" i="12"/>
  <c r="AN121" i="12"/>
  <c r="AM120" i="12"/>
  <c r="AL119" i="12"/>
  <c r="AK118" i="12"/>
  <c r="AJ117" i="12"/>
  <c r="AI116" i="12"/>
  <c r="AH115" i="12"/>
  <c r="AG114" i="12"/>
  <c r="AF113" i="12"/>
  <c r="AE112" i="12"/>
  <c r="AA108" i="12"/>
  <c r="Z107" i="12"/>
  <c r="AD111" i="12"/>
  <c r="AC110" i="12"/>
  <c r="AB109" i="12"/>
  <c r="Y106" i="12"/>
  <c r="X105" i="12"/>
  <c r="U102" i="12"/>
  <c r="T101" i="12"/>
  <c r="Q98" i="12"/>
  <c r="P97" i="12"/>
  <c r="M94" i="12"/>
  <c r="L93" i="12"/>
  <c r="W104" i="12"/>
  <c r="V103" i="12"/>
  <c r="S100" i="12"/>
  <c r="R99" i="12"/>
  <c r="O96" i="12"/>
  <c r="N95" i="12"/>
  <c r="K92" i="12"/>
  <c r="J91" i="12"/>
  <c r="G88" i="12"/>
  <c r="I90" i="12"/>
  <c r="H89" i="12"/>
  <c r="AR129" i="12"/>
  <c r="AQ128" i="12"/>
  <c r="AP127" i="12"/>
  <c r="AO126" i="12"/>
  <c r="AN125" i="12"/>
  <c r="AM124" i="12"/>
  <c r="AL123" i="12"/>
  <c r="AK122" i="12"/>
  <c r="AJ121" i="12"/>
  <c r="AI120" i="12"/>
  <c r="AH119" i="12"/>
  <c r="AG118" i="12"/>
  <c r="AF117" i="12"/>
  <c r="AE116" i="12"/>
  <c r="AD115" i="12"/>
  <c r="AC114" i="12"/>
  <c r="AB113" i="12"/>
  <c r="AA112" i="12"/>
  <c r="W108" i="12"/>
  <c r="V107" i="12"/>
  <c r="Z111" i="12"/>
  <c r="Y110" i="12"/>
  <c r="X109" i="12"/>
  <c r="U106" i="12"/>
  <c r="T105" i="12"/>
  <c r="Q102" i="12"/>
  <c r="P101" i="12"/>
  <c r="M98" i="12"/>
  <c r="L97" i="12"/>
  <c r="I94" i="12"/>
  <c r="H93" i="12"/>
  <c r="S104" i="12"/>
  <c r="R103" i="12"/>
  <c r="O100" i="12"/>
  <c r="N99" i="12"/>
  <c r="K96" i="12"/>
  <c r="J95" i="12"/>
  <c r="G92" i="12"/>
  <c r="AN129" i="12"/>
  <c r="AM128" i="12"/>
  <c r="AL127" i="12"/>
  <c r="AK126" i="12"/>
  <c r="AJ125" i="12"/>
  <c r="AI124" i="12"/>
  <c r="AH123" i="12"/>
  <c r="AG122" i="12"/>
  <c r="AF121" i="12"/>
  <c r="AE120" i="12"/>
  <c r="AD119" i="12"/>
  <c r="AC118" i="12"/>
  <c r="AB117" i="12"/>
  <c r="AA116" i="12"/>
  <c r="Z115" i="12"/>
  <c r="Y114" i="12"/>
  <c r="X113" i="12"/>
  <c r="W112" i="12"/>
  <c r="S108" i="12"/>
  <c r="R107" i="12"/>
  <c r="V111" i="12"/>
  <c r="U110" i="12"/>
  <c r="T109" i="12"/>
  <c r="Q106" i="12"/>
  <c r="P105" i="12"/>
  <c r="M102" i="12"/>
  <c r="L101" i="12"/>
  <c r="I98" i="12"/>
  <c r="H97" i="12"/>
  <c r="O104" i="12"/>
  <c r="N103" i="12"/>
  <c r="K100" i="12"/>
  <c r="J99" i="12"/>
  <c r="G96" i="12"/>
  <c r="AJ129" i="12"/>
  <c r="AI128" i="12"/>
  <c r="AH127" i="12"/>
  <c r="AG126" i="12"/>
  <c r="AF125" i="12"/>
  <c r="AE124" i="12"/>
  <c r="AD123" i="12"/>
  <c r="AC122" i="12"/>
  <c r="AB121" i="12"/>
  <c r="AA120" i="12"/>
  <c r="Z119" i="12"/>
  <c r="Y118" i="12"/>
  <c r="X117" i="12"/>
  <c r="W116" i="12"/>
  <c r="V115" i="12"/>
  <c r="U114" i="12"/>
  <c r="T113" i="12"/>
  <c r="S112" i="12"/>
  <c r="O108" i="12"/>
  <c r="N107" i="12"/>
  <c r="R111" i="12"/>
  <c r="Q110" i="12"/>
  <c r="P109" i="12"/>
  <c r="M106" i="12"/>
  <c r="L105" i="12"/>
  <c r="I102" i="12"/>
  <c r="H101" i="12"/>
  <c r="K104" i="12"/>
  <c r="J103" i="12"/>
  <c r="G100" i="12"/>
  <c r="AF129" i="12"/>
  <c r="AE128" i="12"/>
  <c r="AD127" i="12"/>
  <c r="AC126" i="12"/>
  <c r="AB125" i="12"/>
  <c r="AA124" i="12"/>
  <c r="Z123" i="12"/>
  <c r="Y122" i="12"/>
  <c r="X121" i="12"/>
  <c r="W120" i="12"/>
  <c r="V119" i="12"/>
  <c r="U118" i="12"/>
  <c r="T117" i="12"/>
  <c r="S116" i="12"/>
  <c r="R115" i="12"/>
  <c r="Q114" i="12"/>
  <c r="P113" i="12"/>
  <c r="O112" i="12"/>
  <c r="K108" i="12"/>
  <c r="J107" i="12"/>
  <c r="N111" i="12"/>
  <c r="M110" i="12"/>
  <c r="L109" i="12"/>
  <c r="I106" i="12"/>
  <c r="H105" i="12"/>
  <c r="G104" i="12"/>
  <c r="AP129" i="12"/>
  <c r="AO128" i="12"/>
  <c r="AN127" i="12"/>
  <c r="AM126" i="12"/>
  <c r="AL125" i="12"/>
  <c r="AK124" i="12"/>
  <c r="AJ123" i="12"/>
  <c r="AI122" i="12"/>
  <c r="AH121" i="12"/>
  <c r="AG120" i="12"/>
  <c r="AF119" i="12"/>
  <c r="AE118" i="12"/>
  <c r="AD117" i="12"/>
  <c r="AC116" i="12"/>
  <c r="AB115" i="12"/>
  <c r="AA114" i="12"/>
  <c r="Z113" i="12"/>
  <c r="Y112" i="12"/>
  <c r="U108" i="12"/>
  <c r="T107" i="12"/>
  <c r="X111" i="12"/>
  <c r="W110" i="12"/>
  <c r="V109" i="12"/>
  <c r="S106" i="12"/>
  <c r="R105" i="12"/>
  <c r="O102" i="12"/>
  <c r="N101" i="12"/>
  <c r="K98" i="12"/>
  <c r="J97" i="12"/>
  <c r="G94" i="12"/>
  <c r="Q104" i="12"/>
  <c r="P103" i="12"/>
  <c r="M100" i="12"/>
  <c r="L99" i="12"/>
  <c r="I96" i="12"/>
  <c r="H95" i="12"/>
  <c r="AL129" i="12"/>
  <c r="AK128" i="12"/>
  <c r="AJ127" i="12"/>
  <c r="AI126" i="12"/>
  <c r="AH125" i="12"/>
  <c r="AG124" i="12"/>
  <c r="AF123" i="12"/>
  <c r="AE122" i="12"/>
  <c r="AD121" i="12"/>
  <c r="AC120" i="12"/>
  <c r="AB119" i="12"/>
  <c r="AA118" i="12"/>
  <c r="Z117" i="12"/>
  <c r="Y116" i="12"/>
  <c r="X115" i="12"/>
  <c r="W114" i="12"/>
  <c r="V113" i="12"/>
  <c r="U112" i="12"/>
  <c r="Q108" i="12"/>
  <c r="P107" i="12"/>
  <c r="T111" i="12"/>
  <c r="S110" i="12"/>
  <c r="R109" i="12"/>
  <c r="O106" i="12"/>
  <c r="N105" i="12"/>
  <c r="K102" i="12"/>
  <c r="J101" i="12"/>
  <c r="G98" i="12"/>
  <c r="M104" i="12"/>
  <c r="L103" i="12"/>
  <c r="I100" i="12"/>
  <c r="H99" i="12"/>
  <c r="AH129" i="12"/>
  <c r="AG128" i="12"/>
  <c r="AF127" i="12"/>
  <c r="AE126" i="12"/>
  <c r="AD125" i="12"/>
  <c r="AC124" i="12"/>
  <c r="AB123" i="12"/>
  <c r="AA122" i="12"/>
  <c r="Z121" i="12"/>
  <c r="Y120" i="12"/>
  <c r="X119" i="12"/>
  <c r="W118" i="12"/>
  <c r="V117" i="12"/>
  <c r="U116" i="12"/>
  <c r="T115" i="12"/>
  <c r="S114" i="12"/>
  <c r="R113" i="12"/>
  <c r="Q112" i="12"/>
  <c r="M108" i="12"/>
  <c r="L107" i="12"/>
  <c r="P111" i="12"/>
  <c r="O110" i="12"/>
  <c r="N109" i="12"/>
  <c r="K106" i="12"/>
  <c r="J105" i="12"/>
  <c r="G102" i="12"/>
  <c r="I104" i="12"/>
  <c r="H103" i="12"/>
  <c r="AD129" i="12"/>
  <c r="AC128" i="12"/>
  <c r="AB127" i="12"/>
  <c r="AA126" i="12"/>
  <c r="Z125" i="12"/>
  <c r="Y124" i="12"/>
  <c r="X123" i="12"/>
  <c r="W122" i="12"/>
  <c r="V121" i="12"/>
  <c r="U120" i="12"/>
  <c r="T119" i="12"/>
  <c r="S118" i="12"/>
  <c r="R117" i="12"/>
  <c r="Q116" i="12"/>
  <c r="P115" i="12"/>
  <c r="O114" i="12"/>
  <c r="N113" i="12"/>
  <c r="M112" i="12"/>
  <c r="I108" i="12"/>
  <c r="H107" i="12"/>
  <c r="L111" i="12"/>
  <c r="K110" i="12"/>
  <c r="J109" i="12"/>
  <c r="G106" i="12"/>
  <c r="AA128" i="12"/>
  <c r="Z127" i="12"/>
  <c r="Y126" i="12"/>
  <c r="X125" i="12"/>
  <c r="W124" i="12"/>
  <c r="V123" i="12"/>
  <c r="U122" i="12"/>
  <c r="T121" i="12"/>
  <c r="S120" i="12"/>
  <c r="R119" i="12"/>
  <c r="Q118" i="12"/>
  <c r="P117" i="12"/>
  <c r="O116" i="12"/>
  <c r="N115" i="12"/>
  <c r="M114" i="12"/>
  <c r="L113" i="12"/>
  <c r="K112" i="12"/>
  <c r="G108" i="12"/>
  <c r="J111" i="12"/>
  <c r="I110" i="12"/>
  <c r="H109" i="12"/>
  <c r="AU108" i="12"/>
  <c r="AT107" i="12"/>
  <c r="AW110" i="12"/>
  <c r="AV109" i="12"/>
  <c r="AS106" i="12"/>
  <c r="AR105" i="12"/>
  <c r="AO102" i="12"/>
  <c r="AN101" i="12"/>
  <c r="AK98" i="12"/>
  <c r="AJ97" i="12"/>
  <c r="AG94" i="12"/>
  <c r="AF93" i="12"/>
  <c r="AQ104" i="12"/>
  <c r="AP103" i="12"/>
  <c r="AM100" i="12"/>
  <c r="AL99" i="12"/>
  <c r="AI96" i="12"/>
  <c r="AH95" i="12"/>
  <c r="AE92" i="12"/>
  <c r="AD91" i="12"/>
  <c r="AA88" i="12"/>
  <c r="Z87" i="12"/>
  <c r="W84" i="12"/>
  <c r="V83" i="12"/>
  <c r="S80" i="12"/>
  <c r="R79" i="12"/>
  <c r="O76" i="12"/>
  <c r="N75" i="12"/>
  <c r="AC90" i="12"/>
  <c r="AB89" i="12"/>
  <c r="Y86" i="12"/>
  <c r="X85" i="12"/>
  <c r="U82" i="12"/>
  <c r="T81" i="12"/>
  <c r="Q78" i="12"/>
  <c r="P77" i="12"/>
  <c r="M74" i="12"/>
  <c r="L73" i="12"/>
  <c r="I70" i="12"/>
  <c r="H69" i="12"/>
  <c r="K72" i="12"/>
  <c r="J71" i="12"/>
  <c r="G68" i="12"/>
  <c r="AW106" i="12"/>
  <c r="AV105" i="12"/>
  <c r="AS102" i="12"/>
  <c r="AR101" i="12"/>
  <c r="AO98" i="12"/>
  <c r="AN97" i="12"/>
  <c r="AK94" i="12"/>
  <c r="AJ93" i="12"/>
  <c r="AU104" i="12"/>
  <c r="AT103" i="12"/>
  <c r="AQ100" i="12"/>
  <c r="AP99" i="12"/>
  <c r="AM96" i="12"/>
  <c r="AL95" i="12"/>
  <c r="AI92" i="12"/>
  <c r="AH91" i="12"/>
  <c r="AE88" i="12"/>
  <c r="AD87" i="12"/>
  <c r="AA84" i="12"/>
  <c r="Z83" i="12"/>
  <c r="W80" i="12"/>
  <c r="V79" i="12"/>
  <c r="S76" i="12"/>
  <c r="R75" i="12"/>
  <c r="AG90" i="12"/>
  <c r="AF89" i="12"/>
  <c r="AC86" i="12"/>
  <c r="AB85" i="12"/>
  <c r="Y82" i="12"/>
  <c r="X81" i="12"/>
  <c r="U78" i="12"/>
  <c r="T77" i="12"/>
  <c r="Q74" i="12"/>
  <c r="P73" i="12"/>
  <c r="M70" i="12"/>
  <c r="L69" i="12"/>
  <c r="I66" i="12"/>
  <c r="H65" i="12"/>
  <c r="O72" i="12"/>
  <c r="N71" i="12"/>
  <c r="K68" i="12"/>
  <c r="J67" i="12"/>
  <c r="G64" i="12"/>
  <c r="BX129" i="12"/>
  <c r="AW102" i="12"/>
  <c r="AV101" i="12"/>
  <c r="AS98" i="12"/>
  <c r="AR97" i="12"/>
  <c r="AO94" i="12"/>
  <c r="AN93" i="12"/>
  <c r="AU100" i="12"/>
  <c r="AT99" i="12"/>
  <c r="AQ96" i="12"/>
  <c r="AP95" i="12"/>
  <c r="AM92" i="12"/>
  <c r="AL91" i="12"/>
  <c r="AI88" i="12"/>
  <c r="AH87" i="12"/>
  <c r="AE84" i="12"/>
  <c r="AD83" i="12"/>
  <c r="AA80" i="12"/>
  <c r="Z79" i="12"/>
  <c r="W76" i="12"/>
  <c r="V75" i="12"/>
  <c r="AK90" i="12"/>
  <c r="AJ89" i="12"/>
  <c r="AG86" i="12"/>
  <c r="AF85" i="12"/>
  <c r="AC82" i="12"/>
  <c r="AB81" i="12"/>
  <c r="Y78" i="12"/>
  <c r="X77" i="12"/>
  <c r="U74" i="12"/>
  <c r="T73" i="12"/>
  <c r="Q70" i="12"/>
  <c r="P69" i="12"/>
  <c r="M66" i="12"/>
  <c r="L65" i="12"/>
  <c r="I62" i="12"/>
  <c r="H61" i="12"/>
  <c r="S72" i="12"/>
  <c r="R71" i="12"/>
  <c r="O68" i="12"/>
  <c r="N67" i="12"/>
  <c r="K64" i="12"/>
  <c r="J63" i="12"/>
  <c r="G60" i="12"/>
  <c r="CB129" i="12"/>
  <c r="CA128" i="12"/>
  <c r="BZ127" i="12"/>
  <c r="BY126" i="12"/>
  <c r="BX125" i="12"/>
  <c r="AW98" i="12"/>
  <c r="AV97" i="12"/>
  <c r="AS94" i="12"/>
  <c r="AR93" i="12"/>
  <c r="AU96" i="12"/>
  <c r="AT95" i="12"/>
  <c r="AQ92" i="12"/>
  <c r="AP91" i="12"/>
  <c r="AM88" i="12"/>
  <c r="AL87" i="12"/>
  <c r="AI84" i="12"/>
  <c r="AH83" i="12"/>
  <c r="AE80" i="12"/>
  <c r="AD79" i="12"/>
  <c r="AA76" i="12"/>
  <c r="Z75" i="12"/>
  <c r="AO90" i="12"/>
  <c r="AN89" i="12"/>
  <c r="AK86" i="12"/>
  <c r="AJ85" i="12"/>
  <c r="AG82" i="12"/>
  <c r="AF81" i="12"/>
  <c r="AC78" i="12"/>
  <c r="AB77" i="12"/>
  <c r="Y74" i="12"/>
  <c r="X73" i="12"/>
  <c r="U70" i="12"/>
  <c r="T69" i="12"/>
  <c r="Q66" i="12"/>
  <c r="P65" i="12"/>
  <c r="M62" i="12"/>
  <c r="L61" i="12"/>
  <c r="I58" i="12"/>
  <c r="H57" i="12"/>
  <c r="W72" i="12"/>
  <c r="V71" i="12"/>
  <c r="S68" i="12"/>
  <c r="R67" i="12"/>
  <c r="O64" i="12"/>
  <c r="N63" i="12"/>
  <c r="K60" i="12"/>
  <c r="J59" i="12"/>
  <c r="G56" i="12"/>
  <c r="CF129" i="12"/>
  <c r="CE128" i="12"/>
  <c r="CD127" i="12"/>
  <c r="CC126" i="12"/>
  <c r="CB125" i="12"/>
  <c r="CA124" i="12"/>
  <c r="BZ123" i="12"/>
  <c r="BY122" i="12"/>
  <c r="BX121" i="12"/>
  <c r="AW94" i="12"/>
  <c r="AV93" i="12"/>
  <c r="AU92" i="12"/>
  <c r="AT91" i="12"/>
  <c r="AQ88" i="12"/>
  <c r="AP87" i="12"/>
  <c r="AM84" i="12"/>
  <c r="AL83" i="12"/>
  <c r="AI80" i="12"/>
  <c r="AH79" i="12"/>
  <c r="AE76" i="12"/>
  <c r="AD75" i="12"/>
  <c r="AS90" i="12"/>
  <c r="AR89" i="12"/>
  <c r="AO86" i="12"/>
  <c r="AN85" i="12"/>
  <c r="AK82" i="12"/>
  <c r="AJ81" i="12"/>
  <c r="AG78" i="12"/>
  <c r="AF77" i="12"/>
  <c r="AC74" i="12"/>
  <c r="AB73" i="12"/>
  <c r="Y70" i="12"/>
  <c r="X69" i="12"/>
  <c r="U66" i="12"/>
  <c r="T65" i="12"/>
  <c r="Q62" i="12"/>
  <c r="P61" i="12"/>
  <c r="M58" i="12"/>
  <c r="L57" i="12"/>
  <c r="I54" i="12"/>
  <c r="H53" i="12"/>
  <c r="AA72" i="12"/>
  <c r="Z71" i="12"/>
  <c r="W68" i="12"/>
  <c r="V67" i="12"/>
  <c r="S64" i="12"/>
  <c r="R63" i="12"/>
  <c r="O60" i="12"/>
  <c r="N59" i="12"/>
  <c r="K56" i="12"/>
  <c r="J55" i="12"/>
  <c r="G52" i="12"/>
  <c r="CJ129" i="12"/>
  <c r="CI128" i="12"/>
  <c r="CH127" i="12"/>
  <c r="CG126" i="12"/>
  <c r="CF125" i="12"/>
  <c r="CE124" i="12"/>
  <c r="CD123" i="12"/>
  <c r="CC122" i="12"/>
  <c r="CB121" i="12"/>
  <c r="CA120" i="12"/>
  <c r="BZ119" i="12"/>
  <c r="BY118" i="12"/>
  <c r="BX117" i="12"/>
  <c r="AU88" i="12"/>
  <c r="AT87" i="12"/>
  <c r="AQ84" i="12"/>
  <c r="AP83" i="12"/>
  <c r="AM80" i="12"/>
  <c r="AL79" i="12"/>
  <c r="AI76" i="12"/>
  <c r="AH75" i="12"/>
  <c r="AW90" i="12"/>
  <c r="AV89" i="12"/>
  <c r="AS86" i="12"/>
  <c r="AR85" i="12"/>
  <c r="AO82" i="12"/>
  <c r="AN81" i="12"/>
  <c r="AK78" i="12"/>
  <c r="AJ77" i="12"/>
  <c r="AG74" i="12"/>
  <c r="AF73" i="12"/>
  <c r="AC70" i="12"/>
  <c r="AB69" i="12"/>
  <c r="Y66" i="12"/>
  <c r="X65" i="12"/>
  <c r="U62" i="12"/>
  <c r="T61" i="12"/>
  <c r="Q58" i="12"/>
  <c r="P57" i="12"/>
  <c r="M54" i="12"/>
  <c r="L53" i="12"/>
  <c r="I50" i="12"/>
  <c r="H49" i="12"/>
  <c r="AE72" i="12"/>
  <c r="AD71" i="12"/>
  <c r="AA68" i="12"/>
  <c r="Z67" i="12"/>
  <c r="W64" i="12"/>
  <c r="V63" i="12"/>
  <c r="S60" i="12"/>
  <c r="R59" i="12"/>
  <c r="O56" i="12"/>
  <c r="N55" i="12"/>
  <c r="K52" i="12"/>
  <c r="J51" i="12"/>
  <c r="G48" i="12"/>
  <c r="CN129" i="12"/>
  <c r="CM128" i="12"/>
  <c r="CL127" i="12"/>
  <c r="CK126" i="12"/>
  <c r="CJ125" i="12"/>
  <c r="CI124" i="12"/>
  <c r="CH123" i="12"/>
  <c r="CG122" i="12"/>
  <c r="CF121" i="12"/>
  <c r="CE120" i="12"/>
  <c r="CD119" i="12"/>
  <c r="CC118" i="12"/>
  <c r="CB117" i="12"/>
  <c r="CA116" i="12"/>
  <c r="BZ115" i="12"/>
  <c r="BY114" i="12"/>
  <c r="BX113" i="12"/>
  <c r="AU84" i="12"/>
  <c r="AT83" i="12"/>
  <c r="AQ80" i="12"/>
  <c r="AP79" i="12"/>
  <c r="AM76" i="12"/>
  <c r="AL75" i="12"/>
  <c r="AW86" i="12"/>
  <c r="AV85" i="12"/>
  <c r="AS82" i="12"/>
  <c r="AR81" i="12"/>
  <c r="AO78" i="12"/>
  <c r="AN77" i="12"/>
  <c r="AK74" i="12"/>
  <c r="AJ73" i="12"/>
  <c r="AG70" i="12"/>
  <c r="AF69" i="12"/>
  <c r="AC66" i="12"/>
  <c r="AB65" i="12"/>
  <c r="Y62" i="12"/>
  <c r="X61" i="12"/>
  <c r="U58" i="12"/>
  <c r="T57" i="12"/>
  <c r="Q54" i="12"/>
  <c r="P53" i="12"/>
  <c r="M50" i="12"/>
  <c r="L49" i="12"/>
  <c r="I46" i="12"/>
  <c r="H45" i="12"/>
  <c r="AI72" i="12"/>
  <c r="AH71" i="12"/>
  <c r="AE68" i="12"/>
  <c r="AD67" i="12"/>
  <c r="AA64" i="12"/>
  <c r="Z63" i="12"/>
  <c r="W60" i="12"/>
  <c r="V59" i="12"/>
  <c r="S56" i="12"/>
  <c r="R55" i="12"/>
  <c r="O52" i="12"/>
  <c r="N51" i="12"/>
  <c r="K48" i="12"/>
  <c r="J47" i="12"/>
  <c r="G44" i="12"/>
  <c r="CR129" i="12"/>
  <c r="CQ128" i="12"/>
  <c r="CP127" i="12"/>
  <c r="CO126" i="12"/>
  <c r="CN125" i="12"/>
  <c r="CM124" i="12"/>
  <c r="CL123" i="12"/>
  <c r="CK122" i="12"/>
  <c r="CJ121" i="12"/>
  <c r="CI120" i="12"/>
  <c r="CH119" i="12"/>
  <c r="CG118" i="12"/>
  <c r="CF117" i="12"/>
  <c r="CE116" i="12"/>
  <c r="CD115" i="12"/>
  <c r="CC114" i="12"/>
  <c r="CB113" i="12"/>
  <c r="CA112" i="12"/>
  <c r="BZ111" i="12"/>
  <c r="BY110" i="12"/>
  <c r="BX109" i="12"/>
  <c r="AU80" i="12"/>
  <c r="AT79" i="12"/>
  <c r="AQ76" i="12"/>
  <c r="AP75" i="12"/>
  <c r="AW82" i="12"/>
  <c r="AV81" i="12"/>
  <c r="AS78" i="12"/>
  <c r="AR77" i="12"/>
  <c r="AO74" i="12"/>
  <c r="AN73" i="12"/>
  <c r="AK70" i="12"/>
  <c r="AJ69" i="12"/>
  <c r="AG66" i="12"/>
  <c r="AF65" i="12"/>
  <c r="AC62" i="12"/>
  <c r="AB61" i="12"/>
  <c r="Y58" i="12"/>
  <c r="X57" i="12"/>
  <c r="U54" i="12"/>
  <c r="T53" i="12"/>
  <c r="Q50" i="12"/>
  <c r="P49" i="12"/>
  <c r="M46" i="12"/>
  <c r="L45" i="12"/>
  <c r="I42" i="12"/>
  <c r="H41" i="12"/>
  <c r="AM72" i="12"/>
  <c r="AL71" i="12"/>
  <c r="AI68" i="12"/>
  <c r="AH67" i="12"/>
  <c r="AE64" i="12"/>
  <c r="AD63" i="12"/>
  <c r="AA60" i="12"/>
  <c r="Z59" i="12"/>
  <c r="W56" i="12"/>
  <c r="V55" i="12"/>
  <c r="S52" i="12"/>
  <c r="R51" i="12"/>
  <c r="O48" i="12"/>
  <c r="N47" i="12"/>
  <c r="K44" i="12"/>
  <c r="J43" i="12"/>
  <c r="G40" i="12"/>
  <c r="CV129" i="12"/>
  <c r="CU128" i="12"/>
  <c r="CT127" i="12"/>
  <c r="CS126" i="12"/>
  <c r="CR125" i="12"/>
  <c r="CQ124" i="12"/>
  <c r="CP123" i="12"/>
  <c r="CO122" i="12"/>
  <c r="CN121" i="12"/>
  <c r="CM120" i="12"/>
  <c r="CL119" i="12"/>
  <c r="CK118" i="12"/>
  <c r="CJ117" i="12"/>
  <c r="CI116" i="12"/>
  <c r="CH115" i="12"/>
  <c r="CG114" i="12"/>
  <c r="CF113" i="12"/>
  <c r="CE112" i="12"/>
  <c r="CA108" i="12"/>
  <c r="BZ107" i="12"/>
  <c r="CD111" i="12"/>
  <c r="CC110" i="12"/>
  <c r="CB109" i="12"/>
  <c r="BY106" i="12"/>
  <c r="BX105" i="12"/>
  <c r="AU76" i="12"/>
  <c r="AT75" i="12"/>
  <c r="AW78" i="12"/>
  <c r="AV77" i="12"/>
  <c r="AS74" i="12"/>
  <c r="AR73" i="12"/>
  <c r="AO70" i="12"/>
  <c r="AN69" i="12"/>
  <c r="AK66" i="12"/>
  <c r="AJ65" i="12"/>
  <c r="AG62" i="12"/>
  <c r="AF61" i="12"/>
  <c r="AC58" i="12"/>
  <c r="AB57" i="12"/>
  <c r="Y54" i="12"/>
  <c r="X53" i="12"/>
  <c r="U50" i="12"/>
  <c r="T49" i="12"/>
  <c r="Q46" i="12"/>
  <c r="P45" i="12"/>
  <c r="M42" i="12"/>
  <c r="L41" i="12"/>
  <c r="I38" i="12"/>
  <c r="H37" i="12"/>
  <c r="AQ72" i="12"/>
  <c r="AP71" i="12"/>
  <c r="AM68" i="12"/>
  <c r="AL67" i="12"/>
  <c r="AI64" i="12"/>
  <c r="AH63" i="12"/>
  <c r="AE60" i="12"/>
  <c r="AD59" i="12"/>
  <c r="AA56" i="12"/>
  <c r="Z55" i="12"/>
  <c r="W52" i="12"/>
  <c r="V51" i="12"/>
  <c r="S48" i="12"/>
  <c r="R47" i="12"/>
  <c r="O44" i="12"/>
  <c r="N43" i="12"/>
  <c r="K40" i="12"/>
  <c r="J39" i="12"/>
  <c r="G36" i="12"/>
  <c r="CZ129" i="12"/>
  <c r="CY128" i="12"/>
  <c r="CX127" i="12"/>
  <c r="CW126" i="12"/>
  <c r="CV125" i="12"/>
  <c r="CU124" i="12"/>
  <c r="CT123" i="12"/>
  <c r="CS122" i="12"/>
  <c r="CR121" i="12"/>
  <c r="CQ120" i="12"/>
  <c r="CP119" i="12"/>
  <c r="CO118" i="12"/>
  <c r="CN117" i="12"/>
  <c r="CM116" i="12"/>
  <c r="CL115" i="12"/>
  <c r="CK114" i="12"/>
  <c r="CJ113" i="12"/>
  <c r="CI112" i="12"/>
  <c r="CE108" i="12"/>
  <c r="CD107" i="12"/>
  <c r="CH111" i="12"/>
  <c r="CG110" i="12"/>
  <c r="CF109" i="12"/>
  <c r="CC106" i="12"/>
  <c r="CB105" i="12"/>
  <c r="BY102" i="12"/>
  <c r="BX101" i="12"/>
  <c r="CA104" i="12"/>
  <c r="BZ103" i="12"/>
  <c r="AW74" i="12"/>
  <c r="AV73" i="12"/>
  <c r="AS70" i="12"/>
  <c r="AR69" i="12"/>
  <c r="AO66" i="12"/>
  <c r="AN65" i="12"/>
  <c r="AK62" i="12"/>
  <c r="AJ61" i="12"/>
  <c r="AG58" i="12"/>
  <c r="AF57" i="12"/>
  <c r="AC54" i="12"/>
  <c r="AB53" i="12"/>
  <c r="Y50" i="12"/>
  <c r="X49" i="12"/>
  <c r="U46" i="12"/>
  <c r="T45" i="12"/>
  <c r="Q42" i="12"/>
  <c r="P41" i="12"/>
  <c r="M38" i="12"/>
  <c r="L37" i="12"/>
  <c r="I34" i="12"/>
  <c r="H33" i="12"/>
  <c r="AU72" i="12"/>
  <c r="AT71" i="12"/>
  <c r="AQ68" i="12"/>
  <c r="AP67" i="12"/>
  <c r="AM64" i="12"/>
  <c r="AL63" i="12"/>
  <c r="AI60" i="12"/>
  <c r="AH59" i="12"/>
  <c r="AE56" i="12"/>
  <c r="AD55" i="12"/>
  <c r="AA52" i="12"/>
  <c r="Z51" i="12"/>
  <c r="W48" i="12"/>
  <c r="V47" i="12"/>
  <c r="S44" i="12"/>
  <c r="R43" i="12"/>
  <c r="O40" i="12"/>
  <c r="N39" i="12"/>
  <c r="K36" i="12"/>
  <c r="J35" i="12"/>
  <c r="G32" i="12"/>
  <c r="DD129" i="12"/>
  <c r="DC128" i="12"/>
  <c r="DB127" i="12"/>
  <c r="DA126" i="12"/>
  <c r="CZ125" i="12"/>
  <c r="CY124" i="12"/>
  <c r="CX123" i="12"/>
  <c r="CW122" i="12"/>
  <c r="CV121" i="12"/>
  <c r="CU120" i="12"/>
  <c r="CT119" i="12"/>
  <c r="CS118" i="12"/>
  <c r="CR117" i="12"/>
  <c r="CQ116" i="12"/>
  <c r="CP115" i="12"/>
  <c r="CO114" i="12"/>
  <c r="CN113" i="12"/>
  <c r="CM112" i="12"/>
  <c r="CI108" i="12"/>
  <c r="CH107" i="12"/>
  <c r="CL111" i="12"/>
  <c r="CK110" i="12"/>
  <c r="CJ109" i="12"/>
  <c r="CG106" i="12"/>
  <c r="CF105" i="12"/>
  <c r="CC102" i="12"/>
  <c r="CB101" i="12"/>
  <c r="BY98" i="12"/>
  <c r="BX97" i="12"/>
  <c r="CE104" i="12"/>
  <c r="CD103" i="12"/>
  <c r="CA100" i="12"/>
  <c r="BZ99" i="12"/>
  <c r="AW70" i="12"/>
  <c r="AV69" i="12"/>
  <c r="AS66" i="12"/>
  <c r="AR65" i="12"/>
  <c r="AO62" i="12"/>
  <c r="AN61" i="12"/>
  <c r="AK58" i="12"/>
  <c r="AJ57" i="12"/>
  <c r="AG54" i="12"/>
  <c r="AF53" i="12"/>
  <c r="AC50" i="12"/>
  <c r="AB49" i="12"/>
  <c r="Y46" i="12"/>
  <c r="X45" i="12"/>
  <c r="U42" i="12"/>
  <c r="T41" i="12"/>
  <c r="Q38" i="12"/>
  <c r="P37" i="12"/>
  <c r="M34" i="12"/>
  <c r="L33" i="12"/>
  <c r="I30" i="12"/>
  <c r="H29" i="12"/>
  <c r="AU68" i="12"/>
  <c r="AT67" i="12"/>
  <c r="AQ64" i="12"/>
  <c r="AP63" i="12"/>
  <c r="AM60" i="12"/>
  <c r="AL59" i="12"/>
  <c r="AI56" i="12"/>
  <c r="AH55" i="12"/>
  <c r="AE52" i="12"/>
  <c r="AD51" i="12"/>
  <c r="AA48" i="12"/>
  <c r="Z47" i="12"/>
  <c r="W44" i="12"/>
  <c r="V43" i="12"/>
  <c r="S40" i="12"/>
  <c r="R39" i="12"/>
  <c r="O36" i="12"/>
  <c r="N35" i="12"/>
  <c r="K32" i="12"/>
  <c r="J31" i="12"/>
  <c r="G28" i="12"/>
  <c r="DG128" i="12"/>
  <c r="DF127" i="12"/>
  <c r="DE126" i="12"/>
  <c r="DD125" i="12"/>
  <c r="DC124" i="12"/>
  <c r="DB123" i="12"/>
  <c r="DA122" i="12"/>
  <c r="CZ121" i="12"/>
  <c r="CY120" i="12"/>
  <c r="CX119" i="12"/>
  <c r="CW118" i="12"/>
  <c r="CV117" i="12"/>
  <c r="CU116" i="12"/>
  <c r="CT115" i="12"/>
  <c r="CS114" i="12"/>
  <c r="CR113" i="12"/>
  <c r="CQ112" i="12"/>
  <c r="CM108" i="12"/>
  <c r="CL107" i="12"/>
  <c r="CP111" i="12"/>
  <c r="CO110" i="12"/>
  <c r="CN109" i="12"/>
  <c r="CK106" i="12"/>
  <c r="CJ105" i="12"/>
  <c r="CG102" i="12"/>
  <c r="CF101" i="12"/>
  <c r="CC98" i="12"/>
  <c r="CB97" i="12"/>
  <c r="BY94" i="12"/>
  <c r="BX93" i="12"/>
  <c r="CI104" i="12"/>
  <c r="CH103" i="12"/>
  <c r="CE100" i="12"/>
  <c r="CD99" i="12"/>
  <c r="CA96" i="12"/>
  <c r="BZ95" i="12"/>
  <c r="AW66" i="12"/>
  <c r="AV65" i="12"/>
  <c r="AS62" i="12"/>
  <c r="AR61" i="12"/>
  <c r="AO58" i="12"/>
  <c r="AN57" i="12"/>
  <c r="AK54" i="12"/>
  <c r="AJ53" i="12"/>
  <c r="AG50" i="12"/>
  <c r="AF49" i="12"/>
  <c r="AC46" i="12"/>
  <c r="AB45" i="12"/>
  <c r="Y42" i="12"/>
  <c r="X41" i="12"/>
  <c r="U38" i="12"/>
  <c r="T37" i="12"/>
  <c r="Q34" i="12"/>
  <c r="P33" i="12"/>
  <c r="M30" i="12"/>
  <c r="L29" i="12"/>
  <c r="I26" i="12"/>
  <c r="H25" i="12"/>
  <c r="AU64" i="12"/>
  <c r="AT63" i="12"/>
  <c r="AQ60" i="12"/>
  <c r="AP59" i="12"/>
  <c r="AM56" i="12"/>
  <c r="AL55" i="12"/>
  <c r="AI52" i="12"/>
  <c r="AH51" i="12"/>
  <c r="AE48" i="12"/>
  <c r="AD47" i="12"/>
  <c r="AA44" i="12"/>
  <c r="Z43" i="12"/>
  <c r="W40" i="12"/>
  <c r="V39" i="12"/>
  <c r="S36" i="12"/>
  <c r="R35" i="12"/>
  <c r="O32" i="12"/>
  <c r="N31" i="12"/>
  <c r="K28" i="12"/>
  <c r="J27" i="12"/>
  <c r="G24" i="12"/>
  <c r="DG124" i="12"/>
  <c r="DF123" i="12"/>
  <c r="DE122" i="12"/>
  <c r="DD121" i="12"/>
  <c r="DC120" i="12"/>
  <c r="DB119" i="12"/>
  <c r="DA118" i="12"/>
  <c r="CZ117" i="12"/>
  <c r="CY116" i="12"/>
  <c r="CX115" i="12"/>
  <c r="CW114" i="12"/>
  <c r="CV113" i="12"/>
  <c r="CU112" i="12"/>
  <c r="CQ108" i="12"/>
  <c r="CP107" i="12"/>
  <c r="CT111" i="12"/>
  <c r="CS110" i="12"/>
  <c r="CR109" i="12"/>
  <c r="CO106" i="12"/>
  <c r="CN105" i="12"/>
  <c r="CK102" i="12"/>
  <c r="CJ101" i="12"/>
  <c r="CG98" i="12"/>
  <c r="CF97" i="12"/>
  <c r="CC94" i="12"/>
  <c r="CB93" i="12"/>
  <c r="CM104" i="12"/>
  <c r="CL103" i="12"/>
  <c r="CI100" i="12"/>
  <c r="CH99" i="12"/>
  <c r="CE96" i="12"/>
  <c r="CD95" i="12"/>
  <c r="CA92" i="12"/>
  <c r="BZ91" i="12"/>
  <c r="BY90" i="12"/>
  <c r="BX89" i="12"/>
  <c r="AW62" i="12"/>
  <c r="AV61" i="12"/>
  <c r="AS58" i="12"/>
  <c r="AR57" i="12"/>
  <c r="AO54" i="12"/>
  <c r="AN53" i="12"/>
  <c r="AK50" i="12"/>
  <c r="AJ49" i="12"/>
  <c r="AG46" i="12"/>
  <c r="AF45" i="12"/>
  <c r="AC42" i="12"/>
  <c r="AB41" i="12"/>
  <c r="Y38" i="12"/>
  <c r="X37" i="12"/>
  <c r="U34" i="12"/>
  <c r="T33" i="12"/>
  <c r="Q30" i="12"/>
  <c r="P29" i="12"/>
  <c r="M26" i="12"/>
  <c r="L25" i="12"/>
  <c r="I22" i="12"/>
  <c r="H21" i="12"/>
  <c r="AU60" i="12"/>
  <c r="AT59" i="12"/>
  <c r="AQ56" i="12"/>
  <c r="AP55" i="12"/>
  <c r="AM52" i="12"/>
  <c r="AL51" i="12"/>
  <c r="AI48" i="12"/>
  <c r="AH47" i="12"/>
  <c r="AE44" i="12"/>
  <c r="AD43" i="12"/>
  <c r="AA40" i="12"/>
  <c r="Z39" i="12"/>
  <c r="W36" i="12"/>
  <c r="V35" i="12"/>
  <c r="S32" i="12"/>
  <c r="R31" i="12"/>
  <c r="O28" i="12"/>
  <c r="N27" i="12"/>
  <c r="K24" i="12"/>
  <c r="J23" i="12"/>
  <c r="G20" i="12"/>
  <c r="DG120" i="12"/>
  <c r="DF119" i="12"/>
  <c r="DE118" i="12"/>
  <c r="DD117" i="12"/>
  <c r="DC116" i="12"/>
  <c r="DB115" i="12"/>
  <c r="DA114" i="12"/>
  <c r="CZ113" i="12"/>
  <c r="CY112" i="12"/>
  <c r="CX111" i="12"/>
  <c r="CU108" i="12"/>
  <c r="CT107" i="12"/>
  <c r="CW110" i="12"/>
  <c r="CV109" i="12"/>
  <c r="CS106" i="12"/>
  <c r="CR105" i="12"/>
  <c r="CO102" i="12"/>
  <c r="CN101" i="12"/>
  <c r="CK98" i="12"/>
  <c r="CJ97" i="12"/>
  <c r="CG94" i="12"/>
  <c r="CF93" i="12"/>
  <c r="CQ104" i="12"/>
  <c r="CP103" i="12"/>
  <c r="CM100" i="12"/>
  <c r="CL99" i="12"/>
  <c r="CI96" i="12"/>
  <c r="CH95" i="12"/>
  <c r="CE92" i="12"/>
  <c r="CD91" i="12"/>
  <c r="CA88" i="12"/>
  <c r="BZ87" i="12"/>
  <c r="CC90" i="12"/>
  <c r="CB89" i="12"/>
  <c r="BY86" i="12"/>
  <c r="BX85" i="12"/>
  <c r="AW58" i="12"/>
  <c r="AV57" i="12"/>
  <c r="AS54" i="12"/>
  <c r="AR53" i="12"/>
  <c r="AO50" i="12"/>
  <c r="AN49" i="12"/>
  <c r="AK46" i="12"/>
  <c r="AJ45" i="12"/>
  <c r="AG42" i="12"/>
  <c r="AF41" i="12"/>
  <c r="AC38" i="12"/>
  <c r="AB37" i="12"/>
  <c r="Y34" i="12"/>
  <c r="X33" i="12"/>
  <c r="U30" i="12"/>
  <c r="T29" i="12"/>
  <c r="Q26" i="12"/>
  <c r="P25" i="12"/>
  <c r="M22" i="12"/>
  <c r="L21" i="12"/>
  <c r="I18" i="12"/>
  <c r="H17" i="12"/>
  <c r="AU56" i="12"/>
  <c r="AT55" i="12"/>
  <c r="AQ52" i="12"/>
  <c r="AP51" i="12"/>
  <c r="AM48" i="12"/>
  <c r="AL47" i="12"/>
  <c r="AI44" i="12"/>
  <c r="AH43" i="12"/>
  <c r="AE40" i="12"/>
  <c r="AD39" i="12"/>
  <c r="AA36" i="12"/>
  <c r="Z35" i="12"/>
  <c r="W32" i="12"/>
  <c r="V31" i="12"/>
  <c r="S28" i="12"/>
  <c r="R27" i="12"/>
  <c r="O24" i="12"/>
  <c r="N23" i="12"/>
  <c r="K20" i="12"/>
  <c r="J19" i="12"/>
  <c r="G16" i="12"/>
  <c r="AW112" i="12"/>
  <c r="AS108" i="12"/>
  <c r="AR107" i="12"/>
  <c r="AV111" i="12"/>
  <c r="AU110" i="12"/>
  <c r="AT109" i="12"/>
  <c r="AQ106" i="12"/>
  <c r="AP105" i="12"/>
  <c r="AM102" i="12"/>
  <c r="AL101" i="12"/>
  <c r="AI98" i="12"/>
  <c r="AH97" i="12"/>
  <c r="AE94" i="12"/>
  <c r="AD93" i="12"/>
  <c r="AO104" i="12"/>
  <c r="AN103" i="12"/>
  <c r="AK100" i="12"/>
  <c r="AJ99" i="12"/>
  <c r="AG96" i="12"/>
  <c r="AF95" i="12"/>
  <c r="AC92" i="12"/>
  <c r="AB91" i="12"/>
  <c r="Y88" i="12"/>
  <c r="X87" i="12"/>
  <c r="U84" i="12"/>
  <c r="T83" i="12"/>
  <c r="Q80" i="12"/>
  <c r="P79" i="12"/>
  <c r="M76" i="12"/>
  <c r="L75" i="12"/>
  <c r="AA90" i="12"/>
  <c r="Z89" i="12"/>
  <c r="W86" i="12"/>
  <c r="V85" i="12"/>
  <c r="S82" i="12"/>
  <c r="R81" i="12"/>
  <c r="O78" i="12"/>
  <c r="N77" i="12"/>
  <c r="K74" i="12"/>
  <c r="J73" i="12"/>
  <c r="G70" i="12"/>
  <c r="I72" i="12"/>
  <c r="H71" i="12"/>
  <c r="BZ129" i="12"/>
  <c r="BY128" i="12"/>
  <c r="BX127" i="12"/>
  <c r="AU98" i="12"/>
  <c r="AT97" i="12"/>
  <c r="AQ94" i="12"/>
  <c r="AP93" i="12"/>
  <c r="AW100" i="12"/>
  <c r="AV99" i="12"/>
  <c r="AS96" i="12"/>
  <c r="AR95" i="12"/>
  <c r="AO92" i="12"/>
  <c r="AN91" i="12"/>
  <c r="AK88" i="12"/>
  <c r="AJ87" i="12"/>
  <c r="AG84" i="12"/>
  <c r="AF83" i="12"/>
  <c r="AC80" i="12"/>
  <c r="AB79" i="12"/>
  <c r="Y76" i="12"/>
  <c r="X75" i="12"/>
  <c r="AM90" i="12"/>
  <c r="AL89" i="12"/>
  <c r="AI86" i="12"/>
  <c r="AH85" i="12"/>
  <c r="AE82" i="12"/>
  <c r="AD81" i="12"/>
  <c r="AA78" i="12"/>
  <c r="Z77" i="12"/>
  <c r="W74" i="12"/>
  <c r="V73" i="12"/>
  <c r="S70" i="12"/>
  <c r="R69" i="12"/>
  <c r="O66" i="12"/>
  <c r="N65" i="12"/>
  <c r="K62" i="12"/>
  <c r="J61" i="12"/>
  <c r="G58" i="12"/>
  <c r="U72" i="12"/>
  <c r="T71" i="12"/>
  <c r="Q68" i="12"/>
  <c r="P67" i="12"/>
  <c r="M64" i="12"/>
  <c r="L63" i="12"/>
  <c r="I60" i="12"/>
  <c r="H59" i="12"/>
  <c r="CD129" i="12"/>
  <c r="CC128" i="12"/>
  <c r="CB127" i="12"/>
  <c r="CA126" i="12"/>
  <c r="BZ125" i="12"/>
  <c r="BY124" i="12"/>
  <c r="BX123" i="12"/>
  <c r="AU94" i="12"/>
  <c r="AT93" i="12"/>
  <c r="AW96" i="12"/>
  <c r="AV95" i="12"/>
  <c r="AS92" i="12"/>
  <c r="AR91" i="12"/>
  <c r="AO88" i="12"/>
  <c r="AN87" i="12"/>
  <c r="AK84" i="12"/>
  <c r="AJ83" i="12"/>
  <c r="AG80" i="12"/>
  <c r="AF79" i="12"/>
  <c r="AC76" i="12"/>
  <c r="AB75" i="12"/>
  <c r="AQ90" i="12"/>
  <c r="AP89" i="12"/>
  <c r="AM86" i="12"/>
  <c r="AL85" i="12"/>
  <c r="AI82" i="12"/>
  <c r="AH81" i="12"/>
  <c r="AE78" i="12"/>
  <c r="AD77" i="12"/>
  <c r="AA74" i="12"/>
  <c r="Z73" i="12"/>
  <c r="W70" i="12"/>
  <c r="V69" i="12"/>
  <c r="S66" i="12"/>
  <c r="R65" i="12"/>
  <c r="O62" i="12"/>
  <c r="N61" i="12"/>
  <c r="K58" i="12"/>
  <c r="J57" i="12"/>
  <c r="G54" i="12"/>
  <c r="Y72" i="12"/>
  <c r="X71" i="12"/>
  <c r="U68" i="12"/>
  <c r="T67" i="12"/>
  <c r="Q64" i="12"/>
  <c r="P63" i="12"/>
  <c r="M60" i="12"/>
  <c r="L59" i="12"/>
  <c r="I56" i="12"/>
  <c r="H55" i="12"/>
  <c r="CH129" i="12"/>
  <c r="CG128" i="12"/>
  <c r="CF127" i="12"/>
  <c r="CE126" i="12"/>
  <c r="CD125" i="12"/>
  <c r="CC124" i="12"/>
  <c r="CB123" i="12"/>
  <c r="CA122" i="12"/>
  <c r="BZ121" i="12"/>
  <c r="BY120" i="12"/>
  <c r="BX119" i="12"/>
  <c r="AW92" i="12"/>
  <c r="AV91" i="12"/>
  <c r="AS88" i="12"/>
  <c r="AR87" i="12"/>
  <c r="AO84" i="12"/>
  <c r="AN83" i="12"/>
  <c r="AK80" i="12"/>
  <c r="AJ79" i="12"/>
  <c r="AG76" i="12"/>
  <c r="AF75" i="12"/>
  <c r="AU90" i="12"/>
  <c r="AT89" i="12"/>
  <c r="AQ86" i="12"/>
  <c r="AP85" i="12"/>
  <c r="AM82" i="12"/>
  <c r="AL81" i="12"/>
  <c r="AI78" i="12"/>
  <c r="AH77" i="12"/>
  <c r="AE74" i="12"/>
  <c r="AD73" i="12"/>
  <c r="AA70" i="12"/>
  <c r="Z69" i="12"/>
  <c r="W66" i="12"/>
  <c r="V65" i="12"/>
  <c r="S62" i="12"/>
  <c r="R61" i="12"/>
  <c r="O58" i="12"/>
  <c r="N57" i="12"/>
  <c r="K54" i="12"/>
  <c r="J53" i="12"/>
  <c r="G50" i="12"/>
  <c r="AC72" i="12"/>
  <c r="AB71" i="12"/>
  <c r="Y68" i="12"/>
  <c r="X67" i="12"/>
  <c r="U64" i="12"/>
  <c r="T63" i="12"/>
  <c r="Q60" i="12"/>
  <c r="P59" i="12"/>
  <c r="M56" i="12"/>
  <c r="L55" i="12"/>
  <c r="I52" i="12"/>
  <c r="H51" i="12"/>
  <c r="CL129" i="12"/>
  <c r="CK128" i="12"/>
  <c r="CJ127" i="12"/>
  <c r="CI126" i="12"/>
  <c r="CH125" i="12"/>
  <c r="CG124" i="12"/>
  <c r="CF123" i="12"/>
  <c r="CE122" i="12"/>
  <c r="CD121" i="12"/>
  <c r="CC120" i="12"/>
  <c r="CB119" i="12"/>
  <c r="CA118" i="12"/>
  <c r="BZ117" i="12"/>
  <c r="BY116" i="12"/>
  <c r="BX115" i="12"/>
  <c r="AW88" i="12"/>
  <c r="AV87" i="12"/>
  <c r="AS84" i="12"/>
  <c r="AR83" i="12"/>
  <c r="AO80" i="12"/>
  <c r="AN79" i="12"/>
  <c r="AK76" i="12"/>
  <c r="AJ75" i="12"/>
  <c r="AU86" i="12"/>
  <c r="AT85" i="12"/>
  <c r="AQ82" i="12"/>
  <c r="AP81" i="12"/>
  <c r="AM78" i="12"/>
  <c r="AL77" i="12"/>
  <c r="AI74" i="12"/>
  <c r="AH73" i="12"/>
  <c r="AE70" i="12"/>
  <c r="AD69" i="12"/>
  <c r="AA66" i="12"/>
  <c r="Z65" i="12"/>
  <c r="W62" i="12"/>
  <c r="V61" i="12"/>
  <c r="S58" i="12"/>
  <c r="R57" i="12"/>
  <c r="O54" i="12"/>
  <c r="N53" i="12"/>
  <c r="K50" i="12"/>
  <c r="J49" i="12"/>
  <c r="G46" i="12"/>
  <c r="AG72" i="12"/>
  <c r="AF71" i="12"/>
  <c r="AC68" i="12"/>
  <c r="AB67" i="12"/>
  <c r="Y64" i="12"/>
  <c r="X63" i="12"/>
  <c r="U60" i="12"/>
  <c r="T59" i="12"/>
  <c r="Q56" i="12"/>
  <c r="P55" i="12"/>
  <c r="M52" i="12"/>
  <c r="L51" i="12"/>
  <c r="I48" i="12"/>
  <c r="H47" i="12"/>
  <c r="CP129" i="12"/>
  <c r="CO128" i="12"/>
  <c r="CN127" i="12"/>
  <c r="CM126" i="12"/>
  <c r="CL125" i="12"/>
  <c r="CK124" i="12"/>
  <c r="CJ123" i="12"/>
  <c r="CI122" i="12"/>
  <c r="CH121" i="12"/>
  <c r="CG120" i="12"/>
  <c r="CF119" i="12"/>
  <c r="CE118" i="12"/>
  <c r="CD117" i="12"/>
  <c r="CC116" i="12"/>
  <c r="CB115" i="12"/>
  <c r="CA114" i="12"/>
  <c r="BZ113" i="12"/>
  <c r="BY112" i="12"/>
  <c r="BX111" i="12"/>
  <c r="AW84" i="12"/>
  <c r="AV83" i="12"/>
  <c r="AS80" i="12"/>
  <c r="AR79" i="12"/>
  <c r="AO76" i="12"/>
  <c r="AN75" i="12"/>
  <c r="AU82" i="12"/>
  <c r="AT81" i="12"/>
  <c r="AQ78" i="12"/>
  <c r="AP77" i="12"/>
  <c r="AM74" i="12"/>
  <c r="AL73" i="12"/>
  <c r="AI70" i="12"/>
  <c r="AH69" i="12"/>
  <c r="AE66" i="12"/>
  <c r="AD65" i="12"/>
  <c r="AA62" i="12"/>
  <c r="Z61" i="12"/>
  <c r="W58" i="12"/>
  <c r="V57" i="12"/>
  <c r="S54" i="12"/>
  <c r="R53" i="12"/>
  <c r="O50" i="12"/>
  <c r="N49" i="12"/>
  <c r="K46" i="12"/>
  <c r="J45" i="12"/>
  <c r="G42" i="12"/>
  <c r="AK72" i="12"/>
  <c r="AJ71" i="12"/>
  <c r="AG68" i="12"/>
  <c r="AF67" i="12"/>
  <c r="AC64" i="12"/>
  <c r="AB63" i="12"/>
  <c r="Y60" i="12"/>
  <c r="X59" i="12"/>
  <c r="U56" i="12"/>
  <c r="T55" i="12"/>
  <c r="Q52" i="12"/>
  <c r="P51" i="12"/>
  <c r="M48" i="12"/>
  <c r="L47" i="12"/>
  <c r="I44" i="12"/>
  <c r="H43" i="12"/>
  <c r="CT129" i="12"/>
  <c r="CS128" i="12"/>
  <c r="CR127" i="12"/>
  <c r="CQ126" i="12"/>
  <c r="CP125" i="12"/>
  <c r="CO124" i="12"/>
  <c r="CN123" i="12"/>
  <c r="CM122" i="12"/>
  <c r="CL121" i="12"/>
  <c r="CK120" i="12"/>
  <c r="CJ119" i="12"/>
  <c r="CI118" i="12"/>
  <c r="CH117" i="12"/>
  <c r="CG116" i="12"/>
  <c r="CF115" i="12"/>
  <c r="CE114" i="12"/>
  <c r="CD113" i="12"/>
  <c r="CC112" i="12"/>
  <c r="BY108" i="12"/>
  <c r="BX107" i="12"/>
  <c r="CB111" i="12"/>
  <c r="CA110" i="12"/>
  <c r="BZ109" i="12"/>
  <c r="AW80" i="12"/>
  <c r="AV79" i="12"/>
  <c r="AS76" i="12"/>
  <c r="AR75" i="12"/>
  <c r="AU78" i="12"/>
  <c r="AT77" i="12"/>
  <c r="AQ74" i="12"/>
  <c r="AP73" i="12"/>
  <c r="AM70" i="12"/>
  <c r="AL69" i="12"/>
  <c r="AI66" i="12"/>
  <c r="AH65" i="12"/>
  <c r="AE62" i="12"/>
  <c r="AD61" i="12"/>
  <c r="AA58" i="12"/>
  <c r="Z57" i="12"/>
  <c r="W54" i="12"/>
  <c r="V53" i="12"/>
  <c r="S50" i="12"/>
  <c r="R49" i="12"/>
  <c r="O46" i="12"/>
  <c r="N45" i="12"/>
  <c r="K42" i="12"/>
  <c r="J41" i="12"/>
  <c r="G38" i="12"/>
  <c r="AO72" i="12"/>
  <c r="AN71" i="12"/>
  <c r="AK68" i="12"/>
  <c r="AJ67" i="12"/>
  <c r="AG64" i="12"/>
  <c r="AF63" i="12"/>
  <c r="AC60" i="12"/>
  <c r="AB59" i="12"/>
  <c r="Y56" i="12"/>
  <c r="X55" i="12"/>
  <c r="U52" i="12"/>
  <c r="T51" i="12"/>
  <c r="Q48" i="12"/>
  <c r="P47" i="12"/>
  <c r="M44" i="12"/>
  <c r="L43" i="12"/>
  <c r="I40" i="12"/>
  <c r="H39" i="12"/>
  <c r="CX129" i="12"/>
  <c r="CW128" i="12"/>
  <c r="CV127" i="12"/>
  <c r="CU126" i="12"/>
  <c r="CT125" i="12"/>
  <c r="CS124" i="12"/>
  <c r="CR123" i="12"/>
  <c r="CQ122" i="12"/>
  <c r="CP121" i="12"/>
  <c r="CO120" i="12"/>
  <c r="CN119" i="12"/>
  <c r="CM118" i="12"/>
  <c r="CL117" i="12"/>
  <c r="CK116" i="12"/>
  <c r="CJ115" i="12"/>
  <c r="CI114" i="12"/>
  <c r="CH113" i="12"/>
  <c r="CG112" i="12"/>
  <c r="CC108" i="12"/>
  <c r="CB107" i="12"/>
  <c r="CF111" i="12"/>
  <c r="CE110" i="12"/>
  <c r="CD109" i="12"/>
  <c r="CA106" i="12"/>
  <c r="BZ105" i="12"/>
  <c r="BY104" i="12"/>
  <c r="BX103" i="12"/>
  <c r="AW76" i="12"/>
  <c r="AV75" i="12"/>
  <c r="AU74" i="12"/>
  <c r="AT73" i="12"/>
  <c r="AQ70" i="12"/>
  <c r="AP69" i="12"/>
  <c r="AM66" i="12"/>
  <c r="AL65" i="12"/>
  <c r="AI62" i="12"/>
  <c r="AH61" i="12"/>
  <c r="AE58" i="12"/>
  <c r="AD57" i="12"/>
  <c r="AA54" i="12"/>
  <c r="Z53" i="12"/>
  <c r="W50" i="12"/>
  <c r="V49" i="12"/>
  <c r="S46" i="12"/>
  <c r="R45" i="12"/>
  <c r="O42" i="12"/>
  <c r="N41" i="12"/>
  <c r="K38" i="12"/>
  <c r="J37" i="12"/>
  <c r="G34" i="12"/>
  <c r="AS72" i="12"/>
  <c r="AR71" i="12"/>
  <c r="AO68" i="12"/>
  <c r="AN67" i="12"/>
  <c r="AK64" i="12"/>
  <c r="AJ63" i="12"/>
  <c r="AG60" i="12"/>
  <c r="AF59" i="12"/>
  <c r="AC56" i="12"/>
  <c r="AB55" i="12"/>
  <c r="Y52" i="12"/>
  <c r="X51" i="12"/>
  <c r="U48" i="12"/>
  <c r="T47" i="12"/>
  <c r="Q44" i="12"/>
  <c r="P43" i="12"/>
  <c r="M40" i="12"/>
  <c r="L39" i="12"/>
  <c r="I36" i="12"/>
  <c r="H35" i="12"/>
  <c r="DB129" i="12"/>
  <c r="DA128" i="12"/>
  <c r="CZ127" i="12"/>
  <c r="CY126" i="12"/>
  <c r="CX125" i="12"/>
  <c r="CW124" i="12"/>
  <c r="CV123" i="12"/>
  <c r="CU122" i="12"/>
  <c r="CT121" i="12"/>
  <c r="CS120" i="12"/>
  <c r="CR119" i="12"/>
  <c r="CQ118" i="12"/>
  <c r="CP117" i="12"/>
  <c r="CO116" i="12"/>
  <c r="CN115" i="12"/>
  <c r="CM114" i="12"/>
  <c r="CL113" i="12"/>
  <c r="CK112" i="12"/>
  <c r="CG108" i="12"/>
  <c r="CF107" i="12"/>
  <c r="CJ111" i="12"/>
  <c r="CI110" i="12"/>
  <c r="CH109" i="12"/>
  <c r="CE106" i="12"/>
  <c r="CD105" i="12"/>
  <c r="CA102" i="12"/>
  <c r="BZ101" i="12"/>
  <c r="CC104" i="12"/>
  <c r="CB103" i="12"/>
  <c r="BY100" i="12"/>
  <c r="BX99" i="12"/>
  <c r="AU70" i="12"/>
  <c r="AT69" i="12"/>
  <c r="AQ66" i="12"/>
  <c r="AP65" i="12"/>
  <c r="AM62" i="12"/>
  <c r="AL61" i="12"/>
  <c r="AI58" i="12"/>
  <c r="AH57" i="12"/>
  <c r="AE54" i="12"/>
  <c r="AD53" i="12"/>
  <c r="AA50" i="12"/>
  <c r="Z49" i="12"/>
  <c r="W46" i="12"/>
  <c r="V45" i="12"/>
  <c r="S42" i="12"/>
  <c r="R41" i="12"/>
  <c r="O38" i="12"/>
  <c r="N37" i="12"/>
  <c r="K34" i="12"/>
  <c r="J33" i="12"/>
  <c r="G30" i="12"/>
  <c r="AW72" i="12"/>
  <c r="AV71" i="12"/>
  <c r="AS68" i="12"/>
  <c r="AR67" i="12"/>
  <c r="AO64" i="12"/>
  <c r="AN63" i="12"/>
  <c r="AK60" i="12"/>
  <c r="AJ59" i="12"/>
  <c r="AG56" i="12"/>
  <c r="AF55" i="12"/>
  <c r="AC52" i="12"/>
  <c r="AB51" i="12"/>
  <c r="Y48" i="12"/>
  <c r="X47" i="12"/>
  <c r="U44" i="12"/>
  <c r="T43" i="12"/>
  <c r="Q40" i="12"/>
  <c r="P39" i="12"/>
  <c r="M36" i="12"/>
  <c r="L35" i="12"/>
  <c r="I32" i="12"/>
  <c r="H31" i="12"/>
  <c r="DF129" i="12"/>
  <c r="DE128" i="12"/>
  <c r="DD127" i="12"/>
  <c r="DC126" i="12"/>
  <c r="DB125" i="12"/>
  <c r="DA124" i="12"/>
  <c r="CZ123" i="12"/>
  <c r="CY122" i="12"/>
  <c r="CX121" i="12"/>
  <c r="CW120" i="12"/>
  <c r="CV119" i="12"/>
  <c r="CU118" i="12"/>
  <c r="CT117" i="12"/>
  <c r="CS116" i="12"/>
  <c r="CR115" i="12"/>
  <c r="CQ114" i="12"/>
  <c r="CP113" i="12"/>
  <c r="CO112" i="12"/>
  <c r="CK108" i="12"/>
  <c r="CJ107" i="12"/>
  <c r="CN111" i="12"/>
  <c r="CM110" i="12"/>
  <c r="CL109" i="12"/>
  <c r="CI106" i="12"/>
  <c r="CH105" i="12"/>
  <c r="CE102" i="12"/>
  <c r="CD101" i="12"/>
  <c r="CA98" i="12"/>
  <c r="BZ97" i="12"/>
  <c r="CG104" i="12"/>
  <c r="CF103" i="12"/>
  <c r="CC100" i="12"/>
  <c r="CB99" i="12"/>
  <c r="BY96" i="12"/>
  <c r="BX95" i="12"/>
  <c r="AU66" i="12"/>
  <c r="AT65" i="12"/>
  <c r="AQ62" i="12"/>
  <c r="AP61" i="12"/>
  <c r="AM58" i="12"/>
  <c r="AL57" i="12"/>
  <c r="AI54" i="12"/>
  <c r="AH53" i="12"/>
  <c r="AE50" i="12"/>
  <c r="AD49" i="12"/>
  <c r="AA46" i="12"/>
  <c r="Z45" i="12"/>
  <c r="W42" i="12"/>
  <c r="V41" i="12"/>
  <c r="S38" i="12"/>
  <c r="R37" i="12"/>
  <c r="O34" i="12"/>
  <c r="N33" i="12"/>
  <c r="K30" i="12"/>
  <c r="J29" i="12"/>
  <c r="G26" i="12"/>
  <c r="AW68" i="12"/>
  <c r="AV67" i="12"/>
  <c r="AS64" i="12"/>
  <c r="AR63" i="12"/>
  <c r="AO60" i="12"/>
  <c r="AN59" i="12"/>
  <c r="AK56" i="12"/>
  <c r="AJ55" i="12"/>
  <c r="AG52" i="12"/>
  <c r="AF51" i="12"/>
  <c r="AC48" i="12"/>
  <c r="AB47" i="12"/>
  <c r="Y44" i="12"/>
  <c r="X43" i="12"/>
  <c r="U40" i="12"/>
  <c r="T39" i="12"/>
  <c r="Q36" i="12"/>
  <c r="P35" i="12"/>
  <c r="M32" i="12"/>
  <c r="L31" i="12"/>
  <c r="I28" i="12"/>
  <c r="H27" i="12"/>
  <c r="DG126" i="12"/>
  <c r="DF125" i="12"/>
  <c r="DE124" i="12"/>
  <c r="DD123" i="12"/>
  <c r="DC122" i="12"/>
  <c r="DB121" i="12"/>
  <c r="DA120" i="12"/>
  <c r="CZ119" i="12"/>
  <c r="CY118" i="12"/>
  <c r="CX117" i="12"/>
  <c r="CW116" i="12"/>
  <c r="CV115" i="12"/>
  <c r="CU114" i="12"/>
  <c r="CT113" i="12"/>
  <c r="CS112" i="12"/>
  <c r="CR111" i="12"/>
  <c r="CO108" i="12"/>
  <c r="CN107" i="12"/>
  <c r="CQ110" i="12"/>
  <c r="CP109" i="12"/>
  <c r="CM106" i="12"/>
  <c r="CL105" i="12"/>
  <c r="CI102" i="12"/>
  <c r="CH101" i="12"/>
  <c r="CE98" i="12"/>
  <c r="CD97" i="12"/>
  <c r="CA94" i="12"/>
  <c r="BZ93" i="12"/>
  <c r="CK104" i="12"/>
  <c r="CJ103" i="12"/>
  <c r="CG100" i="12"/>
  <c r="CF99" i="12"/>
  <c r="CC96" i="12"/>
  <c r="CB95" i="12"/>
  <c r="BY92" i="12"/>
  <c r="BX91" i="12"/>
  <c r="AU62" i="12"/>
  <c r="AT61" i="12"/>
  <c r="AQ58" i="12"/>
  <c r="AP57" i="12"/>
  <c r="AM54" i="12"/>
  <c r="AL53" i="12"/>
  <c r="AI50" i="12"/>
  <c r="AH49" i="12"/>
  <c r="AE46" i="12"/>
  <c r="AD45" i="12"/>
  <c r="AA42" i="12"/>
  <c r="Z41" i="12"/>
  <c r="W38" i="12"/>
  <c r="V37" i="12"/>
  <c r="S34" i="12"/>
  <c r="R33" i="12"/>
  <c r="O30" i="12"/>
  <c r="N29" i="12"/>
  <c r="K26" i="12"/>
  <c r="J25" i="12"/>
  <c r="G22" i="12"/>
  <c r="AW64" i="12"/>
  <c r="AV63" i="12"/>
  <c r="AS60" i="12"/>
  <c r="AR59" i="12"/>
  <c r="AO56" i="12"/>
  <c r="AN55" i="12"/>
  <c r="AK52" i="12"/>
  <c r="AJ51" i="12"/>
  <c r="AG48" i="12"/>
  <c r="AF47" i="12"/>
  <c r="AC44" i="12"/>
  <c r="AB43" i="12"/>
  <c r="Y40" i="12"/>
  <c r="X39" i="12"/>
  <c r="U36" i="12"/>
  <c r="T35" i="12"/>
  <c r="Q32" i="12"/>
  <c r="P31" i="12"/>
  <c r="M28" i="12"/>
  <c r="L27" i="12"/>
  <c r="I24" i="12"/>
  <c r="H23" i="12"/>
  <c r="DG122" i="12"/>
  <c r="DF121" i="12"/>
  <c r="DE120" i="12"/>
  <c r="DD119" i="12"/>
  <c r="DC118" i="12"/>
  <c r="DB117" i="12"/>
  <c r="DA116" i="12"/>
  <c r="CZ115" i="12"/>
  <c r="CY114" i="12"/>
  <c r="CX113" i="12"/>
  <c r="CW112" i="12"/>
  <c r="CV111" i="12"/>
  <c r="CS108" i="12"/>
  <c r="CR107" i="12"/>
  <c r="CU110" i="12"/>
  <c r="CT109" i="12"/>
  <c r="CQ106" i="12"/>
  <c r="CP105" i="12"/>
  <c r="CM102" i="12"/>
  <c r="CL101" i="12"/>
  <c r="CI98" i="12"/>
  <c r="CH97" i="12"/>
  <c r="CE94" i="12"/>
  <c r="CD93" i="12"/>
  <c r="CO104" i="12"/>
  <c r="CN103" i="12"/>
  <c r="CK100" i="12"/>
  <c r="CJ99" i="12"/>
  <c r="CG96" i="12"/>
  <c r="CF95" i="12"/>
  <c r="CC92" i="12"/>
  <c r="CB91" i="12"/>
  <c r="BY88" i="12"/>
  <c r="BX87" i="12"/>
  <c r="CA90" i="12"/>
  <c r="BZ89" i="12"/>
  <c r="AU58" i="12"/>
  <c r="AT57" i="12"/>
  <c r="AQ54" i="12"/>
  <c r="AP53" i="12"/>
  <c r="AM50" i="12"/>
  <c r="AL49" i="12"/>
  <c r="AI46" i="12"/>
  <c r="AH45" i="12"/>
  <c r="AE42" i="12"/>
  <c r="AD41" i="12"/>
  <c r="AA38" i="12"/>
  <c r="Z37" i="12"/>
  <c r="W34" i="12"/>
  <c r="V33" i="12"/>
  <c r="S30" i="12"/>
  <c r="R29" i="12"/>
  <c r="O26" i="12"/>
  <c r="N25" i="12"/>
  <c r="K22" i="12"/>
  <c r="J21" i="12"/>
  <c r="G18" i="12"/>
  <c r="AW60" i="12"/>
  <c r="AV59" i="12"/>
  <c r="AS56" i="12"/>
  <c r="AR55" i="12"/>
  <c r="AO52" i="12"/>
  <c r="AN51" i="12"/>
  <c r="AK48" i="12"/>
  <c r="AJ47" i="12"/>
  <c r="AG44" i="12"/>
  <c r="AF43" i="12"/>
  <c r="AC40" i="12"/>
  <c r="AB39" i="12"/>
  <c r="Y36" i="12"/>
  <c r="X35" i="12"/>
  <c r="U32" i="12"/>
  <c r="T31" i="12"/>
  <c r="Q28" i="12"/>
  <c r="P27" i="12"/>
  <c r="M24" i="12"/>
  <c r="L23" i="12"/>
  <c r="I20" i="12"/>
  <c r="H19" i="12"/>
  <c r="DG118" i="12"/>
  <c r="DF117" i="12"/>
  <c r="DE116" i="12"/>
  <c r="DD115" i="12"/>
  <c r="DC114" i="12"/>
  <c r="DB113" i="12"/>
  <c r="DA112" i="12"/>
  <c r="CZ111" i="12"/>
  <c r="CW108" i="12"/>
  <c r="CV107" i="12"/>
  <c r="CY110" i="12"/>
  <c r="CX109" i="12"/>
  <c r="CU106" i="12"/>
  <c r="CT105" i="12"/>
  <c r="CQ102" i="12"/>
  <c r="CP101" i="12"/>
  <c r="CM98" i="12"/>
  <c r="CL97" i="12"/>
  <c r="CI94" i="12"/>
  <c r="CH93" i="12"/>
  <c r="CS104" i="12"/>
  <c r="CR103" i="12"/>
  <c r="CO100" i="12"/>
  <c r="CN99" i="12"/>
  <c r="CK96" i="12"/>
  <c r="CJ95" i="12"/>
  <c r="CG92" i="12"/>
  <c r="CF91" i="12"/>
  <c r="CC88" i="12"/>
  <c r="CB87" i="12"/>
  <c r="BY84" i="12"/>
  <c r="BX83" i="12"/>
  <c r="CE90" i="12"/>
  <c r="CD89" i="12"/>
  <c r="CA86" i="12"/>
  <c r="BZ85" i="12"/>
  <c r="AU54" i="12"/>
  <c r="AT53" i="12"/>
  <c r="AQ50" i="12"/>
  <c r="AP49" i="12"/>
  <c r="AM46" i="12"/>
  <c r="AL45" i="12"/>
  <c r="AI42" i="12"/>
  <c r="AH41" i="12"/>
  <c r="AE38" i="12"/>
  <c r="AD37" i="12"/>
  <c r="AA34" i="12"/>
  <c r="Z33" i="12"/>
  <c r="W30" i="12"/>
  <c r="V29" i="12"/>
  <c r="S26" i="12"/>
  <c r="R25" i="12"/>
  <c r="O22" i="12"/>
  <c r="N21" i="12"/>
  <c r="K18" i="12"/>
  <c r="J17" i="12"/>
  <c r="G14" i="12"/>
  <c r="AW56" i="12"/>
  <c r="AV55" i="12"/>
  <c r="AS52" i="12"/>
  <c r="AR51" i="12"/>
  <c r="AO48" i="12"/>
  <c r="AN47" i="12"/>
  <c r="AK44" i="12"/>
  <c r="AJ43" i="12"/>
  <c r="AG40" i="12"/>
  <c r="AF39" i="12"/>
  <c r="AC36" i="12"/>
  <c r="AB35" i="12"/>
  <c r="Y32" i="12"/>
  <c r="X31" i="12"/>
  <c r="U28" i="12"/>
  <c r="T27" i="12"/>
  <c r="Q24" i="12"/>
  <c r="P23" i="12"/>
  <c r="M20" i="12"/>
  <c r="L19" i="12"/>
  <c r="I16" i="12"/>
  <c r="H15" i="12"/>
  <c r="DE108" i="12"/>
  <c r="DD107" i="12"/>
  <c r="DG110" i="12"/>
  <c r="DF109" i="12"/>
  <c r="DC106" i="12"/>
  <c r="DB105" i="12"/>
  <c r="CY102" i="12"/>
  <c r="CX101" i="12"/>
  <c r="CU98" i="12"/>
  <c r="CT97" i="12"/>
  <c r="CQ94" i="12"/>
  <c r="CP93" i="12"/>
  <c r="DA104" i="12"/>
  <c r="CZ103" i="12"/>
  <c r="CW100" i="12"/>
  <c r="CV99" i="12"/>
  <c r="CS96" i="12"/>
  <c r="CR95" i="12"/>
  <c r="CO92" i="12"/>
  <c r="CN91" i="12"/>
  <c r="CK88" i="12"/>
  <c r="CJ87" i="12"/>
  <c r="CG84" i="12"/>
  <c r="CF83" i="12"/>
  <c r="CC80" i="12"/>
  <c r="CB79" i="12"/>
  <c r="BY76" i="12"/>
  <c r="BX75" i="12"/>
  <c r="CM90" i="12"/>
  <c r="CL89" i="12"/>
  <c r="CI86" i="12"/>
  <c r="CH85" i="12"/>
  <c r="CE82" i="12"/>
  <c r="CD81" i="12"/>
  <c r="CA78" i="12"/>
  <c r="BZ77" i="12"/>
  <c r="AU46" i="12"/>
  <c r="AT45" i="12"/>
  <c r="AQ42" i="12"/>
  <c r="AP41" i="12"/>
  <c r="AM38" i="12"/>
  <c r="AL37" i="12"/>
  <c r="AI34" i="12"/>
  <c r="AH33" i="12"/>
  <c r="AE30" i="12"/>
  <c r="AD29" i="12"/>
  <c r="AA26" i="12"/>
  <c r="Z25" i="12"/>
  <c r="W22" i="12"/>
  <c r="V21" i="12"/>
  <c r="S18" i="12"/>
  <c r="R17" i="12"/>
  <c r="O14" i="12"/>
  <c r="N13" i="12"/>
  <c r="F13" i="12" s="1"/>
  <c r="K10" i="12"/>
  <c r="J9" i="12"/>
  <c r="G6" i="12"/>
  <c r="F6" i="12" s="1"/>
  <c r="M12" i="12"/>
  <c r="I8" i="12"/>
  <c r="F8" i="12" s="1"/>
  <c r="AW48" i="12"/>
  <c r="AV47" i="12"/>
  <c r="AS44" i="12"/>
  <c r="AR43" i="12"/>
  <c r="AO40" i="12"/>
  <c r="AN39" i="12"/>
  <c r="AK36" i="12"/>
  <c r="AJ35" i="12"/>
  <c r="AG32" i="12"/>
  <c r="AF31" i="12"/>
  <c r="AC28" i="12"/>
  <c r="AB27" i="12"/>
  <c r="Y24" i="12"/>
  <c r="X23" i="12"/>
  <c r="U20" i="12"/>
  <c r="T19" i="12"/>
  <c r="Q16" i="12"/>
  <c r="P15" i="12"/>
  <c r="L11" i="12"/>
  <c r="H7" i="12"/>
  <c r="AW117" i="12"/>
  <c r="AV116" i="12"/>
  <c r="AU115" i="12"/>
  <c r="AT114" i="12"/>
  <c r="AS113" i="12"/>
  <c r="AR112" i="12"/>
  <c r="AQ111" i="12"/>
  <c r="AP110" i="12"/>
  <c r="AO109" i="12"/>
  <c r="AL106" i="12"/>
  <c r="AK105" i="12"/>
  <c r="AN108" i="12"/>
  <c r="AM107" i="12"/>
  <c r="AJ104" i="12"/>
  <c r="AI103" i="12"/>
  <c r="AF100" i="12"/>
  <c r="AE99" i="12"/>
  <c r="AB96" i="12"/>
  <c r="AA95" i="12"/>
  <c r="X92" i="12"/>
  <c r="W91" i="12"/>
  <c r="AH102" i="12"/>
  <c r="AG101" i="12"/>
  <c r="AD98" i="12"/>
  <c r="AC97" i="12"/>
  <c r="Z94" i="12"/>
  <c r="Y93" i="12"/>
  <c r="V90" i="12"/>
  <c r="U89" i="12"/>
  <c r="R86" i="12"/>
  <c r="Q85" i="12"/>
  <c r="N82" i="12"/>
  <c r="M81" i="12"/>
  <c r="J78" i="12"/>
  <c r="I77" i="12"/>
  <c r="T88" i="12"/>
  <c r="S87" i="12"/>
  <c r="P84" i="12"/>
  <c r="O83" i="12"/>
  <c r="L80" i="12"/>
  <c r="K79" i="12"/>
  <c r="H76" i="12"/>
  <c r="G75" i="12"/>
  <c r="AW121" i="12"/>
  <c r="AV120" i="12"/>
  <c r="AU119" i="12"/>
  <c r="AT118" i="12"/>
  <c r="AS117" i="12"/>
  <c r="AR116" i="12"/>
  <c r="AQ115" i="12"/>
  <c r="AP114" i="12"/>
  <c r="AO113" i="12"/>
  <c r="AN112" i="12"/>
  <c r="AM111" i="12"/>
  <c r="AL110" i="12"/>
  <c r="AK109" i="12"/>
  <c r="AH106" i="12"/>
  <c r="AG105" i="12"/>
  <c r="AJ108" i="12"/>
  <c r="AI107" i="12"/>
  <c r="AF104" i="12"/>
  <c r="AE103" i="12"/>
  <c r="AB100" i="12"/>
  <c r="AA99" i="12"/>
  <c r="X96" i="12"/>
  <c r="W95" i="12"/>
  <c r="T92" i="12"/>
  <c r="S91" i="12"/>
  <c r="AD102" i="12"/>
  <c r="AC101" i="12"/>
  <c r="Z98" i="12"/>
  <c r="Y97" i="12"/>
  <c r="V94" i="12"/>
  <c r="U93" i="12"/>
  <c r="R90" i="12"/>
  <c r="Q89" i="12"/>
  <c r="N86" i="12"/>
  <c r="M85" i="12"/>
  <c r="J82" i="12"/>
  <c r="I81" i="12"/>
  <c r="P88" i="12"/>
  <c r="O87" i="12"/>
  <c r="L84" i="12"/>
  <c r="K83" i="12"/>
  <c r="H80" i="12"/>
  <c r="G79" i="12"/>
  <c r="AW125" i="12"/>
  <c r="AV124" i="12"/>
  <c r="AU123" i="12"/>
  <c r="AT122" i="12"/>
  <c r="AS121" i="12"/>
  <c r="AR120" i="12"/>
  <c r="AQ119" i="12"/>
  <c r="AP118" i="12"/>
  <c r="AO117" i="12"/>
  <c r="AN116" i="12"/>
  <c r="AM115" i="12"/>
  <c r="AL114" i="12"/>
  <c r="AK113" i="12"/>
  <c r="AJ112" i="12"/>
  <c r="AI111" i="12"/>
  <c r="AH110" i="12"/>
  <c r="AG109" i="12"/>
  <c r="AD106" i="12"/>
  <c r="AC105" i="12"/>
  <c r="AF108" i="12"/>
  <c r="AE107" i="12"/>
  <c r="AB104" i="12"/>
  <c r="AA103" i="12"/>
  <c r="X100" i="12"/>
  <c r="W99" i="12"/>
  <c r="T96" i="12"/>
  <c r="S95" i="12"/>
  <c r="P92" i="12"/>
  <c r="O91" i="12"/>
  <c r="Z102" i="12"/>
  <c r="Y101" i="12"/>
  <c r="V98" i="12"/>
  <c r="U97" i="12"/>
  <c r="R94" i="12"/>
  <c r="Q93" i="12"/>
  <c r="N90" i="12"/>
  <c r="M89" i="12"/>
  <c r="J86" i="12"/>
  <c r="I85" i="12"/>
  <c r="L88" i="12"/>
  <c r="K87" i="12"/>
  <c r="H84" i="12"/>
  <c r="G83" i="12"/>
  <c r="AW129" i="12"/>
  <c r="AV128" i="12"/>
  <c r="AU127" i="12"/>
  <c r="AT126" i="12"/>
  <c r="AS125" i="12"/>
  <c r="AR124" i="12"/>
  <c r="AQ123" i="12"/>
  <c r="AP122" i="12"/>
  <c r="AO121" i="12"/>
  <c r="AN120" i="12"/>
  <c r="AM119" i="12"/>
  <c r="AL118" i="12"/>
  <c r="AK117" i="12"/>
  <c r="AJ116" i="12"/>
  <c r="AI115" i="12"/>
  <c r="AH114" i="12"/>
  <c r="AG113" i="12"/>
  <c r="AF112" i="12"/>
  <c r="AE111" i="12"/>
  <c r="AD110" i="12"/>
  <c r="AC109" i="12"/>
  <c r="Z106" i="12"/>
  <c r="AB108" i="12"/>
  <c r="AA107" i="12"/>
  <c r="X104" i="12"/>
  <c r="W103" i="12"/>
  <c r="T100" i="12"/>
  <c r="S99" i="12"/>
  <c r="P96" i="12"/>
  <c r="O95" i="12"/>
  <c r="L92" i="12"/>
  <c r="K91" i="12"/>
  <c r="Y105" i="12"/>
  <c r="V102" i="12"/>
  <c r="U101" i="12"/>
  <c r="R98" i="12"/>
  <c r="Q97" i="12"/>
  <c r="N94" i="12"/>
  <c r="M93" i="12"/>
  <c r="J90" i="12"/>
  <c r="I89" i="12"/>
  <c r="H88" i="12"/>
  <c r="G87" i="12"/>
  <c r="AS129" i="12"/>
  <c r="AR128" i="12"/>
  <c r="AQ127" i="12"/>
  <c r="AP126" i="12"/>
  <c r="AO125" i="12"/>
  <c r="AN124" i="12"/>
  <c r="AM123" i="12"/>
  <c r="AL122" i="12"/>
  <c r="AK121" i="12"/>
  <c r="AJ120" i="12"/>
  <c r="AI119" i="12"/>
  <c r="AH118" i="12"/>
  <c r="AG117" i="12"/>
  <c r="AF116" i="12"/>
  <c r="AE115" i="12"/>
  <c r="AD114" i="12"/>
  <c r="AC113" i="12"/>
  <c r="AB112" i="12"/>
  <c r="AA111" i="12"/>
  <c r="Z110" i="12"/>
  <c r="Y109" i="12"/>
  <c r="V106" i="12"/>
  <c r="X108" i="12"/>
  <c r="W107" i="12"/>
  <c r="T104" i="12"/>
  <c r="S103" i="12"/>
  <c r="P100" i="12"/>
  <c r="O99" i="12"/>
  <c r="L96" i="12"/>
  <c r="K95" i="12"/>
  <c r="H92" i="12"/>
  <c r="G91" i="12"/>
  <c r="U105" i="12"/>
  <c r="R102" i="12"/>
  <c r="Q101" i="12"/>
  <c r="N98" i="12"/>
  <c r="M97" i="12"/>
  <c r="J94" i="12"/>
  <c r="I93" i="12"/>
  <c r="AW119" i="12"/>
  <c r="AV118" i="12"/>
  <c r="AU117" i="12"/>
  <c r="AT116" i="12"/>
  <c r="AS115" i="12"/>
  <c r="AR114" i="12"/>
  <c r="AQ113" i="12"/>
  <c r="AP112" i="12"/>
  <c r="AO111" i="12"/>
  <c r="AN110" i="12"/>
  <c r="AM109" i="12"/>
  <c r="AJ106" i="12"/>
  <c r="AI105" i="12"/>
  <c r="AL108" i="12"/>
  <c r="AK107" i="12"/>
  <c r="AH104" i="12"/>
  <c r="AG103" i="12"/>
  <c r="AD100" i="12"/>
  <c r="AC99" i="12"/>
  <c r="Z96" i="12"/>
  <c r="Y95" i="12"/>
  <c r="V92" i="12"/>
  <c r="U91" i="12"/>
  <c r="AF102" i="12"/>
  <c r="AE101" i="12"/>
  <c r="AB98" i="12"/>
  <c r="AA97" i="12"/>
  <c r="X94" i="12"/>
  <c r="W93" i="12"/>
  <c r="T90" i="12"/>
  <c r="S89" i="12"/>
  <c r="P86" i="12"/>
  <c r="O85" i="12"/>
  <c r="L82" i="12"/>
  <c r="K81" i="12"/>
  <c r="H78" i="12"/>
  <c r="G77" i="12"/>
  <c r="R88" i="12"/>
  <c r="Q87" i="12"/>
  <c r="N84" i="12"/>
  <c r="M83" i="12"/>
  <c r="J80" i="12"/>
  <c r="I79" i="12"/>
  <c r="AW123" i="12"/>
  <c r="AV122" i="12"/>
  <c r="AU121" i="12"/>
  <c r="AT120" i="12"/>
  <c r="AS119" i="12"/>
  <c r="AR118" i="12"/>
  <c r="AQ117" i="12"/>
  <c r="AP116" i="12"/>
  <c r="AO115" i="12"/>
  <c r="AN114" i="12"/>
  <c r="AM113" i="12"/>
  <c r="AL112" i="12"/>
  <c r="AK111" i="12"/>
  <c r="AJ110" i="12"/>
  <c r="AI109" i="12"/>
  <c r="AF106" i="12"/>
  <c r="AE105" i="12"/>
  <c r="AH108" i="12"/>
  <c r="AG107" i="12"/>
  <c r="AD104" i="12"/>
  <c r="AC103" i="12"/>
  <c r="Z100" i="12"/>
  <c r="Y99" i="12"/>
  <c r="V96" i="12"/>
  <c r="U95" i="12"/>
  <c r="R92" i="12"/>
  <c r="Q91" i="12"/>
  <c r="AB102" i="12"/>
  <c r="AA101" i="12"/>
  <c r="X98" i="12"/>
  <c r="W97" i="12"/>
  <c r="T94" i="12"/>
  <c r="S93" i="12"/>
  <c r="P90" i="12"/>
  <c r="O89" i="12"/>
  <c r="L86" i="12"/>
  <c r="K85" i="12"/>
  <c r="H82" i="12"/>
  <c r="G81" i="12"/>
  <c r="N88" i="12"/>
  <c r="M87" i="12"/>
  <c r="J84" i="12"/>
  <c r="I83" i="12"/>
  <c r="AW127" i="12"/>
  <c r="AV126" i="12"/>
  <c r="AU125" i="12"/>
  <c r="AT124" i="12"/>
  <c r="AS123" i="12"/>
  <c r="AR122" i="12"/>
  <c r="AQ121" i="12"/>
  <c r="AP120" i="12"/>
  <c r="AO119" i="12"/>
  <c r="AN118" i="12"/>
  <c r="AM117" i="12"/>
  <c r="AL116" i="12"/>
  <c r="AK115" i="12"/>
  <c r="AJ114" i="12"/>
  <c r="AI113" i="12"/>
  <c r="AH112" i="12"/>
  <c r="AG111" i="12"/>
  <c r="AF110" i="12"/>
  <c r="AE109" i="12"/>
  <c r="AB106" i="12"/>
  <c r="AA105" i="12"/>
  <c r="AD108" i="12"/>
  <c r="AC107" i="12"/>
  <c r="Z104" i="12"/>
  <c r="Y103" i="12"/>
  <c r="V100" i="12"/>
  <c r="U99" i="12"/>
  <c r="R96" i="12"/>
  <c r="Q95" i="12"/>
  <c r="N92" i="12"/>
  <c r="M91" i="12"/>
  <c r="X102" i="12"/>
  <c r="W101" i="12"/>
  <c r="T98" i="12"/>
  <c r="S97" i="12"/>
  <c r="P94" i="12"/>
  <c r="O93" i="12"/>
  <c r="L90" i="12"/>
  <c r="K89" i="12"/>
  <c r="H86" i="12"/>
  <c r="G85" i="12"/>
  <c r="J88" i="12"/>
  <c r="I87" i="12"/>
  <c r="AU129" i="12"/>
  <c r="AT128" i="12"/>
  <c r="AS127" i="12"/>
  <c r="AR126" i="12"/>
  <c r="AQ125" i="12"/>
  <c r="AP124" i="12"/>
  <c r="AO123" i="12"/>
  <c r="AN122" i="12"/>
  <c r="AM121" i="12"/>
  <c r="AL120" i="12"/>
  <c r="AK119" i="12"/>
  <c r="AJ118" i="12"/>
  <c r="AI117" i="12"/>
  <c r="AH116" i="12"/>
  <c r="AG115" i="12"/>
  <c r="AF114" i="12"/>
  <c r="AE113" i="12"/>
  <c r="AD112" i="12"/>
  <c r="AC111" i="12"/>
  <c r="AB110" i="12"/>
  <c r="AA109" i="12"/>
  <c r="X106" i="12"/>
  <c r="Z108" i="12"/>
  <c r="Y107" i="12"/>
  <c r="V104" i="12"/>
  <c r="U103" i="12"/>
  <c r="R100" i="12"/>
  <c r="Q99" i="12"/>
  <c r="N96" i="12"/>
  <c r="M95" i="12"/>
  <c r="J92" i="12"/>
  <c r="I91" i="12"/>
  <c r="W105" i="12"/>
  <c r="T102" i="12"/>
  <c r="S101" i="12"/>
  <c r="P98" i="12"/>
  <c r="O97" i="12"/>
  <c r="L94" i="12"/>
  <c r="K93" i="12"/>
  <c r="H90" i="12"/>
  <c r="G89" i="12"/>
  <c r="AQ129" i="12"/>
  <c r="AP128" i="12"/>
  <c r="AO127" i="12"/>
  <c r="AN126" i="12"/>
  <c r="AM125" i="12"/>
  <c r="AL124" i="12"/>
  <c r="AK123" i="12"/>
  <c r="AJ122" i="12"/>
  <c r="AI121" i="12"/>
  <c r="AH120" i="12"/>
  <c r="AG119" i="12"/>
  <c r="AF118" i="12"/>
  <c r="AE117" i="12"/>
  <c r="AD116" i="12"/>
  <c r="AC115" i="12"/>
  <c r="AB114" i="12"/>
  <c r="AA113" i="12"/>
  <c r="Z112" i="12"/>
  <c r="Y111" i="12"/>
  <c r="X110" i="12"/>
  <c r="W109" i="12"/>
  <c r="T106" i="12"/>
  <c r="V108" i="12"/>
  <c r="U107" i="12"/>
  <c r="R104" i="12"/>
  <c r="Q103" i="12"/>
  <c r="N100" i="12"/>
  <c r="M99" i="12"/>
  <c r="J96" i="12"/>
  <c r="I95" i="12"/>
  <c r="S105" i="12"/>
  <c r="P102" i="12"/>
  <c r="O101" i="12"/>
  <c r="L98" i="12"/>
  <c r="K97" i="12"/>
  <c r="H94" i="12"/>
  <c r="G93" i="12"/>
  <c r="AM129" i="12"/>
  <c r="AL128" i="12"/>
  <c r="AK127" i="12"/>
  <c r="AJ126" i="12"/>
  <c r="AI125" i="12"/>
  <c r="AH124" i="12"/>
  <c r="AG123" i="12"/>
  <c r="AF122" i="12"/>
  <c r="AE121" i="12"/>
  <c r="AD120" i="12"/>
  <c r="AC119" i="12"/>
  <c r="AB118" i="12"/>
  <c r="AA117" i="12"/>
  <c r="Z116" i="12"/>
  <c r="Y115" i="12"/>
  <c r="X114" i="12"/>
  <c r="W113" i="12"/>
  <c r="V112" i="12"/>
  <c r="U111" i="12"/>
  <c r="T110" i="12"/>
  <c r="S109" i="12"/>
  <c r="P106" i="12"/>
  <c r="R108" i="12"/>
  <c r="Q107" i="12"/>
  <c r="N104" i="12"/>
  <c r="M103" i="12"/>
  <c r="J100" i="12"/>
  <c r="I99" i="12"/>
  <c r="O105" i="12"/>
  <c r="L102" i="12"/>
  <c r="K101" i="12"/>
  <c r="H98" i="12"/>
  <c r="G97" i="12"/>
  <c r="AI129" i="12"/>
  <c r="AH128" i="12"/>
  <c r="AG127" i="12"/>
  <c r="AF126" i="12"/>
  <c r="AE125" i="12"/>
  <c r="AD124" i="12"/>
  <c r="AC123" i="12"/>
  <c r="AB122" i="12"/>
  <c r="AA121" i="12"/>
  <c r="Z120" i="12"/>
  <c r="Y119" i="12"/>
  <c r="X118" i="12"/>
  <c r="W117" i="12"/>
  <c r="V116" i="12"/>
  <c r="U115" i="12"/>
  <c r="T114" i="12"/>
  <c r="S113" i="12"/>
  <c r="R112" i="12"/>
  <c r="Q111" i="12"/>
  <c r="P110" i="12"/>
  <c r="O109" i="12"/>
  <c r="L106" i="12"/>
  <c r="N108" i="12"/>
  <c r="M107" i="12"/>
  <c r="J104" i="12"/>
  <c r="I103" i="12"/>
  <c r="K105" i="12"/>
  <c r="H102" i="12"/>
  <c r="G101" i="12"/>
  <c r="AE129" i="12"/>
  <c r="AD128" i="12"/>
  <c r="AC127" i="12"/>
  <c r="AB126" i="12"/>
  <c r="AA125" i="12"/>
  <c r="Z124" i="12"/>
  <c r="Y123" i="12"/>
  <c r="X122" i="12"/>
  <c r="W121" i="12"/>
  <c r="V120" i="12"/>
  <c r="U119" i="12"/>
  <c r="T118" i="12"/>
  <c r="S117" i="12"/>
  <c r="R116" i="12"/>
  <c r="Q115" i="12"/>
  <c r="P114" i="12"/>
  <c r="O113" i="12"/>
  <c r="N112" i="12"/>
  <c r="M111" i="12"/>
  <c r="L110" i="12"/>
  <c r="K109" i="12"/>
  <c r="H106" i="12"/>
  <c r="J108" i="12"/>
  <c r="I107" i="12"/>
  <c r="G105" i="12"/>
  <c r="AO129" i="12"/>
  <c r="AN128" i="12"/>
  <c r="AM127" i="12"/>
  <c r="AL126" i="12"/>
  <c r="AK125" i="12"/>
  <c r="AJ124" i="12"/>
  <c r="AI123" i="12"/>
  <c r="AH122" i="12"/>
  <c r="AG121" i="12"/>
  <c r="AF120" i="12"/>
  <c r="AE119" i="12"/>
  <c r="AD118" i="12"/>
  <c r="AC117" i="12"/>
  <c r="AB116" i="12"/>
  <c r="AA115" i="12"/>
  <c r="Z114" i="12"/>
  <c r="Y113" i="12"/>
  <c r="X112" i="12"/>
  <c r="W111" i="12"/>
  <c r="V110" i="12"/>
  <c r="U109" i="12"/>
  <c r="R106" i="12"/>
  <c r="T108" i="12"/>
  <c r="S107" i="12"/>
  <c r="P104" i="12"/>
  <c r="O103" i="12"/>
  <c r="L100" i="12"/>
  <c r="K99" i="12"/>
  <c r="H96" i="12"/>
  <c r="G95" i="12"/>
  <c r="Q105" i="12"/>
  <c r="N102" i="12"/>
  <c r="M101" i="12"/>
  <c r="J98" i="12"/>
  <c r="I97" i="12"/>
  <c r="AK129" i="12"/>
  <c r="AJ128" i="12"/>
  <c r="AI127" i="12"/>
  <c r="AH126" i="12"/>
  <c r="AG125" i="12"/>
  <c r="AF124" i="12"/>
  <c r="AE123" i="12"/>
  <c r="AD122" i="12"/>
  <c r="AC121" i="12"/>
  <c r="AB120" i="12"/>
  <c r="AA119" i="12"/>
  <c r="Z118" i="12"/>
  <c r="Y117" i="12"/>
  <c r="X116" i="12"/>
  <c r="W115" i="12"/>
  <c r="V114" i="12"/>
  <c r="U113" i="12"/>
  <c r="T112" i="12"/>
  <c r="S111" i="12"/>
  <c r="R110" i="12"/>
  <c r="Q109" i="12"/>
  <c r="N106" i="12"/>
  <c r="P108" i="12"/>
  <c r="O107" i="12"/>
  <c r="L104" i="12"/>
  <c r="K103" i="12"/>
  <c r="H100" i="12"/>
  <c r="G99" i="12"/>
  <c r="M105" i="12"/>
  <c r="J102" i="12"/>
  <c r="I101" i="12"/>
  <c r="AG129" i="12"/>
  <c r="AF128" i="12"/>
  <c r="AE127" i="12"/>
  <c r="AD126" i="12"/>
  <c r="AC125" i="12"/>
  <c r="AB124" i="12"/>
  <c r="AA123" i="12"/>
  <c r="Z122" i="12"/>
  <c r="Y121" i="12"/>
  <c r="X120" i="12"/>
  <c r="W119" i="12"/>
  <c r="V118" i="12"/>
  <c r="U117" i="12"/>
  <c r="T116" i="12"/>
  <c r="S115" i="12"/>
  <c r="R114" i="12"/>
  <c r="Q113" i="12"/>
  <c r="P112" i="12"/>
  <c r="O111" i="12"/>
  <c r="N110" i="12"/>
  <c r="M109" i="12"/>
  <c r="J106" i="12"/>
  <c r="L108" i="12"/>
  <c r="K107" i="12"/>
  <c r="H104" i="12"/>
  <c r="G103" i="12"/>
  <c r="I105" i="12"/>
  <c r="AC129" i="12"/>
  <c r="AB128" i="12"/>
  <c r="AA127" i="12"/>
  <c r="Z126" i="12"/>
  <c r="Y125" i="12"/>
  <c r="X124" i="12"/>
  <c r="W123" i="12"/>
  <c r="V122" i="12"/>
  <c r="U121" i="12"/>
  <c r="T120" i="12"/>
  <c r="S119" i="12"/>
  <c r="R118" i="12"/>
  <c r="Q117" i="12"/>
  <c r="P116" i="12"/>
  <c r="O115" i="12"/>
  <c r="N114" i="12"/>
  <c r="M113" i="12"/>
  <c r="L112" i="12"/>
  <c r="K111" i="12"/>
  <c r="J110" i="12"/>
  <c r="I109" i="12"/>
  <c r="H108" i="12"/>
  <c r="G107" i="12"/>
  <c r="Z128" i="12"/>
  <c r="Y127" i="12"/>
  <c r="X126" i="12"/>
  <c r="W125" i="12"/>
  <c r="V124" i="12"/>
  <c r="U123" i="12"/>
  <c r="T122" i="12"/>
  <c r="S121" i="12"/>
  <c r="R120" i="12"/>
  <c r="Q119" i="12"/>
  <c r="P118" i="12"/>
  <c r="O117" i="12"/>
  <c r="N116" i="12"/>
  <c r="M115" i="12"/>
  <c r="L114" i="12"/>
  <c r="K113" i="12"/>
  <c r="J112" i="12"/>
  <c r="I111" i="12"/>
  <c r="H110" i="12"/>
  <c r="G109" i="12"/>
  <c r="AW114" i="12"/>
  <c r="AV113" i="12"/>
  <c r="AU112" i="12"/>
  <c r="AQ108" i="12"/>
  <c r="AP107" i="12"/>
  <c r="AT111" i="12"/>
  <c r="AS110" i="12"/>
  <c r="AR109" i="12"/>
  <c r="AO106" i="12"/>
  <c r="AN105" i="12"/>
  <c r="AK102" i="12"/>
  <c r="AJ101" i="12"/>
  <c r="AG98" i="12"/>
  <c r="AF97" i="12"/>
  <c r="AC94" i="12"/>
  <c r="AB93" i="12"/>
  <c r="AM104" i="12"/>
  <c r="AL103" i="12"/>
  <c r="AI100" i="12"/>
  <c r="AH99" i="12"/>
  <c r="AE96" i="12"/>
  <c r="AD95" i="12"/>
  <c r="AA92" i="12"/>
  <c r="Z91" i="12"/>
  <c r="W88" i="12"/>
  <c r="V87" i="12"/>
  <c r="S84" i="12"/>
  <c r="R83" i="12"/>
  <c r="O80" i="12"/>
  <c r="N79" i="12"/>
  <c r="K76" i="12"/>
  <c r="J75" i="12"/>
  <c r="Y90" i="12"/>
  <c r="X89" i="12"/>
  <c r="U86" i="12"/>
  <c r="T85" i="12"/>
  <c r="Q82" i="12"/>
  <c r="P81" i="12"/>
  <c r="M78" i="12"/>
  <c r="L77" i="12"/>
  <c r="I74" i="12"/>
  <c r="H73" i="12"/>
  <c r="G72" i="12"/>
  <c r="AW111" i="12"/>
  <c r="AV110" i="12"/>
  <c r="AU109" i="12"/>
  <c r="AR106" i="12"/>
  <c r="AQ105" i="12"/>
  <c r="AT108" i="12"/>
  <c r="AS107" i="12"/>
  <c r="AP104" i="12"/>
  <c r="AO103" i="12"/>
  <c r="AL100" i="12"/>
  <c r="AK99" i="12"/>
  <c r="AH96" i="12"/>
  <c r="AG95" i="12"/>
  <c r="AD92" i="12"/>
  <c r="AC91" i="12"/>
  <c r="AN102" i="12"/>
  <c r="AM101" i="12"/>
  <c r="AJ98" i="12"/>
  <c r="AI97" i="12"/>
  <c r="AF94" i="12"/>
  <c r="AE93" i="12"/>
  <c r="AB90" i="12"/>
  <c r="AA89" i="12"/>
  <c r="X86" i="12"/>
  <c r="W85" i="12"/>
  <c r="T82" i="12"/>
  <c r="S81" i="12"/>
  <c r="P78" i="12"/>
  <c r="O77" i="12"/>
  <c r="L74" i="12"/>
  <c r="Z88" i="12"/>
  <c r="Y87" i="12"/>
  <c r="V84" i="12"/>
  <c r="U83" i="12"/>
  <c r="R80" i="12"/>
  <c r="Q79" i="12"/>
  <c r="N76" i="12"/>
  <c r="M75" i="12"/>
  <c r="J72" i="12"/>
  <c r="I71" i="12"/>
  <c r="K73" i="12"/>
  <c r="H70" i="12"/>
  <c r="G69" i="12"/>
  <c r="AV106" i="12"/>
  <c r="AU105" i="12"/>
  <c r="AW107" i="12"/>
  <c r="AT104" i="12"/>
  <c r="AS103" i="12"/>
  <c r="AP100" i="12"/>
  <c r="AO99" i="12"/>
  <c r="AL96" i="12"/>
  <c r="AK95" i="12"/>
  <c r="AH92" i="12"/>
  <c r="AG91" i="12"/>
  <c r="AR102" i="12"/>
  <c r="AQ101" i="12"/>
  <c r="AN98" i="12"/>
  <c r="AM97" i="12"/>
  <c r="AJ94" i="12"/>
  <c r="AI93" i="12"/>
  <c r="AF90" i="12"/>
  <c r="AE89" i="12"/>
  <c r="AB86" i="12"/>
  <c r="AA85" i="12"/>
  <c r="X82" i="12"/>
  <c r="W81" i="12"/>
  <c r="T78" i="12"/>
  <c r="S77" i="12"/>
  <c r="P74" i="12"/>
  <c r="AD88" i="12"/>
  <c r="AC87" i="12"/>
  <c r="Z84" i="12"/>
  <c r="Y83" i="12"/>
  <c r="V80" i="12"/>
  <c r="U79" i="12"/>
  <c r="R76" i="12"/>
  <c r="Q75" i="12"/>
  <c r="N72" i="12"/>
  <c r="M71" i="12"/>
  <c r="J68" i="12"/>
  <c r="I67" i="12"/>
  <c r="O73" i="12"/>
  <c r="L70" i="12"/>
  <c r="K69" i="12"/>
  <c r="H66" i="12"/>
  <c r="G65" i="12"/>
  <c r="AW103" i="12"/>
  <c r="AT100" i="12"/>
  <c r="AS99" i="12"/>
  <c r="AP96" i="12"/>
  <c r="AO95" i="12"/>
  <c r="AL92" i="12"/>
  <c r="AK91" i="12"/>
  <c r="AV102" i="12"/>
  <c r="AU101" i="12"/>
  <c r="AR98" i="12"/>
  <c r="AQ97" i="12"/>
  <c r="AN94" i="12"/>
  <c r="AM93" i="12"/>
  <c r="AJ90" i="12"/>
  <c r="AI89" i="12"/>
  <c r="AF86" i="12"/>
  <c r="AE85" i="12"/>
  <c r="AB82" i="12"/>
  <c r="AA81" i="12"/>
  <c r="X78" i="12"/>
  <c r="W77" i="12"/>
  <c r="T74" i="12"/>
  <c r="AH88" i="12"/>
  <c r="AG87" i="12"/>
  <c r="AD84" i="12"/>
  <c r="AC83" i="12"/>
  <c r="Z80" i="12"/>
  <c r="Y79" i="12"/>
  <c r="V76" i="12"/>
  <c r="U75" i="12"/>
  <c r="R72" i="12"/>
  <c r="Q71" i="12"/>
  <c r="N68" i="12"/>
  <c r="M67" i="12"/>
  <c r="J64" i="12"/>
  <c r="I63" i="12"/>
  <c r="S73" i="12"/>
  <c r="P70" i="12"/>
  <c r="O69" i="12"/>
  <c r="L66" i="12"/>
  <c r="K65" i="12"/>
  <c r="H62" i="12"/>
  <c r="G61" i="12"/>
  <c r="CA129" i="12"/>
  <c r="BZ128" i="12"/>
  <c r="BY127" i="12"/>
  <c r="BX126" i="12"/>
  <c r="AW99" i="12"/>
  <c r="AT96" i="12"/>
  <c r="AS95" i="12"/>
  <c r="AP92" i="12"/>
  <c r="AO91" i="12"/>
  <c r="AV98" i="12"/>
  <c r="AU97" i="12"/>
  <c r="AR94" i="12"/>
  <c r="AQ93" i="12"/>
  <c r="AN90" i="12"/>
  <c r="AM89" i="12"/>
  <c r="AJ86" i="12"/>
  <c r="AI85" i="12"/>
  <c r="AF82" i="12"/>
  <c r="AE81" i="12"/>
  <c r="AB78" i="12"/>
  <c r="AA77" i="12"/>
  <c r="X74" i="12"/>
  <c r="AL88" i="12"/>
  <c r="AK87" i="12"/>
  <c r="AH84" i="12"/>
  <c r="AG83" i="12"/>
  <c r="AD80" i="12"/>
  <c r="AC79" i="12"/>
  <c r="Z76" i="12"/>
  <c r="Y75" i="12"/>
  <c r="V72" i="12"/>
  <c r="U71" i="12"/>
  <c r="R68" i="12"/>
  <c r="Q67" i="12"/>
  <c r="N64" i="12"/>
  <c r="M63" i="12"/>
  <c r="J60" i="12"/>
  <c r="I59" i="12"/>
  <c r="W73" i="12"/>
  <c r="T70" i="12"/>
  <c r="S69" i="12"/>
  <c r="P66" i="12"/>
  <c r="O65" i="12"/>
  <c r="L62" i="12"/>
  <c r="K61" i="12"/>
  <c r="H58" i="12"/>
  <c r="G57" i="12"/>
  <c r="CE129" i="12"/>
  <c r="CD128" i="12"/>
  <c r="CC127" i="12"/>
  <c r="CB126" i="12"/>
  <c r="CA125" i="12"/>
  <c r="BZ124" i="12"/>
  <c r="BY123" i="12"/>
  <c r="BX122" i="12"/>
  <c r="AW95" i="12"/>
  <c r="AT92" i="12"/>
  <c r="AS91" i="12"/>
  <c r="AV94" i="12"/>
  <c r="AU93" i="12"/>
  <c r="AR90" i="12"/>
  <c r="AQ89" i="12"/>
  <c r="AN86" i="12"/>
  <c r="AM85" i="12"/>
  <c r="AJ82" i="12"/>
  <c r="AI81" i="12"/>
  <c r="AF78" i="12"/>
  <c r="AE77" i="12"/>
  <c r="AB74" i="12"/>
  <c r="AP88" i="12"/>
  <c r="AO87" i="12"/>
  <c r="AL84" i="12"/>
  <c r="AK83" i="12"/>
  <c r="AH80" i="12"/>
  <c r="AG79" i="12"/>
  <c r="AD76" i="12"/>
  <c r="AC75" i="12"/>
  <c r="Z72" i="12"/>
  <c r="Y71" i="12"/>
  <c r="V68" i="12"/>
  <c r="U67" i="12"/>
  <c r="R64" i="12"/>
  <c r="Q63" i="12"/>
  <c r="N60" i="12"/>
  <c r="M59" i="12"/>
  <c r="J56" i="12"/>
  <c r="I55" i="12"/>
  <c r="AA73" i="12"/>
  <c r="X70" i="12"/>
  <c r="W69" i="12"/>
  <c r="T66" i="12"/>
  <c r="S65" i="12"/>
  <c r="P62" i="12"/>
  <c r="O61" i="12"/>
  <c r="L58" i="12"/>
  <c r="K57" i="12"/>
  <c r="H54" i="12"/>
  <c r="G53" i="12"/>
  <c r="CI129" i="12"/>
  <c r="CH128" i="12"/>
  <c r="CG127" i="12"/>
  <c r="CF126" i="12"/>
  <c r="CE125" i="12"/>
  <c r="CD124" i="12"/>
  <c r="CC123" i="12"/>
  <c r="CB122" i="12"/>
  <c r="CA121" i="12"/>
  <c r="BZ120" i="12"/>
  <c r="BY119" i="12"/>
  <c r="BX118" i="12"/>
  <c r="AW91" i="12"/>
  <c r="AV90" i="12"/>
  <c r="AU89" i="12"/>
  <c r="AR86" i="12"/>
  <c r="AQ85" i="12"/>
  <c r="AN82" i="12"/>
  <c r="AM81" i="12"/>
  <c r="AJ78" i="12"/>
  <c r="AI77" i="12"/>
  <c r="AF74" i="12"/>
  <c r="AT88" i="12"/>
  <c r="AS87" i="12"/>
  <c r="AP84" i="12"/>
  <c r="AO83" i="12"/>
  <c r="AL80" i="12"/>
  <c r="AK79" i="12"/>
  <c r="AH76" i="12"/>
  <c r="AG75" i="12"/>
  <c r="AD72" i="12"/>
  <c r="AC71" i="12"/>
  <c r="Z68" i="12"/>
  <c r="Y67" i="12"/>
  <c r="V64" i="12"/>
  <c r="U63" i="12"/>
  <c r="R60" i="12"/>
  <c r="Q59" i="12"/>
  <c r="N56" i="12"/>
  <c r="M55" i="12"/>
  <c r="J52" i="12"/>
  <c r="I51" i="12"/>
  <c r="AE73" i="12"/>
  <c r="AB70" i="12"/>
  <c r="AA69" i="12"/>
  <c r="X66" i="12"/>
  <c r="W65" i="12"/>
  <c r="T62" i="12"/>
  <c r="S61" i="12"/>
  <c r="P58" i="12"/>
  <c r="O57" i="12"/>
  <c r="L54" i="12"/>
  <c r="K53" i="12"/>
  <c r="H50" i="12"/>
  <c r="G49" i="12"/>
  <c r="CM129" i="12"/>
  <c r="CL128" i="12"/>
  <c r="CK127" i="12"/>
  <c r="CJ126" i="12"/>
  <c r="CI125" i="12"/>
  <c r="CH124" i="12"/>
  <c r="CG123" i="12"/>
  <c r="CF122" i="12"/>
  <c r="CE121" i="12"/>
  <c r="CD120" i="12"/>
  <c r="CC119" i="12"/>
  <c r="CB118" i="12"/>
  <c r="CA117" i="12"/>
  <c r="BZ116" i="12"/>
  <c r="BY115" i="12"/>
  <c r="BX114" i="12"/>
  <c r="AV86" i="12"/>
  <c r="AU85" i="12"/>
  <c r="AR82" i="12"/>
  <c r="AQ81" i="12"/>
  <c r="AN78" i="12"/>
  <c r="AM77" i="12"/>
  <c r="AJ74" i="12"/>
  <c r="AW87" i="12"/>
  <c r="AT84" i="12"/>
  <c r="AS83" i="12"/>
  <c r="AP80" i="12"/>
  <c r="AO79" i="12"/>
  <c r="AL76" i="12"/>
  <c r="AK75" i="12"/>
  <c r="AH72" i="12"/>
  <c r="AG71" i="12"/>
  <c r="AD68" i="12"/>
  <c r="AC67" i="12"/>
  <c r="Z64" i="12"/>
  <c r="Y63" i="12"/>
  <c r="V60" i="12"/>
  <c r="U59" i="12"/>
  <c r="R56" i="12"/>
  <c r="Q55" i="12"/>
  <c r="N52" i="12"/>
  <c r="M51" i="12"/>
  <c r="J48" i="12"/>
  <c r="I47" i="12"/>
  <c r="AI73" i="12"/>
  <c r="AF70" i="12"/>
  <c r="AE69" i="12"/>
  <c r="AB66" i="12"/>
  <c r="AA65" i="12"/>
  <c r="X62" i="12"/>
  <c r="W61" i="12"/>
  <c r="T58" i="12"/>
  <c r="S57" i="12"/>
  <c r="P54" i="12"/>
  <c r="O53" i="12"/>
  <c r="L50" i="12"/>
  <c r="K49" i="12"/>
  <c r="H46" i="12"/>
  <c r="G45" i="12"/>
  <c r="CQ129" i="12"/>
  <c r="CP128" i="12"/>
  <c r="CO127" i="12"/>
  <c r="CN126" i="12"/>
  <c r="CM125" i="12"/>
  <c r="CL124" i="12"/>
  <c r="CK123" i="12"/>
  <c r="CJ122" i="12"/>
  <c r="CI121" i="12"/>
  <c r="CH120" i="12"/>
  <c r="CG119" i="12"/>
  <c r="CF118" i="12"/>
  <c r="CE117" i="12"/>
  <c r="CD116" i="12"/>
  <c r="CC115" i="12"/>
  <c r="CB114" i="12"/>
  <c r="CA113" i="12"/>
  <c r="BZ112" i="12"/>
  <c r="BY111" i="12"/>
  <c r="BX110" i="12"/>
  <c r="AV82" i="12"/>
  <c r="AU81" i="12"/>
  <c r="AR78" i="12"/>
  <c r="AQ77" i="12"/>
  <c r="AN74" i="12"/>
  <c r="AW83" i="12"/>
  <c r="AT80" i="12"/>
  <c r="AS79" i="12"/>
  <c r="AP76" i="12"/>
  <c r="AO75" i="12"/>
  <c r="AL72" i="12"/>
  <c r="AK71" i="12"/>
  <c r="AH68" i="12"/>
  <c r="AG67" i="12"/>
  <c r="AD64" i="12"/>
  <c r="AC63" i="12"/>
  <c r="Z60" i="12"/>
  <c r="Y59" i="12"/>
  <c r="V56" i="12"/>
  <c r="U55" i="12"/>
  <c r="R52" i="12"/>
  <c r="Q51" i="12"/>
  <c r="N48" i="12"/>
  <c r="M47" i="12"/>
  <c r="J44" i="12"/>
  <c r="I43" i="12"/>
  <c r="AM73" i="12"/>
  <c r="AJ70" i="12"/>
  <c r="AI69" i="12"/>
  <c r="AF66" i="12"/>
  <c r="AE65" i="12"/>
  <c r="AB62" i="12"/>
  <c r="AA61" i="12"/>
  <c r="X58" i="12"/>
  <c r="W57" i="12"/>
  <c r="T54" i="12"/>
  <c r="S53" i="12"/>
  <c r="P50" i="12"/>
  <c r="O49" i="12"/>
  <c r="L46" i="12"/>
  <c r="K45" i="12"/>
  <c r="H42" i="12"/>
  <c r="G41" i="12"/>
  <c r="CU129" i="12"/>
  <c r="CT128" i="12"/>
  <c r="CS127" i="12"/>
  <c r="CR126" i="12"/>
  <c r="CQ125" i="12"/>
  <c r="CP124" i="12"/>
  <c r="CO123" i="12"/>
  <c r="CN122" i="12"/>
  <c r="CM121" i="12"/>
  <c r="CL120" i="12"/>
  <c r="CK119" i="12"/>
  <c r="CJ118" i="12"/>
  <c r="CI117" i="12"/>
  <c r="CH116" i="12"/>
  <c r="CG115" i="12"/>
  <c r="CF114" i="12"/>
  <c r="CE113" i="12"/>
  <c r="CD112" i="12"/>
  <c r="CC111" i="12"/>
  <c r="CB110" i="12"/>
  <c r="CA109" i="12"/>
  <c r="BX106" i="12"/>
  <c r="BZ108" i="12"/>
  <c r="BY107" i="12"/>
  <c r="AV78" i="12"/>
  <c r="AU77" i="12"/>
  <c r="AR74" i="12"/>
  <c r="AW79" i="12"/>
  <c r="AT76" i="12"/>
  <c r="AS75" i="12"/>
  <c r="AP72" i="12"/>
  <c r="AO71" i="12"/>
  <c r="AL68" i="12"/>
  <c r="AK67" i="12"/>
  <c r="AH64" i="12"/>
  <c r="AG63" i="12"/>
  <c r="AD60" i="12"/>
  <c r="AC59" i="12"/>
  <c r="Z56" i="12"/>
  <c r="Y55" i="12"/>
  <c r="V52" i="12"/>
  <c r="U51" i="12"/>
  <c r="R48" i="12"/>
  <c r="Q47" i="12"/>
  <c r="N44" i="12"/>
  <c r="M43" i="12"/>
  <c r="J40" i="12"/>
  <c r="I39" i="12"/>
  <c r="AQ73" i="12"/>
  <c r="AN70" i="12"/>
  <c r="AM69" i="12"/>
  <c r="AJ66" i="12"/>
  <c r="AI65" i="12"/>
  <c r="AF62" i="12"/>
  <c r="AE61" i="12"/>
  <c r="AB58" i="12"/>
  <c r="AA57" i="12"/>
  <c r="X54" i="12"/>
  <c r="W53" i="12"/>
  <c r="T50" i="12"/>
  <c r="S49" i="12"/>
  <c r="P46" i="12"/>
  <c r="O45" i="12"/>
  <c r="L42" i="12"/>
  <c r="K41" i="12"/>
  <c r="H38" i="12"/>
  <c r="G37" i="12"/>
  <c r="CY129" i="12"/>
  <c r="CX128" i="12"/>
  <c r="CW127" i="12"/>
  <c r="CV126" i="12"/>
  <c r="CU125" i="12"/>
  <c r="CT124" i="12"/>
  <c r="CS123" i="12"/>
  <c r="CR122" i="12"/>
  <c r="CQ121" i="12"/>
  <c r="CP120" i="12"/>
  <c r="CO119" i="12"/>
  <c r="CN118" i="12"/>
  <c r="CM117" i="12"/>
  <c r="CL116" i="12"/>
  <c r="CK115" i="12"/>
  <c r="CJ114" i="12"/>
  <c r="CI113" i="12"/>
  <c r="CH112" i="12"/>
  <c r="CG111" i="12"/>
  <c r="CF110" i="12"/>
  <c r="CE109" i="12"/>
  <c r="CB106" i="12"/>
  <c r="CA105" i="12"/>
  <c r="CD108" i="12"/>
  <c r="CC107" i="12"/>
  <c r="BZ104" i="12"/>
  <c r="BY103" i="12"/>
  <c r="BX102" i="12"/>
  <c r="AV74" i="12"/>
  <c r="AW75" i="12"/>
  <c r="AT72" i="12"/>
  <c r="AS71" i="12"/>
  <c r="AP68" i="12"/>
  <c r="AO67" i="12"/>
  <c r="AL64" i="12"/>
  <c r="AK63" i="12"/>
  <c r="AH60" i="12"/>
  <c r="AG59" i="12"/>
  <c r="AD56" i="12"/>
  <c r="AC55" i="12"/>
  <c r="Z52" i="12"/>
  <c r="Y51" i="12"/>
  <c r="V48" i="12"/>
  <c r="U47" i="12"/>
  <c r="R44" i="12"/>
  <c r="Q43" i="12"/>
  <c r="N40" i="12"/>
  <c r="M39" i="12"/>
  <c r="J36" i="12"/>
  <c r="I35" i="12"/>
  <c r="AU73" i="12"/>
  <c r="AR70" i="12"/>
  <c r="AQ69" i="12"/>
  <c r="AN66" i="12"/>
  <c r="AM65" i="12"/>
  <c r="AJ62" i="12"/>
  <c r="AI61" i="12"/>
  <c r="AF58" i="12"/>
  <c r="AE57" i="12"/>
  <c r="AB54" i="12"/>
  <c r="AA53" i="12"/>
  <c r="X50" i="12"/>
  <c r="W49" i="12"/>
  <c r="T46" i="12"/>
  <c r="S45" i="12"/>
  <c r="P42" i="12"/>
  <c r="O41" i="12"/>
  <c r="L38" i="12"/>
  <c r="K37" i="12"/>
  <c r="H34" i="12"/>
  <c r="G33" i="12"/>
  <c r="DC129" i="12"/>
  <c r="DB128" i="12"/>
  <c r="DA127" i="12"/>
  <c r="CZ126" i="12"/>
  <c r="CY125" i="12"/>
  <c r="CX124" i="12"/>
  <c r="CW123" i="12"/>
  <c r="CV122" i="12"/>
  <c r="CU121" i="12"/>
  <c r="CT120" i="12"/>
  <c r="CS119" i="12"/>
  <c r="CR118" i="12"/>
  <c r="CQ117" i="12"/>
  <c r="CP116" i="12"/>
  <c r="CO115" i="12"/>
  <c r="CN114" i="12"/>
  <c r="CM113" i="12"/>
  <c r="CL112" i="12"/>
  <c r="CK111" i="12"/>
  <c r="CJ110" i="12"/>
  <c r="CI109" i="12"/>
  <c r="CF106" i="12"/>
  <c r="CE105" i="12"/>
  <c r="CH108" i="12"/>
  <c r="CG107" i="12"/>
  <c r="CD104" i="12"/>
  <c r="CC103" i="12"/>
  <c r="BZ100" i="12"/>
  <c r="BY99" i="12"/>
  <c r="CB102" i="12"/>
  <c r="CA101" i="12"/>
  <c r="BX98" i="12"/>
  <c r="AW71" i="12"/>
  <c r="AT68" i="12"/>
  <c r="AS67" i="12"/>
  <c r="AP64" i="12"/>
  <c r="AO63" i="12"/>
  <c r="AL60" i="12"/>
  <c r="AK59" i="12"/>
  <c r="AH56" i="12"/>
  <c r="AG55" i="12"/>
  <c r="AD52" i="12"/>
  <c r="AC51" i="12"/>
  <c r="Z48" i="12"/>
  <c r="Y47" i="12"/>
  <c r="V44" i="12"/>
  <c r="U43" i="12"/>
  <c r="R40" i="12"/>
  <c r="Q39" i="12"/>
  <c r="N36" i="12"/>
  <c r="M35" i="12"/>
  <c r="J32" i="12"/>
  <c r="I31" i="12"/>
  <c r="AV70" i="12"/>
  <c r="AU69" i="12"/>
  <c r="AR66" i="12"/>
  <c r="AQ65" i="12"/>
  <c r="AN62" i="12"/>
  <c r="AM61" i="12"/>
  <c r="AJ58" i="12"/>
  <c r="AI57" i="12"/>
  <c r="AF54" i="12"/>
  <c r="AE53" i="12"/>
  <c r="AB50" i="12"/>
  <c r="AA49" i="12"/>
  <c r="X46" i="12"/>
  <c r="W45" i="12"/>
  <c r="T42" i="12"/>
  <c r="S41" i="12"/>
  <c r="P38" i="12"/>
  <c r="O37" i="12"/>
  <c r="L34" i="12"/>
  <c r="K33" i="12"/>
  <c r="H30" i="12"/>
  <c r="G29" i="12"/>
  <c r="DG129" i="12"/>
  <c r="DF128" i="12"/>
  <c r="DE127" i="12"/>
  <c r="DD126" i="12"/>
  <c r="DC125" i="12"/>
  <c r="DB124" i="12"/>
  <c r="DA123" i="12"/>
  <c r="CZ122" i="12"/>
  <c r="CY121" i="12"/>
  <c r="CX120" i="12"/>
  <c r="CW119" i="12"/>
  <c r="CV118" i="12"/>
  <c r="CU117" i="12"/>
  <c r="CT116" i="12"/>
  <c r="CS115" i="12"/>
  <c r="CR114" i="12"/>
  <c r="CQ113" i="12"/>
  <c r="CP112" i="12"/>
  <c r="CO111" i="12"/>
  <c r="CN110" i="12"/>
  <c r="CM109" i="12"/>
  <c r="CJ106" i="12"/>
  <c r="CI105" i="12"/>
  <c r="CL108" i="12"/>
  <c r="CK107" i="12"/>
  <c r="CH104" i="12"/>
  <c r="CG103" i="12"/>
  <c r="CD100" i="12"/>
  <c r="CC99" i="12"/>
  <c r="BZ96" i="12"/>
  <c r="BY95" i="12"/>
  <c r="CF102" i="12"/>
  <c r="CE101" i="12"/>
  <c r="CB98" i="12"/>
  <c r="CA97" i="12"/>
  <c r="BX94" i="12"/>
  <c r="AW67" i="12"/>
  <c r="AT64" i="12"/>
  <c r="AS63" i="12"/>
  <c r="AP60" i="12"/>
  <c r="AO59" i="12"/>
  <c r="AL56" i="12"/>
  <c r="AK55" i="12"/>
  <c r="AH52" i="12"/>
  <c r="AG51" i="12"/>
  <c r="AD48" i="12"/>
  <c r="AC47" i="12"/>
  <c r="Z44" i="12"/>
  <c r="Y43" i="12"/>
  <c r="V40" i="12"/>
  <c r="U39" i="12"/>
  <c r="R36" i="12"/>
  <c r="Q35" i="12"/>
  <c r="N32" i="12"/>
  <c r="M31" i="12"/>
  <c r="J28" i="12"/>
  <c r="I27" i="12"/>
  <c r="AV66" i="12"/>
  <c r="AU65" i="12"/>
  <c r="AR62" i="12"/>
  <c r="AQ61" i="12"/>
  <c r="AN58" i="12"/>
  <c r="AM57" i="12"/>
  <c r="AJ54" i="12"/>
  <c r="AI53" i="12"/>
  <c r="AF50" i="12"/>
  <c r="AE49" i="12"/>
  <c r="AB46" i="12"/>
  <c r="AA45" i="12"/>
  <c r="X42" i="12"/>
  <c r="W41" i="12"/>
  <c r="T38" i="12"/>
  <c r="S37" i="12"/>
  <c r="P34" i="12"/>
  <c r="O33" i="12"/>
  <c r="L30" i="12"/>
  <c r="K29" i="12"/>
  <c r="H26" i="12"/>
  <c r="G25" i="12"/>
  <c r="DG125" i="12"/>
  <c r="DF124" i="12"/>
  <c r="DE123" i="12"/>
  <c r="DD122" i="12"/>
  <c r="DC121" i="12"/>
  <c r="DB120" i="12"/>
  <c r="DA119" i="12"/>
  <c r="CZ118" i="12"/>
  <c r="CY117" i="12"/>
  <c r="CX116" i="12"/>
  <c r="CW115" i="12"/>
  <c r="CV114" i="12"/>
  <c r="CU113" i="12"/>
  <c r="CT112" i="12"/>
  <c r="CS111" i="12"/>
  <c r="CR110" i="12"/>
  <c r="CQ109" i="12"/>
  <c r="CN106" i="12"/>
  <c r="CM105" i="12"/>
  <c r="CP108" i="12"/>
  <c r="CO107" i="12"/>
  <c r="CL104" i="12"/>
  <c r="CK103" i="12"/>
  <c r="CH100" i="12"/>
  <c r="CG99" i="12"/>
  <c r="CD96" i="12"/>
  <c r="CC95" i="12"/>
  <c r="BZ92" i="12"/>
  <c r="BY91" i="12"/>
  <c r="CJ102" i="12"/>
  <c r="CI101" i="12"/>
  <c r="CF98" i="12"/>
  <c r="CE97" i="12"/>
  <c r="CB94" i="12"/>
  <c r="CA93" i="12"/>
  <c r="BX90" i="12"/>
  <c r="AW63" i="12"/>
  <c r="AT60" i="12"/>
  <c r="AS59" i="12"/>
  <c r="AP56" i="12"/>
  <c r="AO55" i="12"/>
  <c r="AL52" i="12"/>
  <c r="AK51" i="12"/>
  <c r="AH48" i="12"/>
  <c r="AG47" i="12"/>
  <c r="AD44" i="12"/>
  <c r="AC43" i="12"/>
  <c r="Z40" i="12"/>
  <c r="Y39" i="12"/>
  <c r="V36" i="12"/>
  <c r="U35" i="12"/>
  <c r="R32" i="12"/>
  <c r="Q31" i="12"/>
  <c r="N28" i="12"/>
  <c r="M27" i="12"/>
  <c r="J24" i="12"/>
  <c r="I23" i="12"/>
  <c r="AV62" i="12"/>
  <c r="AU61" i="12"/>
  <c r="AR58" i="12"/>
  <c r="AQ57" i="12"/>
  <c r="AN54" i="12"/>
  <c r="AM53" i="12"/>
  <c r="AJ50" i="12"/>
  <c r="AI49" i="12"/>
  <c r="AF46" i="12"/>
  <c r="AE45" i="12"/>
  <c r="AB42" i="12"/>
  <c r="AA41" i="12"/>
  <c r="X38" i="12"/>
  <c r="W37" i="12"/>
  <c r="T34" i="12"/>
  <c r="S33" i="12"/>
  <c r="P30" i="12"/>
  <c r="O29" i="12"/>
  <c r="L26" i="12"/>
  <c r="K25" i="12"/>
  <c r="H22" i="12"/>
  <c r="G21" i="12"/>
  <c r="DG121" i="12"/>
  <c r="DF120" i="12"/>
  <c r="DE119" i="12"/>
  <c r="DD118" i="12"/>
  <c r="DC117" i="12"/>
  <c r="DB116" i="12"/>
  <c r="DA115" i="12"/>
  <c r="CZ114" i="12"/>
  <c r="CY113" i="12"/>
  <c r="CX112" i="12"/>
  <c r="CW111" i="12"/>
  <c r="CV110" i="12"/>
  <c r="CU109" i="12"/>
  <c r="CR106" i="12"/>
  <c r="CQ105" i="12"/>
  <c r="CT108" i="12"/>
  <c r="CS107" i="12"/>
  <c r="CP104" i="12"/>
  <c r="CO103" i="12"/>
  <c r="CL100" i="12"/>
  <c r="CK99" i="12"/>
  <c r="CH96" i="12"/>
  <c r="CG95" i="12"/>
  <c r="CD92" i="12"/>
  <c r="CC91" i="12"/>
  <c r="CN102" i="12"/>
  <c r="CM101" i="12"/>
  <c r="CJ98" i="12"/>
  <c r="CI97" i="12"/>
  <c r="CF94" i="12"/>
  <c r="CE93" i="12"/>
  <c r="CB90" i="12"/>
  <c r="CA89" i="12"/>
  <c r="BX86" i="12"/>
  <c r="BZ88" i="12"/>
  <c r="BY87" i="12"/>
  <c r="AW59" i="12"/>
  <c r="AT56" i="12"/>
  <c r="AS55" i="12"/>
  <c r="AP52" i="12"/>
  <c r="AO51" i="12"/>
  <c r="AL48" i="12"/>
  <c r="AK47" i="12"/>
  <c r="AH44" i="12"/>
  <c r="AG43" i="12"/>
  <c r="AD40" i="12"/>
  <c r="AC39" i="12"/>
  <c r="Z36" i="12"/>
  <c r="Y35" i="12"/>
  <c r="V32" i="12"/>
  <c r="U31" i="12"/>
  <c r="R28" i="12"/>
  <c r="Q27" i="12"/>
  <c r="N24" i="12"/>
  <c r="M23" i="12"/>
  <c r="J20" i="12"/>
  <c r="I19" i="12"/>
  <c r="AV58" i="12"/>
  <c r="AU57" i="12"/>
  <c r="AR54" i="12"/>
  <c r="AQ53" i="12"/>
  <c r="AN50" i="12"/>
  <c r="AM49" i="12"/>
  <c r="AJ46" i="12"/>
  <c r="AI45" i="12"/>
  <c r="AF42" i="12"/>
  <c r="AE41" i="12"/>
  <c r="AB38" i="12"/>
  <c r="AA37" i="12"/>
  <c r="X34" i="12"/>
  <c r="W33" i="12"/>
  <c r="T30" i="12"/>
  <c r="S29" i="12"/>
  <c r="P26" i="12"/>
  <c r="O25" i="12"/>
  <c r="L22" i="12"/>
  <c r="K21" i="12"/>
  <c r="H18" i="12"/>
  <c r="G17" i="12"/>
  <c r="F29" i="13" l="1"/>
  <c r="F12" i="12"/>
  <c r="F12" i="13"/>
  <c r="F9" i="12"/>
  <c r="F8" i="13"/>
  <c r="F14" i="12"/>
  <c r="F17" i="12"/>
  <c r="F16" i="13"/>
  <c r="F24" i="13"/>
  <c r="F44" i="13"/>
  <c r="F40" i="13"/>
  <c r="F36" i="13"/>
  <c r="F32" i="13"/>
  <c r="F54" i="13"/>
  <c r="F50" i="13"/>
  <c r="F46" i="13"/>
  <c r="F42" i="13"/>
  <c r="F38" i="13"/>
  <c r="F34" i="13"/>
  <c r="F14" i="13"/>
  <c r="F22" i="13"/>
  <c r="F9" i="13"/>
  <c r="F17" i="13"/>
  <c r="F25" i="13"/>
  <c r="F57" i="13"/>
  <c r="F49" i="13"/>
  <c r="F41" i="13"/>
  <c r="F33" i="13"/>
  <c r="F51" i="13"/>
  <c r="F43" i="13"/>
  <c r="F35" i="13"/>
  <c r="F11" i="13"/>
  <c r="F19" i="13"/>
  <c r="F23" i="13"/>
  <c r="F20" i="13"/>
  <c r="F28" i="13"/>
  <c r="F56" i="13"/>
  <c r="F52" i="13"/>
  <c r="F48" i="13"/>
  <c r="F10" i="13"/>
  <c r="F18" i="13"/>
  <c r="F26" i="13"/>
  <c r="F30" i="13"/>
  <c r="F13" i="13"/>
  <c r="F21" i="13"/>
  <c r="F53" i="13"/>
  <c r="F45" i="13"/>
  <c r="F37" i="13"/>
  <c r="F55" i="13"/>
  <c r="F47" i="13"/>
  <c r="F39" i="13"/>
  <c r="F31" i="13"/>
  <c r="F7" i="13"/>
  <c r="F15" i="13"/>
  <c r="F27" i="13"/>
  <c r="F25" i="12"/>
  <c r="F21" i="12"/>
  <c r="F29" i="12"/>
  <c r="F37" i="12"/>
  <c r="F45" i="12"/>
  <c r="F18" i="12"/>
  <c r="F26" i="12"/>
  <c r="F30" i="12"/>
  <c r="F34" i="12"/>
  <c r="F38" i="12"/>
  <c r="F42" i="12"/>
  <c r="F46" i="12"/>
  <c r="F20" i="12"/>
  <c r="F28" i="12"/>
  <c r="F32" i="12"/>
  <c r="F36" i="12"/>
  <c r="F40" i="12"/>
  <c r="F44" i="12"/>
  <c r="F7" i="12"/>
  <c r="F15" i="12"/>
  <c r="F23" i="12"/>
  <c r="F31" i="12"/>
  <c r="F39" i="12"/>
  <c r="F47" i="12"/>
  <c r="F33" i="12"/>
  <c r="F41" i="12"/>
  <c r="F22" i="12"/>
  <c r="F16" i="12"/>
  <c r="F24" i="12"/>
  <c r="F10" i="12"/>
  <c r="F11" i="12"/>
  <c r="F19" i="12"/>
  <c r="F27" i="12"/>
  <c r="F35" i="12"/>
  <c r="F43" i="12"/>
  <c r="D97" i="10" l="1"/>
  <c r="C97" i="10"/>
  <c r="D96" i="10"/>
  <c r="C96" i="10"/>
  <c r="D95" i="10"/>
  <c r="C95" i="10"/>
  <c r="D94" i="10"/>
  <c r="C94" i="10"/>
  <c r="D93" i="10"/>
  <c r="C93" i="10"/>
  <c r="D92" i="10"/>
  <c r="C92" i="10"/>
  <c r="D91" i="10"/>
  <c r="C91" i="10"/>
  <c r="D90" i="10"/>
  <c r="C90" i="10"/>
  <c r="D89" i="10"/>
  <c r="C89" i="10"/>
  <c r="D88" i="10"/>
  <c r="C88" i="10"/>
  <c r="D87" i="10"/>
  <c r="C87" i="10"/>
  <c r="D86" i="10"/>
  <c r="C86" i="10"/>
  <c r="D85" i="10"/>
  <c r="C85" i="10"/>
  <c r="D84" i="10"/>
  <c r="C84" i="10"/>
  <c r="D83" i="10"/>
  <c r="C83" i="10"/>
  <c r="D82" i="10"/>
  <c r="C82" i="10"/>
  <c r="D81" i="10"/>
  <c r="C81" i="10"/>
  <c r="D80" i="10"/>
  <c r="N80" i="10" s="1"/>
  <c r="AG80" i="10" s="1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N66" i="10" s="1"/>
  <c r="AG66" i="10" s="1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N48" i="10" s="1"/>
  <c r="AG48" i="10" s="1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N17" i="10" s="1"/>
  <c r="C17" i="10"/>
  <c r="D16" i="10"/>
  <c r="N16" i="10" s="1"/>
  <c r="C16" i="10"/>
  <c r="D15" i="10"/>
  <c r="N15" i="10" s="1"/>
  <c r="C15" i="10"/>
  <c r="D14" i="10"/>
  <c r="N14" i="10" s="1"/>
  <c r="C14" i="10"/>
  <c r="D13" i="10"/>
  <c r="N13" i="10" s="1"/>
  <c r="C13" i="10"/>
  <c r="D12" i="10"/>
  <c r="N12" i="10" s="1"/>
  <c r="C12" i="10"/>
  <c r="D11" i="10"/>
  <c r="N11" i="10" s="1"/>
  <c r="C11" i="10"/>
  <c r="D10" i="10"/>
  <c r="N10" i="10" s="1"/>
  <c r="C10" i="10"/>
  <c r="D9" i="10"/>
  <c r="N9" i="10" s="1"/>
  <c r="C9" i="10"/>
  <c r="D8" i="10"/>
  <c r="N8" i="10" s="1"/>
  <c r="C8" i="10"/>
  <c r="D7" i="10"/>
  <c r="N7" i="10" s="1"/>
  <c r="C7" i="10"/>
  <c r="D6" i="10"/>
  <c r="N6" i="10" s="1"/>
  <c r="C6" i="10"/>
  <c r="D5" i="10"/>
  <c r="N5" i="10" s="1"/>
  <c r="C5" i="10"/>
  <c r="T142" i="9"/>
  <c r="S142" i="9"/>
  <c r="R142" i="9"/>
  <c r="Q142" i="9"/>
  <c r="P142" i="9"/>
  <c r="O142" i="9"/>
  <c r="N142" i="9"/>
  <c r="M142" i="9"/>
  <c r="L142" i="9"/>
  <c r="K142" i="9"/>
  <c r="J142" i="9"/>
  <c r="I142" i="9"/>
  <c r="H142" i="9"/>
  <c r="S141" i="9"/>
  <c r="R141" i="9"/>
  <c r="Q141" i="9"/>
  <c r="P141" i="9"/>
  <c r="O141" i="9"/>
  <c r="N141" i="9"/>
  <c r="M141" i="9"/>
  <c r="L141" i="9"/>
  <c r="K141" i="9"/>
  <c r="J141" i="9"/>
  <c r="I141" i="9"/>
  <c r="H141" i="9"/>
  <c r="R140" i="9"/>
  <c r="Q140" i="9"/>
  <c r="P140" i="9"/>
  <c r="O140" i="9"/>
  <c r="N140" i="9"/>
  <c r="M140" i="9"/>
  <c r="L140" i="9"/>
  <c r="K140" i="9"/>
  <c r="J140" i="9"/>
  <c r="I140" i="9"/>
  <c r="H140" i="9"/>
  <c r="Q139" i="9"/>
  <c r="P139" i="9"/>
  <c r="O139" i="9"/>
  <c r="N139" i="9"/>
  <c r="M139" i="9"/>
  <c r="L139" i="9"/>
  <c r="K139" i="9"/>
  <c r="J139" i="9"/>
  <c r="I139" i="9"/>
  <c r="H139" i="9"/>
  <c r="P138" i="9"/>
  <c r="O138" i="9"/>
  <c r="N138" i="9"/>
  <c r="M138" i="9"/>
  <c r="L138" i="9"/>
  <c r="K138" i="9"/>
  <c r="J138" i="9"/>
  <c r="I138" i="9"/>
  <c r="H138" i="9"/>
  <c r="O137" i="9"/>
  <c r="N137" i="9"/>
  <c r="M137" i="9"/>
  <c r="L137" i="9"/>
  <c r="K137" i="9"/>
  <c r="J137" i="9"/>
  <c r="I137" i="9"/>
  <c r="H137" i="9"/>
  <c r="N136" i="9"/>
  <c r="M136" i="9"/>
  <c r="L136" i="9"/>
  <c r="K136" i="9"/>
  <c r="J136" i="9"/>
  <c r="I136" i="9"/>
  <c r="H136" i="9"/>
  <c r="M135" i="9"/>
  <c r="L135" i="9"/>
  <c r="K135" i="9"/>
  <c r="J135" i="9"/>
  <c r="I135" i="9"/>
  <c r="H135" i="9"/>
  <c r="L134" i="9"/>
  <c r="K134" i="9"/>
  <c r="J134" i="9"/>
  <c r="I134" i="9"/>
  <c r="H134" i="9"/>
  <c r="K133" i="9"/>
  <c r="J133" i="9"/>
  <c r="I133" i="9"/>
  <c r="H133" i="9"/>
  <c r="J132" i="9"/>
  <c r="I132" i="9"/>
  <c r="H132" i="9"/>
  <c r="I131" i="9"/>
  <c r="H131" i="9"/>
  <c r="H130" i="9"/>
  <c r="B6" i="9"/>
  <c r="BF57" i="8"/>
  <c r="B6" i="8"/>
  <c r="T30" i="6"/>
  <c r="N32" i="3" s="1"/>
  <c r="AG32" i="3" s="1"/>
  <c r="Q30" i="6"/>
  <c r="M32" i="3" s="1"/>
  <c r="P30" i="6"/>
  <c r="O30" i="6"/>
  <c r="T29" i="6"/>
  <c r="N31" i="3" s="1"/>
  <c r="AG31" i="3" s="1"/>
  <c r="M29" i="6"/>
  <c r="Q29" i="6" s="1"/>
  <c r="M31" i="3" s="1"/>
  <c r="P29" i="6"/>
  <c r="O29" i="6"/>
  <c r="T28" i="6"/>
  <c r="N30" i="3" s="1"/>
  <c r="AG30" i="3" s="1"/>
  <c r="M28" i="6"/>
  <c r="Q28" i="6" s="1"/>
  <c r="M30" i="3" s="1"/>
  <c r="L28" i="6"/>
  <c r="P28" i="6" s="1"/>
  <c r="K28" i="6"/>
  <c r="O28" i="6" s="1"/>
  <c r="T27" i="6"/>
  <c r="N29" i="3" s="1"/>
  <c r="AG29" i="3" s="1"/>
  <c r="M27" i="6"/>
  <c r="Q27" i="6" s="1"/>
  <c r="M29" i="3" s="1"/>
  <c r="L27" i="6"/>
  <c r="P27" i="6" s="1"/>
  <c r="K27" i="6"/>
  <c r="O27" i="6" s="1"/>
  <c r="T26" i="6"/>
  <c r="N28" i="3" s="1"/>
  <c r="AG28" i="3" s="1"/>
  <c r="M26" i="6"/>
  <c r="Q26" i="6" s="1"/>
  <c r="M28" i="3" s="1"/>
  <c r="L26" i="6"/>
  <c r="P26" i="6" s="1"/>
  <c r="K26" i="6"/>
  <c r="O26" i="6" s="1"/>
  <c r="T25" i="6"/>
  <c r="N27" i="3" s="1"/>
  <c r="AG27" i="3" s="1"/>
  <c r="M25" i="6"/>
  <c r="Q25" i="6" s="1"/>
  <c r="M27" i="3" s="1"/>
  <c r="L25" i="6"/>
  <c r="P25" i="6" s="1"/>
  <c r="K25" i="6"/>
  <c r="O25" i="6" s="1"/>
  <c r="T24" i="6"/>
  <c r="N26" i="3" s="1"/>
  <c r="AG26" i="3" s="1"/>
  <c r="M24" i="6"/>
  <c r="Q24" i="6" s="1"/>
  <c r="M26" i="3" s="1"/>
  <c r="L24" i="6"/>
  <c r="P24" i="6" s="1"/>
  <c r="K24" i="6"/>
  <c r="O24" i="6" s="1"/>
  <c r="T23" i="6"/>
  <c r="N25" i="3" s="1"/>
  <c r="AG25" i="3" s="1"/>
  <c r="M23" i="6"/>
  <c r="Q23" i="6" s="1"/>
  <c r="M25" i="3" s="1"/>
  <c r="L23" i="6"/>
  <c r="P23" i="6" s="1"/>
  <c r="K23" i="6"/>
  <c r="O23" i="6" s="1"/>
  <c r="T22" i="6"/>
  <c r="N24" i="3" s="1"/>
  <c r="AG24" i="3" s="1"/>
  <c r="M22" i="6"/>
  <c r="Q22" i="6" s="1"/>
  <c r="M24" i="3" s="1"/>
  <c r="L22" i="6"/>
  <c r="P22" i="6" s="1"/>
  <c r="K22" i="6"/>
  <c r="O22" i="6" s="1"/>
  <c r="N23" i="3"/>
  <c r="AG23" i="3" s="1"/>
  <c r="M21" i="6"/>
  <c r="Q21" i="6" s="1"/>
  <c r="M23" i="3" s="1"/>
  <c r="L21" i="6"/>
  <c r="P21" i="6" s="1"/>
  <c r="K21" i="6"/>
  <c r="O21" i="6" s="1"/>
  <c r="T20" i="6"/>
  <c r="N22" i="3" s="1"/>
  <c r="AG22" i="3" s="1"/>
  <c r="M20" i="6"/>
  <c r="Q20" i="6" s="1"/>
  <c r="M22" i="3" s="1"/>
  <c r="L20" i="6"/>
  <c r="P20" i="6" s="1"/>
  <c r="K20" i="6"/>
  <c r="O20" i="6" s="1"/>
  <c r="N21" i="3"/>
  <c r="AG21" i="3" s="1"/>
  <c r="M19" i="6"/>
  <c r="Q19" i="6" s="1"/>
  <c r="M21" i="3" s="1"/>
  <c r="L19" i="6"/>
  <c r="P19" i="6" s="1"/>
  <c r="K19" i="6"/>
  <c r="O19" i="6" s="1"/>
  <c r="T18" i="6"/>
  <c r="N20" i="3" s="1"/>
  <c r="AG20" i="3" s="1"/>
  <c r="M18" i="6"/>
  <c r="Q18" i="6" s="1"/>
  <c r="M20" i="3" s="1"/>
  <c r="L18" i="6"/>
  <c r="P18" i="6" s="1"/>
  <c r="K18" i="6"/>
  <c r="O18" i="6" s="1"/>
  <c r="T17" i="6"/>
  <c r="N19" i="3" s="1"/>
  <c r="AG19" i="3" s="1"/>
  <c r="M17" i="6"/>
  <c r="Q17" i="6" s="1"/>
  <c r="M19" i="3" s="1"/>
  <c r="L17" i="6"/>
  <c r="P17" i="6" s="1"/>
  <c r="K17" i="6"/>
  <c r="O17" i="6" s="1"/>
  <c r="T16" i="6"/>
  <c r="N18" i="3" s="1"/>
  <c r="AG18" i="3" s="1"/>
  <c r="M16" i="6"/>
  <c r="Q16" i="6" s="1"/>
  <c r="L16" i="6"/>
  <c r="P16" i="6" s="1"/>
  <c r="K16" i="6"/>
  <c r="O16" i="6" s="1"/>
  <c r="T15" i="6"/>
  <c r="N17" i="3" s="1"/>
  <c r="AG17" i="3" s="1"/>
  <c r="M15" i="6"/>
  <c r="Q15" i="6" s="1"/>
  <c r="L15" i="6"/>
  <c r="P15" i="6" s="1"/>
  <c r="K15" i="6"/>
  <c r="O15" i="6" s="1"/>
  <c r="T14" i="6"/>
  <c r="N16" i="3" s="1"/>
  <c r="AG16" i="3" s="1"/>
  <c r="M14" i="6"/>
  <c r="L14" i="6"/>
  <c r="P14" i="6" s="1"/>
  <c r="K14" i="6"/>
  <c r="O14" i="6" s="1"/>
  <c r="T13" i="6"/>
  <c r="N15" i="3" s="1"/>
  <c r="AG15" i="3" s="1"/>
  <c r="M13" i="6"/>
  <c r="Q13" i="6" s="1"/>
  <c r="L13" i="6"/>
  <c r="P13" i="6" s="1"/>
  <c r="K13" i="6"/>
  <c r="O13" i="6" s="1"/>
  <c r="T12" i="6"/>
  <c r="N14" i="3" s="1"/>
  <c r="AG14" i="3" s="1"/>
  <c r="AG51" i="3" s="1"/>
  <c r="Q12" i="6"/>
  <c r="L12" i="6"/>
  <c r="T11" i="6"/>
  <c r="N13" i="3" s="1"/>
  <c r="AG13" i="3" s="1"/>
  <c r="M11" i="6"/>
  <c r="Q11" i="6" s="1"/>
  <c r="P11" i="6"/>
  <c r="K11" i="6"/>
  <c r="O11" i="6" s="1"/>
  <c r="T10" i="6"/>
  <c r="N12" i="3" s="1"/>
  <c r="AG12" i="3" s="1"/>
  <c r="M10" i="6"/>
  <c r="Q10" i="6" s="1"/>
  <c r="L10" i="6"/>
  <c r="K10" i="6"/>
  <c r="O10" i="6" s="1"/>
  <c r="T9" i="6"/>
  <c r="N11" i="3" s="1"/>
  <c r="AG11" i="3" s="1"/>
  <c r="M9" i="6"/>
  <c r="Q9" i="6" s="1"/>
  <c r="L9" i="6"/>
  <c r="K9" i="6"/>
  <c r="O9" i="6" s="1"/>
  <c r="T8" i="6"/>
  <c r="N10" i="3" s="1"/>
  <c r="AG10" i="3" s="1"/>
  <c r="AG47" i="3" s="1"/>
  <c r="M8" i="6"/>
  <c r="Q8" i="6" s="1"/>
  <c r="L8" i="6"/>
  <c r="P8" i="6" s="1"/>
  <c r="K8" i="6"/>
  <c r="O8" i="6" s="1"/>
  <c r="M7" i="6"/>
  <c r="Q7" i="6" s="1"/>
  <c r="L7" i="6"/>
  <c r="P7" i="6" s="1"/>
  <c r="K7" i="6"/>
  <c r="O7" i="6" s="1"/>
  <c r="AG50" i="3" l="1"/>
  <c r="AG53" i="3"/>
  <c r="AG54" i="3"/>
  <c r="AG55" i="3"/>
  <c r="AG57" i="3"/>
  <c r="AG59" i="3"/>
  <c r="AG61" i="3"/>
  <c r="AG63" i="3"/>
  <c r="AG65" i="3"/>
  <c r="AG52" i="3"/>
  <c r="AG60" i="3"/>
  <c r="AG48" i="3"/>
  <c r="AG56" i="3"/>
  <c r="AG64" i="3"/>
  <c r="AG49" i="3"/>
  <c r="AG62" i="3"/>
  <c r="AG58" i="3"/>
  <c r="AG66" i="3"/>
  <c r="AG67" i="3"/>
  <c r="AG68" i="3"/>
  <c r="AG69" i="3"/>
  <c r="AG70" i="3"/>
  <c r="M18" i="3"/>
  <c r="M9" i="3"/>
  <c r="M14" i="3"/>
  <c r="M15" i="3"/>
  <c r="Q14" i="6"/>
  <c r="M17" i="3"/>
  <c r="M10" i="3"/>
  <c r="M11" i="3"/>
  <c r="M12" i="3"/>
  <c r="M13" i="3"/>
  <c r="AJ5" i="7"/>
  <c r="H99" i="10" s="1"/>
  <c r="AJ7" i="7"/>
  <c r="H8" i="11" s="1"/>
  <c r="AJ9" i="7"/>
  <c r="H10" i="11" s="1"/>
  <c r="AJ11" i="7"/>
  <c r="H12" i="11" s="1"/>
  <c r="AJ13" i="7"/>
  <c r="H107" i="10" s="1"/>
  <c r="AJ15" i="7"/>
  <c r="H16" i="11" s="1"/>
  <c r="AJ17" i="7"/>
  <c r="H18" i="11" s="1"/>
  <c r="AJ19" i="7"/>
  <c r="H20" i="11" s="1"/>
  <c r="AJ21" i="7"/>
  <c r="H22" i="11" s="1"/>
  <c r="AJ23" i="7"/>
  <c r="H24" i="11" s="1"/>
  <c r="AJ25" i="7"/>
  <c r="H26" i="11" s="1"/>
  <c r="AJ4" i="7"/>
  <c r="AM4" i="7" s="1"/>
  <c r="AN4" i="7" s="1"/>
  <c r="AJ6" i="7"/>
  <c r="AJ8" i="7"/>
  <c r="AJ10" i="7"/>
  <c r="AJ12" i="7"/>
  <c r="AJ14" i="7"/>
  <c r="AJ16" i="7"/>
  <c r="AJ18" i="7"/>
  <c r="AJ20" i="7"/>
  <c r="AJ22" i="7"/>
  <c r="AJ24" i="7"/>
  <c r="AJ26" i="7"/>
  <c r="AJ27" i="7"/>
  <c r="D73" i="12"/>
  <c r="D124" i="8"/>
  <c r="DU124" i="8" s="1"/>
  <c r="AQ123" i="10"/>
  <c r="N47" i="10"/>
  <c r="AG47" i="10" s="1"/>
  <c r="M49" i="10"/>
  <c r="AF49" i="10" s="1"/>
  <c r="M51" i="10"/>
  <c r="AF51" i="10" s="1"/>
  <c r="N68" i="10"/>
  <c r="AG68" i="10" s="1"/>
  <c r="N70" i="10"/>
  <c r="AG70" i="10" s="1"/>
  <c r="N72" i="10"/>
  <c r="AG72" i="10" s="1"/>
  <c r="N74" i="10"/>
  <c r="AG74" i="10" s="1"/>
  <c r="N76" i="10"/>
  <c r="AG76" i="10" s="1"/>
  <c r="N78" i="10"/>
  <c r="AG78" i="10" s="1"/>
  <c r="M83" i="10"/>
  <c r="AF83" i="10" s="1"/>
  <c r="M85" i="10"/>
  <c r="AF85" i="10" s="1"/>
  <c r="M87" i="10"/>
  <c r="AF87" i="10" s="1"/>
  <c r="M89" i="10"/>
  <c r="AF89" i="10" s="1"/>
  <c r="M91" i="10"/>
  <c r="AF91" i="10" s="1"/>
  <c r="M93" i="10"/>
  <c r="AF93" i="10" s="1"/>
  <c r="M95" i="10"/>
  <c r="AF95" i="10" s="1"/>
  <c r="M48" i="10"/>
  <c r="AF48" i="10" s="1"/>
  <c r="N49" i="10"/>
  <c r="AG49" i="10" s="1"/>
  <c r="AK49" i="10" s="1"/>
  <c r="N50" i="10"/>
  <c r="AG50" i="10" s="1"/>
  <c r="N52" i="10"/>
  <c r="AG52" i="10" s="1"/>
  <c r="N54" i="10"/>
  <c r="AG54" i="10" s="1"/>
  <c r="N56" i="10"/>
  <c r="AG56" i="10" s="1"/>
  <c r="N58" i="10"/>
  <c r="AG58" i="10" s="1"/>
  <c r="N60" i="10"/>
  <c r="AG60" i="10" s="1"/>
  <c r="N62" i="10"/>
  <c r="AG62" i="10" s="1"/>
  <c r="N64" i="10"/>
  <c r="AG64" i="10" s="1"/>
  <c r="N82" i="10"/>
  <c r="AG82" i="10" s="1"/>
  <c r="N84" i="10"/>
  <c r="AG84" i="10" s="1"/>
  <c r="N86" i="10"/>
  <c r="AG86" i="10" s="1"/>
  <c r="N88" i="10"/>
  <c r="AG88" i="10" s="1"/>
  <c r="N90" i="10"/>
  <c r="AG90" i="10" s="1"/>
  <c r="N92" i="10"/>
  <c r="AG92" i="10" s="1"/>
  <c r="N94" i="10"/>
  <c r="AG94" i="10" s="1"/>
  <c r="N96" i="10"/>
  <c r="AG96" i="10" s="1"/>
  <c r="E16" i="10"/>
  <c r="M8" i="3"/>
  <c r="W12" i="6"/>
  <c r="AA12" i="6" s="1"/>
  <c r="W13" i="6"/>
  <c r="AA13" i="6" s="1"/>
  <c r="W14" i="6"/>
  <c r="W15" i="6"/>
  <c r="AA15" i="6" s="1"/>
  <c r="W16" i="6"/>
  <c r="AA16" i="6" s="1"/>
  <c r="W17" i="6"/>
  <c r="AA17" i="6" s="1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7" i="6"/>
  <c r="AA7" i="6" s="1"/>
  <c r="W8" i="6"/>
  <c r="AA8" i="6" s="1"/>
  <c r="W9" i="6"/>
  <c r="AA9" i="6" s="1"/>
  <c r="W10" i="6"/>
  <c r="AA10" i="6" s="1"/>
  <c r="W11" i="6"/>
  <c r="AA11" i="6" s="1"/>
  <c r="R19" i="10"/>
  <c r="R21" i="10"/>
  <c r="R23" i="10"/>
  <c r="R25" i="10"/>
  <c r="R27" i="10"/>
  <c r="R29" i="10"/>
  <c r="R31" i="10"/>
  <c r="R33" i="10"/>
  <c r="R35" i="10"/>
  <c r="R37" i="10"/>
  <c r="R39" i="10"/>
  <c r="R41" i="10"/>
  <c r="R43" i="10"/>
  <c r="R45" i="10"/>
  <c r="R51" i="10"/>
  <c r="Q54" i="10"/>
  <c r="R55" i="10"/>
  <c r="Q58" i="10"/>
  <c r="R59" i="10"/>
  <c r="Q62" i="10"/>
  <c r="R63" i="10"/>
  <c r="Q66" i="10"/>
  <c r="R67" i="10"/>
  <c r="Q70" i="10"/>
  <c r="R71" i="10"/>
  <c r="Q74" i="10"/>
  <c r="R75" i="10"/>
  <c r="Q78" i="10"/>
  <c r="R79" i="10"/>
  <c r="E6" i="10"/>
  <c r="E8" i="10"/>
  <c r="E10" i="10"/>
  <c r="E12" i="10"/>
  <c r="E14" i="10"/>
  <c r="Q18" i="10"/>
  <c r="Q20" i="10"/>
  <c r="Q22" i="10"/>
  <c r="Q24" i="10"/>
  <c r="Q26" i="10"/>
  <c r="Q28" i="10"/>
  <c r="Q30" i="10"/>
  <c r="Q32" i="10"/>
  <c r="Q34" i="10"/>
  <c r="Q36" i="10"/>
  <c r="Q38" i="10"/>
  <c r="Q40" i="10"/>
  <c r="Q42" i="10"/>
  <c r="Q44" i="10"/>
  <c r="Q46" i="10"/>
  <c r="Q52" i="10"/>
  <c r="R53" i="10"/>
  <c r="Q56" i="10"/>
  <c r="R57" i="10"/>
  <c r="Q60" i="10"/>
  <c r="R61" i="10"/>
  <c r="Q64" i="10"/>
  <c r="R65" i="10"/>
  <c r="Q68" i="10"/>
  <c r="R69" i="10"/>
  <c r="Q72" i="10"/>
  <c r="R73" i="10"/>
  <c r="Q76" i="10"/>
  <c r="R77" i="10"/>
  <c r="Q80" i="10"/>
  <c r="M6" i="10"/>
  <c r="E5" i="10"/>
  <c r="M5" i="10"/>
  <c r="O5" i="10" s="1"/>
  <c r="V5" i="10" s="1"/>
  <c r="E7" i="10"/>
  <c r="M7" i="10"/>
  <c r="E9" i="10"/>
  <c r="M9" i="10"/>
  <c r="O9" i="10" s="1"/>
  <c r="V9" i="10" s="1"/>
  <c r="E11" i="10"/>
  <c r="M11" i="10"/>
  <c r="O11" i="10" s="1"/>
  <c r="V11" i="10" s="1"/>
  <c r="E13" i="10"/>
  <c r="M13" i="10"/>
  <c r="O13" i="10" s="1"/>
  <c r="V13" i="10" s="1"/>
  <c r="E15" i="10"/>
  <c r="M15" i="10"/>
  <c r="O15" i="10" s="1"/>
  <c r="V15" i="10" s="1"/>
  <c r="E17" i="10"/>
  <c r="M17" i="10"/>
  <c r="O17" i="10" s="1"/>
  <c r="V17" i="10" s="1"/>
  <c r="R18" i="10"/>
  <c r="Q19" i="10"/>
  <c r="N19" i="10"/>
  <c r="R20" i="10"/>
  <c r="Q21" i="10"/>
  <c r="N21" i="10"/>
  <c r="R22" i="10"/>
  <c r="Q23" i="10"/>
  <c r="N23" i="10"/>
  <c r="R24" i="10"/>
  <c r="Q25" i="10"/>
  <c r="N25" i="10"/>
  <c r="R26" i="10"/>
  <c r="Q27" i="10"/>
  <c r="N27" i="10"/>
  <c r="R28" i="10"/>
  <c r="Q29" i="10"/>
  <c r="N29" i="10"/>
  <c r="R30" i="10"/>
  <c r="Q31" i="10"/>
  <c r="N31" i="10"/>
  <c r="R32" i="10"/>
  <c r="Q33" i="10"/>
  <c r="N33" i="10"/>
  <c r="R34" i="10"/>
  <c r="Q35" i="10"/>
  <c r="N35" i="10"/>
  <c r="R36" i="10"/>
  <c r="Q37" i="10"/>
  <c r="N37" i="10"/>
  <c r="R38" i="10"/>
  <c r="Q39" i="10"/>
  <c r="N39" i="10"/>
  <c r="R40" i="10"/>
  <c r="Q41" i="10"/>
  <c r="N41" i="10"/>
  <c r="AG41" i="10" s="1"/>
  <c r="AK41" i="10" s="1"/>
  <c r="R42" i="10"/>
  <c r="Q43" i="10"/>
  <c r="N43" i="10"/>
  <c r="AG43" i="10" s="1"/>
  <c r="R44" i="10"/>
  <c r="Q45" i="10"/>
  <c r="N45" i="10"/>
  <c r="AG45" i="10" s="1"/>
  <c r="R47" i="10"/>
  <c r="Q47" i="10"/>
  <c r="R48" i="10"/>
  <c r="R52" i="10"/>
  <c r="Q53" i="10"/>
  <c r="M53" i="10"/>
  <c r="AF53" i="10" s="1"/>
  <c r="R54" i="10"/>
  <c r="Q55" i="10"/>
  <c r="M55" i="10"/>
  <c r="AF55" i="10" s="1"/>
  <c r="R56" i="10"/>
  <c r="Q57" i="10"/>
  <c r="M57" i="10"/>
  <c r="AF57" i="10" s="1"/>
  <c r="R58" i="10"/>
  <c r="Q59" i="10"/>
  <c r="M59" i="10"/>
  <c r="AF59" i="10" s="1"/>
  <c r="R60" i="10"/>
  <c r="Q61" i="10"/>
  <c r="M61" i="10"/>
  <c r="AF61" i="10" s="1"/>
  <c r="R62" i="10"/>
  <c r="Q63" i="10"/>
  <c r="M63" i="10"/>
  <c r="AF63" i="10" s="1"/>
  <c r="R64" i="10"/>
  <c r="Q65" i="10"/>
  <c r="M65" i="10"/>
  <c r="AF65" i="10" s="1"/>
  <c r="R66" i="10"/>
  <c r="Q67" i="10"/>
  <c r="M67" i="10"/>
  <c r="AF67" i="10" s="1"/>
  <c r="R68" i="10"/>
  <c r="Q69" i="10"/>
  <c r="M69" i="10"/>
  <c r="AF69" i="10" s="1"/>
  <c r="R70" i="10"/>
  <c r="Q71" i="10"/>
  <c r="M71" i="10"/>
  <c r="AF71" i="10" s="1"/>
  <c r="R72" i="10"/>
  <c r="Q73" i="10"/>
  <c r="M73" i="10"/>
  <c r="AF73" i="10" s="1"/>
  <c r="R74" i="10"/>
  <c r="Q75" i="10"/>
  <c r="M75" i="10"/>
  <c r="AF75" i="10" s="1"/>
  <c r="R76" i="10"/>
  <c r="Q77" i="10"/>
  <c r="M77" i="10"/>
  <c r="AF77" i="10" s="1"/>
  <c r="R78" i="10"/>
  <c r="Q79" i="10"/>
  <c r="M79" i="10"/>
  <c r="AF79" i="10" s="1"/>
  <c r="R80" i="10"/>
  <c r="Q82" i="10"/>
  <c r="Q84" i="10"/>
  <c r="Q86" i="10"/>
  <c r="Q88" i="10"/>
  <c r="Q90" i="10"/>
  <c r="Q92" i="10"/>
  <c r="Q94" i="10"/>
  <c r="Q96" i="10"/>
  <c r="M8" i="10"/>
  <c r="M10" i="10"/>
  <c r="M12" i="10"/>
  <c r="M14" i="10"/>
  <c r="M16" i="10"/>
  <c r="M18" i="10"/>
  <c r="M20" i="10"/>
  <c r="M22" i="10"/>
  <c r="M24" i="10"/>
  <c r="M26" i="10"/>
  <c r="M28" i="10"/>
  <c r="M30" i="10"/>
  <c r="M32" i="10"/>
  <c r="M34" i="10"/>
  <c r="M36" i="10"/>
  <c r="M38" i="10"/>
  <c r="M40" i="10"/>
  <c r="M42" i="10"/>
  <c r="AF42" i="10" s="1"/>
  <c r="M44" i="10"/>
  <c r="AF44" i="10" s="1"/>
  <c r="M46" i="10"/>
  <c r="AF46" i="10" s="1"/>
  <c r="R83" i="10"/>
  <c r="R85" i="10"/>
  <c r="R87" i="10"/>
  <c r="R89" i="10"/>
  <c r="R91" i="10"/>
  <c r="R93" i="10"/>
  <c r="R95" i="10"/>
  <c r="R97" i="10"/>
  <c r="AI16" i="7"/>
  <c r="AL16" i="7" s="1"/>
  <c r="AI18" i="7"/>
  <c r="AL18" i="7" s="1"/>
  <c r="AI20" i="7"/>
  <c r="AL20" i="7" s="1"/>
  <c r="AI22" i="7"/>
  <c r="AL22" i="7" s="1"/>
  <c r="AI24" i="7"/>
  <c r="AL24" i="7" s="1"/>
  <c r="AI26" i="7"/>
  <c r="AL26" i="7" s="1"/>
  <c r="AI28" i="7"/>
  <c r="AL28" i="7" s="1"/>
  <c r="AI17" i="7"/>
  <c r="AL17" i="7" s="1"/>
  <c r="AI19" i="7"/>
  <c r="AL19" i="7" s="1"/>
  <c r="AI21" i="7"/>
  <c r="AL21" i="7" s="1"/>
  <c r="AI25" i="7"/>
  <c r="AL25" i="7" s="1"/>
  <c r="AI27" i="7"/>
  <c r="AL27" i="7" s="1"/>
  <c r="O7" i="10"/>
  <c r="V7" i="10" s="1"/>
  <c r="E18" i="10"/>
  <c r="N18" i="10"/>
  <c r="M19" i="10"/>
  <c r="E20" i="10"/>
  <c r="N20" i="10"/>
  <c r="M21" i="10"/>
  <c r="E22" i="10"/>
  <c r="N22" i="10"/>
  <c r="M23" i="10"/>
  <c r="E24" i="10"/>
  <c r="N24" i="10"/>
  <c r="M25" i="10"/>
  <c r="E26" i="10"/>
  <c r="N26" i="10"/>
  <c r="M27" i="10"/>
  <c r="E28" i="10"/>
  <c r="N28" i="10"/>
  <c r="M29" i="10"/>
  <c r="E30" i="10"/>
  <c r="N30" i="10"/>
  <c r="M31" i="10"/>
  <c r="E32" i="10"/>
  <c r="N32" i="10"/>
  <c r="M33" i="10"/>
  <c r="E34" i="10"/>
  <c r="N34" i="10"/>
  <c r="M35" i="10"/>
  <c r="E36" i="10"/>
  <c r="N36" i="10"/>
  <c r="M37" i="10"/>
  <c r="E38" i="10"/>
  <c r="N38" i="10"/>
  <c r="M39" i="10"/>
  <c r="E40" i="10"/>
  <c r="N40" i="10"/>
  <c r="M41" i="10"/>
  <c r="AF41" i="10" s="1"/>
  <c r="AJ41" i="10" s="1"/>
  <c r="E42" i="10"/>
  <c r="N42" i="10"/>
  <c r="AG42" i="10" s="1"/>
  <c r="AK42" i="10" s="1"/>
  <c r="M43" i="10"/>
  <c r="AF43" i="10" s="1"/>
  <c r="E44" i="10"/>
  <c r="N44" i="10"/>
  <c r="AG44" i="10" s="1"/>
  <c r="M45" i="10"/>
  <c r="AF45" i="10" s="1"/>
  <c r="AJ45" i="10" s="1"/>
  <c r="E46" i="10"/>
  <c r="N46" i="10"/>
  <c r="AG46" i="10" s="1"/>
  <c r="M47" i="10"/>
  <c r="AF47" i="10" s="1"/>
  <c r="O48" i="10"/>
  <c r="E48" i="10"/>
  <c r="Q48" i="10"/>
  <c r="Q49" i="10"/>
  <c r="R49" i="10"/>
  <c r="R50" i="10"/>
  <c r="E19" i="10"/>
  <c r="E21" i="10"/>
  <c r="S21" i="10" s="1"/>
  <c r="E23" i="10"/>
  <c r="S23" i="10" s="1"/>
  <c r="E25" i="10"/>
  <c r="E27" i="10"/>
  <c r="E29" i="10"/>
  <c r="S29" i="10" s="1"/>
  <c r="E31" i="10"/>
  <c r="S31" i="10" s="1"/>
  <c r="E33" i="10"/>
  <c r="E35" i="10"/>
  <c r="E37" i="10"/>
  <c r="S37" i="10" s="1"/>
  <c r="E39" i="10"/>
  <c r="S39" i="10" s="1"/>
  <c r="E41" i="10"/>
  <c r="E43" i="10"/>
  <c r="E45" i="10"/>
  <c r="R46" i="10"/>
  <c r="E47" i="10"/>
  <c r="Q50" i="10"/>
  <c r="M50" i="10"/>
  <c r="AF50" i="10" s="1"/>
  <c r="AJ50" i="10" s="1"/>
  <c r="E50" i="10"/>
  <c r="Q51" i="10"/>
  <c r="E49" i="10"/>
  <c r="E51" i="10"/>
  <c r="N51" i="10"/>
  <c r="AG51" i="10" s="1"/>
  <c r="AK51" i="10" s="1"/>
  <c r="M52" i="10"/>
  <c r="AF52" i="10" s="1"/>
  <c r="E53" i="10"/>
  <c r="N53" i="10"/>
  <c r="AG53" i="10" s="1"/>
  <c r="AK53" i="10" s="1"/>
  <c r="M54" i="10"/>
  <c r="AF54" i="10" s="1"/>
  <c r="AJ54" i="10" s="1"/>
  <c r="E55" i="10"/>
  <c r="N55" i="10"/>
  <c r="AG55" i="10" s="1"/>
  <c r="M56" i="10"/>
  <c r="AF56" i="10" s="1"/>
  <c r="E57" i="10"/>
  <c r="N57" i="10"/>
  <c r="AG57" i="10" s="1"/>
  <c r="M58" i="10"/>
  <c r="AF58" i="10" s="1"/>
  <c r="E59" i="10"/>
  <c r="N59" i="10"/>
  <c r="AG59" i="10" s="1"/>
  <c r="AK59" i="10" s="1"/>
  <c r="M60" i="10"/>
  <c r="AF60" i="10" s="1"/>
  <c r="E61" i="10"/>
  <c r="N61" i="10"/>
  <c r="AG61" i="10" s="1"/>
  <c r="AK61" i="10" s="1"/>
  <c r="M62" i="10"/>
  <c r="AF62" i="10" s="1"/>
  <c r="AJ62" i="10" s="1"/>
  <c r="E63" i="10"/>
  <c r="N63" i="10"/>
  <c r="AG63" i="10" s="1"/>
  <c r="M64" i="10"/>
  <c r="AF64" i="10" s="1"/>
  <c r="E65" i="10"/>
  <c r="N65" i="10"/>
  <c r="AG65" i="10" s="1"/>
  <c r="M66" i="10"/>
  <c r="AF66" i="10" s="1"/>
  <c r="E67" i="10"/>
  <c r="N67" i="10"/>
  <c r="AG67" i="10" s="1"/>
  <c r="AK67" i="10" s="1"/>
  <c r="M68" i="10"/>
  <c r="AF68" i="10" s="1"/>
  <c r="E69" i="10"/>
  <c r="N69" i="10"/>
  <c r="AG69" i="10" s="1"/>
  <c r="AK69" i="10" s="1"/>
  <c r="M70" i="10"/>
  <c r="AF70" i="10" s="1"/>
  <c r="AJ70" i="10" s="1"/>
  <c r="E71" i="10"/>
  <c r="N71" i="10"/>
  <c r="AG71" i="10" s="1"/>
  <c r="M72" i="10"/>
  <c r="AF72" i="10" s="1"/>
  <c r="E73" i="10"/>
  <c r="N73" i="10"/>
  <c r="AG73" i="10" s="1"/>
  <c r="M74" i="10"/>
  <c r="AF74" i="10" s="1"/>
  <c r="E75" i="10"/>
  <c r="N75" i="10"/>
  <c r="AG75" i="10" s="1"/>
  <c r="AK75" i="10" s="1"/>
  <c r="M76" i="10"/>
  <c r="AF76" i="10" s="1"/>
  <c r="E77" i="10"/>
  <c r="N77" i="10"/>
  <c r="AG77" i="10" s="1"/>
  <c r="AK77" i="10" s="1"/>
  <c r="M78" i="10"/>
  <c r="AF78" i="10" s="1"/>
  <c r="AJ78" i="10" s="1"/>
  <c r="E79" i="10"/>
  <c r="N79" i="10"/>
  <c r="AG79" i="10" s="1"/>
  <c r="M80" i="10"/>
  <c r="AF80" i="10" s="1"/>
  <c r="M81" i="10"/>
  <c r="AF81" i="10" s="1"/>
  <c r="AJ81" i="10" s="1"/>
  <c r="Q81" i="10"/>
  <c r="E81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R81" i="10"/>
  <c r="N81" i="10"/>
  <c r="AG81" i="10" s="1"/>
  <c r="AK81" i="10" s="1"/>
  <c r="M82" i="10"/>
  <c r="AF82" i="10" s="1"/>
  <c r="AJ82" i="10" s="1"/>
  <c r="R82" i="10"/>
  <c r="E83" i="10"/>
  <c r="N83" i="10"/>
  <c r="AG83" i="10" s="1"/>
  <c r="Q83" i="10"/>
  <c r="M84" i="10"/>
  <c r="AF84" i="10" s="1"/>
  <c r="R84" i="10"/>
  <c r="E85" i="10"/>
  <c r="N85" i="10"/>
  <c r="AG85" i="10" s="1"/>
  <c r="AK85" i="10" s="1"/>
  <c r="Q85" i="10"/>
  <c r="M86" i="10"/>
  <c r="AF86" i="10" s="1"/>
  <c r="R86" i="10"/>
  <c r="E87" i="10"/>
  <c r="N87" i="10"/>
  <c r="AG87" i="10" s="1"/>
  <c r="Q87" i="10"/>
  <c r="M88" i="10"/>
  <c r="AF88" i="10" s="1"/>
  <c r="AJ88" i="10" s="1"/>
  <c r="R88" i="10"/>
  <c r="E89" i="10"/>
  <c r="N89" i="10"/>
  <c r="AG89" i="10" s="1"/>
  <c r="Q89" i="10"/>
  <c r="M90" i="10"/>
  <c r="AF90" i="10" s="1"/>
  <c r="AJ90" i="10" s="1"/>
  <c r="R90" i="10"/>
  <c r="E91" i="10"/>
  <c r="N91" i="10"/>
  <c r="AG91" i="10" s="1"/>
  <c r="Q91" i="10"/>
  <c r="M92" i="10"/>
  <c r="AF92" i="10" s="1"/>
  <c r="R92" i="10"/>
  <c r="E93" i="10"/>
  <c r="N93" i="10"/>
  <c r="AG93" i="10" s="1"/>
  <c r="AK93" i="10" s="1"/>
  <c r="Q93" i="10"/>
  <c r="M94" i="10"/>
  <c r="AF94" i="10" s="1"/>
  <c r="R94" i="10"/>
  <c r="E95" i="10"/>
  <c r="N95" i="10"/>
  <c r="AG95" i="10" s="1"/>
  <c r="Q95" i="10"/>
  <c r="M96" i="10"/>
  <c r="AF96" i="10" s="1"/>
  <c r="AJ96" i="10" s="1"/>
  <c r="R96" i="10"/>
  <c r="E97" i="10"/>
  <c r="N97" i="10"/>
  <c r="AG97" i="10" s="1"/>
  <c r="Q97" i="10"/>
  <c r="E82" i="10"/>
  <c r="E84" i="10"/>
  <c r="E86" i="10"/>
  <c r="E88" i="10"/>
  <c r="E90" i="10"/>
  <c r="E92" i="10"/>
  <c r="E94" i="10"/>
  <c r="E96" i="10"/>
  <c r="M97" i="10"/>
  <c r="AF97" i="10" s="1"/>
  <c r="AJ97" i="10" s="1"/>
  <c r="CT97" i="9"/>
  <c r="CS96" i="9"/>
  <c r="CP93" i="9"/>
  <c r="CO92" i="9"/>
  <c r="CL89" i="9"/>
  <c r="CK88" i="9"/>
  <c r="CH85" i="9"/>
  <c r="CG84" i="9"/>
  <c r="CD81" i="9"/>
  <c r="CC80" i="9"/>
  <c r="BZ77" i="9"/>
  <c r="BY76" i="9"/>
  <c r="BV73" i="9"/>
  <c r="BU72" i="9"/>
  <c r="BR69" i="9"/>
  <c r="CU98" i="9"/>
  <c r="CR95" i="9"/>
  <c r="CQ94" i="9"/>
  <c r="CN91" i="9"/>
  <c r="CM90" i="9"/>
  <c r="CJ87" i="9"/>
  <c r="CI86" i="9"/>
  <c r="CF83" i="9"/>
  <c r="CE82" i="9"/>
  <c r="CB79" i="9"/>
  <c r="CA78" i="9"/>
  <c r="BX75" i="9"/>
  <c r="BW74" i="9"/>
  <c r="BT71" i="9"/>
  <c r="BS70" i="9"/>
  <c r="BQ68" i="9"/>
  <c r="BN65" i="9"/>
  <c r="BM64" i="9"/>
  <c r="BJ61" i="9"/>
  <c r="BI60" i="9"/>
  <c r="BF57" i="9"/>
  <c r="BE56" i="9"/>
  <c r="BB53" i="9"/>
  <c r="BA52" i="9"/>
  <c r="AX49" i="9"/>
  <c r="AW48" i="9"/>
  <c r="AT45" i="9"/>
  <c r="AS44" i="9"/>
  <c r="AP41" i="9"/>
  <c r="AO40" i="9"/>
  <c r="AL37" i="9"/>
  <c r="AK36" i="9"/>
  <c r="AH33" i="9"/>
  <c r="AG32" i="9"/>
  <c r="AD29" i="9"/>
  <c r="AC28" i="9"/>
  <c r="Z25" i="9"/>
  <c r="Y24" i="9"/>
  <c r="V21" i="9"/>
  <c r="U20" i="9"/>
  <c r="R17" i="9"/>
  <c r="Q16" i="9"/>
  <c r="N13" i="9"/>
  <c r="M12" i="9"/>
  <c r="J9" i="9"/>
  <c r="I8" i="9"/>
  <c r="E7" i="9"/>
  <c r="BP67" i="9"/>
  <c r="BO66" i="9"/>
  <c r="BL63" i="9"/>
  <c r="BK62" i="9"/>
  <c r="BH59" i="9"/>
  <c r="BG58" i="9"/>
  <c r="BD55" i="9"/>
  <c r="BC54" i="9"/>
  <c r="AZ51" i="9"/>
  <c r="AY50" i="9"/>
  <c r="AV47" i="9"/>
  <c r="AU46" i="9"/>
  <c r="AR43" i="9"/>
  <c r="AQ42" i="9"/>
  <c r="AN39" i="9"/>
  <c r="AM38" i="9"/>
  <c r="AJ35" i="9"/>
  <c r="AI34" i="9"/>
  <c r="AF31" i="9"/>
  <c r="AE30" i="9"/>
  <c r="AB27" i="9"/>
  <c r="AA26" i="9"/>
  <c r="X23" i="9"/>
  <c r="W22" i="9"/>
  <c r="T19" i="9"/>
  <c r="S18" i="9"/>
  <c r="P15" i="9"/>
  <c r="O14" i="9"/>
  <c r="L11" i="9"/>
  <c r="K10" i="9"/>
  <c r="E7" i="8"/>
  <c r="I8" i="8"/>
  <c r="J9" i="8"/>
  <c r="M12" i="8"/>
  <c r="N13" i="8"/>
  <c r="Q16" i="8"/>
  <c r="R17" i="8"/>
  <c r="U20" i="8"/>
  <c r="V21" i="8"/>
  <c r="Y24" i="8"/>
  <c r="Z25" i="8"/>
  <c r="AC28" i="8"/>
  <c r="AD29" i="8"/>
  <c r="AG32" i="8"/>
  <c r="AH33" i="8"/>
  <c r="AJ35" i="8"/>
  <c r="AL37" i="8"/>
  <c r="AN39" i="8"/>
  <c r="AP41" i="8"/>
  <c r="AR43" i="8"/>
  <c r="AT45" i="8"/>
  <c r="AV47" i="8"/>
  <c r="AX49" i="8"/>
  <c r="AZ51" i="8"/>
  <c r="BB53" i="8"/>
  <c r="BD55" i="8"/>
  <c r="CU98" i="8"/>
  <c r="CS96" i="8"/>
  <c r="CR95" i="8"/>
  <c r="CQ94" i="8"/>
  <c r="CO92" i="8"/>
  <c r="CN91" i="8"/>
  <c r="CM90" i="8"/>
  <c r="CL89" i="8"/>
  <c r="CK88" i="8"/>
  <c r="CJ87" i="8"/>
  <c r="CI86" i="8"/>
  <c r="CH85" i="8"/>
  <c r="CG84" i="8"/>
  <c r="CT97" i="8"/>
  <c r="BL63" i="8"/>
  <c r="BJ61" i="8"/>
  <c r="BH59" i="8"/>
  <c r="CF83" i="8"/>
  <c r="CE82" i="8"/>
  <c r="CD81" i="8"/>
  <c r="CC80" i="8"/>
  <c r="CB79" i="8"/>
  <c r="CA78" i="8"/>
  <c r="BZ77" i="8"/>
  <c r="BY76" i="8"/>
  <c r="BX75" i="8"/>
  <c r="BW74" i="8"/>
  <c r="BV73" i="8"/>
  <c r="BU72" i="8"/>
  <c r="BT71" i="8"/>
  <c r="BS70" i="8"/>
  <c r="BR69" i="8"/>
  <c r="BQ68" i="8"/>
  <c r="BP67" i="8"/>
  <c r="BO66" i="8"/>
  <c r="BN65" i="8"/>
  <c r="BM64" i="8"/>
  <c r="BK62" i="8"/>
  <c r="BI60" i="8"/>
  <c r="G6" i="8"/>
  <c r="F6" i="8" s="1"/>
  <c r="H7" i="8"/>
  <c r="K10" i="8"/>
  <c r="L11" i="8"/>
  <c r="O14" i="8"/>
  <c r="P15" i="8"/>
  <c r="S18" i="8"/>
  <c r="T19" i="8"/>
  <c r="W22" i="8"/>
  <c r="X23" i="8"/>
  <c r="AA26" i="8"/>
  <c r="AB27" i="8"/>
  <c r="AE30" i="8"/>
  <c r="AF31" i="8"/>
  <c r="AI34" i="8"/>
  <c r="AK36" i="8"/>
  <c r="AM38" i="8"/>
  <c r="AO40" i="8"/>
  <c r="AQ42" i="8"/>
  <c r="AS44" i="8"/>
  <c r="AU46" i="8"/>
  <c r="AW48" i="8"/>
  <c r="AY50" i="8"/>
  <c r="BA52" i="8"/>
  <c r="BC54" i="8"/>
  <c r="BE56" i="8"/>
  <c r="BG58" i="8"/>
  <c r="AN8" i="3"/>
  <c r="AO8" i="3"/>
  <c r="AN9" i="3"/>
  <c r="AO9" i="3"/>
  <c r="AN10" i="3"/>
  <c r="AO10" i="3"/>
  <c r="AN11" i="3"/>
  <c r="AO11" i="3"/>
  <c r="AN12" i="3"/>
  <c r="AO12" i="3"/>
  <c r="AN13" i="3"/>
  <c r="AO13" i="3"/>
  <c r="AN14" i="3"/>
  <c r="AO14" i="3"/>
  <c r="AN15" i="3"/>
  <c r="AO15" i="3"/>
  <c r="AN16" i="3"/>
  <c r="AO16" i="3"/>
  <c r="AN17" i="3"/>
  <c r="AO17" i="3"/>
  <c r="AN18" i="3"/>
  <c r="AO18" i="3"/>
  <c r="AN19" i="3"/>
  <c r="AO19" i="3"/>
  <c r="AK83" i="10" l="1"/>
  <c r="AJ94" i="10"/>
  <c r="AJ86" i="10"/>
  <c r="AK91" i="10"/>
  <c r="O49" i="10"/>
  <c r="H109" i="10"/>
  <c r="AM7" i="7"/>
  <c r="D102" i="9" s="1"/>
  <c r="CY102" i="9" s="1"/>
  <c r="H101" i="10"/>
  <c r="H6" i="11"/>
  <c r="H115" i="10"/>
  <c r="AA14" i="6"/>
  <c r="M16" i="3"/>
  <c r="AK97" i="10"/>
  <c r="AK89" i="10"/>
  <c r="AJ74" i="10"/>
  <c r="AJ66" i="10"/>
  <c r="AJ58" i="10"/>
  <c r="AK46" i="10"/>
  <c r="H14" i="11"/>
  <c r="AJ92" i="10"/>
  <c r="AJ84" i="10"/>
  <c r="AK73" i="10"/>
  <c r="AK65" i="10"/>
  <c r="AK57" i="10"/>
  <c r="AJ43" i="10"/>
  <c r="AK50" i="10"/>
  <c r="AM25" i="7"/>
  <c r="O26" i="11" s="1"/>
  <c r="Z26" i="11" s="1"/>
  <c r="AD26" i="11" s="1"/>
  <c r="H105" i="10"/>
  <c r="AM11" i="7"/>
  <c r="O12" i="11" s="1"/>
  <c r="Z12" i="11" s="1"/>
  <c r="AD12" i="11" s="1"/>
  <c r="AK79" i="10"/>
  <c r="AK71" i="10"/>
  <c r="AK63" i="10"/>
  <c r="AK55" i="10"/>
  <c r="S35" i="10"/>
  <c r="S27" i="10"/>
  <c r="S19" i="10"/>
  <c r="AK95" i="10"/>
  <c r="AK87" i="10"/>
  <c r="AJ76" i="10"/>
  <c r="AJ68" i="10"/>
  <c r="AJ60" i="10"/>
  <c r="AJ52" i="10"/>
  <c r="S33" i="10"/>
  <c r="S25" i="10"/>
  <c r="O8" i="11"/>
  <c r="Z8" i="11" s="1"/>
  <c r="AD8" i="11" s="1"/>
  <c r="DX128" i="9"/>
  <c r="DW127" i="9"/>
  <c r="DY129" i="9"/>
  <c r="DV126" i="9"/>
  <c r="U49" i="10"/>
  <c r="AH49" i="10"/>
  <c r="AJ75" i="10"/>
  <c r="AJ67" i="10"/>
  <c r="AJ59" i="10"/>
  <c r="AK94" i="10"/>
  <c r="AK86" i="10"/>
  <c r="AK62" i="10"/>
  <c r="AK54" i="10"/>
  <c r="AJ48" i="10"/>
  <c r="AJ89" i="10"/>
  <c r="AK78" i="10"/>
  <c r="AK70" i="10"/>
  <c r="AK47" i="10"/>
  <c r="DW127" i="8"/>
  <c r="DV126" i="8"/>
  <c r="DX128" i="8"/>
  <c r="AJ46" i="10"/>
  <c r="AJ77" i="10"/>
  <c r="AJ69" i="10"/>
  <c r="AJ61" i="10"/>
  <c r="AJ53" i="10"/>
  <c r="AK92" i="10"/>
  <c r="AK84" i="10"/>
  <c r="AK60" i="10"/>
  <c r="AK52" i="10"/>
  <c r="AJ95" i="10"/>
  <c r="AJ87" i="10"/>
  <c r="AK76" i="10"/>
  <c r="AK68" i="10"/>
  <c r="AK80" i="10"/>
  <c r="U48" i="10"/>
  <c r="AH48" i="10"/>
  <c r="AJ44" i="10"/>
  <c r="AJ79" i="10"/>
  <c r="AJ71" i="10"/>
  <c r="AJ63" i="10"/>
  <c r="AJ55" i="10"/>
  <c r="AK43" i="10"/>
  <c r="AK90" i="10"/>
  <c r="AK82" i="10"/>
  <c r="AK58" i="10"/>
  <c r="AJ93" i="10"/>
  <c r="AJ85" i="10"/>
  <c r="AK74" i="10"/>
  <c r="AJ51" i="10"/>
  <c r="AK66" i="10"/>
  <c r="AJ80" i="10"/>
  <c r="AJ72" i="10"/>
  <c r="AJ64" i="10"/>
  <c r="AJ56" i="10"/>
  <c r="AJ47" i="10"/>
  <c r="AK44" i="10"/>
  <c r="S18" i="10"/>
  <c r="AJ42" i="10"/>
  <c r="AJ73" i="10"/>
  <c r="AJ65" i="10"/>
  <c r="AJ57" i="10"/>
  <c r="AK45" i="10"/>
  <c r="AK96" i="10"/>
  <c r="AK88" i="10"/>
  <c r="AK64" i="10"/>
  <c r="AK56" i="10"/>
  <c r="AJ91" i="10"/>
  <c r="AJ83" i="10"/>
  <c r="AK72" i="10"/>
  <c r="AJ49" i="10"/>
  <c r="H103" i="10"/>
  <c r="AK48" i="10"/>
  <c r="AM17" i="7"/>
  <c r="D112" i="9" s="1"/>
  <c r="H119" i="10"/>
  <c r="H111" i="10"/>
  <c r="AM21" i="7"/>
  <c r="D116" i="9" s="1"/>
  <c r="AM13" i="7"/>
  <c r="O14" i="11" s="1"/>
  <c r="AM9" i="7"/>
  <c r="O10" i="11" s="1"/>
  <c r="Z10" i="11" s="1"/>
  <c r="AD10" i="11" s="1"/>
  <c r="AM5" i="7"/>
  <c r="O6" i="11" s="1"/>
  <c r="Z6" i="11" s="1"/>
  <c r="AD6" i="11" s="1"/>
  <c r="AM15" i="7"/>
  <c r="D69" i="13" s="1"/>
  <c r="AR101" i="10"/>
  <c r="H117" i="10"/>
  <c r="AM23" i="7"/>
  <c r="D118" i="9" s="1"/>
  <c r="AM19" i="7"/>
  <c r="D114" i="9" s="1"/>
  <c r="H113" i="10"/>
  <c r="D61" i="13"/>
  <c r="BK85" i="13" s="1"/>
  <c r="AM28" i="7"/>
  <c r="H29" i="11"/>
  <c r="H122" i="10"/>
  <c r="H27" i="11"/>
  <c r="H120" i="10"/>
  <c r="AM26" i="7"/>
  <c r="D121" i="9" s="1"/>
  <c r="H25" i="11"/>
  <c r="H118" i="10"/>
  <c r="AM24" i="7"/>
  <c r="D119" i="9" s="1"/>
  <c r="H23" i="11"/>
  <c r="H116" i="10"/>
  <c r="AM22" i="7"/>
  <c r="D117" i="9" s="1"/>
  <c r="H21" i="11"/>
  <c r="H114" i="10"/>
  <c r="AM20" i="7"/>
  <c r="D115" i="9" s="1"/>
  <c r="H19" i="11"/>
  <c r="H112" i="10"/>
  <c r="AM18" i="7"/>
  <c r="D113" i="9" s="1"/>
  <c r="H17" i="11"/>
  <c r="H110" i="10"/>
  <c r="AM16" i="7"/>
  <c r="D111" i="9" s="1"/>
  <c r="H15" i="11"/>
  <c r="H108" i="10"/>
  <c r="AM14" i="7"/>
  <c r="H13" i="11"/>
  <c r="H106" i="10"/>
  <c r="AM12" i="7"/>
  <c r="H11" i="11"/>
  <c r="H104" i="10"/>
  <c r="AM10" i="7"/>
  <c r="H9" i="11"/>
  <c r="H102" i="10"/>
  <c r="AM8" i="7"/>
  <c r="H7" i="11"/>
  <c r="H100" i="10"/>
  <c r="AM6" i="7"/>
  <c r="AM29" i="7"/>
  <c r="D124" i="9" s="1"/>
  <c r="H30" i="11"/>
  <c r="DU125" i="8"/>
  <c r="H121" i="10"/>
  <c r="H28" i="11"/>
  <c r="AM27" i="7"/>
  <c r="D122" i="9" s="1"/>
  <c r="H5" i="11"/>
  <c r="H98" i="10"/>
  <c r="AQ120" i="10"/>
  <c r="AQ122" i="10"/>
  <c r="S94" i="10"/>
  <c r="S90" i="10"/>
  <c r="S86" i="10"/>
  <c r="S82" i="10"/>
  <c r="S78" i="10"/>
  <c r="S74" i="10"/>
  <c r="S70" i="10"/>
  <c r="S66" i="10"/>
  <c r="S62" i="10"/>
  <c r="S58" i="10"/>
  <c r="S54" i="10"/>
  <c r="S49" i="10"/>
  <c r="S43" i="10"/>
  <c r="S96" i="10"/>
  <c r="S92" i="10"/>
  <c r="S88" i="10"/>
  <c r="S84" i="10"/>
  <c r="S80" i="10"/>
  <c r="S76" i="10"/>
  <c r="S72" i="10"/>
  <c r="S68" i="10"/>
  <c r="S64" i="10"/>
  <c r="S60" i="10"/>
  <c r="S56" i="10"/>
  <c r="S52" i="10"/>
  <c r="S47" i="10"/>
  <c r="S45" i="10"/>
  <c r="S41" i="10"/>
  <c r="S51" i="10"/>
  <c r="O96" i="10"/>
  <c r="O95" i="10"/>
  <c r="O92" i="10"/>
  <c r="O91" i="10"/>
  <c r="O88" i="10"/>
  <c r="O87" i="10"/>
  <c r="O84" i="10"/>
  <c r="O83" i="10"/>
  <c r="O80" i="10"/>
  <c r="O77" i="10"/>
  <c r="O76" i="10"/>
  <c r="O73" i="10"/>
  <c r="O72" i="10"/>
  <c r="O69" i="10"/>
  <c r="O68" i="10"/>
  <c r="O65" i="10"/>
  <c r="U65" i="10" s="1"/>
  <c r="O64" i="10"/>
  <c r="O61" i="10"/>
  <c r="O60" i="10"/>
  <c r="O57" i="10"/>
  <c r="O56" i="10"/>
  <c r="O53" i="10"/>
  <c r="O52" i="10"/>
  <c r="O50" i="10"/>
  <c r="O47" i="10"/>
  <c r="O44" i="10"/>
  <c r="O43" i="10"/>
  <c r="O40" i="10"/>
  <c r="V40" i="10" s="1"/>
  <c r="O39" i="10"/>
  <c r="U39" i="10" s="1"/>
  <c r="O36" i="10"/>
  <c r="V36" i="10" s="1"/>
  <c r="O35" i="10"/>
  <c r="U35" i="10" s="1"/>
  <c r="O32" i="10"/>
  <c r="V32" i="10" s="1"/>
  <c r="O31" i="10"/>
  <c r="U31" i="10" s="1"/>
  <c r="O28" i="10"/>
  <c r="V28" i="10" s="1"/>
  <c r="O27" i="10"/>
  <c r="U27" i="10" s="1"/>
  <c r="O24" i="10"/>
  <c r="V24" i="10" s="1"/>
  <c r="O23" i="10"/>
  <c r="U23" i="10" s="1"/>
  <c r="O20" i="10"/>
  <c r="V20" i="10" s="1"/>
  <c r="O19" i="10"/>
  <c r="U19" i="10" s="1"/>
  <c r="V49" i="10"/>
  <c r="V48" i="10"/>
  <c r="O16" i="10"/>
  <c r="V16" i="10" s="1"/>
  <c r="O14" i="10"/>
  <c r="V14" i="10" s="1"/>
  <c r="O12" i="10"/>
  <c r="V12" i="10" s="1"/>
  <c r="U77" i="10"/>
  <c r="U69" i="10"/>
  <c r="U61" i="10"/>
  <c r="U53" i="10"/>
  <c r="U17" i="10"/>
  <c r="U13" i="10"/>
  <c r="U9" i="10"/>
  <c r="U5" i="10"/>
  <c r="O97" i="10"/>
  <c r="O94" i="10"/>
  <c r="O93" i="10"/>
  <c r="O90" i="10"/>
  <c r="O89" i="10"/>
  <c r="O86" i="10"/>
  <c r="O85" i="10"/>
  <c r="O82" i="10"/>
  <c r="O79" i="10"/>
  <c r="O78" i="10"/>
  <c r="O75" i="10"/>
  <c r="U75" i="10" s="1"/>
  <c r="O74" i="10"/>
  <c r="O71" i="10"/>
  <c r="U71" i="10" s="1"/>
  <c r="O70" i="10"/>
  <c r="O67" i="10"/>
  <c r="U67" i="10" s="1"/>
  <c r="O66" i="10"/>
  <c r="O63" i="10"/>
  <c r="O62" i="10"/>
  <c r="O59" i="10"/>
  <c r="O58" i="10"/>
  <c r="O55" i="10"/>
  <c r="U55" i="10" s="1"/>
  <c r="O54" i="10"/>
  <c r="O51" i="10"/>
  <c r="O46" i="10"/>
  <c r="O45" i="10"/>
  <c r="O42" i="10"/>
  <c r="O41" i="10"/>
  <c r="O38" i="10"/>
  <c r="U38" i="10" s="1"/>
  <c r="O37" i="10"/>
  <c r="V37" i="10" s="1"/>
  <c r="O34" i="10"/>
  <c r="U34" i="10" s="1"/>
  <c r="O33" i="10"/>
  <c r="V33" i="10" s="1"/>
  <c r="O30" i="10"/>
  <c r="U30" i="10" s="1"/>
  <c r="O29" i="10"/>
  <c r="V29" i="10" s="1"/>
  <c r="O26" i="10"/>
  <c r="U26" i="10" s="1"/>
  <c r="O25" i="10"/>
  <c r="V25" i="10" s="1"/>
  <c r="O22" i="10"/>
  <c r="U22" i="10" s="1"/>
  <c r="O21" i="10"/>
  <c r="V21" i="10" s="1"/>
  <c r="O18" i="10"/>
  <c r="U18" i="10" s="1"/>
  <c r="U44" i="10"/>
  <c r="U36" i="10"/>
  <c r="U28" i="10"/>
  <c r="U20" i="10"/>
  <c r="O10" i="10"/>
  <c r="V10" i="10" s="1"/>
  <c r="O8" i="10"/>
  <c r="V8" i="10" s="1"/>
  <c r="U79" i="10"/>
  <c r="U63" i="10"/>
  <c r="U59" i="10"/>
  <c r="V39" i="10"/>
  <c r="U15" i="10"/>
  <c r="U11" i="10"/>
  <c r="U7" i="10"/>
  <c r="O6" i="10"/>
  <c r="V6" i="10" s="1"/>
  <c r="G119" i="10"/>
  <c r="G26" i="11"/>
  <c r="D116" i="8"/>
  <c r="G115" i="10"/>
  <c r="G22" i="11"/>
  <c r="G111" i="10"/>
  <c r="G18" i="11"/>
  <c r="D108" i="8"/>
  <c r="DE108" i="8" s="1"/>
  <c r="G107" i="10"/>
  <c r="G14" i="11"/>
  <c r="G103" i="10"/>
  <c r="G10" i="11"/>
  <c r="D100" i="8"/>
  <c r="G99" i="10"/>
  <c r="G6" i="11"/>
  <c r="G27" i="11"/>
  <c r="G120" i="10"/>
  <c r="D117" i="8"/>
  <c r="DN117" i="8" s="1"/>
  <c r="G23" i="11"/>
  <c r="G116" i="10"/>
  <c r="D113" i="8"/>
  <c r="DJ113" i="8" s="1"/>
  <c r="G19" i="11"/>
  <c r="G112" i="10"/>
  <c r="D58" i="12"/>
  <c r="G15" i="11"/>
  <c r="G108" i="10"/>
  <c r="D105" i="8"/>
  <c r="DB105" i="8" s="1"/>
  <c r="G11" i="11"/>
  <c r="G104" i="10"/>
  <c r="D101" i="8"/>
  <c r="CX101" i="8" s="1"/>
  <c r="G7" i="11"/>
  <c r="G100" i="10"/>
  <c r="G5" i="11"/>
  <c r="G98" i="10"/>
  <c r="G121" i="10"/>
  <c r="G28" i="11"/>
  <c r="G117" i="10"/>
  <c r="G24" i="11"/>
  <c r="D114" i="8"/>
  <c r="DK114" i="8" s="1"/>
  <c r="G113" i="10"/>
  <c r="G20" i="11"/>
  <c r="G109" i="10"/>
  <c r="G16" i="11"/>
  <c r="G105" i="10"/>
  <c r="G12" i="11"/>
  <c r="D102" i="8"/>
  <c r="CY102" i="8" s="1"/>
  <c r="G101" i="10"/>
  <c r="G8" i="11"/>
  <c r="N29" i="11"/>
  <c r="G25" i="11"/>
  <c r="G118" i="10"/>
  <c r="D64" i="12"/>
  <c r="G21" i="11"/>
  <c r="G114" i="10"/>
  <c r="G17" i="11"/>
  <c r="G110" i="10"/>
  <c r="D56" i="12"/>
  <c r="G13" i="11"/>
  <c r="G106" i="10"/>
  <c r="G9" i="11"/>
  <c r="G102" i="10"/>
  <c r="G123" i="10"/>
  <c r="G30" i="11"/>
  <c r="D120" i="8"/>
  <c r="DQ120" i="8" s="1"/>
  <c r="D112" i="8"/>
  <c r="DI112" i="8" s="1"/>
  <c r="D104" i="8"/>
  <c r="DA104" i="8" s="1"/>
  <c r="D121" i="8"/>
  <c r="DR121" i="8" s="1"/>
  <c r="D118" i="8"/>
  <c r="DO118" i="8" s="1"/>
  <c r="D110" i="8"/>
  <c r="DG110" i="8" s="1"/>
  <c r="D106" i="8"/>
  <c r="DC106" i="8" s="1"/>
  <c r="G29" i="11"/>
  <c r="G122" i="10"/>
  <c r="D68" i="12"/>
  <c r="D60" i="12"/>
  <c r="D52" i="12"/>
  <c r="S97" i="10"/>
  <c r="S93" i="10"/>
  <c r="S89" i="10"/>
  <c r="S85" i="10"/>
  <c r="S79" i="10"/>
  <c r="S75" i="10"/>
  <c r="S71" i="10"/>
  <c r="S67" i="10"/>
  <c r="S63" i="10"/>
  <c r="S59" i="10"/>
  <c r="S55" i="10"/>
  <c r="S50" i="10"/>
  <c r="S44" i="10"/>
  <c r="S40" i="10"/>
  <c r="S36" i="10"/>
  <c r="S32" i="10"/>
  <c r="S28" i="10"/>
  <c r="S24" i="10"/>
  <c r="S20" i="10"/>
  <c r="S95" i="10"/>
  <c r="S91" i="10"/>
  <c r="S87" i="10"/>
  <c r="S83" i="10"/>
  <c r="S81" i="10"/>
  <c r="O81" i="10"/>
  <c r="S77" i="10"/>
  <c r="S73" i="10"/>
  <c r="S69" i="10"/>
  <c r="S65" i="10"/>
  <c r="S61" i="10"/>
  <c r="S57" i="10"/>
  <c r="S53" i="10"/>
  <c r="S48" i="10"/>
  <c r="S46" i="10"/>
  <c r="S42" i="10"/>
  <c r="S38" i="10"/>
  <c r="S34" i="10"/>
  <c r="S30" i="10"/>
  <c r="S26" i="10"/>
  <c r="S22" i="10"/>
  <c r="CY103" i="9"/>
  <c r="CU99" i="9"/>
  <c r="CT98" i="9"/>
  <c r="CQ95" i="9"/>
  <c r="CP94" i="9"/>
  <c r="CM91" i="9"/>
  <c r="CL90" i="9"/>
  <c r="CI87" i="9"/>
  <c r="CH86" i="9"/>
  <c r="CE83" i="9"/>
  <c r="CD82" i="9"/>
  <c r="CA79" i="9"/>
  <c r="BZ78" i="9"/>
  <c r="BW75" i="9"/>
  <c r="BV74" i="9"/>
  <c r="BS71" i="9"/>
  <c r="BR70" i="9"/>
  <c r="CS97" i="9"/>
  <c r="CR96" i="9"/>
  <c r="CO93" i="9"/>
  <c r="CN92" i="9"/>
  <c r="CK89" i="9"/>
  <c r="CJ88" i="9"/>
  <c r="CG85" i="9"/>
  <c r="CF84" i="9"/>
  <c r="CC81" i="9"/>
  <c r="CB80" i="9"/>
  <c r="BY77" i="9"/>
  <c r="BX76" i="9"/>
  <c r="BU73" i="9"/>
  <c r="BT72" i="9"/>
  <c r="BQ69" i="9"/>
  <c r="BO67" i="9"/>
  <c r="BN66" i="9"/>
  <c r="BK63" i="9"/>
  <c r="BJ62" i="9"/>
  <c r="BG59" i="9"/>
  <c r="BF58" i="9"/>
  <c r="BC55" i="9"/>
  <c r="BB54" i="9"/>
  <c r="AY51" i="9"/>
  <c r="AX50" i="9"/>
  <c r="AU47" i="9"/>
  <c r="AT46" i="9"/>
  <c r="AQ43" i="9"/>
  <c r="AP42" i="9"/>
  <c r="AM39" i="9"/>
  <c r="AL38" i="9"/>
  <c r="AI35" i="9"/>
  <c r="AH34" i="9"/>
  <c r="AE31" i="9"/>
  <c r="AD30" i="9"/>
  <c r="AA27" i="9"/>
  <c r="Z26" i="9"/>
  <c r="W23" i="9"/>
  <c r="V22" i="9"/>
  <c r="S19" i="9"/>
  <c r="R18" i="9"/>
  <c r="O15" i="9"/>
  <c r="N14" i="9"/>
  <c r="K11" i="9"/>
  <c r="J10" i="9"/>
  <c r="E8" i="9"/>
  <c r="G7" i="9"/>
  <c r="F7" i="9" s="1"/>
  <c r="BP68" i="9"/>
  <c r="BM65" i="9"/>
  <c r="BL64" i="9"/>
  <c r="BI61" i="9"/>
  <c r="BH60" i="9"/>
  <c r="BE57" i="9"/>
  <c r="BD56" i="9"/>
  <c r="BA53" i="9"/>
  <c r="AZ52" i="9"/>
  <c r="AW49" i="9"/>
  <c r="AV48" i="9"/>
  <c r="AS45" i="9"/>
  <c r="AR44" i="9"/>
  <c r="AO41" i="9"/>
  <c r="AN40" i="9"/>
  <c r="AK37" i="9"/>
  <c r="AJ36" i="9"/>
  <c r="AG33" i="9"/>
  <c r="AF32" i="9"/>
  <c r="AC29" i="9"/>
  <c r="AB28" i="9"/>
  <c r="Y25" i="9"/>
  <c r="X24" i="9"/>
  <c r="U21" i="9"/>
  <c r="T20" i="9"/>
  <c r="Q17" i="9"/>
  <c r="P16" i="9"/>
  <c r="M13" i="9"/>
  <c r="L12" i="9"/>
  <c r="I9" i="9"/>
  <c r="H8" i="9"/>
  <c r="CU99" i="8"/>
  <c r="CS97" i="8"/>
  <c r="CT98" i="8"/>
  <c r="CR96" i="8"/>
  <c r="CQ95" i="8"/>
  <c r="CP94" i="8"/>
  <c r="CO93" i="8"/>
  <c r="CN92" i="8"/>
  <c r="CM91" i="8"/>
  <c r="CL90" i="8"/>
  <c r="CK89" i="8"/>
  <c r="CJ88" i="8"/>
  <c r="CI87" i="8"/>
  <c r="CH86" i="8"/>
  <c r="CG85" i="8"/>
  <c r="CF84" i="8"/>
  <c r="CE83" i="8"/>
  <c r="CD82" i="8"/>
  <c r="CC81" i="8"/>
  <c r="CB80" i="8"/>
  <c r="CA79" i="8"/>
  <c r="BZ78" i="8"/>
  <c r="BY77" i="8"/>
  <c r="BX76" i="8"/>
  <c r="BW75" i="8"/>
  <c r="BV74" i="8"/>
  <c r="BU73" i="8"/>
  <c r="BT72" i="8"/>
  <c r="BS71" i="8"/>
  <c r="BR70" i="8"/>
  <c r="BQ69" i="8"/>
  <c r="BP68" i="8"/>
  <c r="BO67" i="8"/>
  <c r="BN66" i="8"/>
  <c r="BM65" i="8"/>
  <c r="BL64" i="8"/>
  <c r="BJ62" i="8"/>
  <c r="BH60" i="8"/>
  <c r="BK63" i="8"/>
  <c r="BI61" i="8"/>
  <c r="BG59" i="8"/>
  <c r="BE57" i="8"/>
  <c r="BC55" i="8"/>
  <c r="BA53" i="8"/>
  <c r="AY51" i="8"/>
  <c r="AW49" i="8"/>
  <c r="AU47" i="8"/>
  <c r="AS45" i="8"/>
  <c r="AQ43" i="8"/>
  <c r="AO41" i="8"/>
  <c r="AM39" i="8"/>
  <c r="AK37" i="8"/>
  <c r="AI35" i="8"/>
  <c r="AG33" i="8"/>
  <c r="AF32" i="8"/>
  <c r="AC29" i="8"/>
  <c r="AB28" i="8"/>
  <c r="Y25" i="8"/>
  <c r="X24" i="8"/>
  <c r="U21" i="8"/>
  <c r="T20" i="8"/>
  <c r="Q17" i="8"/>
  <c r="P16" i="8"/>
  <c r="M13" i="8"/>
  <c r="L12" i="8"/>
  <c r="I9" i="8"/>
  <c r="H8" i="8"/>
  <c r="BF58" i="8"/>
  <c r="BD56" i="8"/>
  <c r="BB54" i="8"/>
  <c r="AZ52" i="8"/>
  <c r="AX50" i="8"/>
  <c r="AV48" i="8"/>
  <c r="AT46" i="8"/>
  <c r="AR44" i="8"/>
  <c r="AP42" i="8"/>
  <c r="AN40" i="8"/>
  <c r="AL38" i="8"/>
  <c r="AJ36" i="8"/>
  <c r="AH34" i="8"/>
  <c r="AE31" i="8"/>
  <c r="AD30" i="8"/>
  <c r="AA27" i="8"/>
  <c r="Z26" i="8"/>
  <c r="W23" i="8"/>
  <c r="V22" i="8"/>
  <c r="S19" i="8"/>
  <c r="R18" i="8"/>
  <c r="O15" i="8"/>
  <c r="N14" i="8"/>
  <c r="K11" i="8"/>
  <c r="J10" i="8"/>
  <c r="E8" i="8"/>
  <c r="G7" i="8"/>
  <c r="F7" i="8" s="1"/>
  <c r="U24" i="10" l="1"/>
  <c r="BK64" i="13"/>
  <c r="D65" i="13"/>
  <c r="BO87" i="13" s="1"/>
  <c r="Z14" i="11"/>
  <c r="AD14" i="11" s="1"/>
  <c r="AR119" i="10"/>
  <c r="D77" i="13"/>
  <c r="CA91" i="13" s="1"/>
  <c r="BK113" i="13"/>
  <c r="BK66" i="13"/>
  <c r="BK103" i="13"/>
  <c r="BK122" i="13"/>
  <c r="BK93" i="13"/>
  <c r="DJ114" i="8"/>
  <c r="BK116" i="13"/>
  <c r="BK65" i="13"/>
  <c r="BK83" i="13"/>
  <c r="AR107" i="10"/>
  <c r="D79" i="13"/>
  <c r="CC105" i="13" s="1"/>
  <c r="D120" i="9"/>
  <c r="DQ122" i="9" s="1"/>
  <c r="V31" i="10"/>
  <c r="D108" i="9"/>
  <c r="DE108" i="9" s="1"/>
  <c r="U40" i="10"/>
  <c r="D100" i="9"/>
  <c r="AR99" i="10"/>
  <c r="BK124" i="13"/>
  <c r="BK61" i="13"/>
  <c r="BK123" i="13"/>
  <c r="BK99" i="13"/>
  <c r="BK96" i="13"/>
  <c r="BK90" i="13"/>
  <c r="BK125" i="13"/>
  <c r="BK79" i="13"/>
  <c r="AR103" i="10"/>
  <c r="D71" i="13"/>
  <c r="BU121" i="13" s="1"/>
  <c r="V35" i="10"/>
  <c r="BO88" i="13"/>
  <c r="V19" i="10"/>
  <c r="D106" i="9"/>
  <c r="DC108" i="9" s="1"/>
  <c r="AR105" i="10"/>
  <c r="BO78" i="13"/>
  <c r="BO111" i="13"/>
  <c r="V23" i="10"/>
  <c r="D63" i="13"/>
  <c r="BM120" i="13" s="1"/>
  <c r="D104" i="9"/>
  <c r="DA104" i="9" s="1"/>
  <c r="Y29" i="11"/>
  <c r="DX129" i="9"/>
  <c r="DW128" i="9"/>
  <c r="DV127" i="9"/>
  <c r="DY130" i="9"/>
  <c r="DU126" i="8"/>
  <c r="DW128" i="8"/>
  <c r="DV127" i="8"/>
  <c r="DX129" i="8"/>
  <c r="U32" i="10"/>
  <c r="U42" i="10"/>
  <c r="AH42" i="10"/>
  <c r="V54" i="10"/>
  <c r="AH54" i="10"/>
  <c r="V62" i="10"/>
  <c r="AH62" i="10"/>
  <c r="V70" i="10"/>
  <c r="AH70" i="10"/>
  <c r="V78" i="10"/>
  <c r="AH78" i="10"/>
  <c r="V86" i="10"/>
  <c r="AH86" i="10"/>
  <c r="V94" i="10"/>
  <c r="AH94" i="10"/>
  <c r="V47" i="10"/>
  <c r="AH47" i="10"/>
  <c r="AL48" i="10" s="1"/>
  <c r="V56" i="10"/>
  <c r="AH56" i="10"/>
  <c r="V64" i="10"/>
  <c r="AH64" i="10"/>
  <c r="V72" i="10"/>
  <c r="AH72" i="10"/>
  <c r="V80" i="10"/>
  <c r="AH80" i="10"/>
  <c r="V88" i="10"/>
  <c r="AH88" i="10"/>
  <c r="V96" i="10"/>
  <c r="AH96" i="10"/>
  <c r="AN28" i="7"/>
  <c r="AS122" i="10" s="1"/>
  <c r="D123" i="9"/>
  <c r="DT125" i="9" s="1"/>
  <c r="O16" i="11"/>
  <c r="Z16" i="11" s="1"/>
  <c r="AD16" i="11" s="1"/>
  <c r="V45" i="10"/>
  <c r="AH45" i="10"/>
  <c r="V55" i="10"/>
  <c r="AH55" i="10"/>
  <c r="V63" i="10"/>
  <c r="AH63" i="10"/>
  <c r="V71" i="10"/>
  <c r="AH71" i="10"/>
  <c r="V79" i="10"/>
  <c r="AH79" i="10"/>
  <c r="U89" i="10"/>
  <c r="AH89" i="10"/>
  <c r="U97" i="10"/>
  <c r="AH97" i="10"/>
  <c r="V50" i="10"/>
  <c r="AH50" i="10"/>
  <c r="AL50" i="10" s="1"/>
  <c r="V57" i="10"/>
  <c r="AH57" i="10"/>
  <c r="V65" i="10"/>
  <c r="AH65" i="10"/>
  <c r="V73" i="10"/>
  <c r="AH73" i="10"/>
  <c r="U83" i="10"/>
  <c r="AH83" i="10"/>
  <c r="U91" i="10"/>
  <c r="AH91" i="10"/>
  <c r="U46" i="10"/>
  <c r="AH46" i="10"/>
  <c r="V58" i="10"/>
  <c r="AH58" i="10"/>
  <c r="V66" i="10"/>
  <c r="AH66" i="10"/>
  <c r="V74" i="10"/>
  <c r="AH74" i="10"/>
  <c r="V82" i="10"/>
  <c r="AH82" i="10"/>
  <c r="V90" i="10"/>
  <c r="AH90" i="10"/>
  <c r="U43" i="10"/>
  <c r="AH43" i="10"/>
  <c r="V52" i="10"/>
  <c r="AH52" i="10"/>
  <c r="V60" i="10"/>
  <c r="AH60" i="10"/>
  <c r="V68" i="10"/>
  <c r="AH68" i="10"/>
  <c r="V76" i="10"/>
  <c r="AH76" i="10"/>
  <c r="V84" i="10"/>
  <c r="AH84" i="10"/>
  <c r="V92" i="10"/>
  <c r="AH92" i="10"/>
  <c r="AL49" i="10"/>
  <c r="V81" i="10"/>
  <c r="AH81" i="10"/>
  <c r="V27" i="10"/>
  <c r="V43" i="10"/>
  <c r="V41" i="10"/>
  <c r="AH41" i="10"/>
  <c r="AL41" i="10" s="1"/>
  <c r="U51" i="10"/>
  <c r="AH51" i="10"/>
  <c r="V59" i="10"/>
  <c r="AH59" i="10"/>
  <c r="V67" i="10"/>
  <c r="AH67" i="10"/>
  <c r="V75" i="10"/>
  <c r="AH75" i="10"/>
  <c r="U85" i="10"/>
  <c r="AH85" i="10"/>
  <c r="U93" i="10"/>
  <c r="AH93" i="10"/>
  <c r="U57" i="10"/>
  <c r="U73" i="10"/>
  <c r="V44" i="10"/>
  <c r="AH44" i="10"/>
  <c r="V53" i="10"/>
  <c r="AH53" i="10"/>
  <c r="V61" i="10"/>
  <c r="AH61" i="10"/>
  <c r="V69" i="10"/>
  <c r="AH69" i="10"/>
  <c r="V77" i="10"/>
  <c r="AH77" i="10"/>
  <c r="U87" i="10"/>
  <c r="AH87" i="10"/>
  <c r="U95" i="10"/>
  <c r="AH95" i="10"/>
  <c r="AR111" i="10"/>
  <c r="O18" i="11"/>
  <c r="Z18" i="11" s="1"/>
  <c r="AD18" i="11" s="1"/>
  <c r="BK76" i="13"/>
  <c r="BK100" i="13"/>
  <c r="BK80" i="13"/>
  <c r="BK108" i="13"/>
  <c r="BK88" i="13"/>
  <c r="BK110" i="13"/>
  <c r="BK82" i="13"/>
  <c r="BK98" i="13"/>
  <c r="BK70" i="13"/>
  <c r="BK81" i="13"/>
  <c r="BK97" i="13"/>
  <c r="BK77" i="13"/>
  <c r="BK109" i="13"/>
  <c r="BK119" i="13"/>
  <c r="BK115" i="13"/>
  <c r="BK67" i="13"/>
  <c r="BK63" i="13"/>
  <c r="BO72" i="13"/>
  <c r="BO104" i="13"/>
  <c r="BO92" i="13"/>
  <c r="BO110" i="13"/>
  <c r="BO98" i="13"/>
  <c r="BO125" i="13"/>
  <c r="BO129" i="13"/>
  <c r="BO97" i="13"/>
  <c r="BO91" i="13"/>
  <c r="BO89" i="13"/>
  <c r="D59" i="13"/>
  <c r="BI70" i="13" s="1"/>
  <c r="D67" i="13"/>
  <c r="BQ108" i="13" s="1"/>
  <c r="DI112" i="9"/>
  <c r="CW100" i="8"/>
  <c r="CW101" i="8"/>
  <c r="DM116" i="8"/>
  <c r="DM117" i="8"/>
  <c r="BS71" i="13"/>
  <c r="BS103" i="13"/>
  <c r="BS129" i="13"/>
  <c r="BS81" i="13"/>
  <c r="BS110" i="13"/>
  <c r="BS126" i="13"/>
  <c r="BS72" i="13"/>
  <c r="BS120" i="13"/>
  <c r="BS93" i="13"/>
  <c r="BS99" i="13"/>
  <c r="BS101" i="13"/>
  <c r="BS105" i="13"/>
  <c r="BS70" i="13"/>
  <c r="BS90" i="13"/>
  <c r="BS124" i="13"/>
  <c r="BS104" i="13"/>
  <c r="BS84" i="13"/>
  <c r="AR115" i="10"/>
  <c r="O22" i="11"/>
  <c r="DC107" i="8"/>
  <c r="CA110" i="13"/>
  <c r="D75" i="13"/>
  <c r="BY89" i="13" s="1"/>
  <c r="AR109" i="10"/>
  <c r="D110" i="9"/>
  <c r="DG112" i="9" s="1"/>
  <c r="BM73" i="13"/>
  <c r="DI113" i="9"/>
  <c r="CA108" i="13"/>
  <c r="CA93" i="13"/>
  <c r="AR113" i="10"/>
  <c r="DK116" i="9"/>
  <c r="O20" i="11"/>
  <c r="Z20" i="11" s="1"/>
  <c r="AD20" i="11" s="1"/>
  <c r="D73" i="13"/>
  <c r="BW97" i="13" s="1"/>
  <c r="AR117" i="10"/>
  <c r="O24" i="11"/>
  <c r="Z24" i="11" s="1"/>
  <c r="AD24" i="11" s="1"/>
  <c r="BS91" i="13"/>
  <c r="BS79" i="13"/>
  <c r="BS95" i="13"/>
  <c r="BS75" i="13"/>
  <c r="BS107" i="13"/>
  <c r="BS123" i="13"/>
  <c r="BS111" i="13"/>
  <c r="BS127" i="13"/>
  <c r="BS109" i="13"/>
  <c r="BS125" i="13"/>
  <c r="BS85" i="13"/>
  <c r="BS97" i="13"/>
  <c r="BS113" i="13"/>
  <c r="BS89" i="13"/>
  <c r="BS73" i="13"/>
  <c r="BS78" i="13"/>
  <c r="BS98" i="13"/>
  <c r="BS106" i="13"/>
  <c r="BS114" i="13"/>
  <c r="BS94" i="13"/>
  <c r="BS82" i="13"/>
  <c r="BS122" i="13"/>
  <c r="BS96" i="13"/>
  <c r="BS116" i="13"/>
  <c r="BS128" i="13"/>
  <c r="BS80" i="13"/>
  <c r="BS118" i="13"/>
  <c r="CA83" i="13"/>
  <c r="CA87" i="13"/>
  <c r="CA111" i="13"/>
  <c r="CA85" i="13"/>
  <c r="CA97" i="13"/>
  <c r="CA86" i="13"/>
  <c r="CA98" i="13"/>
  <c r="CA126" i="13"/>
  <c r="CA124" i="13"/>
  <c r="CA92" i="13"/>
  <c r="DR122" i="8"/>
  <c r="BK68" i="13"/>
  <c r="BK84" i="13"/>
  <c r="BK112" i="13"/>
  <c r="BK118" i="13"/>
  <c r="BK72" i="13"/>
  <c r="BK128" i="13"/>
  <c r="BK120" i="13"/>
  <c r="BK104" i="13"/>
  <c r="BK92" i="13"/>
  <c r="BK126" i="13"/>
  <c r="BK114" i="13"/>
  <c r="BK106" i="13"/>
  <c r="BK74" i="13"/>
  <c r="BK86" i="13"/>
  <c r="BK102" i="13"/>
  <c r="BK94" i="13"/>
  <c r="BK62" i="13"/>
  <c r="BK78" i="13"/>
  <c r="BK73" i="13"/>
  <c r="BK121" i="13"/>
  <c r="BK105" i="13"/>
  <c r="BK89" i="13"/>
  <c r="BK69" i="13"/>
  <c r="BK129" i="13"/>
  <c r="BK117" i="13"/>
  <c r="BK101" i="13"/>
  <c r="BK127" i="13"/>
  <c r="BK111" i="13"/>
  <c r="BK95" i="13"/>
  <c r="BK107" i="13"/>
  <c r="BK91" i="13"/>
  <c r="BK75" i="13"/>
  <c r="BK87" i="13"/>
  <c r="BK71" i="13"/>
  <c r="BO80" i="13"/>
  <c r="BO116" i="13"/>
  <c r="BO100" i="13"/>
  <c r="BO124" i="13"/>
  <c r="BO112" i="13"/>
  <c r="BO126" i="13"/>
  <c r="BO70" i="13"/>
  <c r="BO65" i="13"/>
  <c r="BO102" i="13"/>
  <c r="BO69" i="13"/>
  <c r="BO85" i="13"/>
  <c r="BO117" i="13"/>
  <c r="BO81" i="13"/>
  <c r="BO121" i="13"/>
  <c r="BO123" i="13"/>
  <c r="BO119" i="13"/>
  <c r="BO71" i="13"/>
  <c r="BO83" i="13"/>
  <c r="BS76" i="13"/>
  <c r="BS92" i="13"/>
  <c r="BS108" i="13"/>
  <c r="BS100" i="13"/>
  <c r="BS88" i="13"/>
  <c r="BS112" i="13"/>
  <c r="BS74" i="13"/>
  <c r="BS69" i="13"/>
  <c r="BS102" i="13"/>
  <c r="BS86" i="13"/>
  <c r="BS121" i="13"/>
  <c r="BS77" i="13"/>
  <c r="BS117" i="13"/>
  <c r="BS119" i="13"/>
  <c r="BS115" i="13"/>
  <c r="BS87" i="13"/>
  <c r="BS83" i="13"/>
  <c r="CA84" i="13"/>
  <c r="CA80" i="13"/>
  <c r="CA128" i="13"/>
  <c r="CA90" i="13"/>
  <c r="CA122" i="13"/>
  <c r="CA78" i="13"/>
  <c r="CA105" i="13"/>
  <c r="CA125" i="13"/>
  <c r="CA119" i="13"/>
  <c r="CA79" i="13"/>
  <c r="CA101" i="13"/>
  <c r="O5" i="11"/>
  <c r="Z5" i="11" s="1"/>
  <c r="AD5" i="11" s="1"/>
  <c r="AR98" i="10"/>
  <c r="D99" i="9"/>
  <c r="CV101" i="9" s="1"/>
  <c r="D58" i="13"/>
  <c r="D60" i="13"/>
  <c r="O7" i="11"/>
  <c r="Z7" i="11" s="1"/>
  <c r="AD7" i="11" s="1"/>
  <c r="AR100" i="10"/>
  <c r="D101" i="9"/>
  <c r="CX103" i="9" s="1"/>
  <c r="D64" i="13"/>
  <c r="O11" i="11"/>
  <c r="Z11" i="11" s="1"/>
  <c r="AD11" i="11" s="1"/>
  <c r="AR104" i="10"/>
  <c r="D105" i="9"/>
  <c r="DB107" i="9" s="1"/>
  <c r="D68" i="13"/>
  <c r="O15" i="11"/>
  <c r="Z15" i="11" s="1"/>
  <c r="AD15" i="11" s="1"/>
  <c r="AR108" i="10"/>
  <c r="D109" i="9"/>
  <c r="DF111" i="9" s="1"/>
  <c r="O19" i="11"/>
  <c r="Z19" i="11" s="1"/>
  <c r="AD19" i="11" s="1"/>
  <c r="D72" i="13"/>
  <c r="AR112" i="10"/>
  <c r="DJ115" i="9"/>
  <c r="O23" i="11"/>
  <c r="Z23" i="11" s="1"/>
  <c r="AD23" i="11" s="1"/>
  <c r="D76" i="13"/>
  <c r="AR116" i="10"/>
  <c r="DN119" i="9"/>
  <c r="O27" i="11"/>
  <c r="Z27" i="11" s="1"/>
  <c r="AD27" i="11" s="1"/>
  <c r="D80" i="13"/>
  <c r="AR120" i="10"/>
  <c r="DR123" i="9"/>
  <c r="O28" i="11"/>
  <c r="Z28" i="11" s="1"/>
  <c r="AD28" i="11" s="1"/>
  <c r="DS124" i="9"/>
  <c r="AR121" i="10"/>
  <c r="D81" i="13"/>
  <c r="O30" i="11"/>
  <c r="Z30" i="11" s="1"/>
  <c r="AD30" i="11" s="1"/>
  <c r="D83" i="13"/>
  <c r="AR123" i="10"/>
  <c r="DU126" i="9"/>
  <c r="AN29" i="7"/>
  <c r="AO30" i="7" s="1"/>
  <c r="O9" i="11"/>
  <c r="Z9" i="11" s="1"/>
  <c r="AD9" i="11" s="1"/>
  <c r="AR102" i="10"/>
  <c r="D62" i="13"/>
  <c r="D103" i="9"/>
  <c r="CZ105" i="9" s="1"/>
  <c r="O13" i="11"/>
  <c r="Z13" i="11" s="1"/>
  <c r="AD13" i="11" s="1"/>
  <c r="AR106" i="10"/>
  <c r="D66" i="13"/>
  <c r="D107" i="9"/>
  <c r="DD109" i="9" s="1"/>
  <c r="O17" i="11"/>
  <c r="Z17" i="11" s="1"/>
  <c r="AD17" i="11" s="1"/>
  <c r="D70" i="13"/>
  <c r="AR110" i="10"/>
  <c r="O21" i="11"/>
  <c r="Z21" i="11" s="1"/>
  <c r="AD21" i="11" s="1"/>
  <c r="D74" i="13"/>
  <c r="AR114" i="10"/>
  <c r="O25" i="11"/>
  <c r="Z25" i="11" s="1"/>
  <c r="AD25" i="11" s="1"/>
  <c r="D78" i="13"/>
  <c r="AR118" i="10"/>
  <c r="O29" i="11"/>
  <c r="AR122" i="10"/>
  <c r="D82" i="13"/>
  <c r="AQ106" i="10"/>
  <c r="AQ101" i="10"/>
  <c r="D50" i="12"/>
  <c r="AZ111" i="12" s="1"/>
  <c r="AQ100" i="10"/>
  <c r="AQ103" i="10"/>
  <c r="AQ102" i="10"/>
  <c r="AQ105" i="10"/>
  <c r="AQ98" i="10"/>
  <c r="AU98" i="10" s="1"/>
  <c r="AQ104" i="10"/>
  <c r="AQ99" i="10"/>
  <c r="AQ107" i="10"/>
  <c r="AQ108" i="10"/>
  <c r="AQ109" i="10"/>
  <c r="AQ118" i="10"/>
  <c r="AQ117" i="10"/>
  <c r="D66" i="12"/>
  <c r="BP69" i="12" s="1"/>
  <c r="AQ116" i="10"/>
  <c r="AQ115" i="10"/>
  <c r="AQ114" i="10"/>
  <c r="AQ113" i="10"/>
  <c r="AQ112" i="10"/>
  <c r="AQ111" i="10"/>
  <c r="AQ110" i="10"/>
  <c r="AQ119" i="10"/>
  <c r="D122" i="8"/>
  <c r="DS122" i="8" s="1"/>
  <c r="AQ121" i="10"/>
  <c r="AU121" i="10" s="1"/>
  <c r="AU123" i="10"/>
  <c r="U60" i="10"/>
  <c r="U64" i="10"/>
  <c r="U68" i="10"/>
  <c r="U76" i="10"/>
  <c r="U80" i="10"/>
  <c r="U72" i="10"/>
  <c r="U6" i="10"/>
  <c r="V18" i="10"/>
  <c r="U21" i="10"/>
  <c r="V22" i="10"/>
  <c r="U25" i="10"/>
  <c r="V26" i="10"/>
  <c r="U29" i="10"/>
  <c r="V30" i="10"/>
  <c r="U33" i="10"/>
  <c r="V34" i="10"/>
  <c r="U37" i="10"/>
  <c r="V38" i="10"/>
  <c r="U41" i="10"/>
  <c r="V42" i="10"/>
  <c r="U45" i="10"/>
  <c r="V46" i="10"/>
  <c r="V51" i="10"/>
  <c r="U54" i="10"/>
  <c r="U58" i="10"/>
  <c r="U62" i="10"/>
  <c r="U66" i="10"/>
  <c r="U70" i="10"/>
  <c r="U74" i="10"/>
  <c r="U78" i="10"/>
  <c r="U94" i="10"/>
  <c r="V97" i="10"/>
  <c r="U14" i="10"/>
  <c r="U16" i="10"/>
  <c r="U47" i="10"/>
  <c r="U50" i="10"/>
  <c r="U52" i="10"/>
  <c r="U56" i="10"/>
  <c r="U8" i="10"/>
  <c r="U10" i="10"/>
  <c r="U82" i="10"/>
  <c r="V85" i="10"/>
  <c r="U86" i="10"/>
  <c r="V89" i="10"/>
  <c r="U90" i="10"/>
  <c r="V93" i="10"/>
  <c r="V83" i="10"/>
  <c r="U84" i="10"/>
  <c r="V87" i="10"/>
  <c r="U88" i="10"/>
  <c r="V91" i="10"/>
  <c r="U92" i="10"/>
  <c r="V95" i="10"/>
  <c r="U96" i="10"/>
  <c r="U81" i="10"/>
  <c r="U12" i="10"/>
  <c r="CY103" i="8"/>
  <c r="DE109" i="8"/>
  <c r="DK115" i="8"/>
  <c r="DN118" i="8"/>
  <c r="D103" i="8"/>
  <c r="CZ103" i="8" s="1"/>
  <c r="D111" i="8"/>
  <c r="DH113" i="8" s="1"/>
  <c r="D119" i="8"/>
  <c r="DP121" i="8" s="1"/>
  <c r="D55" i="12"/>
  <c r="BE59" i="12" s="1"/>
  <c r="D63" i="12"/>
  <c r="BM129" i="12" s="1"/>
  <c r="D71" i="12"/>
  <c r="BU128" i="12" s="1"/>
  <c r="D109" i="8"/>
  <c r="DF111" i="8" s="1"/>
  <c r="D49" i="12"/>
  <c r="AY103" i="12" s="1"/>
  <c r="D57" i="12"/>
  <c r="BG103" i="12" s="1"/>
  <c r="D65" i="12"/>
  <c r="BO69" i="12" s="1"/>
  <c r="N13" i="11"/>
  <c r="Y13" i="11" s="1"/>
  <c r="AN12" i="7"/>
  <c r="N21" i="11"/>
  <c r="Y21" i="11" s="1"/>
  <c r="AN20" i="7"/>
  <c r="AT20" i="7" s="1"/>
  <c r="AN7" i="7"/>
  <c r="AT7" i="7" s="1"/>
  <c r="N8" i="11"/>
  <c r="AN15" i="7"/>
  <c r="AT15" i="7" s="1"/>
  <c r="N16" i="11"/>
  <c r="AN23" i="7"/>
  <c r="N24" i="11"/>
  <c r="Y24" i="11" s="1"/>
  <c r="N5" i="11"/>
  <c r="Y5" i="11" s="1"/>
  <c r="D48" i="12"/>
  <c r="D99" i="8"/>
  <c r="CV101" i="8" s="1"/>
  <c r="N11" i="11"/>
  <c r="Y11" i="11" s="1"/>
  <c r="AN10" i="7"/>
  <c r="N19" i="11"/>
  <c r="Y19" i="11" s="1"/>
  <c r="AN18" i="7"/>
  <c r="AT18" i="7" s="1"/>
  <c r="N27" i="11"/>
  <c r="Y27" i="11" s="1"/>
  <c r="AN26" i="7"/>
  <c r="AN9" i="7"/>
  <c r="N10" i="11"/>
  <c r="AN17" i="7"/>
  <c r="AT17" i="7" s="1"/>
  <c r="N18" i="11"/>
  <c r="AN25" i="7"/>
  <c r="N26" i="11"/>
  <c r="CX102" i="8"/>
  <c r="DB106" i="8"/>
  <c r="DA105" i="8"/>
  <c r="DG111" i="8"/>
  <c r="DI113" i="8"/>
  <c r="DO119" i="8"/>
  <c r="DQ121" i="8"/>
  <c r="D107" i="8"/>
  <c r="DD109" i="8" s="1"/>
  <c r="D115" i="8"/>
  <c r="DL117" i="8" s="1"/>
  <c r="D51" i="12"/>
  <c r="BA89" i="12" s="1"/>
  <c r="D59" i="12"/>
  <c r="BI109" i="12" s="1"/>
  <c r="D67" i="12"/>
  <c r="BQ109" i="12" s="1"/>
  <c r="D54" i="12"/>
  <c r="BD122" i="12" s="1"/>
  <c r="D62" i="12"/>
  <c r="BL119" i="12" s="1"/>
  <c r="D70" i="12"/>
  <c r="BT74" i="12" s="1"/>
  <c r="D53" i="12"/>
  <c r="BC115" i="12" s="1"/>
  <c r="D61" i="12"/>
  <c r="BK64" i="12" s="1"/>
  <c r="D69" i="12"/>
  <c r="BS76" i="12" s="1"/>
  <c r="N30" i="11"/>
  <c r="Y30" i="11" s="1"/>
  <c r="BW74" i="12"/>
  <c r="N9" i="11"/>
  <c r="Y9" i="11" s="1"/>
  <c r="AN8" i="7"/>
  <c r="AT8" i="7" s="1"/>
  <c r="N17" i="11"/>
  <c r="Y17" i="11" s="1"/>
  <c r="AN16" i="7"/>
  <c r="AT16" i="7" s="1"/>
  <c r="N25" i="11"/>
  <c r="Y25" i="11" s="1"/>
  <c r="AN24" i="7"/>
  <c r="AT24" i="7" s="1"/>
  <c r="AN11" i="7"/>
  <c r="N12" i="11"/>
  <c r="AN19" i="7"/>
  <c r="N20" i="11"/>
  <c r="Y20" i="11" s="1"/>
  <c r="AN27" i="7"/>
  <c r="N28" i="11"/>
  <c r="Y28" i="11" s="1"/>
  <c r="N7" i="11"/>
  <c r="Y7" i="11" s="1"/>
  <c r="AN6" i="7"/>
  <c r="AT6" i="7" s="1"/>
  <c r="N15" i="11"/>
  <c r="Y15" i="11" s="1"/>
  <c r="AN14" i="7"/>
  <c r="N23" i="11"/>
  <c r="Y23" i="11" s="1"/>
  <c r="AN22" i="7"/>
  <c r="AN5" i="7"/>
  <c r="N6" i="11"/>
  <c r="AN13" i="7"/>
  <c r="N14" i="11"/>
  <c r="AN21" i="7"/>
  <c r="N22" i="11"/>
  <c r="Y22" i="11" s="1"/>
  <c r="BB120" i="12"/>
  <c r="BB59" i="12"/>
  <c r="BB52" i="12"/>
  <c r="BB60" i="12"/>
  <c r="BB55" i="12"/>
  <c r="BB56" i="12"/>
  <c r="BB113" i="12"/>
  <c r="BB109" i="12"/>
  <c r="BB114" i="12"/>
  <c r="BB106" i="12"/>
  <c r="BB98" i="12"/>
  <c r="BB118" i="12"/>
  <c r="BB110" i="12"/>
  <c r="BB102" i="12"/>
  <c r="BB94" i="12"/>
  <c r="BB86" i="12"/>
  <c r="BB78" i="12"/>
  <c r="BB70" i="12"/>
  <c r="BB62" i="12"/>
  <c r="BB57" i="12"/>
  <c r="BB54" i="12"/>
  <c r="BB115" i="12"/>
  <c r="BB111" i="12"/>
  <c r="BB103" i="12"/>
  <c r="BB99" i="12"/>
  <c r="BB95" i="12"/>
  <c r="BB91" i="12"/>
  <c r="BB87" i="12"/>
  <c r="BB83" i="12"/>
  <c r="BB79" i="12"/>
  <c r="BB75" i="12"/>
  <c r="BB67" i="12"/>
  <c r="BB90" i="12"/>
  <c r="BB82" i="12"/>
  <c r="BB74" i="12"/>
  <c r="BB66" i="12"/>
  <c r="BB58" i="12"/>
  <c r="BB121" i="12"/>
  <c r="BB125" i="12"/>
  <c r="BB129" i="12"/>
  <c r="BB123" i="12"/>
  <c r="BB127" i="12"/>
  <c r="BB107" i="12"/>
  <c r="BB71" i="12"/>
  <c r="BB63" i="12"/>
  <c r="BB117" i="12"/>
  <c r="BB105" i="12"/>
  <c r="BB101" i="12"/>
  <c r="BB97" i="12"/>
  <c r="BB93" i="12"/>
  <c r="BB89" i="12"/>
  <c r="BB85" i="12"/>
  <c r="BB81" i="12"/>
  <c r="BB77" i="12"/>
  <c r="BB73" i="12"/>
  <c r="BB65" i="12"/>
  <c r="BB53" i="12"/>
  <c r="BB126" i="12"/>
  <c r="BB124" i="12"/>
  <c r="BB116" i="12"/>
  <c r="BB108" i="12"/>
  <c r="BB100" i="12"/>
  <c r="BB92" i="12"/>
  <c r="BB88" i="12"/>
  <c r="BB80" i="12"/>
  <c r="BB72" i="12"/>
  <c r="BB64" i="12"/>
  <c r="BB69" i="12"/>
  <c r="BB61" i="12"/>
  <c r="BB122" i="12"/>
  <c r="BB128" i="12"/>
  <c r="BB119" i="12"/>
  <c r="BB112" i="12"/>
  <c r="BB104" i="12"/>
  <c r="BB96" i="12"/>
  <c r="BB84" i="12"/>
  <c r="BB76" i="12"/>
  <c r="BB68" i="12"/>
  <c r="BF124" i="12"/>
  <c r="BF63" i="12"/>
  <c r="BF56" i="12"/>
  <c r="BF64" i="12"/>
  <c r="BF59" i="12"/>
  <c r="BF60" i="12"/>
  <c r="BF117" i="12"/>
  <c r="BF113" i="12"/>
  <c r="BF118" i="12"/>
  <c r="BF110" i="12"/>
  <c r="BF102" i="12"/>
  <c r="BF122" i="12"/>
  <c r="BF114" i="12"/>
  <c r="BF106" i="12"/>
  <c r="BF98" i="12"/>
  <c r="BF90" i="12"/>
  <c r="BF82" i="12"/>
  <c r="BF74" i="12"/>
  <c r="BF66" i="12"/>
  <c r="BF61" i="12"/>
  <c r="BF58" i="12"/>
  <c r="BF119" i="12"/>
  <c r="BF115" i="12"/>
  <c r="BF111" i="12"/>
  <c r="BF103" i="12"/>
  <c r="BF99" i="12"/>
  <c r="BF95" i="12"/>
  <c r="BF91" i="12"/>
  <c r="BF87" i="12"/>
  <c r="BF83" i="12"/>
  <c r="BF79" i="12"/>
  <c r="BF71" i="12"/>
  <c r="BF94" i="12"/>
  <c r="BF86" i="12"/>
  <c r="BF78" i="12"/>
  <c r="BF70" i="12"/>
  <c r="BF62" i="12"/>
  <c r="BF125" i="12"/>
  <c r="BF129" i="12"/>
  <c r="BF127" i="12"/>
  <c r="BF107" i="12"/>
  <c r="BF75" i="12"/>
  <c r="BF67" i="12"/>
  <c r="BF121" i="12"/>
  <c r="BF109" i="12"/>
  <c r="BF105" i="12"/>
  <c r="BF101" i="12"/>
  <c r="BF97" i="12"/>
  <c r="BF93" i="12"/>
  <c r="BF89" i="12"/>
  <c r="BF85" i="12"/>
  <c r="BF81" i="12"/>
  <c r="BF77" i="12"/>
  <c r="BF69" i="12"/>
  <c r="BF57" i="12"/>
  <c r="BF128" i="12"/>
  <c r="BF120" i="12"/>
  <c r="BF112" i="12"/>
  <c r="BF104" i="12"/>
  <c r="BF96" i="12"/>
  <c r="BF84" i="12"/>
  <c r="BF76" i="12"/>
  <c r="BF68" i="12"/>
  <c r="BF73" i="12"/>
  <c r="BF65" i="12"/>
  <c r="BF126" i="12"/>
  <c r="BF123" i="12"/>
  <c r="BF116" i="12"/>
  <c r="BF108" i="12"/>
  <c r="BF100" i="12"/>
  <c r="BF92" i="12"/>
  <c r="BF88" i="12"/>
  <c r="BF80" i="12"/>
  <c r="BF72" i="12"/>
  <c r="BJ128" i="12"/>
  <c r="BJ67" i="12"/>
  <c r="BJ60" i="12"/>
  <c r="BJ68" i="12"/>
  <c r="BJ63" i="12"/>
  <c r="BJ64" i="12"/>
  <c r="BJ121" i="12"/>
  <c r="BJ117" i="12"/>
  <c r="BJ122" i="12"/>
  <c r="BJ114" i="12"/>
  <c r="BJ106" i="12"/>
  <c r="BJ126" i="12"/>
  <c r="BJ118" i="12"/>
  <c r="BJ110" i="12"/>
  <c r="BJ102" i="12"/>
  <c r="BJ94" i="12"/>
  <c r="BJ86" i="12"/>
  <c r="BJ78" i="12"/>
  <c r="BJ70" i="12"/>
  <c r="BJ65" i="12"/>
  <c r="BJ62" i="12"/>
  <c r="BJ123" i="12"/>
  <c r="BJ119" i="12"/>
  <c r="BJ115" i="12"/>
  <c r="BJ111" i="12"/>
  <c r="BJ103" i="12"/>
  <c r="BJ99" i="12"/>
  <c r="BJ95" i="12"/>
  <c r="BJ91" i="12"/>
  <c r="BJ87" i="12"/>
  <c r="BJ83" i="12"/>
  <c r="BJ75" i="12"/>
  <c r="BJ98" i="12"/>
  <c r="BJ90" i="12"/>
  <c r="BJ82" i="12"/>
  <c r="BJ74" i="12"/>
  <c r="BJ66" i="12"/>
  <c r="BJ129" i="12"/>
  <c r="BJ107" i="12"/>
  <c r="BJ79" i="12"/>
  <c r="BJ71" i="12"/>
  <c r="BJ125" i="12"/>
  <c r="BJ113" i="12"/>
  <c r="BJ109" i="12"/>
  <c r="BJ105" i="12"/>
  <c r="BJ101" i="12"/>
  <c r="BJ97" i="12"/>
  <c r="BJ93" i="12"/>
  <c r="BJ89" i="12"/>
  <c r="BJ85" i="12"/>
  <c r="BJ81" i="12"/>
  <c r="BJ73" i="12"/>
  <c r="BJ61" i="12"/>
  <c r="BJ124" i="12"/>
  <c r="BJ116" i="12"/>
  <c r="BJ108" i="12"/>
  <c r="BJ100" i="12"/>
  <c r="BJ92" i="12"/>
  <c r="BJ88" i="12"/>
  <c r="BJ80" i="12"/>
  <c r="BJ72" i="12"/>
  <c r="BJ77" i="12"/>
  <c r="BJ69" i="12"/>
  <c r="BJ127" i="12"/>
  <c r="BJ120" i="12"/>
  <c r="BJ112" i="12"/>
  <c r="BJ104" i="12"/>
  <c r="BJ96" i="12"/>
  <c r="BJ84" i="12"/>
  <c r="BJ76" i="12"/>
  <c r="BN64" i="12"/>
  <c r="BN72" i="12"/>
  <c r="BN67" i="12"/>
  <c r="BN71" i="12"/>
  <c r="BN68" i="12"/>
  <c r="BN125" i="12"/>
  <c r="BN121" i="12"/>
  <c r="BN126" i="12"/>
  <c r="BN118" i="12"/>
  <c r="BN110" i="12"/>
  <c r="BN122" i="12"/>
  <c r="BN114" i="12"/>
  <c r="BN106" i="12"/>
  <c r="BN98" i="12"/>
  <c r="BN90" i="12"/>
  <c r="BN82" i="12"/>
  <c r="BN74" i="12"/>
  <c r="BN69" i="12"/>
  <c r="BN66" i="12"/>
  <c r="BN127" i="12"/>
  <c r="BN123" i="12"/>
  <c r="BN119" i="12"/>
  <c r="BN115" i="12"/>
  <c r="BN111" i="12"/>
  <c r="BN103" i="12"/>
  <c r="BN99" i="12"/>
  <c r="BN95" i="12"/>
  <c r="BN91" i="12"/>
  <c r="BN87" i="12"/>
  <c r="BN79" i="12"/>
  <c r="BN102" i="12"/>
  <c r="BN94" i="12"/>
  <c r="BN86" i="12"/>
  <c r="BN78" i="12"/>
  <c r="BN70" i="12"/>
  <c r="BN107" i="12"/>
  <c r="BN83" i="12"/>
  <c r="BN75" i="12"/>
  <c r="BN129" i="12"/>
  <c r="BN117" i="12"/>
  <c r="BN113" i="12"/>
  <c r="BN109" i="12"/>
  <c r="BN105" i="12"/>
  <c r="BN101" i="12"/>
  <c r="BN97" i="12"/>
  <c r="BN93" i="12"/>
  <c r="BN89" i="12"/>
  <c r="BN85" i="12"/>
  <c r="BN77" i="12"/>
  <c r="BN65" i="12"/>
  <c r="BN128" i="12"/>
  <c r="BN120" i="12"/>
  <c r="BN112" i="12"/>
  <c r="BN104" i="12"/>
  <c r="BN96" i="12"/>
  <c r="BN84" i="12"/>
  <c r="BN76" i="12"/>
  <c r="BN81" i="12"/>
  <c r="BN73" i="12"/>
  <c r="BN124" i="12"/>
  <c r="BN116" i="12"/>
  <c r="BN108" i="12"/>
  <c r="BN100" i="12"/>
  <c r="BN92" i="12"/>
  <c r="BN88" i="12"/>
  <c r="BN80" i="12"/>
  <c r="BR76" i="12"/>
  <c r="BR71" i="12"/>
  <c r="BR68" i="12"/>
  <c r="BR75" i="12"/>
  <c r="BR72" i="12"/>
  <c r="BR129" i="12"/>
  <c r="BR125" i="12"/>
  <c r="BR122" i="12"/>
  <c r="BR114" i="12"/>
  <c r="BR106" i="12"/>
  <c r="BR126" i="12"/>
  <c r="BR118" i="12"/>
  <c r="BR110" i="12"/>
  <c r="BR102" i="12"/>
  <c r="BR94" i="12"/>
  <c r="BR86" i="12"/>
  <c r="BR78" i="12"/>
  <c r="BR73" i="12"/>
  <c r="BR70" i="12"/>
  <c r="BR127" i="12"/>
  <c r="BR123" i="12"/>
  <c r="BR119" i="12"/>
  <c r="BR115" i="12"/>
  <c r="BR111" i="12"/>
  <c r="BR103" i="12"/>
  <c r="BR99" i="12"/>
  <c r="BR95" i="12"/>
  <c r="BR91" i="12"/>
  <c r="BR83" i="12"/>
  <c r="BR98" i="12"/>
  <c r="BR90" i="12"/>
  <c r="BR82" i="12"/>
  <c r="BR74" i="12"/>
  <c r="BR107" i="12"/>
  <c r="BR87" i="12"/>
  <c r="BR79" i="12"/>
  <c r="BR121" i="12"/>
  <c r="BR117" i="12"/>
  <c r="BR113" i="12"/>
  <c r="BR109" i="12"/>
  <c r="BR105" i="12"/>
  <c r="BR101" i="12"/>
  <c r="BR97" i="12"/>
  <c r="BR93" i="12"/>
  <c r="BR89" i="12"/>
  <c r="BR81" i="12"/>
  <c r="BR69" i="12"/>
  <c r="BR124" i="12"/>
  <c r="BR116" i="12"/>
  <c r="BR108" i="12"/>
  <c r="BR100" i="12"/>
  <c r="BR92" i="12"/>
  <c r="BR88" i="12"/>
  <c r="BR80" i="12"/>
  <c r="BR85" i="12"/>
  <c r="BR77" i="12"/>
  <c r="BR128" i="12"/>
  <c r="BR120" i="12"/>
  <c r="BR112" i="12"/>
  <c r="BR104" i="12"/>
  <c r="BR96" i="12"/>
  <c r="BR84" i="12"/>
  <c r="BI63" i="12"/>
  <c r="D72" i="12"/>
  <c r="D123" i="8"/>
  <c r="DT125" i="8" s="1"/>
  <c r="BD111" i="12"/>
  <c r="BD83" i="12"/>
  <c r="BH126" i="12"/>
  <c r="BH62" i="12"/>
  <c r="BH61" i="12"/>
  <c r="BH58" i="12"/>
  <c r="BH66" i="12"/>
  <c r="BH65" i="12"/>
  <c r="BH119" i="12"/>
  <c r="BH115" i="12"/>
  <c r="BH120" i="12"/>
  <c r="BH112" i="12"/>
  <c r="BH104" i="12"/>
  <c r="BH96" i="12"/>
  <c r="BH124" i="12"/>
  <c r="BH116" i="12"/>
  <c r="BH108" i="12"/>
  <c r="BH100" i="12"/>
  <c r="BH92" i="12"/>
  <c r="BH88" i="12"/>
  <c r="BH80" i="12"/>
  <c r="BH72" i="12"/>
  <c r="BH64" i="12"/>
  <c r="BH121" i="12"/>
  <c r="BH117" i="12"/>
  <c r="BH113" i="12"/>
  <c r="BH109" i="12"/>
  <c r="BH105" i="12"/>
  <c r="BH101" i="12"/>
  <c r="BH97" i="12"/>
  <c r="BH93" i="12"/>
  <c r="BH89" i="12"/>
  <c r="BH85" i="12"/>
  <c r="BH81" i="12"/>
  <c r="BH73" i="12"/>
  <c r="BH84" i="12"/>
  <c r="BH76" i="12"/>
  <c r="BH68" i="12"/>
  <c r="BH63" i="12"/>
  <c r="BH60" i="12"/>
  <c r="BH127" i="12"/>
  <c r="BH129" i="12"/>
  <c r="BH77" i="12"/>
  <c r="BH69" i="12"/>
  <c r="BH123" i="12"/>
  <c r="BH111" i="12"/>
  <c r="BH103" i="12"/>
  <c r="BH99" i="12"/>
  <c r="BH95" i="12"/>
  <c r="BH91" i="12"/>
  <c r="BH87" i="12"/>
  <c r="BH83" i="12"/>
  <c r="BH79" i="12"/>
  <c r="BH67" i="12"/>
  <c r="BH122" i="12"/>
  <c r="BH114" i="12"/>
  <c r="BH106" i="12"/>
  <c r="BH98" i="12"/>
  <c r="BH90" i="12"/>
  <c r="BH82" i="12"/>
  <c r="BH74" i="12"/>
  <c r="BH107" i="12"/>
  <c r="BH75" i="12"/>
  <c r="BH71" i="12"/>
  <c r="BH59" i="12"/>
  <c r="BH128" i="12"/>
  <c r="BH125" i="12"/>
  <c r="BH118" i="12"/>
  <c r="BH110" i="12"/>
  <c r="BH102" i="12"/>
  <c r="BH94" i="12"/>
  <c r="BH86" i="12"/>
  <c r="BH78" i="12"/>
  <c r="BH70" i="12"/>
  <c r="BP129" i="12"/>
  <c r="BP90" i="12"/>
  <c r="DP121" i="9"/>
  <c r="DM118" i="9"/>
  <c r="DL117" i="9"/>
  <c r="DI114" i="9"/>
  <c r="DH113" i="9"/>
  <c r="DA106" i="9"/>
  <c r="CW102" i="9"/>
  <c r="CY104" i="9"/>
  <c r="CU100" i="9"/>
  <c r="CR97" i="9"/>
  <c r="CQ96" i="9"/>
  <c r="CN93" i="9"/>
  <c r="CM92" i="9"/>
  <c r="CJ89" i="9"/>
  <c r="CI88" i="9"/>
  <c r="CF85" i="9"/>
  <c r="CE84" i="9"/>
  <c r="CB81" i="9"/>
  <c r="CA80" i="9"/>
  <c r="BX77" i="9"/>
  <c r="BW76" i="9"/>
  <c r="BT73" i="9"/>
  <c r="BS72" i="9"/>
  <c r="BP69" i="9"/>
  <c r="CT99" i="9"/>
  <c r="CS98" i="9"/>
  <c r="CP95" i="9"/>
  <c r="CO94" i="9"/>
  <c r="CL91" i="9"/>
  <c r="CK90" i="9"/>
  <c r="CH87" i="9"/>
  <c r="CG86" i="9"/>
  <c r="CD83" i="9"/>
  <c r="CC82" i="9"/>
  <c r="BZ79" i="9"/>
  <c r="BY78" i="9"/>
  <c r="BV75" i="9"/>
  <c r="BU74" i="9"/>
  <c r="BR71" i="9"/>
  <c r="BQ70" i="9"/>
  <c r="BO68" i="9"/>
  <c r="BL65" i="9"/>
  <c r="BK64" i="9"/>
  <c r="BH61" i="9"/>
  <c r="BG60" i="9"/>
  <c r="BD57" i="9"/>
  <c r="BC56" i="9"/>
  <c r="AZ53" i="9"/>
  <c r="AY52" i="9"/>
  <c r="AV49" i="9"/>
  <c r="AU48" i="9"/>
  <c r="AR45" i="9"/>
  <c r="AQ44" i="9"/>
  <c r="AN41" i="9"/>
  <c r="AM40" i="9"/>
  <c r="AJ37" i="9"/>
  <c r="AI36" i="9"/>
  <c r="AF33" i="9"/>
  <c r="AE32" i="9"/>
  <c r="AB29" i="9"/>
  <c r="AA28" i="9"/>
  <c r="X25" i="9"/>
  <c r="W24" i="9"/>
  <c r="T21" i="9"/>
  <c r="S20" i="9"/>
  <c r="P17" i="9"/>
  <c r="O16" i="9"/>
  <c r="L13" i="9"/>
  <c r="K12" i="9"/>
  <c r="H9" i="9"/>
  <c r="G8" i="9"/>
  <c r="F8" i="9" s="1"/>
  <c r="BN67" i="9"/>
  <c r="BM66" i="9"/>
  <c r="BJ63" i="9"/>
  <c r="BI62" i="9"/>
  <c r="BF59" i="9"/>
  <c r="BE58" i="9"/>
  <c r="BB55" i="9"/>
  <c r="BA54" i="9"/>
  <c r="AX51" i="9"/>
  <c r="AW50" i="9"/>
  <c r="AT47" i="9"/>
  <c r="AS46" i="9"/>
  <c r="AP43" i="9"/>
  <c r="AO42" i="9"/>
  <c r="AL39" i="9"/>
  <c r="AK38" i="9"/>
  <c r="AH35" i="9"/>
  <c r="AG34" i="9"/>
  <c r="AD31" i="9"/>
  <c r="AC30" i="9"/>
  <c r="Z27" i="9"/>
  <c r="Y26" i="9"/>
  <c r="V23" i="9"/>
  <c r="U22" i="9"/>
  <c r="R19" i="9"/>
  <c r="Q18" i="9"/>
  <c r="N15" i="9"/>
  <c r="M14" i="9"/>
  <c r="J11" i="9"/>
  <c r="I10" i="9"/>
  <c r="E9" i="9"/>
  <c r="DR123" i="8"/>
  <c r="DQ122" i="8"/>
  <c r="DO120" i="8"/>
  <c r="DN119" i="8"/>
  <c r="DM118" i="8"/>
  <c r="DK116" i="8"/>
  <c r="DJ115" i="8"/>
  <c r="DI114" i="8"/>
  <c r="DG112" i="8"/>
  <c r="DE110" i="8"/>
  <c r="DC108" i="8"/>
  <c r="DA106" i="8"/>
  <c r="CY104" i="8"/>
  <c r="CW102" i="8"/>
  <c r="CU100" i="8"/>
  <c r="CS98" i="8"/>
  <c r="CQ96" i="8"/>
  <c r="CP95" i="8"/>
  <c r="CO94" i="8"/>
  <c r="CN93" i="8"/>
  <c r="CM92" i="8"/>
  <c r="CL91" i="8"/>
  <c r="CK90" i="8"/>
  <c r="CJ89" i="8"/>
  <c r="CI88" i="8"/>
  <c r="CH87" i="8"/>
  <c r="CG86" i="8"/>
  <c r="CF85" i="8"/>
  <c r="CE84" i="8"/>
  <c r="DB107" i="8"/>
  <c r="CX103" i="8"/>
  <c r="CT99" i="8"/>
  <c r="CR97" i="8"/>
  <c r="BJ63" i="8"/>
  <c r="BH61" i="8"/>
  <c r="BF59" i="8"/>
  <c r="CD83" i="8"/>
  <c r="CC82" i="8"/>
  <c r="CB81" i="8"/>
  <c r="CA80" i="8"/>
  <c r="BZ79" i="8"/>
  <c r="BY78" i="8"/>
  <c r="BX77" i="8"/>
  <c r="BW76" i="8"/>
  <c r="BV75" i="8"/>
  <c r="BU74" i="8"/>
  <c r="BT73" i="8"/>
  <c r="BS72" i="8"/>
  <c r="BR71" i="8"/>
  <c r="BQ70" i="8"/>
  <c r="BP69" i="8"/>
  <c r="BO68" i="8"/>
  <c r="BN67" i="8"/>
  <c r="BM66" i="8"/>
  <c r="BL65" i="8"/>
  <c r="BK64" i="8"/>
  <c r="BI62" i="8"/>
  <c r="BG60" i="8"/>
  <c r="BE58" i="8"/>
  <c r="BC56" i="8"/>
  <c r="BA54" i="8"/>
  <c r="AY52" i="8"/>
  <c r="AW50" i="8"/>
  <c r="AU48" i="8"/>
  <c r="AS46" i="8"/>
  <c r="AQ44" i="8"/>
  <c r="AO42" i="8"/>
  <c r="AM40" i="8"/>
  <c r="AK38" i="8"/>
  <c r="AI36" i="8"/>
  <c r="AG34" i="8"/>
  <c r="AD31" i="8"/>
  <c r="AC30" i="8"/>
  <c r="Z27" i="8"/>
  <c r="Y26" i="8"/>
  <c r="V23" i="8"/>
  <c r="U22" i="8"/>
  <c r="R19" i="8"/>
  <c r="Q18" i="8"/>
  <c r="N15" i="8"/>
  <c r="M14" i="8"/>
  <c r="J11" i="8"/>
  <c r="I10" i="8"/>
  <c r="E9" i="8"/>
  <c r="BD57" i="8"/>
  <c r="BB55" i="8"/>
  <c r="AZ53" i="8"/>
  <c r="AX51" i="8"/>
  <c r="AV49" i="8"/>
  <c r="AT47" i="8"/>
  <c r="AR45" i="8"/>
  <c r="AP43" i="8"/>
  <c r="AN41" i="8"/>
  <c r="AL39" i="8"/>
  <c r="AJ37" i="8"/>
  <c r="AH35" i="8"/>
  <c r="AF33" i="8"/>
  <c r="AE32" i="8"/>
  <c r="AB29" i="8"/>
  <c r="AA28" i="8"/>
  <c r="X25" i="8"/>
  <c r="W24" i="8"/>
  <c r="T21" i="8"/>
  <c r="S20" i="8"/>
  <c r="P17" i="8"/>
  <c r="O16" i="8"/>
  <c r="L13" i="8"/>
  <c r="K12" i="8"/>
  <c r="H9" i="8"/>
  <c r="G8" i="8"/>
  <c r="F8" i="8" s="1"/>
  <c r="AO32" i="3"/>
  <c r="AU104" i="10" l="1"/>
  <c r="BT115" i="12"/>
  <c r="BT92" i="12"/>
  <c r="BT96" i="12"/>
  <c r="BI115" i="12"/>
  <c r="BT118" i="12"/>
  <c r="BT127" i="12"/>
  <c r="BI114" i="12"/>
  <c r="BI73" i="13"/>
  <c r="BT71" i="12"/>
  <c r="BT113" i="12"/>
  <c r="BO67" i="13"/>
  <c r="BO107" i="13"/>
  <c r="BO127" i="13"/>
  <c r="BO94" i="13"/>
  <c r="BO114" i="13"/>
  <c r="BO84" i="13"/>
  <c r="BO99" i="13"/>
  <c r="BO82" i="13"/>
  <c r="BO120" i="13"/>
  <c r="BO75" i="13"/>
  <c r="BP97" i="12"/>
  <c r="CC85" i="13"/>
  <c r="BU94" i="13"/>
  <c r="BI119" i="13"/>
  <c r="BU76" i="13"/>
  <c r="BP110" i="12"/>
  <c r="CC108" i="13"/>
  <c r="BO118" i="13"/>
  <c r="BO115" i="13"/>
  <c r="BO108" i="13"/>
  <c r="CA107" i="13"/>
  <c r="CA89" i="13"/>
  <c r="CA112" i="13"/>
  <c r="BO103" i="13"/>
  <c r="BO105" i="13"/>
  <c r="BO101" i="13"/>
  <c r="BO74" i="13"/>
  <c r="BO86" i="13"/>
  <c r="BO96" i="13"/>
  <c r="BO68" i="13"/>
  <c r="CA88" i="13"/>
  <c r="CA114" i="13"/>
  <c r="CA117" i="13"/>
  <c r="BM75" i="13"/>
  <c r="BO95" i="13"/>
  <c r="BO93" i="13"/>
  <c r="BO90" i="13"/>
  <c r="BO76" i="13"/>
  <c r="BO77" i="13"/>
  <c r="BO66" i="13"/>
  <c r="BO73" i="13"/>
  <c r="CC87" i="13"/>
  <c r="CC84" i="13"/>
  <c r="BQ99" i="13"/>
  <c r="BD127" i="12"/>
  <c r="AZ66" i="12"/>
  <c r="BK62" i="12"/>
  <c r="BO109" i="13"/>
  <c r="BO122" i="13"/>
  <c r="BO113" i="13"/>
  <c r="BO79" i="13"/>
  <c r="BO106" i="13"/>
  <c r="BD98" i="12"/>
  <c r="BD89" i="12"/>
  <c r="AZ107" i="12"/>
  <c r="BK84" i="12"/>
  <c r="BD102" i="12"/>
  <c r="BD68" i="12"/>
  <c r="BK99" i="12"/>
  <c r="BU88" i="13"/>
  <c r="BO128" i="13"/>
  <c r="CA104" i="13"/>
  <c r="CA116" i="13"/>
  <c r="CA77" i="13"/>
  <c r="CA81" i="13"/>
  <c r="CA129" i="13"/>
  <c r="CA115" i="13"/>
  <c r="CA99" i="13"/>
  <c r="BU113" i="13"/>
  <c r="BQ100" i="13"/>
  <c r="CA102" i="13"/>
  <c r="BU81" i="13"/>
  <c r="CA100" i="13"/>
  <c r="CA82" i="13"/>
  <c r="CA106" i="13"/>
  <c r="CA113" i="13"/>
  <c r="CA127" i="13"/>
  <c r="CA103" i="13"/>
  <c r="BU102" i="13"/>
  <c r="BM96" i="13"/>
  <c r="BI86" i="13"/>
  <c r="CA94" i="13"/>
  <c r="BI99" i="13"/>
  <c r="CA96" i="13"/>
  <c r="CA121" i="13"/>
  <c r="BI78" i="13"/>
  <c r="BI59" i="13"/>
  <c r="BI123" i="13"/>
  <c r="CA123" i="13"/>
  <c r="CA120" i="13"/>
  <c r="BI113" i="13"/>
  <c r="CA109" i="13"/>
  <c r="CA95" i="13"/>
  <c r="CA118" i="13"/>
  <c r="BD66" i="12"/>
  <c r="BD55" i="12"/>
  <c r="BD128" i="12"/>
  <c r="BD65" i="12"/>
  <c r="BD72" i="12"/>
  <c r="BD105" i="12"/>
  <c r="BD92" i="12"/>
  <c r="BD57" i="12"/>
  <c r="AZ125" i="12"/>
  <c r="BK97" i="12"/>
  <c r="BK66" i="12"/>
  <c r="BK119" i="12"/>
  <c r="BU120" i="13"/>
  <c r="BU84" i="13"/>
  <c r="BU99" i="13"/>
  <c r="BU89" i="13"/>
  <c r="CC86" i="13"/>
  <c r="CC107" i="13"/>
  <c r="BU71" i="13"/>
  <c r="BI60" i="13"/>
  <c r="BI74" i="13"/>
  <c r="BU118" i="13"/>
  <c r="BU107" i="13"/>
  <c r="BQ114" i="13"/>
  <c r="BU112" i="13"/>
  <c r="BI116" i="13"/>
  <c r="DA105" i="9"/>
  <c r="CC103" i="13"/>
  <c r="BD124" i="12"/>
  <c r="BD110" i="12"/>
  <c r="BD95" i="12"/>
  <c r="BD64" i="12"/>
  <c r="BD93" i="12"/>
  <c r="BD96" i="12"/>
  <c r="BD54" i="12"/>
  <c r="AZ124" i="12"/>
  <c r="BK98" i="12"/>
  <c r="BK120" i="12"/>
  <c r="BK115" i="12"/>
  <c r="BU126" i="13"/>
  <c r="BU100" i="13"/>
  <c r="BU115" i="13"/>
  <c r="BU73" i="13"/>
  <c r="CC92" i="13"/>
  <c r="CC100" i="13"/>
  <c r="BU87" i="13"/>
  <c r="BQ102" i="13"/>
  <c r="BU75" i="13"/>
  <c r="BU85" i="13"/>
  <c r="BQ91" i="13"/>
  <c r="BD74" i="12"/>
  <c r="BD70" i="12"/>
  <c r="BD79" i="12"/>
  <c r="BD73" i="12"/>
  <c r="BD69" i="12"/>
  <c r="BD60" i="12"/>
  <c r="BD100" i="12"/>
  <c r="AZ110" i="12"/>
  <c r="AZ89" i="12"/>
  <c r="BK117" i="12"/>
  <c r="BK113" i="12"/>
  <c r="BK72" i="12"/>
  <c r="AY104" i="12"/>
  <c r="BU110" i="13"/>
  <c r="BU72" i="13"/>
  <c r="BU129" i="13"/>
  <c r="CC93" i="13"/>
  <c r="CC90" i="13"/>
  <c r="CC113" i="13"/>
  <c r="BU74" i="13"/>
  <c r="BI101" i="13"/>
  <c r="BI72" i="13"/>
  <c r="BU90" i="13"/>
  <c r="BU119" i="13"/>
  <c r="BQ83" i="13"/>
  <c r="BU114" i="13"/>
  <c r="BU123" i="13"/>
  <c r="BT79" i="12"/>
  <c r="CC89" i="13"/>
  <c r="CC124" i="13"/>
  <c r="CC79" i="13"/>
  <c r="CC117" i="13"/>
  <c r="CC121" i="13"/>
  <c r="CC82" i="13"/>
  <c r="CC127" i="13"/>
  <c r="BT98" i="12"/>
  <c r="BT86" i="12"/>
  <c r="BT95" i="12"/>
  <c r="BT89" i="12"/>
  <c r="BT97" i="12"/>
  <c r="BT129" i="12"/>
  <c r="BT128" i="12"/>
  <c r="BT73" i="12"/>
  <c r="BP95" i="12"/>
  <c r="BP124" i="12"/>
  <c r="BO78" i="12"/>
  <c r="BM83" i="12"/>
  <c r="BI119" i="12"/>
  <c r="BI89" i="12"/>
  <c r="BT106" i="12"/>
  <c r="BT94" i="12"/>
  <c r="BT99" i="12"/>
  <c r="BT72" i="12"/>
  <c r="BT101" i="12"/>
  <c r="BT75" i="12"/>
  <c r="BT108" i="12"/>
  <c r="BT70" i="12"/>
  <c r="BP68" i="12"/>
  <c r="BP66" i="12"/>
  <c r="BD106" i="12"/>
  <c r="BD78" i="12"/>
  <c r="BD63" i="12"/>
  <c r="BD99" i="12"/>
  <c r="BD123" i="12"/>
  <c r="BD77" i="12"/>
  <c r="BD109" i="12"/>
  <c r="BD104" i="12"/>
  <c r="BD115" i="12"/>
  <c r="BO87" i="12"/>
  <c r="BK106" i="12"/>
  <c r="BK92" i="12"/>
  <c r="BK108" i="12"/>
  <c r="BK68" i="12"/>
  <c r="BI87" i="12"/>
  <c r="BI98" i="12"/>
  <c r="BI62" i="12"/>
  <c r="BU86" i="13"/>
  <c r="BU122" i="13"/>
  <c r="BU108" i="13"/>
  <c r="BU116" i="13"/>
  <c r="BU91" i="13"/>
  <c r="BU111" i="13"/>
  <c r="BU109" i="13"/>
  <c r="BU93" i="13"/>
  <c r="CC111" i="13"/>
  <c r="CC80" i="13"/>
  <c r="CC122" i="13"/>
  <c r="CC118" i="13"/>
  <c r="CC120" i="13"/>
  <c r="CC88" i="13"/>
  <c r="CC123" i="13"/>
  <c r="CC129" i="13"/>
  <c r="CC97" i="13"/>
  <c r="BU105" i="13"/>
  <c r="BU98" i="13"/>
  <c r="BU78" i="13"/>
  <c r="BU124" i="13"/>
  <c r="BU83" i="13"/>
  <c r="BU117" i="13"/>
  <c r="BQ98" i="13"/>
  <c r="CC96" i="13"/>
  <c r="BU103" i="13"/>
  <c r="CC102" i="13"/>
  <c r="CC83" i="13"/>
  <c r="BT126" i="12"/>
  <c r="BT100" i="12"/>
  <c r="BT77" i="12"/>
  <c r="BU98" i="12"/>
  <c r="BI64" i="12"/>
  <c r="CC94" i="13"/>
  <c r="BT119" i="12"/>
  <c r="BT117" i="12"/>
  <c r="BT104" i="12"/>
  <c r="BI83" i="12"/>
  <c r="CC99" i="13"/>
  <c r="CC128" i="13"/>
  <c r="CC114" i="13"/>
  <c r="CC95" i="13"/>
  <c r="CC101" i="13"/>
  <c r="BU82" i="13"/>
  <c r="BU128" i="13"/>
  <c r="BU96" i="13"/>
  <c r="BU79" i="13"/>
  <c r="BU127" i="13"/>
  <c r="BU125" i="13"/>
  <c r="BU77" i="13"/>
  <c r="CC125" i="13"/>
  <c r="CC104" i="13"/>
  <c r="CC98" i="13"/>
  <c r="CC126" i="13"/>
  <c r="CC106" i="13"/>
  <c r="CC112" i="13"/>
  <c r="CC91" i="13"/>
  <c r="CC119" i="13"/>
  <c r="CC81" i="13"/>
  <c r="BU97" i="13"/>
  <c r="BU92" i="13"/>
  <c r="BU106" i="13"/>
  <c r="BU80" i="13"/>
  <c r="CC115" i="13"/>
  <c r="CC116" i="13"/>
  <c r="CC110" i="13"/>
  <c r="CC109" i="13"/>
  <c r="BC97" i="12"/>
  <c r="BQ110" i="12"/>
  <c r="BI84" i="12"/>
  <c r="BI72" i="12"/>
  <c r="BI69" i="12"/>
  <c r="BI121" i="12"/>
  <c r="BT82" i="12"/>
  <c r="BT114" i="12"/>
  <c r="BT87" i="12"/>
  <c r="BT102" i="12"/>
  <c r="BT83" i="12"/>
  <c r="BT103" i="12"/>
  <c r="BT123" i="12"/>
  <c r="BT80" i="12"/>
  <c r="BT85" i="12"/>
  <c r="BT105" i="12"/>
  <c r="BT121" i="12"/>
  <c r="BT76" i="12"/>
  <c r="BT112" i="12"/>
  <c r="BT116" i="12"/>
  <c r="BT78" i="12"/>
  <c r="DS124" i="8"/>
  <c r="DE110" i="9"/>
  <c r="BT90" i="12"/>
  <c r="BT122" i="12"/>
  <c r="BT107" i="12"/>
  <c r="BT110" i="12"/>
  <c r="BT91" i="12"/>
  <c r="BT111" i="12"/>
  <c r="BT81" i="12"/>
  <c r="BT88" i="12"/>
  <c r="BT93" i="12"/>
  <c r="BT109" i="12"/>
  <c r="BT125" i="12"/>
  <c r="BT84" i="12"/>
  <c r="BT120" i="12"/>
  <c r="BT124" i="12"/>
  <c r="BC55" i="12"/>
  <c r="BI100" i="12"/>
  <c r="BI82" i="12"/>
  <c r="BI124" i="12"/>
  <c r="BY122" i="13"/>
  <c r="BQ107" i="13"/>
  <c r="BQ76" i="13"/>
  <c r="DQ120" i="9"/>
  <c r="DQ121" i="9"/>
  <c r="BG73" i="12"/>
  <c r="BM70" i="12"/>
  <c r="BM108" i="13"/>
  <c r="BM114" i="13"/>
  <c r="BM83" i="13"/>
  <c r="CZ105" i="8"/>
  <c r="BG84" i="12"/>
  <c r="AU122" i="10"/>
  <c r="BM106" i="13"/>
  <c r="BM102" i="13"/>
  <c r="BM127" i="13"/>
  <c r="BQ127" i="13"/>
  <c r="AL77" i="10"/>
  <c r="AL61" i="10"/>
  <c r="AL44" i="10"/>
  <c r="AL93" i="10"/>
  <c r="AL81" i="10"/>
  <c r="AL65" i="10"/>
  <c r="AL71" i="10"/>
  <c r="AL55" i="10"/>
  <c r="AV28" i="7"/>
  <c r="BQ113" i="13"/>
  <c r="BM65" i="13"/>
  <c r="BQ71" i="13"/>
  <c r="BQ85" i="13"/>
  <c r="BM104" i="13"/>
  <c r="BM105" i="13"/>
  <c r="BM92" i="13"/>
  <c r="BI122" i="13"/>
  <c r="DE109" i="9"/>
  <c r="AL74" i="10"/>
  <c r="AL58" i="10"/>
  <c r="AT28" i="7"/>
  <c r="AU28" i="7"/>
  <c r="BY129" i="13"/>
  <c r="BY102" i="13"/>
  <c r="BM117" i="13"/>
  <c r="BM107" i="13"/>
  <c r="BM76" i="13"/>
  <c r="BM74" i="13"/>
  <c r="BM66" i="13"/>
  <c r="BM94" i="13"/>
  <c r="BM68" i="13"/>
  <c r="BM64" i="13"/>
  <c r="BM115" i="13"/>
  <c r="BM111" i="13"/>
  <c r="BM89" i="13"/>
  <c r="BM69" i="13"/>
  <c r="BM97" i="13"/>
  <c r="BM100" i="13"/>
  <c r="BG91" i="12"/>
  <c r="BM87" i="12"/>
  <c r="BD82" i="12"/>
  <c r="BD114" i="12"/>
  <c r="BD67" i="12"/>
  <c r="BD86" i="12"/>
  <c r="BD118" i="12"/>
  <c r="BD71" i="12"/>
  <c r="BD87" i="12"/>
  <c r="BD103" i="12"/>
  <c r="BD129" i="12"/>
  <c r="BD56" i="12"/>
  <c r="BD80" i="12"/>
  <c r="BD81" i="12"/>
  <c r="BD97" i="12"/>
  <c r="BD113" i="12"/>
  <c r="BD76" i="12"/>
  <c r="BD112" i="12"/>
  <c r="BD108" i="12"/>
  <c r="BD61" i="12"/>
  <c r="BD58" i="12"/>
  <c r="BK85" i="12"/>
  <c r="BK82" i="12"/>
  <c r="BK114" i="12"/>
  <c r="BK128" i="12"/>
  <c r="BK100" i="12"/>
  <c r="BK75" i="12"/>
  <c r="BK71" i="12"/>
  <c r="BK118" i="12"/>
  <c r="BK129" i="12"/>
  <c r="BG102" i="12"/>
  <c r="BG118" i="12"/>
  <c r="BM110" i="12"/>
  <c r="AO29" i="7"/>
  <c r="BY100" i="13"/>
  <c r="BY91" i="13"/>
  <c r="BQ111" i="13"/>
  <c r="BQ118" i="13"/>
  <c r="BM113" i="13"/>
  <c r="BM79" i="13"/>
  <c r="BM112" i="13"/>
  <c r="BM122" i="13"/>
  <c r="BQ90" i="13"/>
  <c r="BQ116" i="13"/>
  <c r="BQ87" i="13"/>
  <c r="BQ101" i="13"/>
  <c r="BM78" i="13"/>
  <c r="BM82" i="13"/>
  <c r="BM128" i="13"/>
  <c r="BM84" i="13"/>
  <c r="BM80" i="13"/>
  <c r="BM99" i="13"/>
  <c r="BM95" i="13"/>
  <c r="BM109" i="13"/>
  <c r="BM85" i="13"/>
  <c r="BM119" i="13"/>
  <c r="BM98" i="13"/>
  <c r="BU95" i="13"/>
  <c r="BU101" i="13"/>
  <c r="BU104" i="13"/>
  <c r="BG58" i="12"/>
  <c r="BL126" i="12"/>
  <c r="BD90" i="12"/>
  <c r="BD121" i="12"/>
  <c r="BD107" i="12"/>
  <c r="BD94" i="12"/>
  <c r="BD126" i="12"/>
  <c r="BD75" i="12"/>
  <c r="BD91" i="12"/>
  <c r="BD119" i="12"/>
  <c r="BD125" i="12"/>
  <c r="BD59" i="12"/>
  <c r="BD88" i="12"/>
  <c r="BD85" i="12"/>
  <c r="BD101" i="12"/>
  <c r="BD117" i="12"/>
  <c r="BD84" i="12"/>
  <c r="BD120" i="12"/>
  <c r="BD116" i="12"/>
  <c r="BD62" i="12"/>
  <c r="BK101" i="12"/>
  <c r="BK90" i="12"/>
  <c r="BK81" i="12"/>
  <c r="BK78" i="12"/>
  <c r="BK112" i="12"/>
  <c r="BK95" i="12"/>
  <c r="BK87" i="12"/>
  <c r="BK103" i="12"/>
  <c r="BG109" i="12"/>
  <c r="BM77" i="12"/>
  <c r="BE70" i="12"/>
  <c r="AU99" i="10"/>
  <c r="BY121" i="13"/>
  <c r="BQ89" i="13"/>
  <c r="BQ68" i="13"/>
  <c r="BM77" i="13"/>
  <c r="BM103" i="13"/>
  <c r="BM72" i="13"/>
  <c r="BM90" i="13"/>
  <c r="BM70" i="13"/>
  <c r="BQ120" i="13"/>
  <c r="BQ72" i="13"/>
  <c r="BQ103" i="13"/>
  <c r="BQ105" i="13"/>
  <c r="BM126" i="13"/>
  <c r="BM110" i="13"/>
  <c r="BM116" i="13"/>
  <c r="BM67" i="13"/>
  <c r="BM71" i="13"/>
  <c r="BM125" i="13"/>
  <c r="BM121" i="13"/>
  <c r="BM93" i="13"/>
  <c r="BM123" i="13"/>
  <c r="CW100" i="9"/>
  <c r="CW101" i="9"/>
  <c r="BL68" i="12"/>
  <c r="BG89" i="12"/>
  <c r="BG78" i="12"/>
  <c r="BG110" i="12"/>
  <c r="BG124" i="12"/>
  <c r="BG92" i="12"/>
  <c r="BG108" i="12"/>
  <c r="BG123" i="12"/>
  <c r="BM119" i="12"/>
  <c r="BM115" i="12"/>
  <c r="BM126" i="12"/>
  <c r="BM109" i="12"/>
  <c r="BI65" i="13"/>
  <c r="BI117" i="13"/>
  <c r="BI121" i="13"/>
  <c r="BI79" i="13"/>
  <c r="BI92" i="13"/>
  <c r="BI100" i="13"/>
  <c r="BI94" i="13"/>
  <c r="BI62" i="13"/>
  <c r="BI97" i="13"/>
  <c r="BI83" i="13"/>
  <c r="BI71" i="13"/>
  <c r="BI88" i="13"/>
  <c r="BI90" i="13"/>
  <c r="BI66" i="13"/>
  <c r="AL84" i="10"/>
  <c r="AL90" i="10"/>
  <c r="AL72" i="10"/>
  <c r="AL56" i="10"/>
  <c r="AL94" i="10"/>
  <c r="AL78" i="10"/>
  <c r="AL62" i="10"/>
  <c r="AL42" i="10"/>
  <c r="DC106" i="9"/>
  <c r="DC107" i="9"/>
  <c r="BS125" i="12"/>
  <c r="BG105" i="12"/>
  <c r="BG86" i="12"/>
  <c r="BG77" i="12"/>
  <c r="BG66" i="12"/>
  <c r="BG112" i="12"/>
  <c r="BG67" i="12"/>
  <c r="BG65" i="12"/>
  <c r="BM84" i="12"/>
  <c r="BM108" i="12"/>
  <c r="BM89" i="12"/>
  <c r="BM124" i="12"/>
  <c r="BI89" i="13"/>
  <c r="BI91" i="13"/>
  <c r="BI87" i="13"/>
  <c r="BI67" i="13"/>
  <c r="BI104" i="13"/>
  <c r="BI112" i="13"/>
  <c r="BI102" i="13"/>
  <c r="BI114" i="13"/>
  <c r="BI61" i="13"/>
  <c r="BQ126" i="13"/>
  <c r="BI105" i="13"/>
  <c r="BI95" i="13"/>
  <c r="BI63" i="13"/>
  <c r="BI106" i="13"/>
  <c r="AL87" i="10"/>
  <c r="AL69" i="10"/>
  <c r="AL53" i="10"/>
  <c r="AL85" i="10"/>
  <c r="AL67" i="10"/>
  <c r="AL51" i="10"/>
  <c r="AL73" i="10"/>
  <c r="AL57" i="10"/>
  <c r="AL97" i="10"/>
  <c r="AL79" i="10"/>
  <c r="AL63" i="10"/>
  <c r="AL45" i="10"/>
  <c r="BM81" i="13"/>
  <c r="BM129" i="13"/>
  <c r="BM124" i="13"/>
  <c r="BM88" i="13"/>
  <c r="BM91" i="13"/>
  <c r="BM118" i="13"/>
  <c r="BM101" i="13"/>
  <c r="BM87" i="13"/>
  <c r="BM63" i="13"/>
  <c r="BM86" i="13"/>
  <c r="BS83" i="12"/>
  <c r="BG121" i="12"/>
  <c r="BG94" i="12"/>
  <c r="BG93" i="12"/>
  <c r="BG72" i="12"/>
  <c r="BG63" i="12"/>
  <c r="BM100" i="12"/>
  <c r="BM94" i="12"/>
  <c r="BM74" i="12"/>
  <c r="AO27" i="7"/>
  <c r="BI85" i="13"/>
  <c r="BI107" i="13"/>
  <c r="BI103" i="13"/>
  <c r="BI76" i="13"/>
  <c r="BI84" i="13"/>
  <c r="BI124" i="13"/>
  <c r="BI110" i="13"/>
  <c r="BI126" i="13"/>
  <c r="BI77" i="13"/>
  <c r="BI109" i="13"/>
  <c r="BI127" i="13"/>
  <c r="BI64" i="13"/>
  <c r="AL66" i="10"/>
  <c r="AC7" i="11"/>
  <c r="AE7" i="11" s="1"/>
  <c r="AV7" i="11" s="1"/>
  <c r="AA7" i="11"/>
  <c r="BB7" i="11" s="1"/>
  <c r="AC9" i="11"/>
  <c r="AE9" i="11" s="1"/>
  <c r="AV9" i="11" s="1"/>
  <c r="AA9" i="11"/>
  <c r="BB9" i="11" s="1"/>
  <c r="AC11" i="11"/>
  <c r="AE11" i="11" s="1"/>
  <c r="AV11" i="11" s="1"/>
  <c r="AA11" i="11"/>
  <c r="BB11" i="11" s="1"/>
  <c r="AC13" i="11"/>
  <c r="AE13" i="11" s="1"/>
  <c r="AV13" i="11" s="1"/>
  <c r="AA13" i="11"/>
  <c r="BB13" i="11" s="1"/>
  <c r="AC15" i="11"/>
  <c r="AE15" i="11" s="1"/>
  <c r="AV15" i="11" s="1"/>
  <c r="AA15" i="11"/>
  <c r="BB15" i="11" s="1"/>
  <c r="AC17" i="11"/>
  <c r="AE17" i="11" s="1"/>
  <c r="AA17" i="11"/>
  <c r="BB17" i="11" s="1"/>
  <c r="AC30" i="11"/>
  <c r="AE30" i="11" s="1"/>
  <c r="AA30" i="11"/>
  <c r="BB30" i="11" s="1"/>
  <c r="AC19" i="11"/>
  <c r="AE19" i="11" s="1"/>
  <c r="AA19" i="11"/>
  <c r="BB19" i="11" s="1"/>
  <c r="Z22" i="11"/>
  <c r="AD22" i="11" s="1"/>
  <c r="AC23" i="11"/>
  <c r="AE23" i="11" s="1"/>
  <c r="AA23" i="11"/>
  <c r="BB23" i="11" s="1"/>
  <c r="AC25" i="11"/>
  <c r="AE25" i="11" s="1"/>
  <c r="AA25" i="11"/>
  <c r="BB25" i="11" s="1"/>
  <c r="AC27" i="11"/>
  <c r="AE27" i="11" s="1"/>
  <c r="AA27" i="11"/>
  <c r="BB27" i="11" s="1"/>
  <c r="AC24" i="11"/>
  <c r="AE24" i="11" s="1"/>
  <c r="AA24" i="11"/>
  <c r="BB24" i="11" s="1"/>
  <c r="AC22" i="11"/>
  <c r="AC28" i="11"/>
  <c r="AE28" i="11" s="1"/>
  <c r="AV28" i="11" s="1"/>
  <c r="AA28" i="11"/>
  <c r="BB28" i="11" s="1"/>
  <c r="AC20" i="11"/>
  <c r="AE20" i="11" s="1"/>
  <c r="AA20" i="11"/>
  <c r="BB20" i="11" s="1"/>
  <c r="AC5" i="11"/>
  <c r="AE5" i="11" s="1"/>
  <c r="AV5" i="11" s="1"/>
  <c r="AA5" i="11"/>
  <c r="BB5" i="11" s="1"/>
  <c r="AC21" i="11"/>
  <c r="AA21" i="11"/>
  <c r="BB21" i="11" s="1"/>
  <c r="AC29" i="11"/>
  <c r="P6" i="11"/>
  <c r="Y6" i="11"/>
  <c r="P12" i="11"/>
  <c r="Y12" i="11"/>
  <c r="P14" i="11"/>
  <c r="Y14" i="11"/>
  <c r="P18" i="11"/>
  <c r="Y18" i="11"/>
  <c r="P29" i="11"/>
  <c r="Z29" i="11"/>
  <c r="AD29" i="11" s="1"/>
  <c r="P26" i="11"/>
  <c r="Y26" i="11"/>
  <c r="P10" i="11"/>
  <c r="Y10" i="11"/>
  <c r="P16" i="11"/>
  <c r="Y16" i="11"/>
  <c r="P8" i="11"/>
  <c r="Y8" i="11"/>
  <c r="AU119" i="10"/>
  <c r="BY75" i="13"/>
  <c r="BY87" i="13"/>
  <c r="AL95" i="10"/>
  <c r="AL75" i="10"/>
  <c r="AL59" i="10"/>
  <c r="AL83" i="10"/>
  <c r="AL89" i="10"/>
  <c r="AL68" i="10"/>
  <c r="AL52" i="10"/>
  <c r="AL88" i="10"/>
  <c r="AL91" i="10"/>
  <c r="DU127" i="8"/>
  <c r="DW129" i="8"/>
  <c r="DV128" i="8"/>
  <c r="DX130" i="8"/>
  <c r="DY131" i="9"/>
  <c r="DV128" i="9"/>
  <c r="DW129" i="9"/>
  <c r="DX130" i="9"/>
  <c r="AU117" i="10"/>
  <c r="BY106" i="13"/>
  <c r="BY96" i="13"/>
  <c r="AL92" i="10"/>
  <c r="AL76" i="10"/>
  <c r="AL60" i="10"/>
  <c r="AL43" i="10"/>
  <c r="AL82" i="10"/>
  <c r="AL46" i="10"/>
  <c r="AL96" i="10"/>
  <c r="AL80" i="10"/>
  <c r="AL64" i="10"/>
  <c r="AL47" i="10"/>
  <c r="AL86" i="10"/>
  <c r="AL70" i="10"/>
  <c r="AL54" i="10"/>
  <c r="BP78" i="12"/>
  <c r="BP75" i="12"/>
  <c r="BP122" i="12"/>
  <c r="BP115" i="12"/>
  <c r="BP96" i="12"/>
  <c r="BP113" i="12"/>
  <c r="BP92" i="12"/>
  <c r="BP128" i="12"/>
  <c r="BL82" i="12"/>
  <c r="BL72" i="12"/>
  <c r="BL62" i="12"/>
  <c r="BS121" i="12"/>
  <c r="BS111" i="12"/>
  <c r="BO74" i="12"/>
  <c r="BO126" i="12"/>
  <c r="BC127" i="12"/>
  <c r="BC104" i="12"/>
  <c r="AY62" i="12"/>
  <c r="AY56" i="12"/>
  <c r="BU78" i="12"/>
  <c r="BA88" i="12"/>
  <c r="BY128" i="13"/>
  <c r="BY113" i="13"/>
  <c r="BY85" i="13"/>
  <c r="BY125" i="13"/>
  <c r="BY119" i="13"/>
  <c r="BY76" i="13"/>
  <c r="BY108" i="13"/>
  <c r="BY94" i="13"/>
  <c r="BY82" i="13"/>
  <c r="BY126" i="13"/>
  <c r="BY88" i="13"/>
  <c r="BY83" i="13"/>
  <c r="BY81" i="13"/>
  <c r="BQ93" i="13"/>
  <c r="BI127" i="12"/>
  <c r="BI125" i="12"/>
  <c r="BI120" i="12"/>
  <c r="BI105" i="12"/>
  <c r="BI73" i="12"/>
  <c r="BI78" i="12"/>
  <c r="BI85" i="12"/>
  <c r="BI122" i="12"/>
  <c r="BI106" i="12"/>
  <c r="BI90" i="12"/>
  <c r="BI108" i="12"/>
  <c r="BI129" i="12"/>
  <c r="BI103" i="12"/>
  <c r="BI112" i="12"/>
  <c r="BI92" i="12"/>
  <c r="BI68" i="12"/>
  <c r="BI99" i="12"/>
  <c r="BI71" i="12"/>
  <c r="BG57" i="12"/>
  <c r="BG61" i="12"/>
  <c r="BG107" i="12"/>
  <c r="BG119" i="12"/>
  <c r="BG83" i="12"/>
  <c r="BG126" i="12"/>
  <c r="BG68" i="12"/>
  <c r="BG79" i="12"/>
  <c r="BG120" i="12"/>
  <c r="BG100" i="12"/>
  <c r="BM66" i="12"/>
  <c r="BM113" i="12"/>
  <c r="BM125" i="12"/>
  <c r="BM93" i="12"/>
  <c r="BM68" i="12"/>
  <c r="BM116" i="12"/>
  <c r="BM73" i="12"/>
  <c r="BM118" i="12"/>
  <c r="BM102" i="12"/>
  <c r="BM86" i="12"/>
  <c r="BM64" i="12"/>
  <c r="BM99" i="12"/>
  <c r="BM112" i="12"/>
  <c r="BM92" i="12"/>
  <c r="BM72" i="12"/>
  <c r="BM103" i="12"/>
  <c r="BQ73" i="13"/>
  <c r="BQ125" i="13"/>
  <c r="BQ84" i="13"/>
  <c r="BQ94" i="13"/>
  <c r="BQ97" i="13"/>
  <c r="BQ95" i="13"/>
  <c r="BQ80" i="13"/>
  <c r="BQ70" i="13"/>
  <c r="BQ110" i="13"/>
  <c r="BQ112" i="13"/>
  <c r="BQ123" i="13"/>
  <c r="BQ81" i="13"/>
  <c r="BQ69" i="13"/>
  <c r="BQ121" i="13"/>
  <c r="BQ117" i="13"/>
  <c r="BQ115" i="13"/>
  <c r="BQ129" i="13"/>
  <c r="BQ119" i="13"/>
  <c r="BQ67" i="13"/>
  <c r="BQ96" i="13"/>
  <c r="BQ88" i="13"/>
  <c r="BQ104" i="13"/>
  <c r="BQ128" i="13"/>
  <c r="BQ106" i="13"/>
  <c r="BQ78" i="13"/>
  <c r="BQ122" i="13"/>
  <c r="BQ74" i="13"/>
  <c r="BQ82" i="13"/>
  <c r="BQ86" i="13"/>
  <c r="BQ124" i="13"/>
  <c r="BQ92" i="13"/>
  <c r="BQ75" i="13"/>
  <c r="BQ79" i="13"/>
  <c r="BQ109" i="13"/>
  <c r="BQ77" i="13"/>
  <c r="P22" i="11"/>
  <c r="BI81" i="13"/>
  <c r="BI93" i="13"/>
  <c r="BI115" i="13"/>
  <c r="BI111" i="13"/>
  <c r="BI68" i="13"/>
  <c r="BI80" i="13"/>
  <c r="BI128" i="13"/>
  <c r="BI118" i="13"/>
  <c r="BI82" i="13"/>
  <c r="BI69" i="13"/>
  <c r="BI125" i="13"/>
  <c r="BI129" i="13"/>
  <c r="BI75" i="13"/>
  <c r="BI96" i="13"/>
  <c r="BI108" i="13"/>
  <c r="BI98" i="13"/>
  <c r="BI120" i="13"/>
  <c r="BY97" i="13"/>
  <c r="BY117" i="13"/>
  <c r="BY84" i="13"/>
  <c r="BY114" i="13"/>
  <c r="BY93" i="13"/>
  <c r="BY111" i="13"/>
  <c r="BY104" i="13"/>
  <c r="BY90" i="13"/>
  <c r="BL79" i="12"/>
  <c r="BL103" i="12"/>
  <c r="BL97" i="12"/>
  <c r="BL100" i="12"/>
  <c r="AZ78" i="12"/>
  <c r="AZ120" i="12"/>
  <c r="AZ98" i="12"/>
  <c r="AZ91" i="12"/>
  <c r="AZ68" i="12"/>
  <c r="AZ64" i="12"/>
  <c r="AZ53" i="12"/>
  <c r="BS110" i="12"/>
  <c r="BS104" i="12"/>
  <c r="BS79" i="12"/>
  <c r="BO81" i="12"/>
  <c r="BO114" i="12"/>
  <c r="BO112" i="12"/>
  <c r="BO75" i="12"/>
  <c r="BO65" i="12"/>
  <c r="BC69" i="12"/>
  <c r="BC94" i="12"/>
  <c r="BC68" i="12"/>
  <c r="BC118" i="12"/>
  <c r="BC57" i="12"/>
  <c r="AY109" i="12"/>
  <c r="AY122" i="12"/>
  <c r="BU104" i="12"/>
  <c r="BU73" i="12"/>
  <c r="BQ83" i="12"/>
  <c r="BQ89" i="12"/>
  <c r="BE92" i="12"/>
  <c r="BE85" i="12"/>
  <c r="BA69" i="12"/>
  <c r="BY77" i="13"/>
  <c r="BY107" i="13"/>
  <c r="BY127" i="13"/>
  <c r="BY112" i="13"/>
  <c r="BY120" i="13"/>
  <c r="BY86" i="13"/>
  <c r="BY98" i="13"/>
  <c r="BY78" i="13"/>
  <c r="BY110" i="13"/>
  <c r="BY124" i="13"/>
  <c r="BY80" i="13"/>
  <c r="BY116" i="13"/>
  <c r="BY92" i="13"/>
  <c r="BY95" i="13"/>
  <c r="BY103" i="13"/>
  <c r="BY115" i="13"/>
  <c r="BY109" i="13"/>
  <c r="BY105" i="13"/>
  <c r="BY101" i="13"/>
  <c r="BY99" i="13"/>
  <c r="BY123" i="13"/>
  <c r="BY79" i="13"/>
  <c r="BY118" i="13"/>
  <c r="DM116" i="9"/>
  <c r="DM117" i="9"/>
  <c r="DS123" i="8"/>
  <c r="DG110" i="9"/>
  <c r="DG111" i="9"/>
  <c r="AU108" i="10"/>
  <c r="BP94" i="12"/>
  <c r="BP126" i="12"/>
  <c r="BP107" i="12"/>
  <c r="BP106" i="12"/>
  <c r="BP87" i="12"/>
  <c r="BP103" i="12"/>
  <c r="BP77" i="12"/>
  <c r="BP76" i="12"/>
  <c r="BP89" i="12"/>
  <c r="BP105" i="12"/>
  <c r="BP121" i="12"/>
  <c r="BP80" i="12"/>
  <c r="BP108" i="12"/>
  <c r="BP112" i="12"/>
  <c r="BP127" i="12"/>
  <c r="BL114" i="12"/>
  <c r="BL94" i="12"/>
  <c r="BL87" i="12"/>
  <c r="BL73" i="12"/>
  <c r="BL77" i="12"/>
  <c r="BL113" i="12"/>
  <c r="BL104" i="12"/>
  <c r="AZ62" i="12"/>
  <c r="AZ94" i="12"/>
  <c r="AZ126" i="12"/>
  <c r="AZ63" i="12"/>
  <c r="AZ82" i="12"/>
  <c r="AZ114" i="12"/>
  <c r="AZ75" i="12"/>
  <c r="AZ115" i="12"/>
  <c r="AZ119" i="12"/>
  <c r="AZ73" i="12"/>
  <c r="AZ105" i="12"/>
  <c r="AZ92" i="12"/>
  <c r="BS93" i="12"/>
  <c r="BS94" i="12"/>
  <c r="BS89" i="12"/>
  <c r="BS84" i="12"/>
  <c r="BS124" i="12"/>
  <c r="BS80" i="12"/>
  <c r="BS107" i="12"/>
  <c r="BO113" i="12"/>
  <c r="BO98" i="12"/>
  <c r="BO101" i="12"/>
  <c r="BO92" i="12"/>
  <c r="BO128" i="12"/>
  <c r="BO76" i="12"/>
  <c r="BO111" i="12"/>
  <c r="BC101" i="12"/>
  <c r="BC78" i="12"/>
  <c r="BC65" i="12"/>
  <c r="BC129" i="12"/>
  <c r="BC88" i="12"/>
  <c r="BC59" i="12"/>
  <c r="BC128" i="12"/>
  <c r="AY89" i="12"/>
  <c r="AY98" i="12"/>
  <c r="AY72" i="12"/>
  <c r="AY114" i="12"/>
  <c r="BU103" i="12"/>
  <c r="BU115" i="12"/>
  <c r="BU76" i="12"/>
  <c r="BQ80" i="12"/>
  <c r="BQ84" i="12"/>
  <c r="BQ93" i="12"/>
  <c r="BE127" i="12"/>
  <c r="BE99" i="12"/>
  <c r="BE118" i="12"/>
  <c r="BA64" i="12"/>
  <c r="BW113" i="13"/>
  <c r="BW92" i="13"/>
  <c r="BW78" i="13"/>
  <c r="BS72" i="12"/>
  <c r="BS77" i="12"/>
  <c r="BS127" i="12"/>
  <c r="BS123" i="12"/>
  <c r="BS91" i="12"/>
  <c r="BS108" i="12"/>
  <c r="BS103" i="12"/>
  <c r="BS74" i="12"/>
  <c r="BS116" i="12"/>
  <c r="BS96" i="12"/>
  <c r="BS78" i="12"/>
  <c r="BS105" i="12"/>
  <c r="BS118" i="12"/>
  <c r="BS102" i="12"/>
  <c r="BS82" i="12"/>
  <c r="BS109" i="12"/>
  <c r="BC53" i="12"/>
  <c r="BC103" i="12"/>
  <c r="BC87" i="12"/>
  <c r="BC126" i="12"/>
  <c r="BC72" i="12"/>
  <c r="BC75" i="12"/>
  <c r="BC116" i="12"/>
  <c r="BC96" i="12"/>
  <c r="BC80" i="12"/>
  <c r="BC62" i="12"/>
  <c r="BC113" i="12"/>
  <c r="BC81" i="12"/>
  <c r="BC102" i="12"/>
  <c r="BC86" i="12"/>
  <c r="BC66" i="12"/>
  <c r="BC117" i="12"/>
  <c r="BC85" i="12"/>
  <c r="BL65" i="12"/>
  <c r="BL66" i="12"/>
  <c r="BL69" i="12"/>
  <c r="BL116" i="12"/>
  <c r="BL120" i="12"/>
  <c r="BL84" i="12"/>
  <c r="BL121" i="12"/>
  <c r="BL105" i="12"/>
  <c r="BL89" i="12"/>
  <c r="BL88" i="12"/>
  <c r="BL64" i="12"/>
  <c r="BL115" i="12"/>
  <c r="BL95" i="12"/>
  <c r="BL75" i="12"/>
  <c r="BL110" i="12"/>
  <c r="BL78" i="12"/>
  <c r="BL129" i="12"/>
  <c r="BL98" i="12"/>
  <c r="BQ67" i="12"/>
  <c r="BQ121" i="12"/>
  <c r="BQ86" i="12"/>
  <c r="BQ126" i="12"/>
  <c r="BQ94" i="12"/>
  <c r="BQ119" i="12"/>
  <c r="BQ100" i="12"/>
  <c r="BQ99" i="12"/>
  <c r="BA117" i="12"/>
  <c r="BA128" i="12"/>
  <c r="BA94" i="12"/>
  <c r="BA95" i="12"/>
  <c r="BA115" i="12"/>
  <c r="P24" i="11"/>
  <c r="BO68" i="12"/>
  <c r="BO73" i="12"/>
  <c r="BO115" i="12"/>
  <c r="BO127" i="12"/>
  <c r="BO95" i="12"/>
  <c r="BO108" i="12"/>
  <c r="BO99" i="12"/>
  <c r="BO71" i="12"/>
  <c r="BO120" i="12"/>
  <c r="BO100" i="12"/>
  <c r="BO80" i="12"/>
  <c r="BO117" i="12"/>
  <c r="BO85" i="12"/>
  <c r="BO106" i="12"/>
  <c r="BO90" i="12"/>
  <c r="BO129" i="12"/>
  <c r="BO97" i="12"/>
  <c r="AY52" i="12"/>
  <c r="AY91" i="12"/>
  <c r="AY67" i="12"/>
  <c r="AY128" i="12"/>
  <c r="AY63" i="12"/>
  <c r="AY88" i="12"/>
  <c r="AY119" i="12"/>
  <c r="AY77" i="12"/>
  <c r="AY82" i="12"/>
  <c r="AY129" i="12"/>
  <c r="BU71" i="12"/>
  <c r="BU101" i="12"/>
  <c r="BU105" i="12"/>
  <c r="BU114" i="12"/>
  <c r="BU88" i="12"/>
  <c r="BU87" i="12"/>
  <c r="BU84" i="12"/>
  <c r="BE105" i="12"/>
  <c r="BE74" i="12"/>
  <c r="BE90" i="12"/>
  <c r="BE125" i="12"/>
  <c r="BE71" i="12"/>
  <c r="BE76" i="12"/>
  <c r="BE95" i="12"/>
  <c r="BP70" i="12"/>
  <c r="BP74" i="12"/>
  <c r="BP73" i="12"/>
  <c r="BP123" i="12"/>
  <c r="BP120" i="12"/>
  <c r="BP104" i="12"/>
  <c r="BP116" i="12"/>
  <c r="BP100" i="12"/>
  <c r="BP88" i="12"/>
  <c r="BP72" i="12"/>
  <c r="BP125" i="12"/>
  <c r="BP117" i="12"/>
  <c r="BP109" i="12"/>
  <c r="BP101" i="12"/>
  <c r="BP93" i="12"/>
  <c r="BP81" i="12"/>
  <c r="BP84" i="12"/>
  <c r="BP71" i="12"/>
  <c r="BP85" i="12"/>
  <c r="BP119" i="12"/>
  <c r="BP111" i="12"/>
  <c r="BP99" i="12"/>
  <c r="BP91" i="12"/>
  <c r="BP79" i="12"/>
  <c r="BP114" i="12"/>
  <c r="BP98" i="12"/>
  <c r="BP82" i="12"/>
  <c r="BP83" i="12"/>
  <c r="BP67" i="12"/>
  <c r="BP118" i="12"/>
  <c r="BP102" i="12"/>
  <c r="BP86" i="12"/>
  <c r="AZ118" i="12"/>
  <c r="AZ58" i="12"/>
  <c r="AZ104" i="12"/>
  <c r="AZ108" i="12"/>
  <c r="AZ80" i="12"/>
  <c r="AZ113" i="12"/>
  <c r="AZ97" i="12"/>
  <c r="AZ81" i="12"/>
  <c r="AZ84" i="12"/>
  <c r="AZ55" i="12"/>
  <c r="AZ127" i="12"/>
  <c r="AZ69" i="12"/>
  <c r="AZ99" i="12"/>
  <c r="AZ83" i="12"/>
  <c r="AZ59" i="12"/>
  <c r="AZ122" i="12"/>
  <c r="AZ106" i="12"/>
  <c r="AZ90" i="12"/>
  <c r="AZ74" i="12"/>
  <c r="AZ71" i="12"/>
  <c r="AZ51" i="12"/>
  <c r="AZ128" i="12"/>
  <c r="AZ117" i="12"/>
  <c r="AZ102" i="12"/>
  <c r="AZ86" i="12"/>
  <c r="AZ70" i="12"/>
  <c r="BW79" i="13"/>
  <c r="BW106" i="13"/>
  <c r="P15" i="11"/>
  <c r="P7" i="11"/>
  <c r="P25" i="11"/>
  <c r="P17" i="11"/>
  <c r="P9" i="11"/>
  <c r="P21" i="11"/>
  <c r="BC56" i="12"/>
  <c r="BC121" i="12"/>
  <c r="BC60" i="12"/>
  <c r="BC111" i="12"/>
  <c r="BC95" i="12"/>
  <c r="BC110" i="12"/>
  <c r="BC107" i="12"/>
  <c r="BC91" i="12"/>
  <c r="BC79" i="12"/>
  <c r="BC63" i="12"/>
  <c r="BQ74" i="12"/>
  <c r="BQ75" i="12"/>
  <c r="BQ70" i="12"/>
  <c r="BQ117" i="12"/>
  <c r="BQ128" i="12"/>
  <c r="BQ129" i="12"/>
  <c r="BQ113" i="12"/>
  <c r="BQ97" i="12"/>
  <c r="BQ81" i="12"/>
  <c r="BQ72" i="12"/>
  <c r="BQ78" i="12"/>
  <c r="BQ101" i="12"/>
  <c r="BQ85" i="12"/>
  <c r="BQ69" i="12"/>
  <c r="BQ122" i="12"/>
  <c r="BQ114" i="12"/>
  <c r="BQ106" i="12"/>
  <c r="BQ98" i="12"/>
  <c r="BQ90" i="12"/>
  <c r="BQ108" i="12"/>
  <c r="BQ76" i="12"/>
  <c r="BQ127" i="12"/>
  <c r="BQ111" i="12"/>
  <c r="BQ95" i="12"/>
  <c r="BQ116" i="12"/>
  <c r="BQ104" i="12"/>
  <c r="BQ96" i="12"/>
  <c r="BQ88" i="12"/>
  <c r="BQ123" i="12"/>
  <c r="BQ107" i="12"/>
  <c r="BQ91" i="12"/>
  <c r="BQ79" i="12"/>
  <c r="BA55" i="12"/>
  <c r="BA119" i="12"/>
  <c r="BA54" i="12"/>
  <c r="BA108" i="12"/>
  <c r="BA109" i="12"/>
  <c r="BA93" i="12"/>
  <c r="BA113" i="12"/>
  <c r="BA97" i="12"/>
  <c r="BA81" i="12"/>
  <c r="BA65" i="12"/>
  <c r="BA56" i="12"/>
  <c r="BA124" i="12"/>
  <c r="BA122" i="12"/>
  <c r="BA70" i="12"/>
  <c r="BA116" i="12"/>
  <c r="BA77" i="12"/>
  <c r="BA61" i="12"/>
  <c r="BA114" i="12"/>
  <c r="BA106" i="12"/>
  <c r="BA98" i="12"/>
  <c r="BA90" i="12"/>
  <c r="BA82" i="12"/>
  <c r="BA74" i="12"/>
  <c r="BA72" i="12"/>
  <c r="BA52" i="12"/>
  <c r="BA129" i="12"/>
  <c r="BA118" i="12"/>
  <c r="BA103" i="12"/>
  <c r="BA83" i="12"/>
  <c r="BA67" i="12"/>
  <c r="BA100" i="12"/>
  <c r="BA92" i="12"/>
  <c r="BA84" i="12"/>
  <c r="BA76" i="12"/>
  <c r="BA60" i="12"/>
  <c r="BA123" i="12"/>
  <c r="BA107" i="12"/>
  <c r="BA91" i="12"/>
  <c r="BA79" i="12"/>
  <c r="BA63" i="12"/>
  <c r="BA58" i="12"/>
  <c r="BA59" i="12"/>
  <c r="BA101" i="12"/>
  <c r="BA105" i="12"/>
  <c r="BA73" i="12"/>
  <c r="BA120" i="12"/>
  <c r="BA126" i="12"/>
  <c r="BA85" i="12"/>
  <c r="BA53" i="12"/>
  <c r="BA102" i="12"/>
  <c r="BA86" i="12"/>
  <c r="BA66" i="12"/>
  <c r="BA121" i="12"/>
  <c r="BA111" i="12"/>
  <c r="BA75" i="12"/>
  <c r="BA96" i="12"/>
  <c r="BA80" i="12"/>
  <c r="BA125" i="12"/>
  <c r="BA99" i="12"/>
  <c r="BA71" i="12"/>
  <c r="AY49" i="12"/>
  <c r="AY57" i="12"/>
  <c r="AY53" i="12"/>
  <c r="AY115" i="12"/>
  <c r="AY99" i="12"/>
  <c r="AY110" i="12"/>
  <c r="AY111" i="12"/>
  <c r="AY95" i="12"/>
  <c r="AY75" i="12"/>
  <c r="AY59" i="12"/>
  <c r="AY118" i="12"/>
  <c r="AY126" i="12"/>
  <c r="AY124" i="12"/>
  <c r="AY108" i="12"/>
  <c r="AY60" i="12"/>
  <c r="AY87" i="12"/>
  <c r="AY71" i="12"/>
  <c r="AY55" i="12"/>
  <c r="AY112" i="12"/>
  <c r="AY100" i="12"/>
  <c r="AY92" i="12"/>
  <c r="AY84" i="12"/>
  <c r="AY76" i="12"/>
  <c r="AY64" i="12"/>
  <c r="AY58" i="12"/>
  <c r="AY127" i="12"/>
  <c r="AY116" i="12"/>
  <c r="AY101" i="12"/>
  <c r="AY85" i="12"/>
  <c r="AY69" i="12"/>
  <c r="AY102" i="12"/>
  <c r="AY94" i="12"/>
  <c r="AY86" i="12"/>
  <c r="AY78" i="12"/>
  <c r="AY70" i="12"/>
  <c r="AY50" i="12"/>
  <c r="AY121" i="12"/>
  <c r="AY113" i="12"/>
  <c r="AY97" i="12"/>
  <c r="AY81" i="12"/>
  <c r="AY65" i="12"/>
  <c r="BU75" i="12"/>
  <c r="BU74" i="12"/>
  <c r="BU129" i="12"/>
  <c r="BU113" i="12"/>
  <c r="BU125" i="12"/>
  <c r="BU109" i="12"/>
  <c r="BU93" i="12"/>
  <c r="BU77" i="12"/>
  <c r="BU90" i="12"/>
  <c r="BU124" i="12"/>
  <c r="BU97" i="12"/>
  <c r="BU81" i="12"/>
  <c r="BU126" i="12"/>
  <c r="BU118" i="12"/>
  <c r="BU110" i="12"/>
  <c r="BU102" i="12"/>
  <c r="BU94" i="12"/>
  <c r="BU108" i="12"/>
  <c r="BU80" i="12"/>
  <c r="BU123" i="12"/>
  <c r="BU107" i="12"/>
  <c r="BU91" i="12"/>
  <c r="BU120" i="12"/>
  <c r="BU112" i="12"/>
  <c r="BU100" i="12"/>
  <c r="BU92" i="12"/>
  <c r="BU127" i="12"/>
  <c r="BU111" i="12"/>
  <c r="BU95" i="12"/>
  <c r="BE62" i="12"/>
  <c r="BE55" i="12"/>
  <c r="BE63" i="12"/>
  <c r="BE113" i="12"/>
  <c r="BE97" i="12"/>
  <c r="BE112" i="12"/>
  <c r="BE109" i="12"/>
  <c r="BE93" i="12"/>
  <c r="BE77" i="12"/>
  <c r="BE61" i="12"/>
  <c r="BE124" i="12"/>
  <c r="BE126" i="12"/>
  <c r="BE66" i="12"/>
  <c r="BE89" i="12"/>
  <c r="BE73" i="12"/>
  <c r="BE57" i="12"/>
  <c r="BE114" i="12"/>
  <c r="BE106" i="12"/>
  <c r="BE98" i="12"/>
  <c r="BE123" i="12"/>
  <c r="BE121" i="12"/>
  <c r="BE116" i="12"/>
  <c r="BE101" i="12"/>
  <c r="BE69" i="12"/>
  <c r="BE128" i="12"/>
  <c r="BE120" i="12"/>
  <c r="BE65" i="12"/>
  <c r="BE110" i="12"/>
  <c r="BE94" i="12"/>
  <c r="BE86" i="12"/>
  <c r="BE78" i="12"/>
  <c r="BE108" i="12"/>
  <c r="BE56" i="12"/>
  <c r="BE122" i="12"/>
  <c r="BE107" i="12"/>
  <c r="BE91" i="12"/>
  <c r="BE79" i="12"/>
  <c r="BE104" i="12"/>
  <c r="BE96" i="12"/>
  <c r="BE88" i="12"/>
  <c r="BE80" i="12"/>
  <c r="BE72" i="12"/>
  <c r="BE129" i="12"/>
  <c r="BE119" i="12"/>
  <c r="BE103" i="12"/>
  <c r="BE83" i="12"/>
  <c r="BE67" i="12"/>
  <c r="BW87" i="13"/>
  <c r="BW83" i="13"/>
  <c r="BW119" i="13"/>
  <c r="BW123" i="13"/>
  <c r="BW129" i="13"/>
  <c r="BW109" i="13"/>
  <c r="BW85" i="13"/>
  <c r="BW74" i="13"/>
  <c r="BW114" i="13"/>
  <c r="BW86" i="13"/>
  <c r="BW126" i="13"/>
  <c r="BW124" i="13"/>
  <c r="BW76" i="13"/>
  <c r="BW96" i="13"/>
  <c r="BW100" i="13"/>
  <c r="BW112" i="13"/>
  <c r="BW73" i="13"/>
  <c r="BW77" i="13"/>
  <c r="BW89" i="13"/>
  <c r="BW127" i="13"/>
  <c r="BW75" i="13"/>
  <c r="BW99" i="13"/>
  <c r="BW107" i="13"/>
  <c r="BW81" i="13"/>
  <c r="BW90" i="13"/>
  <c r="BW98" i="13"/>
  <c r="BW116" i="13"/>
  <c r="BW104" i="13"/>
  <c r="BW128" i="13"/>
  <c r="BW102" i="13"/>
  <c r="BW105" i="13"/>
  <c r="BL74" i="12"/>
  <c r="BL90" i="12"/>
  <c r="BL106" i="12"/>
  <c r="BL122" i="12"/>
  <c r="BL63" i="12"/>
  <c r="BL107" i="12"/>
  <c r="BL86" i="12"/>
  <c r="BL102" i="12"/>
  <c r="BL118" i="12"/>
  <c r="BL71" i="12"/>
  <c r="BL83" i="12"/>
  <c r="BL91" i="12"/>
  <c r="BL99" i="12"/>
  <c r="BL111" i="12"/>
  <c r="BL127" i="12"/>
  <c r="BL81" i="12"/>
  <c r="BL67" i="12"/>
  <c r="BL80" i="12"/>
  <c r="BL92" i="12"/>
  <c r="BL85" i="12"/>
  <c r="BL93" i="12"/>
  <c r="BL101" i="12"/>
  <c r="BL109" i="12"/>
  <c r="BL117" i="12"/>
  <c r="BL125" i="12"/>
  <c r="BL76" i="12"/>
  <c r="BL96" i="12"/>
  <c r="BL112" i="12"/>
  <c r="BL128" i="12"/>
  <c r="BL108" i="12"/>
  <c r="BL124" i="12"/>
  <c r="BL123" i="12"/>
  <c r="BL70" i="12"/>
  <c r="BS85" i="12"/>
  <c r="BS101" i="12"/>
  <c r="BS117" i="12"/>
  <c r="BS70" i="12"/>
  <c r="BS90" i="12"/>
  <c r="BS98" i="12"/>
  <c r="BS106" i="12"/>
  <c r="BS114" i="12"/>
  <c r="BS81" i="12"/>
  <c r="BS97" i="12"/>
  <c r="BS113" i="12"/>
  <c r="BS129" i="12"/>
  <c r="BS86" i="12"/>
  <c r="BS92" i="12"/>
  <c r="BS100" i="12"/>
  <c r="BS112" i="12"/>
  <c r="BS120" i="12"/>
  <c r="BS128" i="12"/>
  <c r="BS75" i="12"/>
  <c r="BS95" i="12"/>
  <c r="BS122" i="12"/>
  <c r="BS88" i="12"/>
  <c r="BS71" i="12"/>
  <c r="BS87" i="12"/>
  <c r="BS99" i="12"/>
  <c r="BS115" i="12"/>
  <c r="BS126" i="12"/>
  <c r="BS119" i="12"/>
  <c r="BS73" i="12"/>
  <c r="BS69" i="12"/>
  <c r="BO89" i="12"/>
  <c r="BO105" i="12"/>
  <c r="BO121" i="12"/>
  <c r="BO66" i="12"/>
  <c r="BO86" i="12"/>
  <c r="BO94" i="12"/>
  <c r="BO102" i="12"/>
  <c r="BO110" i="12"/>
  <c r="BO77" i="12"/>
  <c r="BO93" i="12"/>
  <c r="BO109" i="12"/>
  <c r="BO125" i="12"/>
  <c r="BO82" i="12"/>
  <c r="BO88" i="12"/>
  <c r="BO96" i="12"/>
  <c r="BO104" i="12"/>
  <c r="BO116" i="12"/>
  <c r="BO124" i="12"/>
  <c r="BO70" i="12"/>
  <c r="BO79" i="12"/>
  <c r="BO91" i="12"/>
  <c r="BO118" i="12"/>
  <c r="BO84" i="12"/>
  <c r="BO67" i="12"/>
  <c r="BO83" i="12"/>
  <c r="BO103" i="12"/>
  <c r="BO119" i="12"/>
  <c r="BO122" i="12"/>
  <c r="BO107" i="12"/>
  <c r="BO123" i="12"/>
  <c r="BO72" i="12"/>
  <c r="BC77" i="12"/>
  <c r="BC93" i="12"/>
  <c r="BC109" i="12"/>
  <c r="BC125" i="12"/>
  <c r="BC54" i="12"/>
  <c r="BC74" i="12"/>
  <c r="BC82" i="12"/>
  <c r="BC90" i="12"/>
  <c r="BC98" i="12"/>
  <c r="BC106" i="12"/>
  <c r="BC73" i="12"/>
  <c r="BC89" i="12"/>
  <c r="BC105" i="12"/>
  <c r="BC120" i="12"/>
  <c r="BC123" i="12"/>
  <c r="BC70" i="12"/>
  <c r="BC76" i="12"/>
  <c r="BC84" i="12"/>
  <c r="BC92" i="12"/>
  <c r="BC100" i="12"/>
  <c r="BC112" i="12"/>
  <c r="BC58" i="12"/>
  <c r="BC67" i="12"/>
  <c r="BC83" i="12"/>
  <c r="BC64" i="12"/>
  <c r="BC108" i="12"/>
  <c r="BC124" i="12"/>
  <c r="BC122" i="12"/>
  <c r="BC71" i="12"/>
  <c r="BC99" i="12"/>
  <c r="BC114" i="12"/>
  <c r="BC119" i="12"/>
  <c r="BC61" i="12"/>
  <c r="AY73" i="12"/>
  <c r="AY105" i="12"/>
  <c r="AY123" i="12"/>
  <c r="AY74" i="12"/>
  <c r="AY90" i="12"/>
  <c r="AY61" i="12"/>
  <c r="AY93" i="12"/>
  <c r="AY125" i="12"/>
  <c r="AY66" i="12"/>
  <c r="AY80" i="12"/>
  <c r="AY96" i="12"/>
  <c r="AY54" i="12"/>
  <c r="AY79" i="12"/>
  <c r="AY68" i="12"/>
  <c r="AY120" i="12"/>
  <c r="AY51" i="12"/>
  <c r="AY83" i="12"/>
  <c r="AY106" i="12"/>
  <c r="AY107" i="12"/>
  <c r="AY117" i="12"/>
  <c r="BU83" i="12"/>
  <c r="BU119" i="12"/>
  <c r="BU96" i="12"/>
  <c r="BU116" i="12"/>
  <c r="BU99" i="12"/>
  <c r="BU72" i="12"/>
  <c r="BU86" i="12"/>
  <c r="BU106" i="12"/>
  <c r="BU122" i="12"/>
  <c r="BU89" i="12"/>
  <c r="BU82" i="12"/>
  <c r="BU85" i="12"/>
  <c r="BU117" i="12"/>
  <c r="BU121" i="12"/>
  <c r="BU79" i="12"/>
  <c r="BQ87" i="12"/>
  <c r="BQ115" i="12"/>
  <c r="BQ92" i="12"/>
  <c r="BQ112" i="12"/>
  <c r="BQ103" i="12"/>
  <c r="BQ68" i="12"/>
  <c r="BQ82" i="12"/>
  <c r="BQ102" i="12"/>
  <c r="BQ118" i="12"/>
  <c r="BQ77" i="12"/>
  <c r="BQ120" i="12"/>
  <c r="BQ73" i="12"/>
  <c r="BQ105" i="12"/>
  <c r="BQ124" i="12"/>
  <c r="BQ125" i="12"/>
  <c r="BQ71" i="12"/>
  <c r="BE75" i="12"/>
  <c r="BE111" i="12"/>
  <c r="BE64" i="12"/>
  <c r="BE84" i="12"/>
  <c r="BE100" i="12"/>
  <c r="BE87" i="12"/>
  <c r="BE115" i="12"/>
  <c r="BE68" i="12"/>
  <c r="BE82" i="12"/>
  <c r="BE102" i="12"/>
  <c r="BE81" i="12"/>
  <c r="BE60" i="12"/>
  <c r="BE117" i="12"/>
  <c r="BE58" i="12"/>
  <c r="BA87" i="12"/>
  <c r="BA68" i="12"/>
  <c r="BA104" i="12"/>
  <c r="BA127" i="12"/>
  <c r="BA78" i="12"/>
  <c r="BA110" i="12"/>
  <c r="BA62" i="12"/>
  <c r="BA57" i="12"/>
  <c r="BA112" i="12"/>
  <c r="BA51" i="12"/>
  <c r="BW117" i="13"/>
  <c r="BW88" i="13"/>
  <c r="BW80" i="13"/>
  <c r="BW118" i="13"/>
  <c r="BW125" i="13"/>
  <c r="BW103" i="13"/>
  <c r="AU112" i="10"/>
  <c r="AU114" i="10"/>
  <c r="AU116" i="10"/>
  <c r="AU107" i="10"/>
  <c r="DO118" i="9"/>
  <c r="DO119" i="9"/>
  <c r="DO120" i="9"/>
  <c r="P20" i="11"/>
  <c r="BW91" i="13"/>
  <c r="BW115" i="13"/>
  <c r="BW101" i="13"/>
  <c r="BW82" i="13"/>
  <c r="BW94" i="13"/>
  <c r="BW120" i="13"/>
  <c r="BW108" i="13"/>
  <c r="BW95" i="13"/>
  <c r="BW111" i="13"/>
  <c r="BW121" i="13"/>
  <c r="BW93" i="13"/>
  <c r="BW110" i="13"/>
  <c r="BW122" i="13"/>
  <c r="BW84" i="13"/>
  <c r="DK114" i="9"/>
  <c r="DK115" i="9"/>
  <c r="P23" i="11"/>
  <c r="BK61" i="12"/>
  <c r="BK69" i="12"/>
  <c r="BK65" i="12"/>
  <c r="BK127" i="12"/>
  <c r="BK111" i="12"/>
  <c r="BK122" i="12"/>
  <c r="BK123" i="12"/>
  <c r="BK107" i="12"/>
  <c r="BK91" i="12"/>
  <c r="BK79" i="12"/>
  <c r="BK63" i="12"/>
  <c r="BK80" i="12"/>
  <c r="BK126" i="12"/>
  <c r="BK83" i="12"/>
  <c r="BK67" i="12"/>
  <c r="BK124" i="12"/>
  <c r="BK116" i="12"/>
  <c r="BK104" i="12"/>
  <c r="BK96" i="12"/>
  <c r="BK88" i="12"/>
  <c r="BK76" i="12"/>
  <c r="BK70" i="12"/>
  <c r="BK121" i="12"/>
  <c r="BK105" i="12"/>
  <c r="BK89" i="12"/>
  <c r="BK73" i="12"/>
  <c r="BK110" i="12"/>
  <c r="BK102" i="12"/>
  <c r="BK94" i="12"/>
  <c r="BK86" i="12"/>
  <c r="BK74" i="12"/>
  <c r="BK125" i="12"/>
  <c r="BK109" i="12"/>
  <c r="BK93" i="12"/>
  <c r="BK77" i="12"/>
  <c r="BI66" i="12"/>
  <c r="BI59" i="12"/>
  <c r="BI67" i="12"/>
  <c r="BI117" i="12"/>
  <c r="BI101" i="12"/>
  <c r="BI116" i="12"/>
  <c r="BI113" i="12"/>
  <c r="BI97" i="12"/>
  <c r="BI81" i="12"/>
  <c r="BI65" i="12"/>
  <c r="BI128" i="12"/>
  <c r="BI70" i="12"/>
  <c r="BI93" i="12"/>
  <c r="BI77" i="12"/>
  <c r="BI61" i="12"/>
  <c r="BI118" i="12"/>
  <c r="BI110" i="12"/>
  <c r="BI102" i="12"/>
  <c r="BI94" i="12"/>
  <c r="BI86" i="12"/>
  <c r="BI74" i="12"/>
  <c r="BI76" i="12"/>
  <c r="BI60" i="12"/>
  <c r="BI126" i="12"/>
  <c r="BI111" i="12"/>
  <c r="BI95" i="12"/>
  <c r="BI75" i="12"/>
  <c r="BI104" i="12"/>
  <c r="BI96" i="12"/>
  <c r="BI88" i="12"/>
  <c r="BI80" i="12"/>
  <c r="BI123" i="12"/>
  <c r="BI107" i="12"/>
  <c r="BI91" i="12"/>
  <c r="BI79" i="12"/>
  <c r="P27" i="11"/>
  <c r="P19" i="11"/>
  <c r="P11" i="11"/>
  <c r="P5" i="11"/>
  <c r="P13" i="11"/>
  <c r="BG60" i="12"/>
  <c r="BG125" i="12"/>
  <c r="BG64" i="12"/>
  <c r="BG115" i="12"/>
  <c r="BG99" i="12"/>
  <c r="BG114" i="12"/>
  <c r="BG111" i="12"/>
  <c r="BG95" i="12"/>
  <c r="BG75" i="12"/>
  <c r="BG59" i="12"/>
  <c r="BG128" i="12"/>
  <c r="BG76" i="12"/>
  <c r="BG122" i="12"/>
  <c r="BG87" i="12"/>
  <c r="BG71" i="12"/>
  <c r="BG62" i="12"/>
  <c r="BG116" i="12"/>
  <c r="BG104" i="12"/>
  <c r="BG96" i="12"/>
  <c r="BG88" i="12"/>
  <c r="BG80" i="12"/>
  <c r="BG74" i="12"/>
  <c r="BG127" i="12"/>
  <c r="BG117" i="12"/>
  <c r="BG101" i="12"/>
  <c r="BG85" i="12"/>
  <c r="BG69" i="12"/>
  <c r="BG106" i="12"/>
  <c r="BG98" i="12"/>
  <c r="BG90" i="12"/>
  <c r="BG82" i="12"/>
  <c r="BG70" i="12"/>
  <c r="BG129" i="12"/>
  <c r="BG113" i="12"/>
  <c r="BG97" i="12"/>
  <c r="BG81" i="12"/>
  <c r="BM67" i="12"/>
  <c r="BM63" i="12"/>
  <c r="BM71" i="12"/>
  <c r="BM121" i="12"/>
  <c r="BM105" i="12"/>
  <c r="BM120" i="12"/>
  <c r="BM117" i="12"/>
  <c r="BM101" i="12"/>
  <c r="BM85" i="12"/>
  <c r="BM69" i="12"/>
  <c r="BM82" i="12"/>
  <c r="BM128" i="12"/>
  <c r="BM97" i="12"/>
  <c r="BM81" i="12"/>
  <c r="BM65" i="12"/>
  <c r="BM122" i="12"/>
  <c r="BM114" i="12"/>
  <c r="BM106" i="12"/>
  <c r="BM98" i="12"/>
  <c r="BM90" i="12"/>
  <c r="BM78" i="12"/>
  <c r="BM80" i="12"/>
  <c r="BM123" i="12"/>
  <c r="BM107" i="12"/>
  <c r="BM91" i="12"/>
  <c r="BM79" i="12"/>
  <c r="BM104" i="12"/>
  <c r="BM96" i="12"/>
  <c r="BM88" i="12"/>
  <c r="BM76" i="12"/>
  <c r="BM127" i="12"/>
  <c r="BM111" i="12"/>
  <c r="BM95" i="12"/>
  <c r="BM75" i="12"/>
  <c r="AZ54" i="12"/>
  <c r="AZ50" i="12"/>
  <c r="AZ57" i="12"/>
  <c r="AZ112" i="12"/>
  <c r="AZ96" i="12"/>
  <c r="AZ116" i="12"/>
  <c r="AZ100" i="12"/>
  <c r="AZ88" i="12"/>
  <c r="AZ72" i="12"/>
  <c r="AZ56" i="12"/>
  <c r="AZ109" i="12"/>
  <c r="AZ101" i="12"/>
  <c r="AZ93" i="12"/>
  <c r="AZ85" i="12"/>
  <c r="AZ77" i="12"/>
  <c r="AZ65" i="12"/>
  <c r="AZ76" i="12"/>
  <c r="AZ60" i="12"/>
  <c r="AZ52" i="12"/>
  <c r="AZ123" i="12"/>
  <c r="AZ121" i="12"/>
  <c r="AZ129" i="12"/>
  <c r="AZ61" i="12"/>
  <c r="AZ103" i="12"/>
  <c r="AZ95" i="12"/>
  <c r="AZ87" i="12"/>
  <c r="AZ79" i="12"/>
  <c r="AZ67" i="12"/>
  <c r="P28" i="11"/>
  <c r="AU102" i="10"/>
  <c r="DT123" i="9"/>
  <c r="DT124" i="9"/>
  <c r="DP119" i="9"/>
  <c r="DP120" i="9"/>
  <c r="CB96" i="13"/>
  <c r="CB100" i="13"/>
  <c r="CB84" i="13"/>
  <c r="CB104" i="13"/>
  <c r="CB120" i="13"/>
  <c r="CB108" i="13"/>
  <c r="CB124" i="13"/>
  <c r="CB114" i="13"/>
  <c r="CB98" i="13"/>
  <c r="CB110" i="13"/>
  <c r="CB126" i="13"/>
  <c r="CB86" i="13"/>
  <c r="CB91" i="13"/>
  <c r="CB107" i="13"/>
  <c r="CB82" i="13"/>
  <c r="CB99" i="13"/>
  <c r="CB87" i="13"/>
  <c r="CB111" i="13"/>
  <c r="CB123" i="13"/>
  <c r="CB121" i="13"/>
  <c r="CB93" i="13"/>
  <c r="CB127" i="13"/>
  <c r="CB109" i="13"/>
  <c r="CB125" i="13"/>
  <c r="CB97" i="13"/>
  <c r="CB81" i="13"/>
  <c r="CB102" i="13"/>
  <c r="CB92" i="13"/>
  <c r="CB80" i="13"/>
  <c r="CB128" i="13"/>
  <c r="CB106" i="13"/>
  <c r="CB90" i="13"/>
  <c r="CB94" i="13"/>
  <c r="CB83" i="13"/>
  <c r="CB103" i="13"/>
  <c r="CB79" i="13"/>
  <c r="CB117" i="13"/>
  <c r="CB85" i="13"/>
  <c r="CB113" i="13"/>
  <c r="CB89" i="13"/>
  <c r="CB88" i="13"/>
  <c r="CB112" i="13"/>
  <c r="CB116" i="13"/>
  <c r="CB122" i="13"/>
  <c r="CB118" i="13"/>
  <c r="CB78" i="13"/>
  <c r="CB119" i="13"/>
  <c r="CB95" i="13"/>
  <c r="CB115" i="13"/>
  <c r="CB101" i="13"/>
  <c r="CB105" i="13"/>
  <c r="CB129" i="13"/>
  <c r="DL115" i="9"/>
  <c r="DL116" i="9"/>
  <c r="BX92" i="13"/>
  <c r="BX80" i="13"/>
  <c r="BX88" i="13"/>
  <c r="BX100" i="13"/>
  <c r="BX116" i="13"/>
  <c r="BX104" i="13"/>
  <c r="BX120" i="13"/>
  <c r="BX102" i="13"/>
  <c r="BX118" i="13"/>
  <c r="BX94" i="13"/>
  <c r="BX106" i="13"/>
  <c r="BX122" i="13"/>
  <c r="BX82" i="13"/>
  <c r="BX95" i="13"/>
  <c r="BX79" i="13"/>
  <c r="BX107" i="13"/>
  <c r="BX78" i="13"/>
  <c r="BX91" i="13"/>
  <c r="BX75" i="13"/>
  <c r="BX115" i="13"/>
  <c r="BX121" i="13"/>
  <c r="BX89" i="13"/>
  <c r="BX123" i="13"/>
  <c r="BX101" i="13"/>
  <c r="BX109" i="13"/>
  <c r="BX125" i="13"/>
  <c r="BX93" i="13"/>
  <c r="BX77" i="13"/>
  <c r="BX84" i="13"/>
  <c r="BX76" i="13"/>
  <c r="BX124" i="13"/>
  <c r="BX128" i="13"/>
  <c r="BX126" i="13"/>
  <c r="BX114" i="13"/>
  <c r="BX98" i="13"/>
  <c r="BX96" i="13"/>
  <c r="BX108" i="13"/>
  <c r="BX112" i="13"/>
  <c r="BX110" i="13"/>
  <c r="BX86" i="13"/>
  <c r="BX90" i="13"/>
  <c r="BX74" i="13"/>
  <c r="BX103" i="13"/>
  <c r="BX99" i="13"/>
  <c r="BX111" i="13"/>
  <c r="BX97" i="13"/>
  <c r="BX127" i="13"/>
  <c r="BX113" i="13"/>
  <c r="BX85" i="13"/>
  <c r="BX87" i="13"/>
  <c r="BX119" i="13"/>
  <c r="BX83" i="13"/>
  <c r="BX117" i="13"/>
  <c r="BX81" i="13"/>
  <c r="BX105" i="13"/>
  <c r="BX129" i="13"/>
  <c r="DH111" i="9"/>
  <c r="DH112" i="9"/>
  <c r="BT88" i="13"/>
  <c r="BT92" i="13"/>
  <c r="BT80" i="13"/>
  <c r="BT96" i="13"/>
  <c r="BT112" i="13"/>
  <c r="BT100" i="13"/>
  <c r="BT116" i="13"/>
  <c r="BT98" i="13"/>
  <c r="BT114" i="13"/>
  <c r="BT90" i="13"/>
  <c r="BT128" i="13"/>
  <c r="BT110" i="13"/>
  <c r="BT126" i="13"/>
  <c r="BT78" i="13"/>
  <c r="BT95" i="13"/>
  <c r="BT83" i="13"/>
  <c r="BT99" i="13"/>
  <c r="BT107" i="13"/>
  <c r="BT87" i="13"/>
  <c r="BT71" i="13"/>
  <c r="BT119" i="13"/>
  <c r="BT121" i="13"/>
  <c r="BT85" i="13"/>
  <c r="BT115" i="13"/>
  <c r="BT127" i="13"/>
  <c r="BT101" i="13"/>
  <c r="BT109" i="13"/>
  <c r="BT125" i="13"/>
  <c r="BT89" i="13"/>
  <c r="BT73" i="13"/>
  <c r="BT76" i="13"/>
  <c r="BT72" i="13"/>
  <c r="BT120" i="13"/>
  <c r="BT124" i="13"/>
  <c r="BT122" i="13"/>
  <c r="BT102" i="13"/>
  <c r="BT86" i="13"/>
  <c r="BT91" i="13"/>
  <c r="BT103" i="13"/>
  <c r="BT79" i="13"/>
  <c r="BT117" i="13"/>
  <c r="BT77" i="13"/>
  <c r="BT97" i="13"/>
  <c r="BT113" i="13"/>
  <c r="BT81" i="13"/>
  <c r="BT94" i="13"/>
  <c r="BT84" i="13"/>
  <c r="BT104" i="13"/>
  <c r="BT108" i="13"/>
  <c r="BT106" i="13"/>
  <c r="BT82" i="13"/>
  <c r="BT118" i="13"/>
  <c r="BT70" i="13"/>
  <c r="BT75" i="13"/>
  <c r="BT74" i="13"/>
  <c r="BT111" i="13"/>
  <c r="BT93" i="13"/>
  <c r="BT123" i="13"/>
  <c r="BT105" i="13"/>
  <c r="BT129" i="13"/>
  <c r="DD107" i="9"/>
  <c r="DD108" i="9"/>
  <c r="BP84" i="13"/>
  <c r="BP72" i="13"/>
  <c r="BP76" i="13"/>
  <c r="BP92" i="13"/>
  <c r="BP108" i="13"/>
  <c r="BP96" i="13"/>
  <c r="BP112" i="13"/>
  <c r="BP128" i="13"/>
  <c r="BP102" i="13"/>
  <c r="BP118" i="13"/>
  <c r="BP86" i="13"/>
  <c r="BP124" i="13"/>
  <c r="BP106" i="13"/>
  <c r="BP122" i="13"/>
  <c r="BP74" i="13"/>
  <c r="BP91" i="13"/>
  <c r="BP79" i="13"/>
  <c r="BP99" i="13"/>
  <c r="BP107" i="13"/>
  <c r="BP83" i="13"/>
  <c r="BP67" i="13"/>
  <c r="BP119" i="13"/>
  <c r="BP89" i="13"/>
  <c r="BP73" i="13"/>
  <c r="BP115" i="13"/>
  <c r="BP127" i="13"/>
  <c r="BP97" i="13"/>
  <c r="BP105" i="13"/>
  <c r="BP113" i="13"/>
  <c r="BP125" i="13"/>
  <c r="BP85" i="13"/>
  <c r="BP69" i="13"/>
  <c r="BP80" i="13"/>
  <c r="BP68" i="13"/>
  <c r="BP116" i="13"/>
  <c r="BP120" i="13"/>
  <c r="BP110" i="13"/>
  <c r="BP78" i="13"/>
  <c r="BP114" i="13"/>
  <c r="BP66" i="13"/>
  <c r="BP71" i="13"/>
  <c r="BP70" i="13"/>
  <c r="BP95" i="13"/>
  <c r="BP81" i="13"/>
  <c r="BP123" i="13"/>
  <c r="BP101" i="13"/>
  <c r="BP117" i="13"/>
  <c r="BP77" i="13"/>
  <c r="BP90" i="13"/>
  <c r="BP88" i="13"/>
  <c r="BP100" i="13"/>
  <c r="BP104" i="13"/>
  <c r="BP94" i="13"/>
  <c r="BP126" i="13"/>
  <c r="BP98" i="13"/>
  <c r="BP82" i="13"/>
  <c r="BP87" i="13"/>
  <c r="BP103" i="13"/>
  <c r="BP75" i="13"/>
  <c r="BP121" i="13"/>
  <c r="BP111" i="13"/>
  <c r="BP93" i="13"/>
  <c r="BP109" i="13"/>
  <c r="BP129" i="13"/>
  <c r="AV102" i="10"/>
  <c r="AV103" i="10"/>
  <c r="AV123" i="10"/>
  <c r="AV122" i="10"/>
  <c r="AV121" i="10"/>
  <c r="AV120" i="10"/>
  <c r="AV117" i="10"/>
  <c r="AV116" i="10"/>
  <c r="AV113" i="10"/>
  <c r="AV112" i="10"/>
  <c r="AV108" i="10"/>
  <c r="AV109" i="10"/>
  <c r="BR86" i="13"/>
  <c r="BR70" i="13"/>
  <c r="BR82" i="13"/>
  <c r="BR94" i="13"/>
  <c r="BR110" i="13"/>
  <c r="BR98" i="13"/>
  <c r="BR114" i="13"/>
  <c r="BR96" i="13"/>
  <c r="BR112" i="13"/>
  <c r="BR88" i="13"/>
  <c r="BR126" i="13"/>
  <c r="BR108" i="13"/>
  <c r="BR124" i="13"/>
  <c r="BR84" i="13"/>
  <c r="BR72" i="13"/>
  <c r="BR89" i="13"/>
  <c r="BR73" i="13"/>
  <c r="BR85" i="13"/>
  <c r="BR69" i="13"/>
  <c r="BR101" i="13"/>
  <c r="BR109" i="13"/>
  <c r="BR121" i="13"/>
  <c r="BR103" i="13"/>
  <c r="BR119" i="13"/>
  <c r="BR91" i="13"/>
  <c r="BR75" i="13"/>
  <c r="BR125" i="13"/>
  <c r="BR95" i="13"/>
  <c r="BR115" i="13"/>
  <c r="BR87" i="13"/>
  <c r="BR71" i="13"/>
  <c r="BR92" i="13"/>
  <c r="BR90" i="13"/>
  <c r="BR102" i="13"/>
  <c r="BR106" i="13"/>
  <c r="BR104" i="13"/>
  <c r="BR76" i="13"/>
  <c r="BR116" i="13"/>
  <c r="BR80" i="13"/>
  <c r="BR81" i="13"/>
  <c r="BR77" i="13"/>
  <c r="BR105" i="13"/>
  <c r="BR99" i="13"/>
  <c r="BR127" i="13"/>
  <c r="BR117" i="13"/>
  <c r="BR111" i="13"/>
  <c r="BR79" i="13"/>
  <c r="BR78" i="13"/>
  <c r="BR118" i="13"/>
  <c r="BR120" i="13"/>
  <c r="BR128" i="13"/>
  <c r="BR68" i="13"/>
  <c r="BR113" i="13"/>
  <c r="BR83" i="13"/>
  <c r="BR123" i="13"/>
  <c r="BR122" i="13"/>
  <c r="BR93" i="13"/>
  <c r="BR107" i="13"/>
  <c r="BR74" i="13"/>
  <c r="BR100" i="13"/>
  <c r="BR97" i="13"/>
  <c r="BR129" i="13"/>
  <c r="DB105" i="9"/>
  <c r="DB106" i="9"/>
  <c r="AV100" i="10"/>
  <c r="AV101" i="10"/>
  <c r="BJ78" i="13"/>
  <c r="BJ62" i="13"/>
  <c r="BJ74" i="13"/>
  <c r="BJ86" i="13"/>
  <c r="BJ102" i="13"/>
  <c r="BJ90" i="13"/>
  <c r="BJ106" i="13"/>
  <c r="BJ122" i="13"/>
  <c r="BJ96" i="13"/>
  <c r="BJ112" i="13"/>
  <c r="BJ80" i="13"/>
  <c r="BJ118" i="13"/>
  <c r="BJ92" i="13"/>
  <c r="BJ108" i="13"/>
  <c r="BJ124" i="13"/>
  <c r="BJ72" i="13"/>
  <c r="BJ85" i="13"/>
  <c r="BJ73" i="13"/>
  <c r="BJ68" i="13"/>
  <c r="BJ77" i="13"/>
  <c r="BJ61" i="13"/>
  <c r="BJ93" i="13"/>
  <c r="BJ101" i="13"/>
  <c r="BJ99" i="13"/>
  <c r="BJ115" i="13"/>
  <c r="BJ83" i="13"/>
  <c r="BJ67" i="13"/>
  <c r="BJ109" i="13"/>
  <c r="BJ117" i="13"/>
  <c r="BJ129" i="13"/>
  <c r="BJ91" i="13"/>
  <c r="BJ103" i="13"/>
  <c r="BJ119" i="13"/>
  <c r="BJ79" i="13"/>
  <c r="BJ63" i="13"/>
  <c r="BJ84" i="13"/>
  <c r="BJ82" i="13"/>
  <c r="BJ94" i="13"/>
  <c r="BJ98" i="13"/>
  <c r="BJ88" i="13"/>
  <c r="BJ120" i="13"/>
  <c r="BJ126" i="13"/>
  <c r="BJ116" i="13"/>
  <c r="BJ64" i="13"/>
  <c r="BJ65" i="13"/>
  <c r="BJ69" i="13"/>
  <c r="BJ97" i="13"/>
  <c r="BJ111" i="13"/>
  <c r="BJ75" i="13"/>
  <c r="BJ113" i="13"/>
  <c r="BJ87" i="13"/>
  <c r="BJ107" i="13"/>
  <c r="BJ71" i="13"/>
  <c r="BJ66" i="13"/>
  <c r="BJ110" i="13"/>
  <c r="BJ104" i="13"/>
  <c r="BJ100" i="13"/>
  <c r="BJ128" i="13"/>
  <c r="BJ60" i="13"/>
  <c r="BJ121" i="13"/>
  <c r="BJ105" i="13"/>
  <c r="BJ125" i="13"/>
  <c r="BJ123" i="13"/>
  <c r="BJ70" i="13"/>
  <c r="BJ114" i="13"/>
  <c r="BJ76" i="13"/>
  <c r="BJ81" i="13"/>
  <c r="BJ89" i="13"/>
  <c r="BJ127" i="13"/>
  <c r="BJ95" i="13"/>
  <c r="BH76" i="13"/>
  <c r="BH64" i="13"/>
  <c r="BH68" i="13"/>
  <c r="BH84" i="13"/>
  <c r="BH100" i="13"/>
  <c r="BH88" i="13"/>
  <c r="BH104" i="13"/>
  <c r="BH120" i="13"/>
  <c r="BH86" i="13"/>
  <c r="BH102" i="13"/>
  <c r="BH118" i="13"/>
  <c r="BH78" i="13"/>
  <c r="BH116" i="13"/>
  <c r="BH90" i="13"/>
  <c r="BH106" i="13"/>
  <c r="BH122" i="13"/>
  <c r="BH66" i="13"/>
  <c r="BH83" i="13"/>
  <c r="BH71" i="13"/>
  <c r="BH99" i="13"/>
  <c r="BH75" i="13"/>
  <c r="BH59" i="13"/>
  <c r="F59" i="13" s="1"/>
  <c r="D6" i="11" s="1"/>
  <c r="BH91" i="13"/>
  <c r="BH119" i="13"/>
  <c r="BH121" i="13"/>
  <c r="BH73" i="13"/>
  <c r="BH103" i="13"/>
  <c r="BH111" i="13"/>
  <c r="BH123" i="13"/>
  <c r="BH85" i="13"/>
  <c r="BH93" i="13"/>
  <c r="BH101" i="13"/>
  <c r="BH109" i="13"/>
  <c r="BH125" i="13"/>
  <c r="BH77" i="13"/>
  <c r="BH61" i="13"/>
  <c r="BH72" i="13"/>
  <c r="BH60" i="13"/>
  <c r="BH108" i="13"/>
  <c r="BH112" i="13"/>
  <c r="BH94" i="13"/>
  <c r="BH126" i="13"/>
  <c r="BH124" i="13"/>
  <c r="BH114" i="13"/>
  <c r="BH58" i="13"/>
  <c r="F58" i="13" s="1"/>
  <c r="D5" i="11" s="1"/>
  <c r="BH63" i="13"/>
  <c r="BH67" i="13"/>
  <c r="BH95" i="13"/>
  <c r="BH81" i="13"/>
  <c r="BH107" i="13"/>
  <c r="BH127" i="13"/>
  <c r="BH97" i="13"/>
  <c r="BH117" i="13"/>
  <c r="BH69" i="13"/>
  <c r="BH80" i="13"/>
  <c r="BH96" i="13"/>
  <c r="BH128" i="13"/>
  <c r="BH70" i="13"/>
  <c r="BH74" i="13"/>
  <c r="BH62" i="13"/>
  <c r="BH113" i="13"/>
  <c r="BH115" i="13"/>
  <c r="BH105" i="13"/>
  <c r="BH82" i="13"/>
  <c r="BH92" i="13"/>
  <c r="BH110" i="13"/>
  <c r="BH98" i="13"/>
  <c r="BH79" i="13"/>
  <c r="BH87" i="13"/>
  <c r="BH65" i="13"/>
  <c r="BH89" i="13"/>
  <c r="BH129" i="13"/>
  <c r="CV99" i="9"/>
  <c r="CV100" i="9"/>
  <c r="CF100" i="13"/>
  <c r="CF84" i="13"/>
  <c r="CF96" i="13"/>
  <c r="CF108" i="13"/>
  <c r="CF124" i="13"/>
  <c r="CF120" i="13"/>
  <c r="CF110" i="13"/>
  <c r="CF126" i="13"/>
  <c r="CF94" i="13"/>
  <c r="CF122" i="13"/>
  <c r="CF90" i="13"/>
  <c r="CF99" i="13"/>
  <c r="CF87" i="13"/>
  <c r="CF86" i="13"/>
  <c r="CF103" i="13"/>
  <c r="CF83" i="13"/>
  <c r="CF115" i="13"/>
  <c r="CF127" i="13"/>
  <c r="CF121" i="13"/>
  <c r="CF97" i="13"/>
  <c r="CF109" i="13"/>
  <c r="CF125" i="13"/>
  <c r="CF101" i="13"/>
  <c r="CF85" i="13"/>
  <c r="CF92" i="13"/>
  <c r="CF88" i="13"/>
  <c r="CF112" i="13"/>
  <c r="CF118" i="13"/>
  <c r="CF114" i="13"/>
  <c r="CF82" i="13"/>
  <c r="CF119" i="13"/>
  <c r="CF91" i="13"/>
  <c r="CF123" i="13"/>
  <c r="CF105" i="13"/>
  <c r="CF113" i="13"/>
  <c r="CF93" i="13"/>
  <c r="CF104" i="13"/>
  <c r="CF128" i="13"/>
  <c r="CF98" i="13"/>
  <c r="CF107" i="13"/>
  <c r="CF117" i="13"/>
  <c r="CF129" i="13"/>
  <c r="CF106" i="13"/>
  <c r="CF116" i="13"/>
  <c r="CF102" i="13"/>
  <c r="CF95" i="13"/>
  <c r="CF111" i="13"/>
  <c r="CF89" i="13"/>
  <c r="AV119" i="10"/>
  <c r="AV118" i="10"/>
  <c r="AV115" i="10"/>
  <c r="AV114" i="10"/>
  <c r="AV111" i="10"/>
  <c r="AV110" i="10"/>
  <c r="AV106" i="10"/>
  <c r="AV107" i="10"/>
  <c r="CZ103" i="9"/>
  <c r="CZ104" i="9"/>
  <c r="BL80" i="13"/>
  <c r="BL68" i="13"/>
  <c r="BL72" i="13"/>
  <c r="BL88" i="13"/>
  <c r="BL104" i="13"/>
  <c r="BL92" i="13"/>
  <c r="BL108" i="13"/>
  <c r="BL124" i="13"/>
  <c r="BL98" i="13"/>
  <c r="BL114" i="13"/>
  <c r="BL82" i="13"/>
  <c r="BL120" i="13"/>
  <c r="BL94" i="13"/>
  <c r="BL110" i="13"/>
  <c r="BL126" i="13"/>
  <c r="BL70" i="13"/>
  <c r="BL87" i="13"/>
  <c r="BL75" i="13"/>
  <c r="BL99" i="13"/>
  <c r="BL66" i="13"/>
  <c r="BL71" i="13"/>
  <c r="BL91" i="13"/>
  <c r="BL107" i="13"/>
  <c r="BL113" i="13"/>
  <c r="BL85" i="13"/>
  <c r="BL69" i="13"/>
  <c r="BL115" i="13"/>
  <c r="BL127" i="13"/>
  <c r="BL93" i="13"/>
  <c r="BL101" i="13"/>
  <c r="BL109" i="13"/>
  <c r="BL125" i="13"/>
  <c r="BL81" i="13"/>
  <c r="BL65" i="13"/>
  <c r="BL76" i="13"/>
  <c r="BL64" i="13"/>
  <c r="BL112" i="13"/>
  <c r="BL116" i="13"/>
  <c r="BL106" i="13"/>
  <c r="BL74" i="13"/>
  <c r="BL102" i="13"/>
  <c r="BL78" i="13"/>
  <c r="BL83" i="13"/>
  <c r="BL103" i="13"/>
  <c r="BL63" i="13"/>
  <c r="BL119" i="13"/>
  <c r="BL77" i="13"/>
  <c r="BL123" i="13"/>
  <c r="BL97" i="13"/>
  <c r="BL117" i="13"/>
  <c r="BL73" i="13"/>
  <c r="BL86" i="13"/>
  <c r="BL84" i="13"/>
  <c r="BL96" i="13"/>
  <c r="BL100" i="13"/>
  <c r="BL90" i="13"/>
  <c r="BL122" i="13"/>
  <c r="BL128" i="13"/>
  <c r="BL118" i="13"/>
  <c r="BL62" i="13"/>
  <c r="BL67" i="13"/>
  <c r="BL79" i="13"/>
  <c r="BL95" i="13"/>
  <c r="BL121" i="13"/>
  <c r="BL111" i="13"/>
  <c r="BL89" i="13"/>
  <c r="BL105" i="13"/>
  <c r="BL129" i="13"/>
  <c r="DU124" i="9"/>
  <c r="DU125" i="9"/>
  <c r="CG107" i="13"/>
  <c r="CG111" i="13"/>
  <c r="CG115" i="13"/>
  <c r="CG119" i="13"/>
  <c r="CG123" i="13"/>
  <c r="CG127" i="13"/>
  <c r="CG104" i="13"/>
  <c r="CG100" i="13"/>
  <c r="CG112" i="13"/>
  <c r="CG128" i="13"/>
  <c r="CG114" i="13"/>
  <c r="CG118" i="13"/>
  <c r="CG122" i="13"/>
  <c r="CG106" i="13"/>
  <c r="CG102" i="13"/>
  <c r="CG98" i="13"/>
  <c r="CG94" i="13"/>
  <c r="CG90" i="13"/>
  <c r="CG86" i="13"/>
  <c r="CG105" i="13"/>
  <c r="CG101" i="13"/>
  <c r="CG97" i="13"/>
  <c r="CG93" i="13"/>
  <c r="CG89" i="13"/>
  <c r="CG85" i="13"/>
  <c r="CG109" i="13"/>
  <c r="CG113" i="13"/>
  <c r="CG117" i="13"/>
  <c r="CG121" i="13"/>
  <c r="CG125" i="13"/>
  <c r="CG129" i="13"/>
  <c r="CG103" i="13"/>
  <c r="CG99" i="13"/>
  <c r="CG95" i="13"/>
  <c r="CG91" i="13"/>
  <c r="CG87" i="13"/>
  <c r="CG83" i="13"/>
  <c r="CG108" i="13"/>
  <c r="CG96" i="13"/>
  <c r="CG92" i="13"/>
  <c r="CG88" i="13"/>
  <c r="CG84" i="13"/>
  <c r="CG116" i="13"/>
  <c r="CG120" i="13"/>
  <c r="CG124" i="13"/>
  <c r="CG110" i="13"/>
  <c r="CG126" i="13"/>
  <c r="CE103" i="13"/>
  <c r="CE87" i="13"/>
  <c r="CE99" i="13"/>
  <c r="CE83" i="13"/>
  <c r="CE95" i="13"/>
  <c r="CE91" i="13"/>
  <c r="CE119" i="13"/>
  <c r="CE115" i="13"/>
  <c r="CE113" i="13"/>
  <c r="CE129" i="13"/>
  <c r="CE89" i="13"/>
  <c r="CE117" i="13"/>
  <c r="CE101" i="13"/>
  <c r="CE85" i="13"/>
  <c r="CE90" i="13"/>
  <c r="CE110" i="13"/>
  <c r="CE122" i="13"/>
  <c r="CE81" i="13"/>
  <c r="CE102" i="13"/>
  <c r="CE86" i="13"/>
  <c r="CE112" i="13"/>
  <c r="CE120" i="13"/>
  <c r="CE128" i="13"/>
  <c r="CE92" i="13"/>
  <c r="CE108" i="13"/>
  <c r="CE96" i="13"/>
  <c r="CE107" i="13"/>
  <c r="CE127" i="13"/>
  <c r="CE121" i="13"/>
  <c r="CE109" i="13"/>
  <c r="CE93" i="13"/>
  <c r="CE82" i="13"/>
  <c r="CE126" i="13"/>
  <c r="CE94" i="13"/>
  <c r="CE118" i="13"/>
  <c r="CE124" i="13"/>
  <c r="CE84" i="13"/>
  <c r="CE100" i="13"/>
  <c r="CE105" i="13"/>
  <c r="CE111" i="13"/>
  <c r="CE123" i="13"/>
  <c r="CE97" i="13"/>
  <c r="CE125" i="13"/>
  <c r="CE98" i="13"/>
  <c r="CE114" i="13"/>
  <c r="CE106" i="13"/>
  <c r="CE116" i="13"/>
  <c r="CE104" i="13"/>
  <c r="CE88" i="13"/>
  <c r="DS122" i="9"/>
  <c r="DS123" i="9"/>
  <c r="DR121" i="9"/>
  <c r="DR122" i="9"/>
  <c r="CD104" i="13"/>
  <c r="CD90" i="13"/>
  <c r="CD102" i="13"/>
  <c r="CD86" i="13"/>
  <c r="CD114" i="13"/>
  <c r="CD110" i="13"/>
  <c r="CD126" i="13"/>
  <c r="CD116" i="13"/>
  <c r="CD100" i="13"/>
  <c r="CD112" i="13"/>
  <c r="CD128" i="13"/>
  <c r="CD88" i="13"/>
  <c r="CD101" i="13"/>
  <c r="CD85" i="13"/>
  <c r="CD84" i="13"/>
  <c r="CD97" i="13"/>
  <c r="CD81" i="13"/>
  <c r="CD113" i="13"/>
  <c r="CD125" i="13"/>
  <c r="CD127" i="13"/>
  <c r="CD95" i="13"/>
  <c r="CD129" i="13"/>
  <c r="CD115" i="13"/>
  <c r="CD123" i="13"/>
  <c r="CD91" i="13"/>
  <c r="CD82" i="13"/>
  <c r="CD106" i="13"/>
  <c r="CD118" i="13"/>
  <c r="CD124" i="13"/>
  <c r="CD120" i="13"/>
  <c r="CD105" i="13"/>
  <c r="CD117" i="13"/>
  <c r="CD89" i="13"/>
  <c r="CD121" i="13"/>
  <c r="CD99" i="13"/>
  <c r="CD111" i="13"/>
  <c r="CD103" i="13"/>
  <c r="CD98" i="13"/>
  <c r="CD122" i="13"/>
  <c r="CD92" i="13"/>
  <c r="CD93" i="13"/>
  <c r="CD109" i="13"/>
  <c r="CD87" i="13"/>
  <c r="CD83" i="13"/>
  <c r="CD94" i="13"/>
  <c r="CD96" i="13"/>
  <c r="CD107" i="13"/>
  <c r="CD80" i="13"/>
  <c r="CD119" i="13"/>
  <c r="CD108" i="13"/>
  <c r="DN117" i="9"/>
  <c r="DN118" i="9"/>
  <c r="BZ100" i="13"/>
  <c r="BZ86" i="13"/>
  <c r="BZ98" i="13"/>
  <c r="BZ82" i="13"/>
  <c r="BZ110" i="13"/>
  <c r="BZ126" i="13"/>
  <c r="BZ114" i="13"/>
  <c r="BZ104" i="13"/>
  <c r="BZ120" i="13"/>
  <c r="BZ88" i="13"/>
  <c r="BZ116" i="13"/>
  <c r="BZ128" i="13"/>
  <c r="BZ84" i="13"/>
  <c r="BZ101" i="13"/>
  <c r="BZ89" i="13"/>
  <c r="BZ117" i="13"/>
  <c r="BZ93" i="13"/>
  <c r="BZ77" i="13"/>
  <c r="BZ109" i="13"/>
  <c r="BZ121" i="13"/>
  <c r="BZ107" i="13"/>
  <c r="BZ91" i="13"/>
  <c r="BZ125" i="13"/>
  <c r="BZ111" i="13"/>
  <c r="BZ119" i="13"/>
  <c r="BZ99" i="13"/>
  <c r="BZ87" i="13"/>
  <c r="BZ94" i="13"/>
  <c r="BZ90" i="13"/>
  <c r="BZ118" i="13"/>
  <c r="BZ122" i="13"/>
  <c r="BZ96" i="13"/>
  <c r="BZ124" i="13"/>
  <c r="BZ80" i="13"/>
  <c r="BZ81" i="13"/>
  <c r="BZ85" i="13"/>
  <c r="BZ113" i="13"/>
  <c r="BZ127" i="13"/>
  <c r="BZ129" i="13"/>
  <c r="BZ123" i="13"/>
  <c r="BZ79" i="13"/>
  <c r="BZ102" i="13"/>
  <c r="BZ112" i="13"/>
  <c r="BZ92" i="13"/>
  <c r="BZ76" i="13"/>
  <c r="BZ103" i="13"/>
  <c r="BZ115" i="13"/>
  <c r="BZ78" i="13"/>
  <c r="BZ108" i="13"/>
  <c r="BZ105" i="13"/>
  <c r="BZ95" i="13"/>
  <c r="BZ97" i="13"/>
  <c r="BZ83" i="13"/>
  <c r="BZ106" i="13"/>
  <c r="DJ113" i="9"/>
  <c r="DJ114" i="9"/>
  <c r="BV96" i="13"/>
  <c r="BV82" i="13"/>
  <c r="BV94" i="13"/>
  <c r="BV78" i="13"/>
  <c r="BV106" i="13"/>
  <c r="BV122" i="13"/>
  <c r="BV110" i="13"/>
  <c r="BV126" i="13"/>
  <c r="BV108" i="13"/>
  <c r="BV124" i="13"/>
  <c r="BV84" i="13"/>
  <c r="BV104" i="13"/>
  <c r="BV120" i="13"/>
  <c r="BV88" i="13"/>
  <c r="BV97" i="13"/>
  <c r="BV85" i="13"/>
  <c r="BV117" i="13"/>
  <c r="BV89" i="13"/>
  <c r="BV73" i="13"/>
  <c r="BV105" i="13"/>
  <c r="BV113" i="13"/>
  <c r="BV99" i="13"/>
  <c r="BV74" i="13"/>
  <c r="BV98" i="13"/>
  <c r="BV102" i="13"/>
  <c r="BV100" i="13"/>
  <c r="BV92" i="13"/>
  <c r="BV112" i="13"/>
  <c r="BV76" i="13"/>
  <c r="BV77" i="13"/>
  <c r="BV81" i="13"/>
  <c r="BV109" i="13"/>
  <c r="BV103" i="13"/>
  <c r="BV127" i="13"/>
  <c r="BV87" i="13"/>
  <c r="BV125" i="13"/>
  <c r="BV111" i="13"/>
  <c r="BV119" i="13"/>
  <c r="BV91" i="13"/>
  <c r="BV75" i="13"/>
  <c r="BV90" i="13"/>
  <c r="BV114" i="13"/>
  <c r="BV116" i="13"/>
  <c r="BV128" i="13"/>
  <c r="BV72" i="13"/>
  <c r="BV121" i="13"/>
  <c r="BV95" i="13"/>
  <c r="BV129" i="13"/>
  <c r="BV123" i="13"/>
  <c r="BV118" i="13"/>
  <c r="BV93" i="13"/>
  <c r="BV107" i="13"/>
  <c r="BV115" i="13"/>
  <c r="BV80" i="13"/>
  <c r="BV79" i="13"/>
  <c r="BV83" i="13"/>
  <c r="BV86" i="13"/>
  <c r="BV101" i="13"/>
  <c r="DF109" i="9"/>
  <c r="DF110" i="9"/>
  <c r="AV104" i="10"/>
  <c r="AV105" i="10"/>
  <c r="BN82" i="13"/>
  <c r="BN66" i="13"/>
  <c r="BN78" i="13"/>
  <c r="BN90" i="13"/>
  <c r="BN74" i="13"/>
  <c r="BN70" i="13"/>
  <c r="BN106" i="13"/>
  <c r="BN94" i="13"/>
  <c r="BN110" i="13"/>
  <c r="BN126" i="13"/>
  <c r="BN100" i="13"/>
  <c r="BN116" i="13"/>
  <c r="BN84" i="13"/>
  <c r="BN72" i="13"/>
  <c r="BN96" i="13"/>
  <c r="BN112" i="13"/>
  <c r="BN128" i="13"/>
  <c r="BN68" i="13"/>
  <c r="BN85" i="13"/>
  <c r="BN69" i="13"/>
  <c r="BN81" i="13"/>
  <c r="BN65" i="13"/>
  <c r="BN97" i="13"/>
  <c r="BN105" i="13"/>
  <c r="BN99" i="13"/>
  <c r="BN115" i="13"/>
  <c r="BN87" i="13"/>
  <c r="BN71" i="13"/>
  <c r="BN113" i="13"/>
  <c r="BN125" i="13"/>
  <c r="BN91" i="13"/>
  <c r="BN107" i="13"/>
  <c r="BN119" i="13"/>
  <c r="BN83" i="13"/>
  <c r="BN67" i="13"/>
  <c r="BN86" i="13"/>
  <c r="BN114" i="13"/>
  <c r="BN118" i="13"/>
  <c r="BN108" i="13"/>
  <c r="BN80" i="13"/>
  <c r="BN104" i="13"/>
  <c r="BN76" i="13"/>
  <c r="BN77" i="13"/>
  <c r="BN73" i="13"/>
  <c r="BN101" i="13"/>
  <c r="BN103" i="13"/>
  <c r="BN79" i="13"/>
  <c r="BN117" i="13"/>
  <c r="BN95" i="13"/>
  <c r="BN123" i="13"/>
  <c r="BN88" i="13"/>
  <c r="BN102" i="13"/>
  <c r="BN124" i="13"/>
  <c r="BN122" i="13"/>
  <c r="BN89" i="13"/>
  <c r="BN93" i="13"/>
  <c r="BN121" i="13"/>
  <c r="BN109" i="13"/>
  <c r="BN111" i="13"/>
  <c r="BN75" i="13"/>
  <c r="BN98" i="13"/>
  <c r="BN92" i="13"/>
  <c r="BN120" i="13"/>
  <c r="BN64" i="13"/>
  <c r="BN127" i="13"/>
  <c r="BN129" i="13"/>
  <c r="CX101" i="9"/>
  <c r="CX102" i="9"/>
  <c r="AV98" i="10"/>
  <c r="AV99" i="10"/>
  <c r="AO28" i="7"/>
  <c r="AU109" i="10"/>
  <c r="AS107" i="10"/>
  <c r="AV13" i="7"/>
  <c r="AU13" i="7"/>
  <c r="AS99" i="10"/>
  <c r="AV5" i="7"/>
  <c r="AU5" i="7"/>
  <c r="AS105" i="10"/>
  <c r="AV11" i="7"/>
  <c r="AU11" i="7"/>
  <c r="AS104" i="10"/>
  <c r="AV10" i="7"/>
  <c r="AU10" i="7"/>
  <c r="AV4" i="7"/>
  <c r="AS98" i="10"/>
  <c r="AW98" i="10" s="1"/>
  <c r="AU4" i="7"/>
  <c r="AS106" i="10"/>
  <c r="AV12" i="7"/>
  <c r="AU12" i="7"/>
  <c r="AT5" i="7"/>
  <c r="AT4" i="7"/>
  <c r="AU105" i="10"/>
  <c r="AU103" i="10"/>
  <c r="AU106" i="10"/>
  <c r="AS100" i="10"/>
  <c r="AV6" i="7"/>
  <c r="AU6" i="7"/>
  <c r="AS102" i="10"/>
  <c r="AV8" i="7"/>
  <c r="AU8" i="7"/>
  <c r="AS103" i="10"/>
  <c r="AV9" i="7"/>
  <c r="AU9" i="7"/>
  <c r="AS101" i="10"/>
  <c r="AV7" i="7"/>
  <c r="AU7" i="7"/>
  <c r="AT13" i="7"/>
  <c r="AT10" i="7"/>
  <c r="AT11" i="7"/>
  <c r="AT9" i="7"/>
  <c r="AU100" i="10"/>
  <c r="AU101" i="10"/>
  <c r="AT12" i="7"/>
  <c r="AV14" i="7"/>
  <c r="AS108" i="10"/>
  <c r="AU14" i="7"/>
  <c r="AU113" i="10"/>
  <c r="AU118" i="10"/>
  <c r="AT14" i="7"/>
  <c r="AU115" i="10"/>
  <c r="AU15" i="7"/>
  <c r="AS109" i="10"/>
  <c r="AV15" i="7"/>
  <c r="AU29" i="7"/>
  <c r="AV29" i="7"/>
  <c r="AS123" i="10"/>
  <c r="AW123" i="10" s="1"/>
  <c r="AT29" i="7"/>
  <c r="AT27" i="7"/>
  <c r="AU120" i="10"/>
  <c r="AS118" i="10"/>
  <c r="AU24" i="7"/>
  <c r="AV24" i="7"/>
  <c r="AU23" i="7"/>
  <c r="AV23" i="7"/>
  <c r="AS117" i="10"/>
  <c r="AT23" i="7"/>
  <c r="AS116" i="10"/>
  <c r="AU22" i="7"/>
  <c r="AV22" i="7"/>
  <c r="AT22" i="7"/>
  <c r="AU21" i="7"/>
  <c r="AV21" i="7"/>
  <c r="AS115" i="10"/>
  <c r="AT21" i="7"/>
  <c r="AS114" i="10"/>
  <c r="AU20" i="7"/>
  <c r="AV20" i="7"/>
  <c r="AU19" i="7"/>
  <c r="AV19" i="7"/>
  <c r="AS113" i="10"/>
  <c r="AT19" i="7"/>
  <c r="AS112" i="10"/>
  <c r="AU18" i="7"/>
  <c r="AV18" i="7"/>
  <c r="AU17" i="7"/>
  <c r="AV17" i="7"/>
  <c r="AS111" i="10"/>
  <c r="AS110" i="10"/>
  <c r="AU16" i="7"/>
  <c r="AV16" i="7"/>
  <c r="AU111" i="10"/>
  <c r="AU110" i="10"/>
  <c r="AU25" i="7"/>
  <c r="AS119" i="10"/>
  <c r="AV25" i="7"/>
  <c r="AT25" i="7"/>
  <c r="AS120" i="10"/>
  <c r="AU26" i="7"/>
  <c r="AV26" i="7"/>
  <c r="AT26" i="7"/>
  <c r="AU27" i="7"/>
  <c r="AS121" i="10"/>
  <c r="AV27" i="7"/>
  <c r="DH111" i="8"/>
  <c r="DH112" i="8"/>
  <c r="DF109" i="8"/>
  <c r="DF110" i="8"/>
  <c r="DP119" i="8"/>
  <c r="DP120" i="8"/>
  <c r="CZ104" i="8"/>
  <c r="BW81" i="12"/>
  <c r="BW73" i="12"/>
  <c r="BW80" i="12"/>
  <c r="BW77" i="12"/>
  <c r="BW76" i="12"/>
  <c r="BW128" i="12"/>
  <c r="BW120" i="12"/>
  <c r="BW112" i="12"/>
  <c r="BW108" i="12"/>
  <c r="BW104" i="12"/>
  <c r="BW96" i="12"/>
  <c r="BW92" i="12"/>
  <c r="BW88" i="12"/>
  <c r="BW84" i="12"/>
  <c r="BW126" i="12"/>
  <c r="BW118" i="12"/>
  <c r="BW110" i="12"/>
  <c r="BW102" i="12"/>
  <c r="BW94" i="12"/>
  <c r="BW90" i="12"/>
  <c r="BW86" i="12"/>
  <c r="BW82" i="12"/>
  <c r="BW129" i="12"/>
  <c r="BW125" i="12"/>
  <c r="BW121" i="12"/>
  <c r="BW117" i="12"/>
  <c r="BW113" i="12"/>
  <c r="BW109" i="12"/>
  <c r="BW105" i="12"/>
  <c r="BW101" i="12"/>
  <c r="BW97" i="12"/>
  <c r="BW93" i="12"/>
  <c r="BW89" i="12"/>
  <c r="BW127" i="12"/>
  <c r="BW123" i="12"/>
  <c r="BW119" i="12"/>
  <c r="BW115" i="12"/>
  <c r="BW111" i="12"/>
  <c r="BW107" i="12"/>
  <c r="BW103" i="12"/>
  <c r="BW99" i="12"/>
  <c r="BW95" i="12"/>
  <c r="BW91" i="12"/>
  <c r="BW87" i="12"/>
  <c r="BW83" i="12"/>
  <c r="BW79" i="12"/>
  <c r="BW78" i="12"/>
  <c r="BW75" i="12"/>
  <c r="BW124" i="12"/>
  <c r="BW116" i="12"/>
  <c r="BW100" i="12"/>
  <c r="BW122" i="12"/>
  <c r="BW114" i="12"/>
  <c r="BW106" i="12"/>
  <c r="BW98" i="12"/>
  <c r="BW85" i="12"/>
  <c r="P30" i="11"/>
  <c r="DL115" i="8"/>
  <c r="DL116" i="8"/>
  <c r="DD107" i="8"/>
  <c r="DD108" i="8"/>
  <c r="CV99" i="8"/>
  <c r="CV100" i="8"/>
  <c r="AX116" i="12"/>
  <c r="AX48" i="12"/>
  <c r="F48" i="12" s="1"/>
  <c r="C5" i="11" s="1"/>
  <c r="AX51" i="12"/>
  <c r="AX109" i="12"/>
  <c r="AX110" i="12"/>
  <c r="AX94" i="12"/>
  <c r="AX106" i="12"/>
  <c r="AX90" i="12"/>
  <c r="AX74" i="12"/>
  <c r="AX58" i="12"/>
  <c r="AX50" i="12"/>
  <c r="AX103" i="12"/>
  <c r="AX95" i="12"/>
  <c r="AX87" i="12"/>
  <c r="AX79" i="12"/>
  <c r="AX71" i="12"/>
  <c r="AX86" i="12"/>
  <c r="AX70" i="12"/>
  <c r="AX54" i="12"/>
  <c r="AX121" i="12"/>
  <c r="AX129" i="12"/>
  <c r="AX123" i="12"/>
  <c r="AX107" i="12"/>
  <c r="AX59" i="12"/>
  <c r="AX101" i="12"/>
  <c r="AX93" i="12"/>
  <c r="AX85" i="12"/>
  <c r="AX77" i="12"/>
  <c r="AX69" i="12"/>
  <c r="AX49" i="12"/>
  <c r="AX120" i="12"/>
  <c r="AX112" i="12"/>
  <c r="AX96" i="12"/>
  <c r="AX76" i="12"/>
  <c r="AX60" i="12"/>
  <c r="AX57" i="12"/>
  <c r="AX126" i="12"/>
  <c r="AX115" i="12"/>
  <c r="AX100" i="12"/>
  <c r="AX88" i="12"/>
  <c r="AX72" i="12"/>
  <c r="AX55" i="12"/>
  <c r="AX56" i="12"/>
  <c r="AX52" i="12"/>
  <c r="AX102" i="12"/>
  <c r="AX98" i="12"/>
  <c r="AX66" i="12"/>
  <c r="AX111" i="12"/>
  <c r="AX91" i="12"/>
  <c r="AX75" i="12"/>
  <c r="AX78" i="12"/>
  <c r="AX117" i="12"/>
  <c r="AX119" i="12"/>
  <c r="AX67" i="12"/>
  <c r="AX97" i="12"/>
  <c r="AX81" i="12"/>
  <c r="AX61" i="12"/>
  <c r="AX128" i="12"/>
  <c r="AX84" i="12"/>
  <c r="AX65" i="12"/>
  <c r="AX124" i="12"/>
  <c r="AX92" i="12"/>
  <c r="AX64" i="12"/>
  <c r="AX105" i="12"/>
  <c r="AX114" i="12"/>
  <c r="AX82" i="12"/>
  <c r="AX53" i="12"/>
  <c r="AX99" i="12"/>
  <c r="AX83" i="12"/>
  <c r="AX63" i="12"/>
  <c r="AX62" i="12"/>
  <c r="AX125" i="12"/>
  <c r="AX127" i="12"/>
  <c r="AX113" i="12"/>
  <c r="AX89" i="12"/>
  <c r="AX73" i="12"/>
  <c r="AX122" i="12"/>
  <c r="AX104" i="12"/>
  <c r="AX68" i="12"/>
  <c r="AX118" i="12"/>
  <c r="AX108" i="12"/>
  <c r="AX80" i="12"/>
  <c r="BV76" i="12"/>
  <c r="BV80" i="12"/>
  <c r="BV75" i="12"/>
  <c r="BV72" i="12"/>
  <c r="BV79" i="12"/>
  <c r="BV129" i="12"/>
  <c r="BV126" i="12"/>
  <c r="BV118" i="12"/>
  <c r="BV110" i="12"/>
  <c r="BV122" i="12"/>
  <c r="BV114" i="12"/>
  <c r="BV106" i="12"/>
  <c r="BV98" i="12"/>
  <c r="BV90" i="12"/>
  <c r="BV82" i="12"/>
  <c r="BV77" i="12"/>
  <c r="BV127" i="12"/>
  <c r="BV123" i="12"/>
  <c r="BV119" i="12"/>
  <c r="BV115" i="12"/>
  <c r="BV111" i="12"/>
  <c r="BV103" i="12"/>
  <c r="BV99" i="12"/>
  <c r="BV95" i="12"/>
  <c r="BV87" i="12"/>
  <c r="BV102" i="12"/>
  <c r="BV94" i="12"/>
  <c r="BV86" i="12"/>
  <c r="BV78" i="12"/>
  <c r="BV74" i="12"/>
  <c r="BV107" i="12"/>
  <c r="BV91" i="12"/>
  <c r="BV83" i="12"/>
  <c r="BV125" i="12"/>
  <c r="BV121" i="12"/>
  <c r="BV117" i="12"/>
  <c r="BV113" i="12"/>
  <c r="BV109" i="12"/>
  <c r="BV105" i="12"/>
  <c r="BV101" i="12"/>
  <c r="BV97" i="12"/>
  <c r="BV93" i="12"/>
  <c r="BV85" i="12"/>
  <c r="BV73" i="12"/>
  <c r="BV128" i="12"/>
  <c r="BV120" i="12"/>
  <c r="BV112" i="12"/>
  <c r="BV104" i="12"/>
  <c r="BV96" i="12"/>
  <c r="BV84" i="12"/>
  <c r="BV89" i="12"/>
  <c r="BV81" i="12"/>
  <c r="BV124" i="12"/>
  <c r="BV116" i="12"/>
  <c r="BV108" i="12"/>
  <c r="BV100" i="12"/>
  <c r="BV92" i="12"/>
  <c r="BV88" i="12"/>
  <c r="DT123" i="8"/>
  <c r="DT124" i="8"/>
  <c r="DU127" i="9"/>
  <c r="DT126" i="9"/>
  <c r="DS125" i="9"/>
  <c r="DR124" i="9"/>
  <c r="DP122" i="9"/>
  <c r="DO121" i="9"/>
  <c r="DL118" i="9"/>
  <c r="DK117" i="9"/>
  <c r="DQ123" i="9"/>
  <c r="DN120" i="9"/>
  <c r="DM119" i="9"/>
  <c r="DJ116" i="9"/>
  <c r="DI115" i="9"/>
  <c r="DF112" i="9"/>
  <c r="DE111" i="9"/>
  <c r="DC109" i="9"/>
  <c r="DB108" i="9"/>
  <c r="CY105" i="9"/>
  <c r="CX104" i="9"/>
  <c r="DH114" i="9"/>
  <c r="DG113" i="9"/>
  <c r="DD110" i="9"/>
  <c r="DA107" i="9"/>
  <c r="CZ106" i="9"/>
  <c r="CW103" i="9"/>
  <c r="CV102" i="9"/>
  <c r="CS99" i="9"/>
  <c r="CR98" i="9"/>
  <c r="CO95" i="9"/>
  <c r="CN94" i="9"/>
  <c r="CK91" i="9"/>
  <c r="CJ90" i="9"/>
  <c r="CG87" i="9"/>
  <c r="CF86" i="9"/>
  <c r="CC83" i="9"/>
  <c r="CB82" i="9"/>
  <c r="BY79" i="9"/>
  <c r="BX78" i="9"/>
  <c r="BU75" i="9"/>
  <c r="BT74" i="9"/>
  <c r="BQ71" i="9"/>
  <c r="BP70" i="9"/>
  <c r="CU101" i="9"/>
  <c r="CT100" i="9"/>
  <c r="CQ97" i="9"/>
  <c r="CP96" i="9"/>
  <c r="CM93" i="9"/>
  <c r="CL92" i="9"/>
  <c r="CI89" i="9"/>
  <c r="CH88" i="9"/>
  <c r="CE85" i="9"/>
  <c r="CD84" i="9"/>
  <c r="CA81" i="9"/>
  <c r="BZ80" i="9"/>
  <c r="BW77" i="9"/>
  <c r="BV76" i="9"/>
  <c r="BS73" i="9"/>
  <c r="BR72" i="9"/>
  <c r="BO69" i="9"/>
  <c r="BM67" i="9"/>
  <c r="BL66" i="9"/>
  <c r="BI63" i="9"/>
  <c r="BH62" i="9"/>
  <c r="BE59" i="9"/>
  <c r="BD58" i="9"/>
  <c r="BA55" i="9"/>
  <c r="AZ54" i="9"/>
  <c r="AW51" i="9"/>
  <c r="AV50" i="9"/>
  <c r="AS47" i="9"/>
  <c r="AR46" i="9"/>
  <c r="AO43" i="9"/>
  <c r="AN42" i="9"/>
  <c r="AK39" i="9"/>
  <c r="AJ38" i="9"/>
  <c r="AG35" i="9"/>
  <c r="AF34" i="9"/>
  <c r="AC31" i="9"/>
  <c r="AB30" i="9"/>
  <c r="Y27" i="9"/>
  <c r="X26" i="9"/>
  <c r="U23" i="9"/>
  <c r="T22" i="9"/>
  <c r="Q19" i="9"/>
  <c r="P18" i="9"/>
  <c r="M15" i="9"/>
  <c r="L14" i="9"/>
  <c r="I11" i="9"/>
  <c r="H10" i="9"/>
  <c r="BN68" i="9"/>
  <c r="BK65" i="9"/>
  <c r="BJ64" i="9"/>
  <c r="BG61" i="9"/>
  <c r="BF60" i="9"/>
  <c r="BC57" i="9"/>
  <c r="BB56" i="9"/>
  <c r="AY53" i="9"/>
  <c r="AX52" i="9"/>
  <c r="AU49" i="9"/>
  <c r="AT48" i="9"/>
  <c r="AQ45" i="9"/>
  <c r="AP44" i="9"/>
  <c r="AM41" i="9"/>
  <c r="AL40" i="9"/>
  <c r="AI37" i="9"/>
  <c r="AH36" i="9"/>
  <c r="AE33" i="9"/>
  <c r="AD32" i="9"/>
  <c r="AA29" i="9"/>
  <c r="Z28" i="9"/>
  <c r="W25" i="9"/>
  <c r="V24" i="9"/>
  <c r="S21" i="9"/>
  <c r="R20" i="9"/>
  <c r="O17" i="9"/>
  <c r="N16" i="9"/>
  <c r="K13" i="9"/>
  <c r="J12" i="9"/>
  <c r="E10" i="9"/>
  <c r="G9" i="9"/>
  <c r="F9" i="9" s="1"/>
  <c r="DT126" i="8"/>
  <c r="DS125" i="8"/>
  <c r="DR124" i="8"/>
  <c r="DQ123" i="8"/>
  <c r="DO121" i="8"/>
  <c r="DN120" i="8"/>
  <c r="DM119" i="8"/>
  <c r="DL118" i="8"/>
  <c r="DK117" i="8"/>
  <c r="DJ116" i="8"/>
  <c r="DI115" i="8"/>
  <c r="DH114" i="8"/>
  <c r="DG113" i="8"/>
  <c r="DF112" i="8"/>
  <c r="DE111" i="8"/>
  <c r="DD110" i="8"/>
  <c r="DP122" i="8"/>
  <c r="DC109" i="8"/>
  <c r="DA107" i="8"/>
  <c r="CY105" i="8"/>
  <c r="CW103" i="8"/>
  <c r="CU101" i="8"/>
  <c r="CS99" i="8"/>
  <c r="CQ97" i="8"/>
  <c r="DB108" i="8"/>
  <c r="CZ106" i="8"/>
  <c r="CX104" i="8"/>
  <c r="CV102" i="8"/>
  <c r="CT100" i="8"/>
  <c r="CR98" i="8"/>
  <c r="CP96" i="8"/>
  <c r="CO95" i="8"/>
  <c r="CN94" i="8"/>
  <c r="CM93" i="8"/>
  <c r="CL92" i="8"/>
  <c r="CK91" i="8"/>
  <c r="CJ90" i="8"/>
  <c r="CI89" i="8"/>
  <c r="CH88" i="8"/>
  <c r="CG87" i="8"/>
  <c r="CF86" i="8"/>
  <c r="CE85" i="8"/>
  <c r="CD84" i="8"/>
  <c r="CC83" i="8"/>
  <c r="CB82" i="8"/>
  <c r="CA81" i="8"/>
  <c r="BZ80" i="8"/>
  <c r="BY79" i="8"/>
  <c r="BX78" i="8"/>
  <c r="BW77" i="8"/>
  <c r="BV76" i="8"/>
  <c r="BU75" i="8"/>
  <c r="BT74" i="8"/>
  <c r="BS73" i="8"/>
  <c r="BR72" i="8"/>
  <c r="BQ71" i="8"/>
  <c r="BP70" i="8"/>
  <c r="BO69" i="8"/>
  <c r="BN68" i="8"/>
  <c r="BM67" i="8"/>
  <c r="BL66" i="8"/>
  <c r="BK65" i="8"/>
  <c r="BJ64" i="8"/>
  <c r="BH62" i="8"/>
  <c r="BF60" i="8"/>
  <c r="BI63" i="8"/>
  <c r="BG61" i="8"/>
  <c r="BE59" i="8"/>
  <c r="BC57" i="8"/>
  <c r="BA55" i="8"/>
  <c r="AY53" i="8"/>
  <c r="AW51" i="8"/>
  <c r="AU49" i="8"/>
  <c r="AS47" i="8"/>
  <c r="AQ45" i="8"/>
  <c r="AO43" i="8"/>
  <c r="AM41" i="8"/>
  <c r="AK39" i="8"/>
  <c r="AI37" i="8"/>
  <c r="AG35" i="8"/>
  <c r="AE33" i="8"/>
  <c r="AD32" i="8"/>
  <c r="AA29" i="8"/>
  <c r="Z28" i="8"/>
  <c r="W25" i="8"/>
  <c r="V24" i="8"/>
  <c r="S21" i="8"/>
  <c r="R20" i="8"/>
  <c r="O17" i="8"/>
  <c r="N16" i="8"/>
  <c r="K13" i="8"/>
  <c r="J12" i="8"/>
  <c r="E10" i="8"/>
  <c r="G9" i="8"/>
  <c r="F9" i="8" s="1"/>
  <c r="BD58" i="8"/>
  <c r="BB56" i="8"/>
  <c r="AZ54" i="8"/>
  <c r="AX52" i="8"/>
  <c r="AV50" i="8"/>
  <c r="AT48" i="8"/>
  <c r="AR46" i="8"/>
  <c r="AP44" i="8"/>
  <c r="AN42" i="8"/>
  <c r="AL40" i="8"/>
  <c r="AJ38" i="8"/>
  <c r="AH36" i="8"/>
  <c r="AF34" i="8"/>
  <c r="AC31" i="8"/>
  <c r="AB30" i="8"/>
  <c r="Y27" i="8"/>
  <c r="X26" i="8"/>
  <c r="U23" i="8"/>
  <c r="T22" i="8"/>
  <c r="Q19" i="8"/>
  <c r="P18" i="8"/>
  <c r="M15" i="8"/>
  <c r="L14" i="8"/>
  <c r="I11" i="8"/>
  <c r="H10" i="8"/>
  <c r="F52" i="12" l="1"/>
  <c r="C9" i="11" s="1"/>
  <c r="J9" i="11" s="1"/>
  <c r="AG9" i="11" s="1"/>
  <c r="F65" i="12"/>
  <c r="C22" i="11" s="1"/>
  <c r="F57" i="12"/>
  <c r="C14" i="11" s="1"/>
  <c r="R14" i="11" s="1"/>
  <c r="F59" i="12"/>
  <c r="C16" i="11" s="1"/>
  <c r="J16" i="11" s="1"/>
  <c r="F71" i="12"/>
  <c r="C28" i="11" s="1"/>
  <c r="J28" i="11" s="1"/>
  <c r="AW116" i="10"/>
  <c r="F53" i="12"/>
  <c r="C10" i="11" s="1"/>
  <c r="J10" i="11" s="1"/>
  <c r="F54" i="12"/>
  <c r="C11" i="11" s="1"/>
  <c r="J11" i="11" s="1"/>
  <c r="F49" i="12"/>
  <c r="C6" i="11" s="1"/>
  <c r="E6" i="11" s="1"/>
  <c r="F55" i="12"/>
  <c r="C12" i="11" s="1"/>
  <c r="AA22" i="11"/>
  <c r="BB22" i="11" s="1"/>
  <c r="F63" i="12"/>
  <c r="C20" i="11" s="1"/>
  <c r="R20" i="11" s="1"/>
  <c r="F67" i="12"/>
  <c r="C24" i="11" s="1"/>
  <c r="R24" i="11" s="1"/>
  <c r="F70" i="12"/>
  <c r="C27" i="11" s="1"/>
  <c r="AY28" i="11"/>
  <c r="AE29" i="11"/>
  <c r="AV29" i="11" s="1"/>
  <c r="AC8" i="11"/>
  <c r="AE8" i="11" s="1"/>
  <c r="AV8" i="11" s="1"/>
  <c r="AA8" i="11"/>
  <c r="BB8" i="11" s="1"/>
  <c r="AC10" i="11"/>
  <c r="AE10" i="11" s="1"/>
  <c r="AV10" i="11" s="1"/>
  <c r="AA10" i="11"/>
  <c r="BB10" i="11" s="1"/>
  <c r="AC14" i="11"/>
  <c r="AE14" i="11" s="1"/>
  <c r="AV14" i="11" s="1"/>
  <c r="AA14" i="11"/>
  <c r="BB14" i="11" s="1"/>
  <c r="AC6" i="11"/>
  <c r="AE6" i="11" s="1"/>
  <c r="AV6" i="11" s="1"/>
  <c r="AA6" i="11"/>
  <c r="BB6" i="11" s="1"/>
  <c r="AE22" i="11"/>
  <c r="AC16" i="11"/>
  <c r="AE16" i="11" s="1"/>
  <c r="AY16" i="11" s="1"/>
  <c r="AA16" i="11"/>
  <c r="BB16" i="11" s="1"/>
  <c r="AC26" i="11"/>
  <c r="AE26" i="11" s="1"/>
  <c r="AV26" i="11" s="1"/>
  <c r="AA26" i="11"/>
  <c r="BB26" i="11" s="1"/>
  <c r="AC18" i="11"/>
  <c r="AE18" i="11" s="1"/>
  <c r="AV18" i="11" s="1"/>
  <c r="AA18" i="11"/>
  <c r="BB18" i="11" s="1"/>
  <c r="AC12" i="11"/>
  <c r="AE12" i="11" s="1"/>
  <c r="AV12" i="11" s="1"/>
  <c r="AA12" i="11"/>
  <c r="BB12" i="11" s="1"/>
  <c r="AE21" i="11"/>
  <c r="AY21" i="11" s="1"/>
  <c r="AA29" i="11"/>
  <c r="BB29" i="11" s="1"/>
  <c r="AY29" i="11"/>
  <c r="AV27" i="11"/>
  <c r="AY27" i="11"/>
  <c r="AY20" i="11"/>
  <c r="AV20" i="11"/>
  <c r="AY25" i="11"/>
  <c r="AV25" i="11"/>
  <c r="AV23" i="11"/>
  <c r="AY23" i="11"/>
  <c r="AV19" i="11"/>
  <c r="AY19" i="11"/>
  <c r="AY17" i="11"/>
  <c r="AV17" i="11"/>
  <c r="AV24" i="11"/>
  <c r="AY24" i="11"/>
  <c r="AV30" i="11"/>
  <c r="AY30" i="11"/>
  <c r="E12" i="3"/>
  <c r="AP12" i="3" s="1"/>
  <c r="DU128" i="8"/>
  <c r="DX131" i="8"/>
  <c r="DW130" i="8"/>
  <c r="DV129" i="8"/>
  <c r="F73" i="12"/>
  <c r="C30" i="11" s="1"/>
  <c r="AW119" i="10"/>
  <c r="AW113" i="10"/>
  <c r="DX131" i="9"/>
  <c r="DW130" i="9"/>
  <c r="DY132" i="9"/>
  <c r="DV129" i="9"/>
  <c r="AW115" i="10"/>
  <c r="AW117" i="10"/>
  <c r="F83" i="13"/>
  <c r="D30" i="11" s="1"/>
  <c r="F58" i="12"/>
  <c r="C15" i="11" s="1"/>
  <c r="R15" i="11" s="1"/>
  <c r="F68" i="12"/>
  <c r="C25" i="11" s="1"/>
  <c r="J25" i="11" s="1"/>
  <c r="F62" i="12"/>
  <c r="C19" i="11" s="1"/>
  <c r="R19" i="11" s="1"/>
  <c r="F64" i="12"/>
  <c r="C21" i="11" s="1"/>
  <c r="F61" i="12"/>
  <c r="C18" i="11" s="1"/>
  <c r="J18" i="11" s="1"/>
  <c r="F66" i="12"/>
  <c r="C23" i="11" s="1"/>
  <c r="J23" i="11" s="1"/>
  <c r="F56" i="12"/>
  <c r="C13" i="11" s="1"/>
  <c r="J13" i="11" s="1"/>
  <c r="F60" i="12"/>
  <c r="C17" i="11" s="1"/>
  <c r="J17" i="11" s="1"/>
  <c r="F69" i="12"/>
  <c r="C26" i="11" s="1"/>
  <c r="R26" i="11" s="1"/>
  <c r="F50" i="12"/>
  <c r="C7" i="11" s="1"/>
  <c r="J7" i="11" s="1"/>
  <c r="F51" i="12"/>
  <c r="C8" i="11" s="1"/>
  <c r="R8" i="11" s="1"/>
  <c r="AW120" i="10"/>
  <c r="AW121" i="10"/>
  <c r="F92" i="12"/>
  <c r="F105" i="12"/>
  <c r="F94" i="12"/>
  <c r="F87" i="12"/>
  <c r="F99" i="12"/>
  <c r="F82" i="12"/>
  <c r="F98" i="12"/>
  <c r="F75" i="12"/>
  <c r="F76" i="12"/>
  <c r="F108" i="12"/>
  <c r="F89" i="12"/>
  <c r="F96" i="12"/>
  <c r="F85" i="12"/>
  <c r="F97" i="12"/>
  <c r="F83" i="12"/>
  <c r="F107" i="12"/>
  <c r="F78" i="12"/>
  <c r="F79" i="12"/>
  <c r="AW108" i="10"/>
  <c r="F60" i="13"/>
  <c r="D7" i="11" s="1"/>
  <c r="F61" i="13"/>
  <c r="D8" i="11" s="1"/>
  <c r="F88" i="12"/>
  <c r="F81" i="12"/>
  <c r="F104" i="12"/>
  <c r="F93" i="12"/>
  <c r="F109" i="12"/>
  <c r="F77" i="12"/>
  <c r="F90" i="12"/>
  <c r="F80" i="12"/>
  <c r="AW106" i="10"/>
  <c r="AW100" i="10"/>
  <c r="F65" i="13"/>
  <c r="D12" i="11" s="1"/>
  <c r="E12" i="11" s="1"/>
  <c r="F79" i="13"/>
  <c r="D26" i="11" s="1"/>
  <c r="F82" i="13"/>
  <c r="D29" i="11" s="1"/>
  <c r="F62" i="13"/>
  <c r="D9" i="11" s="1"/>
  <c r="F70" i="13"/>
  <c r="D17" i="11" s="1"/>
  <c r="F96" i="13"/>
  <c r="F69" i="13"/>
  <c r="D16" i="11" s="1"/>
  <c r="F97" i="13"/>
  <c r="F107" i="13"/>
  <c r="F95" i="13"/>
  <c r="F63" i="13"/>
  <c r="D10" i="11" s="1"/>
  <c r="F101" i="13"/>
  <c r="F85" i="13"/>
  <c r="F73" i="13"/>
  <c r="D20" i="11" s="1"/>
  <c r="K6" i="11"/>
  <c r="S6" i="11"/>
  <c r="F99" i="13"/>
  <c r="F90" i="13"/>
  <c r="F78" i="13"/>
  <c r="D25" i="11" s="1"/>
  <c r="F102" i="13"/>
  <c r="F88" i="13"/>
  <c r="F84" i="13"/>
  <c r="F64" i="13"/>
  <c r="D11" i="11" s="1"/>
  <c r="F89" i="13"/>
  <c r="F87" i="13"/>
  <c r="F98" i="13"/>
  <c r="F92" i="13"/>
  <c r="F105" i="13"/>
  <c r="F74" i="13"/>
  <c r="D21" i="11" s="1"/>
  <c r="F80" i="13"/>
  <c r="D27" i="11" s="1"/>
  <c r="E27" i="11" s="1"/>
  <c r="F81" i="13"/>
  <c r="D28" i="11" s="1"/>
  <c r="F67" i="13"/>
  <c r="D14" i="11" s="1"/>
  <c r="K5" i="11"/>
  <c r="S5" i="11"/>
  <c r="F94" i="13"/>
  <c r="F108" i="13"/>
  <c r="F72" i="13"/>
  <c r="D19" i="11" s="1"/>
  <c r="F77" i="13"/>
  <c r="D24" i="11" s="1"/>
  <c r="F109" i="13"/>
  <c r="F93" i="13"/>
  <c r="F103" i="13"/>
  <c r="F91" i="13"/>
  <c r="F75" i="13"/>
  <c r="D22" i="11" s="1"/>
  <c r="E22" i="11" s="1"/>
  <c r="F71" i="13"/>
  <c r="D18" i="11" s="1"/>
  <c r="F66" i="13"/>
  <c r="D13" i="11" s="1"/>
  <c r="F106" i="13"/>
  <c r="F86" i="13"/>
  <c r="F104" i="13"/>
  <c r="F100" i="13"/>
  <c r="F68" i="13"/>
  <c r="D15" i="11" s="1"/>
  <c r="F76" i="13"/>
  <c r="D23" i="11" s="1"/>
  <c r="F100" i="12"/>
  <c r="F84" i="12"/>
  <c r="F101" i="12"/>
  <c r="F91" i="12"/>
  <c r="F74" i="12"/>
  <c r="F86" i="12"/>
  <c r="F102" i="12"/>
  <c r="F95" i="12"/>
  <c r="F103" i="12"/>
  <c r="F106" i="12"/>
  <c r="F72" i="12"/>
  <c r="C29" i="11" s="1"/>
  <c r="R29" i="11" s="1"/>
  <c r="AW103" i="10"/>
  <c r="AW104" i="10"/>
  <c r="AW99" i="10"/>
  <c r="AW112" i="10"/>
  <c r="AW118" i="10"/>
  <c r="AW109" i="10"/>
  <c r="AW101" i="10"/>
  <c r="AW102" i="10"/>
  <c r="AW105" i="10"/>
  <c r="AW107" i="10"/>
  <c r="AW114" i="10"/>
  <c r="AW122" i="10"/>
  <c r="AW110" i="10"/>
  <c r="AW111" i="10"/>
  <c r="J22" i="11"/>
  <c r="R22" i="11"/>
  <c r="J12" i="11"/>
  <c r="R12" i="11"/>
  <c r="R6" i="11"/>
  <c r="R28" i="11"/>
  <c r="E5" i="11"/>
  <c r="R5" i="11"/>
  <c r="J5" i="11"/>
  <c r="J27" i="11"/>
  <c r="R27" i="11"/>
  <c r="R10" i="11"/>
  <c r="DU128" i="9"/>
  <c r="DT127" i="9"/>
  <c r="DP123" i="9"/>
  <c r="DM120" i="9"/>
  <c r="DL119" i="9"/>
  <c r="DI116" i="9"/>
  <c r="DH115" i="9"/>
  <c r="DS126" i="9"/>
  <c r="DR125" i="9"/>
  <c r="DQ124" i="9"/>
  <c r="DO122" i="9"/>
  <c r="DN121" i="9"/>
  <c r="DK118" i="9"/>
  <c r="DJ117" i="9"/>
  <c r="DG114" i="9"/>
  <c r="DF113" i="9"/>
  <c r="DC110" i="9"/>
  <c r="CZ107" i="9"/>
  <c r="CY106" i="9"/>
  <c r="CV103" i="9"/>
  <c r="CU102" i="9"/>
  <c r="DE112" i="9"/>
  <c r="DD111" i="9"/>
  <c r="DB109" i="9"/>
  <c r="DA108" i="9"/>
  <c r="CX105" i="9"/>
  <c r="CW104" i="9"/>
  <c r="CT101" i="9"/>
  <c r="CS100" i="9"/>
  <c r="CP97" i="9"/>
  <c r="CO96" i="9"/>
  <c r="CL93" i="9"/>
  <c r="CK92" i="9"/>
  <c r="CH89" i="9"/>
  <c r="CG88" i="9"/>
  <c r="CD85" i="9"/>
  <c r="CC84" i="9"/>
  <c r="BZ81" i="9"/>
  <c r="BY80" i="9"/>
  <c r="BV77" i="9"/>
  <c r="BU76" i="9"/>
  <c r="BR73" i="9"/>
  <c r="BQ72" i="9"/>
  <c r="BN69" i="9"/>
  <c r="CR99" i="9"/>
  <c r="CQ98" i="9"/>
  <c r="CN95" i="9"/>
  <c r="CM94" i="9"/>
  <c r="CJ91" i="9"/>
  <c r="CI90" i="9"/>
  <c r="CF87" i="9"/>
  <c r="CE86" i="9"/>
  <c r="CB83" i="9"/>
  <c r="CA82" i="9"/>
  <c r="BX79" i="9"/>
  <c r="BW78" i="9"/>
  <c r="BT75" i="9"/>
  <c r="BS74" i="9"/>
  <c r="BP71" i="9"/>
  <c r="BO70" i="9"/>
  <c r="BM68" i="9"/>
  <c r="BJ65" i="9"/>
  <c r="BI64" i="9"/>
  <c r="BF61" i="9"/>
  <c r="BE60" i="9"/>
  <c r="BB57" i="9"/>
  <c r="BA56" i="9"/>
  <c r="AX53" i="9"/>
  <c r="AW52" i="9"/>
  <c r="AT49" i="9"/>
  <c r="AS48" i="9"/>
  <c r="AP45" i="9"/>
  <c r="AO44" i="9"/>
  <c r="AL41" i="9"/>
  <c r="AK40" i="9"/>
  <c r="AH37" i="9"/>
  <c r="AG36" i="9"/>
  <c r="AD33" i="9"/>
  <c r="AC32" i="9"/>
  <c r="Z29" i="9"/>
  <c r="Y28" i="9"/>
  <c r="V25" i="9"/>
  <c r="U24" i="9"/>
  <c r="R21" i="9"/>
  <c r="Q20" i="9"/>
  <c r="N17" i="9"/>
  <c r="M16" i="9"/>
  <c r="J13" i="9"/>
  <c r="I12" i="9"/>
  <c r="E11" i="9"/>
  <c r="BL67" i="9"/>
  <c r="BK66" i="9"/>
  <c r="BH63" i="9"/>
  <c r="BG62" i="9"/>
  <c r="BD59" i="9"/>
  <c r="BC58" i="9"/>
  <c r="AZ55" i="9"/>
  <c r="AY54" i="9"/>
  <c r="AV51" i="9"/>
  <c r="AU50" i="9"/>
  <c r="AR47" i="9"/>
  <c r="AQ46" i="9"/>
  <c r="AN43" i="9"/>
  <c r="AM42" i="9"/>
  <c r="AJ39" i="9"/>
  <c r="AI38" i="9"/>
  <c r="AF35" i="9"/>
  <c r="AE34" i="9"/>
  <c r="AB31" i="9"/>
  <c r="AA30" i="9"/>
  <c r="X27" i="9"/>
  <c r="W26" i="9"/>
  <c r="T23" i="9"/>
  <c r="S22" i="9"/>
  <c r="P19" i="9"/>
  <c r="O18" i="9"/>
  <c r="L15" i="9"/>
  <c r="K14" i="9"/>
  <c r="H11" i="9"/>
  <c r="G10" i="9"/>
  <c r="F10" i="9" s="1"/>
  <c r="DT127" i="8"/>
  <c r="DP123" i="8"/>
  <c r="DO122" i="8"/>
  <c r="DS126" i="8"/>
  <c r="DR125" i="8"/>
  <c r="DQ124" i="8"/>
  <c r="DN121" i="8"/>
  <c r="DM120" i="8"/>
  <c r="DL119" i="8"/>
  <c r="DK118" i="8"/>
  <c r="DJ117" i="8"/>
  <c r="DI116" i="8"/>
  <c r="DH115" i="8"/>
  <c r="DG114" i="8"/>
  <c r="DF113" i="8"/>
  <c r="DE112" i="8"/>
  <c r="DD111" i="8"/>
  <c r="DC110" i="8"/>
  <c r="DA108" i="8"/>
  <c r="CY106" i="8"/>
  <c r="CW104" i="8"/>
  <c r="CU102" i="8"/>
  <c r="CS100" i="8"/>
  <c r="CQ98" i="8"/>
  <c r="CO96" i="8"/>
  <c r="CN95" i="8"/>
  <c r="CM94" i="8"/>
  <c r="CL93" i="8"/>
  <c r="CK92" i="8"/>
  <c r="CJ91" i="8"/>
  <c r="CI90" i="8"/>
  <c r="CH89" i="8"/>
  <c r="CG88" i="8"/>
  <c r="CF87" i="8"/>
  <c r="CE86" i="8"/>
  <c r="CD85" i="8"/>
  <c r="CC84" i="8"/>
  <c r="DB109" i="8"/>
  <c r="CZ107" i="8"/>
  <c r="CX105" i="8"/>
  <c r="CV103" i="8"/>
  <c r="CT101" i="8"/>
  <c r="CR99" i="8"/>
  <c r="CP97" i="8"/>
  <c r="BH63" i="8"/>
  <c r="BF61" i="8"/>
  <c r="BD59" i="8"/>
  <c r="CB83" i="8"/>
  <c r="CA82" i="8"/>
  <c r="BZ81" i="8"/>
  <c r="BY80" i="8"/>
  <c r="BX79" i="8"/>
  <c r="BW78" i="8"/>
  <c r="BV77" i="8"/>
  <c r="BU76" i="8"/>
  <c r="BT75" i="8"/>
  <c r="BS74" i="8"/>
  <c r="BR73" i="8"/>
  <c r="BQ72" i="8"/>
  <c r="BP71" i="8"/>
  <c r="BO70" i="8"/>
  <c r="BN69" i="8"/>
  <c r="BM68" i="8"/>
  <c r="BL67" i="8"/>
  <c r="BK66" i="8"/>
  <c r="BJ65" i="8"/>
  <c r="BI64" i="8"/>
  <c r="BG62" i="8"/>
  <c r="BE60" i="8"/>
  <c r="BC58" i="8"/>
  <c r="BA56" i="8"/>
  <c r="AY54" i="8"/>
  <c r="AW52" i="8"/>
  <c r="AU50" i="8"/>
  <c r="AS48" i="8"/>
  <c r="AQ46" i="8"/>
  <c r="AO44" i="8"/>
  <c r="AM42" i="8"/>
  <c r="AK40" i="8"/>
  <c r="AI38" i="8"/>
  <c r="AG36" i="8"/>
  <c r="AE34" i="8"/>
  <c r="AB31" i="8"/>
  <c r="AA30" i="8"/>
  <c r="X27" i="8"/>
  <c r="W26" i="8"/>
  <c r="T23" i="8"/>
  <c r="S22" i="8"/>
  <c r="P19" i="8"/>
  <c r="O18" i="8"/>
  <c r="L15" i="8"/>
  <c r="K14" i="8"/>
  <c r="H11" i="8"/>
  <c r="G10" i="8"/>
  <c r="F10" i="8" s="1"/>
  <c r="BB57" i="8"/>
  <c r="AZ55" i="8"/>
  <c r="AX53" i="8"/>
  <c r="AV51" i="8"/>
  <c r="AT49" i="8"/>
  <c r="AR47" i="8"/>
  <c r="AP45" i="8"/>
  <c r="AN43" i="8"/>
  <c r="AL41" i="8"/>
  <c r="AJ39" i="8"/>
  <c r="AH37" i="8"/>
  <c r="AF35" i="8"/>
  <c r="AD33" i="8"/>
  <c r="AC32" i="8"/>
  <c r="Z29" i="8"/>
  <c r="Y28" i="8"/>
  <c r="V25" i="8"/>
  <c r="U24" i="8"/>
  <c r="R21" i="8"/>
  <c r="Q20" i="8"/>
  <c r="N17" i="8"/>
  <c r="M16" i="8"/>
  <c r="J13" i="8"/>
  <c r="I12" i="8"/>
  <c r="E11" i="8"/>
  <c r="AC31" i="3"/>
  <c r="AC32" i="3"/>
  <c r="AF32" i="3"/>
  <c r="V31" i="3"/>
  <c r="V32" i="3"/>
  <c r="AC69" i="3" l="1"/>
  <c r="AC70" i="3"/>
  <c r="AF70" i="3"/>
  <c r="E7" i="11"/>
  <c r="E9" i="11"/>
  <c r="R9" i="11"/>
  <c r="AY102" i="10" s="1"/>
  <c r="J14" i="11"/>
  <c r="E17" i="3" s="1"/>
  <c r="E16" i="11"/>
  <c r="R16" i="11"/>
  <c r="R11" i="11"/>
  <c r="AY104" i="10" s="1"/>
  <c r="J6" i="11"/>
  <c r="AG6" i="11" s="1"/>
  <c r="E28" i="11"/>
  <c r="E24" i="11"/>
  <c r="J24" i="11"/>
  <c r="E27" i="3" s="1"/>
  <c r="E20" i="11"/>
  <c r="J20" i="11"/>
  <c r="AG20" i="11" s="1"/>
  <c r="E21" i="11"/>
  <c r="R21" i="11"/>
  <c r="AY115" i="10" s="1"/>
  <c r="J21" i="11"/>
  <c r="AG21" i="11" s="1"/>
  <c r="AK21" i="11" s="1"/>
  <c r="AO21" i="11" s="1"/>
  <c r="R17" i="11"/>
  <c r="AY26" i="11"/>
  <c r="J15" i="11"/>
  <c r="E18" i="3" s="1"/>
  <c r="AP18" i="3" s="1"/>
  <c r="AY18" i="11"/>
  <c r="AV16" i="11"/>
  <c r="AV21" i="11"/>
  <c r="AV22" i="11"/>
  <c r="AY22" i="11"/>
  <c r="AK9" i="11"/>
  <c r="AO9" i="11" s="1"/>
  <c r="R23" i="11"/>
  <c r="AY117" i="10" s="1"/>
  <c r="J26" i="11"/>
  <c r="AG26" i="11" s="1"/>
  <c r="T5" i="11"/>
  <c r="R18" i="11"/>
  <c r="AY111" i="10" s="1"/>
  <c r="R13" i="11"/>
  <c r="AY106" i="10" s="1"/>
  <c r="J8" i="11"/>
  <c r="E11" i="3" s="1"/>
  <c r="AP11" i="3" s="1"/>
  <c r="J19" i="11"/>
  <c r="E22" i="3" s="1"/>
  <c r="E25" i="11"/>
  <c r="R7" i="11"/>
  <c r="AY101" i="10" s="1"/>
  <c r="AY114" i="10"/>
  <c r="R25" i="11"/>
  <c r="AY118" i="10" s="1"/>
  <c r="E16" i="3"/>
  <c r="AP16" i="3" s="1"/>
  <c r="AG13" i="11"/>
  <c r="E10" i="3"/>
  <c r="AP10" i="3" s="1"/>
  <c r="AG7" i="11"/>
  <c r="E26" i="3"/>
  <c r="AG23" i="11"/>
  <c r="E28" i="3"/>
  <c r="AG25" i="11"/>
  <c r="E21" i="3"/>
  <c r="AG18" i="11"/>
  <c r="E13" i="3"/>
  <c r="AP13" i="3" s="1"/>
  <c r="AG10" i="11"/>
  <c r="E30" i="3"/>
  <c r="AG27" i="11"/>
  <c r="E14" i="3"/>
  <c r="AP14" i="3" s="1"/>
  <c r="AG11" i="11"/>
  <c r="E8" i="3"/>
  <c r="AG5" i="11"/>
  <c r="E31" i="3"/>
  <c r="X31" i="3" s="1"/>
  <c r="AG28" i="11"/>
  <c r="E8" i="11"/>
  <c r="E19" i="3"/>
  <c r="AP19" i="3" s="1"/>
  <c r="AG16" i="11"/>
  <c r="E13" i="11"/>
  <c r="E19" i="11"/>
  <c r="F8" i="3"/>
  <c r="AQ8" i="3" s="1"/>
  <c r="AH5" i="11"/>
  <c r="AL5" i="11" s="1"/>
  <c r="AP5" i="11" s="1"/>
  <c r="F9" i="3"/>
  <c r="AQ9" i="3" s="1"/>
  <c r="AH6" i="11"/>
  <c r="AL6" i="11" s="1"/>
  <c r="AP6" i="11" s="1"/>
  <c r="S7" i="11"/>
  <c r="E20" i="3"/>
  <c r="AG17" i="11"/>
  <c r="E15" i="3"/>
  <c r="AP15" i="3" s="1"/>
  <c r="AG12" i="11"/>
  <c r="E25" i="3"/>
  <c r="AG22" i="11"/>
  <c r="E18" i="11"/>
  <c r="DU129" i="8"/>
  <c r="DW131" i="8"/>
  <c r="DV130" i="8"/>
  <c r="DX132" i="8"/>
  <c r="DX132" i="9"/>
  <c r="DW131" i="9"/>
  <c r="DY133" i="9"/>
  <c r="DV130" i="9"/>
  <c r="E17" i="11"/>
  <c r="BJ151" i="3"/>
  <c r="V69" i="3"/>
  <c r="BO32" i="3" s="1"/>
  <c r="V70" i="3"/>
  <c r="BO33" i="3" s="1"/>
  <c r="BJ150" i="3"/>
  <c r="E29" i="11"/>
  <c r="K7" i="11"/>
  <c r="K8" i="11"/>
  <c r="S8" i="11"/>
  <c r="J29" i="11"/>
  <c r="S23" i="11"/>
  <c r="K23" i="11"/>
  <c r="S13" i="11"/>
  <c r="K13" i="11"/>
  <c r="S22" i="11"/>
  <c r="T22" i="11" s="1"/>
  <c r="K22" i="11"/>
  <c r="S19" i="11"/>
  <c r="T19" i="11" s="1"/>
  <c r="K19" i="11"/>
  <c r="S28" i="11"/>
  <c r="T28" i="11" s="1"/>
  <c r="K28" i="11"/>
  <c r="S21" i="11"/>
  <c r="K21" i="11"/>
  <c r="E23" i="11"/>
  <c r="S11" i="11"/>
  <c r="K11" i="11"/>
  <c r="S25" i="11"/>
  <c r="K25" i="11"/>
  <c r="K30" i="11"/>
  <c r="S30" i="11"/>
  <c r="AZ99" i="10"/>
  <c r="S20" i="11"/>
  <c r="K20" i="11"/>
  <c r="S9" i="11"/>
  <c r="K9" i="11"/>
  <c r="S26" i="11"/>
  <c r="T26" i="11" s="1"/>
  <c r="K26" i="11"/>
  <c r="E26" i="11"/>
  <c r="S15" i="11"/>
  <c r="T15" i="11" s="1"/>
  <c r="K15" i="11"/>
  <c r="S18" i="11"/>
  <c r="K18" i="11"/>
  <c r="S24" i="11"/>
  <c r="T24" i="11" s="1"/>
  <c r="K24" i="11"/>
  <c r="S14" i="11"/>
  <c r="T14" i="11" s="1"/>
  <c r="K14" i="11"/>
  <c r="S27" i="11"/>
  <c r="T27" i="11" s="1"/>
  <c r="K27" i="11"/>
  <c r="E15" i="11"/>
  <c r="S10" i="11"/>
  <c r="T10" i="11" s="1"/>
  <c r="K10" i="11"/>
  <c r="S16" i="11"/>
  <c r="K16" i="11"/>
  <c r="S17" i="11"/>
  <c r="K17" i="11"/>
  <c r="S29" i="11"/>
  <c r="K29" i="11"/>
  <c r="S12" i="11"/>
  <c r="K12" i="11"/>
  <c r="E11" i="11"/>
  <c r="E10" i="11"/>
  <c r="E14" i="11"/>
  <c r="T6" i="11"/>
  <c r="AY99" i="10"/>
  <c r="AY108" i="10"/>
  <c r="AY109" i="10"/>
  <c r="AY113" i="10"/>
  <c r="AY120" i="10"/>
  <c r="AY121" i="10"/>
  <c r="J30" i="11"/>
  <c r="E30" i="11"/>
  <c r="R30" i="11"/>
  <c r="AY122" i="10"/>
  <c r="DT128" i="9"/>
  <c r="DS127" i="9"/>
  <c r="DU129" i="9"/>
  <c r="DR126" i="9"/>
  <c r="DQ125" i="9"/>
  <c r="DP124" i="9"/>
  <c r="DN122" i="9"/>
  <c r="DM121" i="9"/>
  <c r="DJ118" i="9"/>
  <c r="DI117" i="9"/>
  <c r="DO123" i="9"/>
  <c r="DL120" i="9"/>
  <c r="DK119" i="9"/>
  <c r="DH116" i="9"/>
  <c r="DG115" i="9"/>
  <c r="DD112" i="9"/>
  <c r="DC111" i="9"/>
  <c r="DA109" i="9"/>
  <c r="CZ108" i="9"/>
  <c r="CW105" i="9"/>
  <c r="CV104" i="9"/>
  <c r="DF114" i="9"/>
  <c r="DE113" i="9"/>
  <c r="DB110" i="9"/>
  <c r="CY107" i="9"/>
  <c r="CX106" i="9"/>
  <c r="CU103" i="9"/>
  <c r="CT102" i="9"/>
  <c r="CQ99" i="9"/>
  <c r="CP98" i="9"/>
  <c r="CM95" i="9"/>
  <c r="CL94" i="9"/>
  <c r="CI91" i="9"/>
  <c r="CH90" i="9"/>
  <c r="CE87" i="9"/>
  <c r="CD86" i="9"/>
  <c r="CA83" i="9"/>
  <c r="BZ82" i="9"/>
  <c r="BW79" i="9"/>
  <c r="BV78" i="9"/>
  <c r="BS75" i="9"/>
  <c r="BR74" i="9"/>
  <c r="BO71" i="9"/>
  <c r="BN70" i="9"/>
  <c r="CS101" i="9"/>
  <c r="CR100" i="9"/>
  <c r="CO97" i="9"/>
  <c r="CN96" i="9"/>
  <c r="CK93" i="9"/>
  <c r="CJ92" i="9"/>
  <c r="CG89" i="9"/>
  <c r="CF88" i="9"/>
  <c r="CC85" i="9"/>
  <c r="CB84" i="9"/>
  <c r="BY81" i="9"/>
  <c r="BX80" i="9"/>
  <c r="BU77" i="9"/>
  <c r="BT76" i="9"/>
  <c r="BQ73" i="9"/>
  <c r="BP72" i="9"/>
  <c r="BM69" i="9"/>
  <c r="BK67" i="9"/>
  <c r="BJ66" i="9"/>
  <c r="BG63" i="9"/>
  <c r="BF62" i="9"/>
  <c r="BC59" i="9"/>
  <c r="BB58" i="9"/>
  <c r="AY55" i="9"/>
  <c r="AX54" i="9"/>
  <c r="AU51" i="9"/>
  <c r="AT50" i="9"/>
  <c r="AQ47" i="9"/>
  <c r="AP46" i="9"/>
  <c r="AM43" i="9"/>
  <c r="AL42" i="9"/>
  <c r="AI39" i="9"/>
  <c r="AH38" i="9"/>
  <c r="AE35" i="9"/>
  <c r="AD34" i="9"/>
  <c r="AA31" i="9"/>
  <c r="Z30" i="9"/>
  <c r="W27" i="9"/>
  <c r="V26" i="9"/>
  <c r="S23" i="9"/>
  <c r="R22" i="9"/>
  <c r="O19" i="9"/>
  <c r="N18" i="9"/>
  <c r="K15" i="9"/>
  <c r="J14" i="9"/>
  <c r="E12" i="9"/>
  <c r="G11" i="9"/>
  <c r="F11" i="9" s="1"/>
  <c r="BL68" i="9"/>
  <c r="BI65" i="9"/>
  <c r="BH64" i="9"/>
  <c r="BE61" i="9"/>
  <c r="BD60" i="9"/>
  <c r="BA57" i="9"/>
  <c r="AZ56" i="9"/>
  <c r="AW53" i="9"/>
  <c r="AV52" i="9"/>
  <c r="AS49" i="9"/>
  <c r="AR48" i="9"/>
  <c r="AO45" i="9"/>
  <c r="AN44" i="9"/>
  <c r="AK41" i="9"/>
  <c r="AJ40" i="9"/>
  <c r="AG37" i="9"/>
  <c r="AF36" i="9"/>
  <c r="AC33" i="9"/>
  <c r="AB32" i="9"/>
  <c r="Y29" i="9"/>
  <c r="X28" i="9"/>
  <c r="U25" i="9"/>
  <c r="T24" i="9"/>
  <c r="Q21" i="9"/>
  <c r="P20" i="9"/>
  <c r="M17" i="9"/>
  <c r="L16" i="9"/>
  <c r="I13" i="9"/>
  <c r="H12" i="9"/>
  <c r="DR126" i="8"/>
  <c r="DQ125" i="8"/>
  <c r="DP124" i="8"/>
  <c r="DT128" i="8"/>
  <c r="DS127" i="8"/>
  <c r="DO123" i="8"/>
  <c r="DN122" i="8"/>
  <c r="DM121" i="8"/>
  <c r="DL120" i="8"/>
  <c r="DK119" i="8"/>
  <c r="DJ118" i="8"/>
  <c r="DI117" i="8"/>
  <c r="DH116" i="8"/>
  <c r="DG115" i="8"/>
  <c r="DF114" i="8"/>
  <c r="DE113" i="8"/>
  <c r="DD112" i="8"/>
  <c r="DC111" i="8"/>
  <c r="DB110" i="8"/>
  <c r="DA109" i="8"/>
  <c r="CY107" i="8"/>
  <c r="CW105" i="8"/>
  <c r="CU103" i="8"/>
  <c r="CS101" i="8"/>
  <c r="CQ99" i="8"/>
  <c r="CO97" i="8"/>
  <c r="CZ108" i="8"/>
  <c r="CX106" i="8"/>
  <c r="CV104" i="8"/>
  <c r="CT102" i="8"/>
  <c r="CR100" i="8"/>
  <c r="CP98" i="8"/>
  <c r="CN96" i="8"/>
  <c r="CM95" i="8"/>
  <c r="CL94" i="8"/>
  <c r="CK93" i="8"/>
  <c r="CJ92" i="8"/>
  <c r="CI91" i="8"/>
  <c r="CH90" i="8"/>
  <c r="CG89" i="8"/>
  <c r="CF88" i="8"/>
  <c r="CE87" i="8"/>
  <c r="CD86" i="8"/>
  <c r="CC85" i="8"/>
  <c r="CB84" i="8"/>
  <c r="CA83" i="8"/>
  <c r="BZ82" i="8"/>
  <c r="BY81" i="8"/>
  <c r="BX80" i="8"/>
  <c r="BW79" i="8"/>
  <c r="BV78" i="8"/>
  <c r="BU77" i="8"/>
  <c r="BT76" i="8"/>
  <c r="BS75" i="8"/>
  <c r="BR74" i="8"/>
  <c r="BQ73" i="8"/>
  <c r="BP72" i="8"/>
  <c r="BO71" i="8"/>
  <c r="BN70" i="8"/>
  <c r="BM69" i="8"/>
  <c r="BL68" i="8"/>
  <c r="BK67" i="8"/>
  <c r="BJ66" i="8"/>
  <c r="BI65" i="8"/>
  <c r="BH64" i="8"/>
  <c r="BF62" i="8"/>
  <c r="BD60" i="8"/>
  <c r="BG63" i="8"/>
  <c r="BE61" i="8"/>
  <c r="BC59" i="8"/>
  <c r="BA57" i="8"/>
  <c r="AY55" i="8"/>
  <c r="AW53" i="8"/>
  <c r="AU51" i="8"/>
  <c r="AS49" i="8"/>
  <c r="AQ47" i="8"/>
  <c r="AO45" i="8"/>
  <c r="AM43" i="8"/>
  <c r="AK41" i="8"/>
  <c r="AI39" i="8"/>
  <c r="AG37" i="8"/>
  <c r="AE35" i="8"/>
  <c r="AC33" i="8"/>
  <c r="AB32" i="8"/>
  <c r="Y29" i="8"/>
  <c r="X28" i="8"/>
  <c r="U25" i="8"/>
  <c r="T24" i="8"/>
  <c r="Q21" i="8"/>
  <c r="P20" i="8"/>
  <c r="M17" i="8"/>
  <c r="L16" i="8"/>
  <c r="I13" i="8"/>
  <c r="H12" i="8"/>
  <c r="BB58" i="8"/>
  <c r="AZ56" i="8"/>
  <c r="AX54" i="8"/>
  <c r="AV52" i="8"/>
  <c r="AT50" i="8"/>
  <c r="AR48" i="8"/>
  <c r="AP46" i="8"/>
  <c r="AN44" i="8"/>
  <c r="AL42" i="8"/>
  <c r="AJ40" i="8"/>
  <c r="AH38" i="8"/>
  <c r="AF36" i="8"/>
  <c r="AD34" i="8"/>
  <c r="AA31" i="8"/>
  <c r="Z30" i="8"/>
  <c r="W27" i="8"/>
  <c r="V26" i="8"/>
  <c r="S23" i="8"/>
  <c r="R22" i="8"/>
  <c r="O19" i="8"/>
  <c r="N18" i="8"/>
  <c r="K15" i="8"/>
  <c r="J14" i="8"/>
  <c r="E12" i="8"/>
  <c r="G11" i="8"/>
  <c r="F11" i="8" s="1"/>
  <c r="AN32" i="3"/>
  <c r="AN31" i="3"/>
  <c r="AO31" i="3"/>
  <c r="E24" i="3" l="1"/>
  <c r="E23" i="3"/>
  <c r="AY103" i="10"/>
  <c r="AG14" i="11"/>
  <c r="AK14" i="11" s="1"/>
  <c r="AO14" i="11" s="1"/>
  <c r="E9" i="3"/>
  <c r="AP9" i="3" s="1"/>
  <c r="AY105" i="10"/>
  <c r="AY110" i="10"/>
  <c r="T11" i="11"/>
  <c r="BA104" i="10" s="1"/>
  <c r="AG24" i="11"/>
  <c r="AG15" i="11"/>
  <c r="AK15" i="11" s="1"/>
  <c r="AO15" i="11" s="1"/>
  <c r="T21" i="11"/>
  <c r="BA115" i="10" s="1"/>
  <c r="T18" i="11"/>
  <c r="BA112" i="10" s="1"/>
  <c r="BA99" i="10"/>
  <c r="AG19" i="11"/>
  <c r="AK19" i="11" s="1"/>
  <c r="AO19" i="11" s="1"/>
  <c r="AP31" i="3"/>
  <c r="AZ109" i="10"/>
  <c r="AY116" i="10"/>
  <c r="AY107" i="10"/>
  <c r="AY112" i="10"/>
  <c r="AY100" i="10"/>
  <c r="T23" i="11"/>
  <c r="BA116" i="10" s="1"/>
  <c r="AK26" i="11"/>
  <c r="AO26" i="11" s="1"/>
  <c r="AK22" i="11"/>
  <c r="AO22" i="11" s="1"/>
  <c r="AK28" i="11"/>
  <c r="AO28" i="11" s="1"/>
  <c r="AK16" i="11"/>
  <c r="AO16" i="11" s="1"/>
  <c r="AK27" i="11"/>
  <c r="AO27" i="11" s="1"/>
  <c r="AK18" i="11"/>
  <c r="AO18" i="11" s="1"/>
  <c r="AK23" i="11"/>
  <c r="AO23" i="11" s="1"/>
  <c r="AK13" i="11"/>
  <c r="AO13" i="11" s="1"/>
  <c r="AK12" i="11"/>
  <c r="AO12" i="11" s="1"/>
  <c r="T7" i="11"/>
  <c r="BA100" i="10" s="1"/>
  <c r="AK6" i="11"/>
  <c r="AI6" i="11"/>
  <c r="E29" i="3"/>
  <c r="AK17" i="11"/>
  <c r="AO17" i="11" s="1"/>
  <c r="AK24" i="11"/>
  <c r="AO24" i="11" s="1"/>
  <c r="AK20" i="11"/>
  <c r="AO20" i="11" s="1"/>
  <c r="AK5" i="11"/>
  <c r="AI5" i="11"/>
  <c r="AK11" i="11"/>
  <c r="AO11" i="11" s="1"/>
  <c r="AK10" i="11"/>
  <c r="AO10" i="11" s="1"/>
  <c r="AK25" i="11"/>
  <c r="AO25" i="11" s="1"/>
  <c r="AK7" i="11"/>
  <c r="AO7" i="11" s="1"/>
  <c r="G8" i="3"/>
  <c r="T25" i="11"/>
  <c r="BA119" i="10" s="1"/>
  <c r="AG8" i="11"/>
  <c r="AY119" i="10"/>
  <c r="AP8" i="3"/>
  <c r="AZ100" i="10"/>
  <c r="T13" i="11"/>
  <c r="BA107" i="10" s="1"/>
  <c r="F32" i="3"/>
  <c r="Y32" i="3" s="1"/>
  <c r="AH29" i="11"/>
  <c r="AL29" i="11" s="1"/>
  <c r="AP29" i="11" s="1"/>
  <c r="F19" i="3"/>
  <c r="AQ19" i="3" s="1"/>
  <c r="AH16" i="11"/>
  <c r="AL16" i="11" s="1"/>
  <c r="AP16" i="11" s="1"/>
  <c r="F17" i="3"/>
  <c r="AQ17" i="3" s="1"/>
  <c r="AH14" i="11"/>
  <c r="AL14" i="11" s="1"/>
  <c r="AP14" i="11" s="1"/>
  <c r="F21" i="3"/>
  <c r="AH18" i="11"/>
  <c r="AL18" i="11" s="1"/>
  <c r="AP18" i="11" s="1"/>
  <c r="F14" i="3"/>
  <c r="AQ14" i="3" s="1"/>
  <c r="AH11" i="11"/>
  <c r="AL11" i="11" s="1"/>
  <c r="AP11" i="11" s="1"/>
  <c r="E33" i="3"/>
  <c r="AP33" i="3" s="1"/>
  <c r="AG30" i="11"/>
  <c r="F29" i="3"/>
  <c r="AH26" i="11"/>
  <c r="AL26" i="11" s="1"/>
  <c r="AP26" i="11" s="1"/>
  <c r="F23" i="3"/>
  <c r="AH20" i="11"/>
  <c r="AL20" i="11" s="1"/>
  <c r="AP20" i="11" s="1"/>
  <c r="F33" i="3"/>
  <c r="Y33" i="3" s="1"/>
  <c r="AH30" i="11"/>
  <c r="AL30" i="11" s="1"/>
  <c r="AP30" i="11" s="1"/>
  <c r="F31" i="3"/>
  <c r="Y31" i="3" s="1"/>
  <c r="AH28" i="11"/>
  <c r="AL28" i="11" s="1"/>
  <c r="AP28" i="11" s="1"/>
  <c r="F25" i="3"/>
  <c r="G25" i="3" s="1"/>
  <c r="AH22" i="11"/>
  <c r="AL22" i="11" s="1"/>
  <c r="AP22" i="11" s="1"/>
  <c r="F26" i="3"/>
  <c r="AH23" i="11"/>
  <c r="AL23" i="11" s="1"/>
  <c r="AP23" i="11" s="1"/>
  <c r="F11" i="3"/>
  <c r="AQ11" i="3" s="1"/>
  <c r="AH8" i="11"/>
  <c r="AL8" i="11" s="1"/>
  <c r="AP8" i="11" s="1"/>
  <c r="F15" i="3"/>
  <c r="AQ15" i="3" s="1"/>
  <c r="AH12" i="11"/>
  <c r="AL12" i="11" s="1"/>
  <c r="AP12" i="11" s="1"/>
  <c r="F20" i="3"/>
  <c r="AH17" i="11"/>
  <c r="AL17" i="11" s="1"/>
  <c r="AP17" i="11" s="1"/>
  <c r="F13" i="3"/>
  <c r="AQ13" i="3" s="1"/>
  <c r="AH10" i="11"/>
  <c r="AL10" i="11" s="1"/>
  <c r="AP10" i="11" s="1"/>
  <c r="F30" i="3"/>
  <c r="G30" i="3" s="1"/>
  <c r="AH27" i="11"/>
  <c r="AL27" i="11" s="1"/>
  <c r="AP27" i="11" s="1"/>
  <c r="F27" i="3"/>
  <c r="AH24" i="11"/>
  <c r="AL24" i="11" s="1"/>
  <c r="AP24" i="11" s="1"/>
  <c r="F18" i="3"/>
  <c r="AQ18" i="3" s="1"/>
  <c r="AH15" i="11"/>
  <c r="AL15" i="11" s="1"/>
  <c r="AP15" i="11" s="1"/>
  <c r="AZ113" i="10"/>
  <c r="F28" i="3"/>
  <c r="AH25" i="11"/>
  <c r="AL25" i="11" s="1"/>
  <c r="AP25" i="11" s="1"/>
  <c r="F10" i="3"/>
  <c r="AQ10" i="3" s="1"/>
  <c r="AH7" i="11"/>
  <c r="AL7" i="11" s="1"/>
  <c r="AP7" i="11" s="1"/>
  <c r="F12" i="3"/>
  <c r="AQ12" i="3" s="1"/>
  <c r="AH9" i="11"/>
  <c r="F24" i="3"/>
  <c r="AH21" i="11"/>
  <c r="AL21" i="11" s="1"/>
  <c r="F22" i="3"/>
  <c r="G22" i="3" s="1"/>
  <c r="AH19" i="11"/>
  <c r="AL19" i="11" s="1"/>
  <c r="AP19" i="11" s="1"/>
  <c r="F16" i="3"/>
  <c r="AQ16" i="3" s="1"/>
  <c r="AH13" i="11"/>
  <c r="AL13" i="11" s="1"/>
  <c r="AP13" i="11" s="1"/>
  <c r="E32" i="3"/>
  <c r="X32" i="3" s="1"/>
  <c r="X69" i="3" s="1"/>
  <c r="AG29" i="11"/>
  <c r="AP17" i="3"/>
  <c r="DU130" i="8"/>
  <c r="DW132" i="8"/>
  <c r="DV131" i="8"/>
  <c r="DX133" i="8"/>
  <c r="DX133" i="9"/>
  <c r="DW132" i="9"/>
  <c r="DY134" i="9"/>
  <c r="DV131" i="9"/>
  <c r="AZ110" i="10"/>
  <c r="T16" i="11"/>
  <c r="BA109" i="10" s="1"/>
  <c r="T17" i="11"/>
  <c r="AZ101" i="10"/>
  <c r="T8" i="11"/>
  <c r="BA121" i="10"/>
  <c r="BA120" i="10"/>
  <c r="T20" i="11"/>
  <c r="BA113" i="10" s="1"/>
  <c r="AZ122" i="10"/>
  <c r="AZ103" i="10"/>
  <c r="AZ120" i="10"/>
  <c r="AZ107" i="10"/>
  <c r="AZ117" i="10"/>
  <c r="BA108" i="10"/>
  <c r="T29" i="11"/>
  <c r="BA122" i="10" s="1"/>
  <c r="AZ119" i="10"/>
  <c r="AZ105" i="10"/>
  <c r="T12" i="11"/>
  <c r="BA105" i="10" s="1"/>
  <c r="AZ111" i="10"/>
  <c r="AZ108" i="10"/>
  <c r="AZ118" i="10"/>
  <c r="AZ104" i="10"/>
  <c r="T9" i="11"/>
  <c r="AZ102" i="10"/>
  <c r="AZ123" i="10"/>
  <c r="AZ114" i="10"/>
  <c r="AZ121" i="10"/>
  <c r="AZ112" i="10"/>
  <c r="AZ115" i="10"/>
  <c r="AZ106" i="10"/>
  <c r="AZ116" i="10"/>
  <c r="T30" i="11"/>
  <c r="AY123" i="10"/>
  <c r="DT129" i="9"/>
  <c r="DU130" i="9"/>
  <c r="DS128" i="9"/>
  <c r="DR127" i="9"/>
  <c r="DN123" i="9"/>
  <c r="DK120" i="9"/>
  <c r="DJ119" i="9"/>
  <c r="DG116" i="9"/>
  <c r="DF115" i="9"/>
  <c r="DQ126" i="9"/>
  <c r="DP125" i="9"/>
  <c r="DO124" i="9"/>
  <c r="DM122" i="9"/>
  <c r="DL121" i="9"/>
  <c r="DI118" i="9"/>
  <c r="DH117" i="9"/>
  <c r="DE114" i="9"/>
  <c r="DD113" i="9"/>
  <c r="DA110" i="9"/>
  <c r="CX107" i="9"/>
  <c r="CW106" i="9"/>
  <c r="CT103" i="9"/>
  <c r="CS102" i="9"/>
  <c r="DC112" i="9"/>
  <c r="DB111" i="9"/>
  <c r="CZ109" i="9"/>
  <c r="CY108" i="9"/>
  <c r="CV105" i="9"/>
  <c r="CU104" i="9"/>
  <c r="CR101" i="9"/>
  <c r="CQ100" i="9"/>
  <c r="CN97" i="9"/>
  <c r="CM96" i="9"/>
  <c r="CJ93" i="9"/>
  <c r="CI92" i="9"/>
  <c r="CF89" i="9"/>
  <c r="CE88" i="9"/>
  <c r="CB85" i="9"/>
  <c r="CA84" i="9"/>
  <c r="BX81" i="9"/>
  <c r="BW80" i="9"/>
  <c r="BT77" i="9"/>
  <c r="BS76" i="9"/>
  <c r="BP73" i="9"/>
  <c r="BO72" i="9"/>
  <c r="BL69" i="9"/>
  <c r="CP99" i="9"/>
  <c r="CO98" i="9"/>
  <c r="CL95" i="9"/>
  <c r="CK94" i="9"/>
  <c r="CH91" i="9"/>
  <c r="CG90" i="9"/>
  <c r="CD87" i="9"/>
  <c r="CC86" i="9"/>
  <c r="BZ83" i="9"/>
  <c r="BY82" i="9"/>
  <c r="BV79" i="9"/>
  <c r="BU78" i="9"/>
  <c r="BR75" i="9"/>
  <c r="BQ74" i="9"/>
  <c r="BN71" i="9"/>
  <c r="BM70" i="9"/>
  <c r="BK68" i="9"/>
  <c r="BH65" i="9"/>
  <c r="BG64" i="9"/>
  <c r="BD61" i="9"/>
  <c r="BC60" i="9"/>
  <c r="AZ57" i="9"/>
  <c r="AY56" i="9"/>
  <c r="AV53" i="9"/>
  <c r="AU52" i="9"/>
  <c r="AR49" i="9"/>
  <c r="AQ48" i="9"/>
  <c r="AN45" i="9"/>
  <c r="AM44" i="9"/>
  <c r="AJ41" i="9"/>
  <c r="AI40" i="9"/>
  <c r="AF37" i="9"/>
  <c r="AE36" i="9"/>
  <c r="AB33" i="9"/>
  <c r="AA32" i="9"/>
  <c r="X29" i="9"/>
  <c r="W28" i="9"/>
  <c r="T25" i="9"/>
  <c r="S24" i="9"/>
  <c r="P21" i="9"/>
  <c r="O20" i="9"/>
  <c r="L17" i="9"/>
  <c r="K16" i="9"/>
  <c r="H13" i="9"/>
  <c r="G12" i="9"/>
  <c r="F12" i="9" s="1"/>
  <c r="BJ67" i="9"/>
  <c r="BI66" i="9"/>
  <c r="BF63" i="9"/>
  <c r="BE62" i="9"/>
  <c r="BB59" i="9"/>
  <c r="BA58" i="9"/>
  <c r="AX55" i="9"/>
  <c r="AW54" i="9"/>
  <c r="AT51" i="9"/>
  <c r="AS50" i="9"/>
  <c r="AP47" i="9"/>
  <c r="AO46" i="9"/>
  <c r="AL43" i="9"/>
  <c r="AK42" i="9"/>
  <c r="AH39" i="9"/>
  <c r="AG38" i="9"/>
  <c r="AD35" i="9"/>
  <c r="AC34" i="9"/>
  <c r="Z31" i="9"/>
  <c r="Y30" i="9"/>
  <c r="V27" i="9"/>
  <c r="U26" i="9"/>
  <c r="R23" i="9"/>
  <c r="Q22" i="9"/>
  <c r="N19" i="9"/>
  <c r="M18" i="9"/>
  <c r="J15" i="9"/>
  <c r="I14" i="9"/>
  <c r="E13" i="9"/>
  <c r="DS128" i="8"/>
  <c r="DR127" i="8"/>
  <c r="DN123" i="8"/>
  <c r="DM122" i="8"/>
  <c r="DT129" i="8"/>
  <c r="DQ126" i="8"/>
  <c r="DP125" i="8"/>
  <c r="DO124" i="8"/>
  <c r="DL121" i="8"/>
  <c r="DK120" i="8"/>
  <c r="DJ119" i="8"/>
  <c r="DI118" i="8"/>
  <c r="DH117" i="8"/>
  <c r="DG116" i="8"/>
  <c r="DF115" i="8"/>
  <c r="DE114" i="8"/>
  <c r="DD113" i="8"/>
  <c r="DC112" i="8"/>
  <c r="DB111" i="8"/>
  <c r="DA110" i="8"/>
  <c r="CZ109" i="8"/>
  <c r="CY108" i="8"/>
  <c r="CW106" i="8"/>
  <c r="CU104" i="8"/>
  <c r="CS102" i="8"/>
  <c r="CQ100" i="8"/>
  <c r="CO98" i="8"/>
  <c r="CM96" i="8"/>
  <c r="CL95" i="8"/>
  <c r="CK94" i="8"/>
  <c r="CJ93" i="8"/>
  <c r="CI92" i="8"/>
  <c r="CH91" i="8"/>
  <c r="CG90" i="8"/>
  <c r="CF89" i="8"/>
  <c r="CE88" i="8"/>
  <c r="CD87" i="8"/>
  <c r="CC86" i="8"/>
  <c r="CB85" i="8"/>
  <c r="CA84" i="8"/>
  <c r="CX107" i="8"/>
  <c r="CV105" i="8"/>
  <c r="CT103" i="8"/>
  <c r="CR101" i="8"/>
  <c r="CP99" i="8"/>
  <c r="CN97" i="8"/>
  <c r="BF63" i="8"/>
  <c r="BD61" i="8"/>
  <c r="BB59" i="8"/>
  <c r="BZ83" i="8"/>
  <c r="BY82" i="8"/>
  <c r="BX81" i="8"/>
  <c r="BW80" i="8"/>
  <c r="BV79" i="8"/>
  <c r="BU78" i="8"/>
  <c r="BT77" i="8"/>
  <c r="BS76" i="8"/>
  <c r="BR75" i="8"/>
  <c r="BQ74" i="8"/>
  <c r="BP73" i="8"/>
  <c r="BO72" i="8"/>
  <c r="BN71" i="8"/>
  <c r="BM70" i="8"/>
  <c r="BL69" i="8"/>
  <c r="BK68" i="8"/>
  <c r="BJ67" i="8"/>
  <c r="BI66" i="8"/>
  <c r="BH65" i="8"/>
  <c r="BG64" i="8"/>
  <c r="BE62" i="8"/>
  <c r="BC60" i="8"/>
  <c r="BA58" i="8"/>
  <c r="AY56" i="8"/>
  <c r="AW54" i="8"/>
  <c r="AU52" i="8"/>
  <c r="AS50" i="8"/>
  <c r="AQ48" i="8"/>
  <c r="AO46" i="8"/>
  <c r="AM44" i="8"/>
  <c r="AK42" i="8"/>
  <c r="AI40" i="8"/>
  <c r="AG38" i="8"/>
  <c r="AE36" i="8"/>
  <c r="AC34" i="8"/>
  <c r="Z31" i="8"/>
  <c r="Y30" i="8"/>
  <c r="V27" i="8"/>
  <c r="U26" i="8"/>
  <c r="R23" i="8"/>
  <c r="Q22" i="8"/>
  <c r="N19" i="8"/>
  <c r="M18" i="8"/>
  <c r="J15" i="8"/>
  <c r="I14" i="8"/>
  <c r="E13" i="8"/>
  <c r="AZ57" i="8"/>
  <c r="AX55" i="8"/>
  <c r="AV53" i="8"/>
  <c r="AT51" i="8"/>
  <c r="AR49" i="8"/>
  <c r="AP47" i="8"/>
  <c r="AN45" i="8"/>
  <c r="AL43" i="8"/>
  <c r="AJ41" i="8"/>
  <c r="AH39" i="8"/>
  <c r="AF37" i="8"/>
  <c r="AD35" i="8"/>
  <c r="AB33" i="8"/>
  <c r="AA32" i="8"/>
  <c r="X29" i="8"/>
  <c r="W28" i="8"/>
  <c r="T25" i="8"/>
  <c r="S24" i="8"/>
  <c r="P21" i="8"/>
  <c r="O20" i="8"/>
  <c r="L17" i="8"/>
  <c r="K16" i="8"/>
  <c r="H13" i="8"/>
  <c r="G12" i="8"/>
  <c r="F12" i="8" s="1"/>
  <c r="Y70" i="3" l="1"/>
  <c r="Y71" i="3"/>
  <c r="AQ27" i="11"/>
  <c r="BC27" i="11" s="1"/>
  <c r="AQ7" i="11"/>
  <c r="BC7" i="11" s="1"/>
  <c r="AQ16" i="11"/>
  <c r="BC16" i="11" s="1"/>
  <c r="AQ13" i="11"/>
  <c r="BC13" i="11" s="1"/>
  <c r="AQ33" i="3"/>
  <c r="AM21" i="11"/>
  <c r="AP21" i="11"/>
  <c r="AQ21" i="11" s="1"/>
  <c r="BC21" i="11" s="1"/>
  <c r="AQ25" i="11"/>
  <c r="BC25" i="11" s="1"/>
  <c r="AQ15" i="11"/>
  <c r="BC15" i="11" s="1"/>
  <c r="AQ23" i="11"/>
  <c r="BC23" i="11" s="1"/>
  <c r="AQ28" i="11"/>
  <c r="BC28" i="11" s="1"/>
  <c r="AQ24" i="11"/>
  <c r="BC24" i="11" s="1"/>
  <c r="AQ10" i="11"/>
  <c r="BC10" i="11" s="1"/>
  <c r="AQ20" i="11"/>
  <c r="BC20" i="11" s="1"/>
  <c r="AQ17" i="11"/>
  <c r="BC17" i="11" s="1"/>
  <c r="AQ18" i="11"/>
  <c r="BC18" i="11" s="1"/>
  <c r="AQ22" i="11"/>
  <c r="BC22" i="11" s="1"/>
  <c r="BA117" i="10"/>
  <c r="AQ11" i="11"/>
  <c r="BC11" i="11" s="1"/>
  <c r="AQ14" i="11"/>
  <c r="BC14" i="11" s="1"/>
  <c r="AQ12" i="11"/>
  <c r="BC12" i="11" s="1"/>
  <c r="AQ26" i="11"/>
  <c r="BC26" i="11" s="1"/>
  <c r="AQ19" i="11"/>
  <c r="BC19" i="11" s="1"/>
  <c r="AM5" i="11"/>
  <c r="AO5" i="11"/>
  <c r="AQ5" i="11" s="1"/>
  <c r="BC5" i="11" s="1"/>
  <c r="AM6" i="11"/>
  <c r="AO6" i="11"/>
  <c r="AQ6" i="11" s="1"/>
  <c r="BC6" i="11" s="1"/>
  <c r="AP32" i="3"/>
  <c r="AI22" i="11"/>
  <c r="AM13" i="11"/>
  <c r="AI21" i="11"/>
  <c r="AI16" i="11"/>
  <c r="AM22" i="11"/>
  <c r="BA118" i="10"/>
  <c r="AI15" i="11"/>
  <c r="AI18" i="11"/>
  <c r="AM16" i="11"/>
  <c r="AM15" i="11"/>
  <c r="AI13" i="11"/>
  <c r="AM18" i="11"/>
  <c r="AI25" i="11"/>
  <c r="AI14" i="11"/>
  <c r="AM11" i="11"/>
  <c r="AM14" i="11"/>
  <c r="AI19" i="11"/>
  <c r="BA101" i="10"/>
  <c r="G17" i="3"/>
  <c r="Y69" i="3"/>
  <c r="AK30" i="11"/>
  <c r="AI30" i="11"/>
  <c r="AK8" i="11"/>
  <c r="AI8" i="11"/>
  <c r="AI7" i="11"/>
  <c r="AI10" i="11"/>
  <c r="AI20" i="11"/>
  <c r="AI24" i="11"/>
  <c r="AI17" i="11"/>
  <c r="AM19" i="11"/>
  <c r="AI12" i="11"/>
  <c r="AI23" i="11"/>
  <c r="AI27" i="11"/>
  <c r="AI28" i="11"/>
  <c r="AI26" i="11"/>
  <c r="AK29" i="11"/>
  <c r="AI29" i="11"/>
  <c r="AL9" i="11"/>
  <c r="AI9" i="11"/>
  <c r="AI11" i="11"/>
  <c r="AM25" i="11"/>
  <c r="AQ32" i="3"/>
  <c r="G33" i="3"/>
  <c r="Z33" i="3" s="1"/>
  <c r="Z71" i="3" s="1"/>
  <c r="AM7" i="11"/>
  <c r="AM10" i="11"/>
  <c r="AM20" i="11"/>
  <c r="AM24" i="11"/>
  <c r="AM17" i="11"/>
  <c r="AM12" i="11"/>
  <c r="AM23" i="11"/>
  <c r="AM27" i="11"/>
  <c r="AM28" i="11"/>
  <c r="AM26" i="11"/>
  <c r="BA110" i="10"/>
  <c r="AQ31" i="3"/>
  <c r="X33" i="3"/>
  <c r="DU131" i="8"/>
  <c r="DW133" i="8"/>
  <c r="DV132" i="8"/>
  <c r="DX134" i="8"/>
  <c r="DY135" i="9"/>
  <c r="DV132" i="9"/>
  <c r="DX134" i="9"/>
  <c r="DW133" i="9"/>
  <c r="BA102" i="10"/>
  <c r="BA114" i="10"/>
  <c r="BA111" i="10"/>
  <c r="BA106" i="10"/>
  <c r="BA123" i="10"/>
  <c r="BA103" i="10"/>
  <c r="DT130" i="9"/>
  <c r="DR128" i="9"/>
  <c r="DQ127" i="9"/>
  <c r="DU131" i="9"/>
  <c r="DS129" i="9"/>
  <c r="DP126" i="9"/>
  <c r="DO125" i="9"/>
  <c r="DN124" i="9"/>
  <c r="DL122" i="9"/>
  <c r="DK121" i="9"/>
  <c r="DH118" i="9"/>
  <c r="DG117" i="9"/>
  <c r="DM123" i="9"/>
  <c r="DJ120" i="9"/>
  <c r="DI119" i="9"/>
  <c r="DF116" i="9"/>
  <c r="DE115" i="9"/>
  <c r="DB112" i="9"/>
  <c r="DA111" i="9"/>
  <c r="CY109" i="9"/>
  <c r="CX108" i="9"/>
  <c r="CU105" i="9"/>
  <c r="CT104" i="9"/>
  <c r="DD114" i="9"/>
  <c r="DC113" i="9"/>
  <c r="CZ110" i="9"/>
  <c r="CW107" i="9"/>
  <c r="CV106" i="9"/>
  <c r="CS103" i="9"/>
  <c r="CR102" i="9"/>
  <c r="CO99" i="9"/>
  <c r="CN98" i="9"/>
  <c r="CK95" i="9"/>
  <c r="CJ94" i="9"/>
  <c r="CG91" i="9"/>
  <c r="CF90" i="9"/>
  <c r="CC87" i="9"/>
  <c r="CB86" i="9"/>
  <c r="BY83" i="9"/>
  <c r="BX82" i="9"/>
  <c r="BU79" i="9"/>
  <c r="BT78" i="9"/>
  <c r="BQ75" i="9"/>
  <c r="BP74" i="9"/>
  <c r="BM71" i="9"/>
  <c r="BL70" i="9"/>
  <c r="CQ101" i="9"/>
  <c r="CP100" i="9"/>
  <c r="CM97" i="9"/>
  <c r="CL96" i="9"/>
  <c r="CI93" i="9"/>
  <c r="CH92" i="9"/>
  <c r="CE89" i="9"/>
  <c r="CD88" i="9"/>
  <c r="CA85" i="9"/>
  <c r="BZ84" i="9"/>
  <c r="BW81" i="9"/>
  <c r="BV80" i="9"/>
  <c r="BS77" i="9"/>
  <c r="BR76" i="9"/>
  <c r="BO73" i="9"/>
  <c r="BN72" i="9"/>
  <c r="BK69" i="9"/>
  <c r="BI67" i="9"/>
  <c r="BH66" i="9"/>
  <c r="BE63" i="9"/>
  <c r="BD62" i="9"/>
  <c r="BA59" i="9"/>
  <c r="AZ58" i="9"/>
  <c r="AW55" i="9"/>
  <c r="AV54" i="9"/>
  <c r="AS51" i="9"/>
  <c r="AR50" i="9"/>
  <c r="AO47" i="9"/>
  <c r="AN46" i="9"/>
  <c r="AK43" i="9"/>
  <c r="AJ42" i="9"/>
  <c r="AG39" i="9"/>
  <c r="AF38" i="9"/>
  <c r="AC35" i="9"/>
  <c r="AB34" i="9"/>
  <c r="Y31" i="9"/>
  <c r="X30" i="9"/>
  <c r="U27" i="9"/>
  <c r="T26" i="9"/>
  <c r="Q23" i="9"/>
  <c r="P22" i="9"/>
  <c r="M19" i="9"/>
  <c r="L18" i="9"/>
  <c r="I15" i="9"/>
  <c r="H14" i="9"/>
  <c r="BJ68" i="9"/>
  <c r="BG65" i="9"/>
  <c r="BF64" i="9"/>
  <c r="BC61" i="9"/>
  <c r="BB60" i="9"/>
  <c r="AY57" i="9"/>
  <c r="AX56" i="9"/>
  <c r="AU53" i="9"/>
  <c r="AT52" i="9"/>
  <c r="AQ49" i="9"/>
  <c r="AP48" i="9"/>
  <c r="AM45" i="9"/>
  <c r="AL44" i="9"/>
  <c r="AI41" i="9"/>
  <c r="AH40" i="9"/>
  <c r="AE37" i="9"/>
  <c r="AD36" i="9"/>
  <c r="AA33" i="9"/>
  <c r="Z32" i="9"/>
  <c r="W29" i="9"/>
  <c r="V28" i="9"/>
  <c r="S25" i="9"/>
  <c r="R24" i="9"/>
  <c r="O21" i="9"/>
  <c r="N20" i="9"/>
  <c r="K17" i="9"/>
  <c r="J16" i="9"/>
  <c r="E14" i="9"/>
  <c r="G13" i="9"/>
  <c r="F13" i="9" s="1"/>
  <c r="DT130" i="8"/>
  <c r="DS129" i="8"/>
  <c r="DP126" i="8"/>
  <c r="DO125" i="8"/>
  <c r="DN124" i="8"/>
  <c r="DR128" i="8"/>
  <c r="DQ127" i="8"/>
  <c r="DM123" i="8"/>
  <c r="DK121" i="8"/>
  <c r="DJ120" i="8"/>
  <c r="DI119" i="8"/>
  <c r="DH118" i="8"/>
  <c r="DG117" i="8"/>
  <c r="DF116" i="8"/>
  <c r="DE115" i="8"/>
  <c r="DD114" i="8"/>
  <c r="DC113" i="8"/>
  <c r="DB112" i="8"/>
  <c r="DA111" i="8"/>
  <c r="CZ110" i="8"/>
  <c r="DL122" i="8"/>
  <c r="CY109" i="8"/>
  <c r="CW107" i="8"/>
  <c r="CU105" i="8"/>
  <c r="CS103" i="8"/>
  <c r="CQ101" i="8"/>
  <c r="CO99" i="8"/>
  <c r="CM97" i="8"/>
  <c r="CX108" i="8"/>
  <c r="CV106" i="8"/>
  <c r="CT104" i="8"/>
  <c r="CR102" i="8"/>
  <c r="CP100" i="8"/>
  <c r="CN98" i="8"/>
  <c r="CL96" i="8"/>
  <c r="CK95" i="8"/>
  <c r="CJ94" i="8"/>
  <c r="CI93" i="8"/>
  <c r="CH92" i="8"/>
  <c r="CG91" i="8"/>
  <c r="CF90" i="8"/>
  <c r="CE89" i="8"/>
  <c r="CD88" i="8"/>
  <c r="CC87" i="8"/>
  <c r="CB86" i="8"/>
  <c r="CA85" i="8"/>
  <c r="BZ84" i="8"/>
  <c r="BY83" i="8"/>
  <c r="BX82" i="8"/>
  <c r="BW81" i="8"/>
  <c r="BV80" i="8"/>
  <c r="BU79" i="8"/>
  <c r="BT78" i="8"/>
  <c r="BS77" i="8"/>
  <c r="BR76" i="8"/>
  <c r="BQ75" i="8"/>
  <c r="BP74" i="8"/>
  <c r="BO73" i="8"/>
  <c r="BN72" i="8"/>
  <c r="BM71" i="8"/>
  <c r="BL70" i="8"/>
  <c r="BK69" i="8"/>
  <c r="BJ68" i="8"/>
  <c r="BI67" i="8"/>
  <c r="BH66" i="8"/>
  <c r="BG65" i="8"/>
  <c r="BF64" i="8"/>
  <c r="BD62" i="8"/>
  <c r="BB60" i="8"/>
  <c r="BE63" i="8"/>
  <c r="BC61" i="8"/>
  <c r="BA59" i="8"/>
  <c r="AY57" i="8"/>
  <c r="AW55" i="8"/>
  <c r="AU53" i="8"/>
  <c r="AS51" i="8"/>
  <c r="AQ49" i="8"/>
  <c r="AO47" i="8"/>
  <c r="AM45" i="8"/>
  <c r="AK43" i="8"/>
  <c r="AI41" i="8"/>
  <c r="AG39" i="8"/>
  <c r="AE37" i="8"/>
  <c r="AC35" i="8"/>
  <c r="AA33" i="8"/>
  <c r="Z32" i="8"/>
  <c r="W29" i="8"/>
  <c r="V28" i="8"/>
  <c r="S25" i="8"/>
  <c r="R24" i="8"/>
  <c r="O21" i="8"/>
  <c r="N20" i="8"/>
  <c r="K17" i="8"/>
  <c r="J16" i="8"/>
  <c r="E14" i="8"/>
  <c r="G13" i="8"/>
  <c r="F13" i="8" s="1"/>
  <c r="AZ58" i="8"/>
  <c r="AX56" i="8"/>
  <c r="AV54" i="8"/>
  <c r="AT52" i="8"/>
  <c r="AR50" i="8"/>
  <c r="AP48" i="8"/>
  <c r="AN46" i="8"/>
  <c r="AL44" i="8"/>
  <c r="AJ42" i="8"/>
  <c r="AH40" i="8"/>
  <c r="AF38" i="8"/>
  <c r="AD36" i="8"/>
  <c r="AB34" i="8"/>
  <c r="Y31" i="8"/>
  <c r="X30" i="8"/>
  <c r="U27" i="8"/>
  <c r="T26" i="8"/>
  <c r="Q23" i="8"/>
  <c r="P22" i="8"/>
  <c r="M19" i="8"/>
  <c r="L18" i="8"/>
  <c r="I15" i="8"/>
  <c r="H14" i="8"/>
  <c r="X70" i="3" l="1"/>
  <c r="X71" i="3"/>
  <c r="Z32" i="3"/>
  <c r="Z70" i="3"/>
  <c r="AR32" i="3"/>
  <c r="AM9" i="11"/>
  <c r="AP9" i="11"/>
  <c r="AQ9" i="11" s="1"/>
  <c r="BC9" i="11" s="1"/>
  <c r="AM30" i="11"/>
  <c r="AO30" i="11"/>
  <c r="AQ30" i="11" s="1"/>
  <c r="BC30" i="11" s="1"/>
  <c r="AM29" i="11"/>
  <c r="AO29" i="11"/>
  <c r="AQ29" i="11" s="1"/>
  <c r="BC29" i="11" s="1"/>
  <c r="AM8" i="11"/>
  <c r="AO8" i="11"/>
  <c r="AQ8" i="11" s="1"/>
  <c r="BC8" i="11" s="1"/>
  <c r="AR33" i="3"/>
  <c r="DX135" i="9"/>
  <c r="DW134" i="9"/>
  <c r="DY136" i="9"/>
  <c r="DV133" i="9"/>
  <c r="DU132" i="8"/>
  <c r="DX135" i="8"/>
  <c r="DW134" i="8"/>
  <c r="DV133" i="8"/>
  <c r="DT131" i="9"/>
  <c r="DR129" i="9"/>
  <c r="DU132" i="9"/>
  <c r="DS130" i="9"/>
  <c r="DQ128" i="9"/>
  <c r="DP127" i="9"/>
  <c r="DL123" i="9"/>
  <c r="DI120" i="9"/>
  <c r="DH119" i="9"/>
  <c r="DE116" i="9"/>
  <c r="DD115" i="9"/>
  <c r="DO126" i="9"/>
  <c r="DN125" i="9"/>
  <c r="DM124" i="9"/>
  <c r="DK122" i="9"/>
  <c r="DJ121" i="9"/>
  <c r="DG118" i="9"/>
  <c r="DF117" i="9"/>
  <c r="DC114" i="9"/>
  <c r="DB113" i="9"/>
  <c r="CY110" i="9"/>
  <c r="CV107" i="9"/>
  <c r="CU106" i="9"/>
  <c r="CR103" i="9"/>
  <c r="CQ102" i="9"/>
  <c r="DA112" i="9"/>
  <c r="CZ111" i="9"/>
  <c r="CX109" i="9"/>
  <c r="CW108" i="9"/>
  <c r="CT105" i="9"/>
  <c r="CS104" i="9"/>
  <c r="CP101" i="9"/>
  <c r="CO100" i="9"/>
  <c r="CL97" i="9"/>
  <c r="CK96" i="9"/>
  <c r="CH93" i="9"/>
  <c r="CG92" i="9"/>
  <c r="CD89" i="9"/>
  <c r="CC88" i="9"/>
  <c r="BZ85" i="9"/>
  <c r="BY84" i="9"/>
  <c r="BV81" i="9"/>
  <c r="BU80" i="9"/>
  <c r="BR77" i="9"/>
  <c r="BQ76" i="9"/>
  <c r="BN73" i="9"/>
  <c r="BM72" i="9"/>
  <c r="BJ69" i="9"/>
  <c r="CN99" i="9"/>
  <c r="CM98" i="9"/>
  <c r="CJ95" i="9"/>
  <c r="CI94" i="9"/>
  <c r="CF91" i="9"/>
  <c r="CE90" i="9"/>
  <c r="CB87" i="9"/>
  <c r="CA86" i="9"/>
  <c r="BX83" i="9"/>
  <c r="BW82" i="9"/>
  <c r="BT79" i="9"/>
  <c r="BS78" i="9"/>
  <c r="BP75" i="9"/>
  <c r="BO74" i="9"/>
  <c r="BL71" i="9"/>
  <c r="BK70" i="9"/>
  <c r="BI68" i="9"/>
  <c r="BF65" i="9"/>
  <c r="BE64" i="9"/>
  <c r="BB61" i="9"/>
  <c r="BA60" i="9"/>
  <c r="AX57" i="9"/>
  <c r="AW56" i="9"/>
  <c r="AT53" i="9"/>
  <c r="AS52" i="9"/>
  <c r="AP49" i="9"/>
  <c r="AO48" i="9"/>
  <c r="AL45" i="9"/>
  <c r="AK44" i="9"/>
  <c r="AH41" i="9"/>
  <c r="AG40" i="9"/>
  <c r="AD37" i="9"/>
  <c r="AC36" i="9"/>
  <c r="Z33" i="9"/>
  <c r="Y32" i="9"/>
  <c r="V29" i="9"/>
  <c r="U28" i="9"/>
  <c r="R25" i="9"/>
  <c r="Q24" i="9"/>
  <c r="N21" i="9"/>
  <c r="M20" i="9"/>
  <c r="J17" i="9"/>
  <c r="I16" i="9"/>
  <c r="E15" i="9"/>
  <c r="BH67" i="9"/>
  <c r="BG66" i="9"/>
  <c r="BD63" i="9"/>
  <c r="BC62" i="9"/>
  <c r="AZ59" i="9"/>
  <c r="AY58" i="9"/>
  <c r="AV55" i="9"/>
  <c r="AU54" i="9"/>
  <c r="AR51" i="9"/>
  <c r="AQ50" i="9"/>
  <c r="AN47" i="9"/>
  <c r="AM46" i="9"/>
  <c r="AJ43" i="9"/>
  <c r="AI42" i="9"/>
  <c r="AF39" i="9"/>
  <c r="AE38" i="9"/>
  <c r="AB35" i="9"/>
  <c r="AA34" i="9"/>
  <c r="X31" i="9"/>
  <c r="W30" i="9"/>
  <c r="T27" i="9"/>
  <c r="S26" i="9"/>
  <c r="P23" i="9"/>
  <c r="O22" i="9"/>
  <c r="L19" i="9"/>
  <c r="K18" i="9"/>
  <c r="H15" i="9"/>
  <c r="G14" i="9"/>
  <c r="F14" i="9" s="1"/>
  <c r="DQ128" i="8"/>
  <c r="DP127" i="8"/>
  <c r="DL123" i="8"/>
  <c r="DK122" i="8"/>
  <c r="DT131" i="8"/>
  <c r="DS130" i="8"/>
  <c r="DR129" i="8"/>
  <c r="DO126" i="8"/>
  <c r="DN125" i="8"/>
  <c r="DM124" i="8"/>
  <c r="DJ121" i="8"/>
  <c r="DI120" i="8"/>
  <c r="DH119" i="8"/>
  <c r="DG118" i="8"/>
  <c r="DF117" i="8"/>
  <c r="DE116" i="8"/>
  <c r="DD115" i="8"/>
  <c r="DC114" i="8"/>
  <c r="DB113" i="8"/>
  <c r="DA112" i="8"/>
  <c r="CZ111" i="8"/>
  <c r="CY110" i="8"/>
  <c r="CW108" i="8"/>
  <c r="CU106" i="8"/>
  <c r="CS104" i="8"/>
  <c r="CQ102" i="8"/>
  <c r="CO100" i="8"/>
  <c r="CM98" i="8"/>
  <c r="CK96" i="8"/>
  <c r="CJ95" i="8"/>
  <c r="CI94" i="8"/>
  <c r="CH93" i="8"/>
  <c r="CG92" i="8"/>
  <c r="CF91" i="8"/>
  <c r="CE90" i="8"/>
  <c r="CD89" i="8"/>
  <c r="CC88" i="8"/>
  <c r="CB87" i="8"/>
  <c r="CA86" i="8"/>
  <c r="BZ85" i="8"/>
  <c r="BY84" i="8"/>
  <c r="CX109" i="8"/>
  <c r="CV107" i="8"/>
  <c r="CT105" i="8"/>
  <c r="CR103" i="8"/>
  <c r="CP101" i="8"/>
  <c r="CN99" i="8"/>
  <c r="CL97" i="8"/>
  <c r="BD63" i="8"/>
  <c r="BB61" i="8"/>
  <c r="AZ59" i="8"/>
  <c r="BX83" i="8"/>
  <c r="BW82" i="8"/>
  <c r="BV81" i="8"/>
  <c r="BU80" i="8"/>
  <c r="BT79" i="8"/>
  <c r="BS78" i="8"/>
  <c r="BR77" i="8"/>
  <c r="BQ76" i="8"/>
  <c r="BP75" i="8"/>
  <c r="BO74" i="8"/>
  <c r="BN73" i="8"/>
  <c r="BM72" i="8"/>
  <c r="BL71" i="8"/>
  <c r="BK70" i="8"/>
  <c r="BJ69" i="8"/>
  <c r="BI68" i="8"/>
  <c r="BH67" i="8"/>
  <c r="BG66" i="8"/>
  <c r="BF65" i="8"/>
  <c r="BE64" i="8"/>
  <c r="BC62" i="8"/>
  <c r="BA60" i="8"/>
  <c r="AY58" i="8"/>
  <c r="AW56" i="8"/>
  <c r="AU54" i="8"/>
  <c r="AS52" i="8"/>
  <c r="AQ50" i="8"/>
  <c r="AO48" i="8"/>
  <c r="AM46" i="8"/>
  <c r="AK44" i="8"/>
  <c r="AI42" i="8"/>
  <c r="AG40" i="8"/>
  <c r="AE38" i="8"/>
  <c r="AC36" i="8"/>
  <c r="AA34" i="8"/>
  <c r="X31" i="8"/>
  <c r="W30" i="8"/>
  <c r="T27" i="8"/>
  <c r="S26" i="8"/>
  <c r="P23" i="8"/>
  <c r="O22" i="8"/>
  <c r="L19" i="8"/>
  <c r="K18" i="8"/>
  <c r="H15" i="8"/>
  <c r="G14" i="8"/>
  <c r="F14" i="8" s="1"/>
  <c r="AX57" i="8"/>
  <c r="AV55" i="8"/>
  <c r="AT53" i="8"/>
  <c r="AR51" i="8"/>
  <c r="AP49" i="8"/>
  <c r="AN47" i="8"/>
  <c r="AL45" i="8"/>
  <c r="AJ43" i="8"/>
  <c r="AH41" i="8"/>
  <c r="AF39" i="8"/>
  <c r="AD37" i="8"/>
  <c r="AB35" i="8"/>
  <c r="Z33" i="8"/>
  <c r="Y32" i="8"/>
  <c r="V29" i="8"/>
  <c r="U28" i="8"/>
  <c r="R25" i="8"/>
  <c r="Q24" i="8"/>
  <c r="N21" i="8"/>
  <c r="M20" i="8"/>
  <c r="J17" i="8"/>
  <c r="I16" i="8"/>
  <c r="E15" i="8"/>
  <c r="AQ30" i="3"/>
  <c r="AP30" i="3"/>
  <c r="AO30" i="3"/>
  <c r="AN30" i="3"/>
  <c r="AQ29" i="3"/>
  <c r="AP29" i="3"/>
  <c r="AO29" i="3"/>
  <c r="AN29" i="3"/>
  <c r="AQ28" i="3"/>
  <c r="AP28" i="3"/>
  <c r="AO28" i="3"/>
  <c r="AN28" i="3"/>
  <c r="AQ27" i="3"/>
  <c r="AP27" i="3"/>
  <c r="AO27" i="3"/>
  <c r="AN27" i="3"/>
  <c r="AQ26" i="3"/>
  <c r="AP26" i="3"/>
  <c r="AO26" i="3"/>
  <c r="AN26" i="3"/>
  <c r="AQ25" i="3"/>
  <c r="AP25" i="3"/>
  <c r="AO25" i="3"/>
  <c r="AN25" i="3"/>
  <c r="AQ24" i="3"/>
  <c r="AP24" i="3"/>
  <c r="AO24" i="3"/>
  <c r="AN24" i="3"/>
  <c r="AQ23" i="3"/>
  <c r="AP23" i="3"/>
  <c r="AO23" i="3"/>
  <c r="AN23" i="3"/>
  <c r="AQ22" i="3"/>
  <c r="AP22" i="3"/>
  <c r="AO22" i="3"/>
  <c r="AN22" i="3"/>
  <c r="AQ21" i="3"/>
  <c r="AP21" i="3"/>
  <c r="AO21" i="3"/>
  <c r="AN21" i="3"/>
  <c r="AQ20" i="3"/>
  <c r="AP20" i="3"/>
  <c r="AO20" i="3"/>
  <c r="AN20" i="3"/>
  <c r="AF31" i="3"/>
  <c r="G31" i="3"/>
  <c r="Z31" i="3" s="1"/>
  <c r="AF30" i="3"/>
  <c r="AC30" i="3"/>
  <c r="Y30" i="3"/>
  <c r="X30" i="3"/>
  <c r="V30" i="3"/>
  <c r="AR30" i="3"/>
  <c r="AF29" i="3"/>
  <c r="AC29" i="3"/>
  <c r="Y29" i="3"/>
  <c r="X29" i="3"/>
  <c r="V29" i="3"/>
  <c r="G29" i="3"/>
  <c r="AF28" i="3"/>
  <c r="AC28" i="3"/>
  <c r="Y28" i="3"/>
  <c r="X28" i="3"/>
  <c r="V28" i="3"/>
  <c r="G28" i="3"/>
  <c r="AR28" i="3" s="1"/>
  <c r="AF27" i="3"/>
  <c r="AC27" i="3"/>
  <c r="Y27" i="3"/>
  <c r="X27" i="3"/>
  <c r="G27" i="3"/>
  <c r="AF26" i="3"/>
  <c r="AF63" i="3" s="1"/>
  <c r="AC26" i="3"/>
  <c r="Y26" i="3"/>
  <c r="X26" i="3"/>
  <c r="V26" i="3"/>
  <c r="G26" i="3"/>
  <c r="AR26" i="3" s="1"/>
  <c r="AF25" i="3"/>
  <c r="AC25" i="3"/>
  <c r="Y25" i="3"/>
  <c r="X25" i="3"/>
  <c r="V25" i="3"/>
  <c r="AF24" i="3"/>
  <c r="AC24" i="3"/>
  <c r="AC61" i="3" s="1"/>
  <c r="Y24" i="3"/>
  <c r="X24" i="3"/>
  <c r="V24" i="3"/>
  <c r="G24" i="3"/>
  <c r="AR24" i="3" s="1"/>
  <c r="AF23" i="3"/>
  <c r="AC23" i="3"/>
  <c r="Y23" i="3"/>
  <c r="X23" i="3"/>
  <c r="V23" i="3"/>
  <c r="G23" i="3"/>
  <c r="Z23" i="3" s="1"/>
  <c r="AF22" i="3"/>
  <c r="AC22" i="3"/>
  <c r="AC59" i="3" s="1"/>
  <c r="Y22" i="3"/>
  <c r="X22" i="3"/>
  <c r="V22" i="3"/>
  <c r="AR22" i="3"/>
  <c r="AF21" i="3"/>
  <c r="AC21" i="3"/>
  <c r="Y21" i="3"/>
  <c r="X21" i="3"/>
  <c r="G21" i="3"/>
  <c r="AF20" i="3"/>
  <c r="AC20" i="3"/>
  <c r="Y20" i="3"/>
  <c r="X20" i="3"/>
  <c r="V20" i="3"/>
  <c r="G20" i="3"/>
  <c r="AR20" i="3" s="1"/>
  <c r="AF19" i="3"/>
  <c r="AC19" i="3"/>
  <c r="Y19" i="3"/>
  <c r="X19" i="3"/>
  <c r="V19" i="3"/>
  <c r="G19" i="3"/>
  <c r="AF18" i="3"/>
  <c r="AC18" i="3"/>
  <c r="Y18" i="3"/>
  <c r="X18" i="3"/>
  <c r="V18" i="3"/>
  <c r="G18" i="3"/>
  <c r="AR18" i="3" s="1"/>
  <c r="AF17" i="3"/>
  <c r="AC17" i="3"/>
  <c r="Y17" i="3"/>
  <c r="X17" i="3"/>
  <c r="V17" i="3"/>
  <c r="AF16" i="3"/>
  <c r="AC16" i="3"/>
  <c r="Y16" i="3"/>
  <c r="X16" i="3"/>
  <c r="V16" i="3"/>
  <c r="G16" i="3"/>
  <c r="AF15" i="3"/>
  <c r="AC15" i="3"/>
  <c r="Y15" i="3"/>
  <c r="X15" i="3"/>
  <c r="V15" i="3"/>
  <c r="G15" i="3"/>
  <c r="AF14" i="3"/>
  <c r="AC14" i="3"/>
  <c r="Y14" i="3"/>
  <c r="X14" i="3"/>
  <c r="V14" i="3"/>
  <c r="G14" i="3"/>
  <c r="AR14" i="3" s="1"/>
  <c r="AF13" i="3"/>
  <c r="AC13" i="3"/>
  <c r="Y13" i="3"/>
  <c r="X13" i="3"/>
  <c r="V13" i="3"/>
  <c r="G13" i="3"/>
  <c r="AF12" i="3"/>
  <c r="AC12" i="3"/>
  <c r="Y12" i="3"/>
  <c r="X12" i="3"/>
  <c r="V12" i="3"/>
  <c r="G12" i="3"/>
  <c r="AF11" i="3"/>
  <c r="AC11" i="3"/>
  <c r="Y11" i="3"/>
  <c r="X11" i="3"/>
  <c r="V11" i="3"/>
  <c r="G11" i="3"/>
  <c r="Z11" i="3" s="1"/>
  <c r="AF10" i="3"/>
  <c r="AC10" i="3"/>
  <c r="Y10" i="3"/>
  <c r="X10" i="3"/>
  <c r="V10" i="3"/>
  <c r="G10" i="3"/>
  <c r="AR10" i="3" s="1"/>
  <c r="AF9" i="3"/>
  <c r="AC9" i="3"/>
  <c r="Y9" i="3"/>
  <c r="X9" i="3"/>
  <c r="V9" i="3"/>
  <c r="G9" i="3"/>
  <c r="AF8" i="3"/>
  <c r="AC8" i="3"/>
  <c r="Y8" i="3"/>
  <c r="X8" i="3"/>
  <c r="V8" i="3"/>
  <c r="BJ127" i="3" s="1"/>
  <c r="AC66" i="3" l="1"/>
  <c r="AC46" i="3"/>
  <c r="AC48" i="3"/>
  <c r="AC50" i="3"/>
  <c r="AC52" i="3"/>
  <c r="AF54" i="3"/>
  <c r="AF56" i="3"/>
  <c r="AC64" i="3"/>
  <c r="AC55" i="3"/>
  <c r="AC57" i="3"/>
  <c r="AF59" i="3"/>
  <c r="AF61" i="3"/>
  <c r="AF66" i="3"/>
  <c r="AF46" i="3"/>
  <c r="V48" i="3"/>
  <c r="AF48" i="3"/>
  <c r="AF50" i="3"/>
  <c r="AF52" i="3"/>
  <c r="AF47" i="3"/>
  <c r="AF49" i="3"/>
  <c r="AF51" i="3"/>
  <c r="AF53" i="3"/>
  <c r="AC54" i="3"/>
  <c r="AC56" i="3"/>
  <c r="AF58" i="3"/>
  <c r="AF60" i="3"/>
  <c r="AC63" i="3"/>
  <c r="AF65" i="3"/>
  <c r="AF67" i="3"/>
  <c r="AC62" i="3"/>
  <c r="AF64" i="3"/>
  <c r="AF68" i="3"/>
  <c r="AF69" i="3"/>
  <c r="AC47" i="3"/>
  <c r="AC49" i="3"/>
  <c r="AC51" i="3"/>
  <c r="AC53" i="3"/>
  <c r="AF55" i="3"/>
  <c r="AF57" i="3"/>
  <c r="AC58" i="3"/>
  <c r="AC60" i="3"/>
  <c r="AF62" i="3"/>
  <c r="AC65" i="3"/>
  <c r="AC67" i="3"/>
  <c r="AC68" i="3"/>
  <c r="V47" i="3"/>
  <c r="Z27" i="3"/>
  <c r="X46" i="3"/>
  <c r="X48" i="3"/>
  <c r="X50" i="3"/>
  <c r="X52" i="3"/>
  <c r="Y66" i="3"/>
  <c r="Y55" i="3"/>
  <c r="Y57" i="3"/>
  <c r="Y59" i="3"/>
  <c r="Y61" i="3"/>
  <c r="X62" i="3"/>
  <c r="Y64" i="3"/>
  <c r="Y47" i="3"/>
  <c r="Y49" i="3"/>
  <c r="Y51" i="3"/>
  <c r="Y53" i="3"/>
  <c r="X54" i="3"/>
  <c r="X56" i="3"/>
  <c r="X58" i="3"/>
  <c r="X60" i="3"/>
  <c r="X65" i="3"/>
  <c r="Y62" i="3"/>
  <c r="X67" i="3"/>
  <c r="X68" i="3"/>
  <c r="Y46" i="3"/>
  <c r="Y48" i="3"/>
  <c r="Y50" i="3"/>
  <c r="Y52" i="3"/>
  <c r="Y54" i="3"/>
  <c r="Y56" i="3"/>
  <c r="Y58" i="3"/>
  <c r="Y60" i="3"/>
  <c r="X63" i="3"/>
  <c r="Y65" i="3"/>
  <c r="Y67" i="3"/>
  <c r="Y68" i="3"/>
  <c r="DX136" i="9"/>
  <c r="DW135" i="9"/>
  <c r="DY137" i="9"/>
  <c r="DV134" i="9"/>
  <c r="X47" i="3"/>
  <c r="X49" i="3"/>
  <c r="X51" i="3"/>
  <c r="X53" i="3"/>
  <c r="X55" i="3"/>
  <c r="X57" i="3"/>
  <c r="X59" i="3"/>
  <c r="X61" i="3"/>
  <c r="Y63" i="3"/>
  <c r="X64" i="3"/>
  <c r="X66" i="3"/>
  <c r="DU133" i="8"/>
  <c r="DW135" i="8"/>
  <c r="DV134" i="8"/>
  <c r="DX136" i="8"/>
  <c r="BJ149" i="3"/>
  <c r="V68" i="3"/>
  <c r="BO31" i="3" s="1"/>
  <c r="BJ147" i="3"/>
  <c r="V65" i="3"/>
  <c r="BO28" i="3" s="1"/>
  <c r="BJ148" i="3"/>
  <c r="V66" i="3"/>
  <c r="BO29" i="3" s="1"/>
  <c r="V67" i="3"/>
  <c r="BO30" i="3" s="1"/>
  <c r="BJ128" i="3"/>
  <c r="V46" i="3"/>
  <c r="BJ129" i="3"/>
  <c r="BJ130" i="3"/>
  <c r="BJ131" i="3"/>
  <c r="V49" i="3"/>
  <c r="BJ132" i="3"/>
  <c r="V50" i="3"/>
  <c r="BJ133" i="3"/>
  <c r="V51" i="3"/>
  <c r="BJ134" i="3"/>
  <c r="V52" i="3"/>
  <c r="BJ135" i="3"/>
  <c r="V53" i="3"/>
  <c r="BJ136" i="3"/>
  <c r="V54" i="3"/>
  <c r="BJ137" i="3"/>
  <c r="V55" i="3"/>
  <c r="BJ138" i="3"/>
  <c r="V56" i="3"/>
  <c r="BJ139" i="3"/>
  <c r="V57" i="3"/>
  <c r="BO20" i="3" s="1"/>
  <c r="BJ140" i="3"/>
  <c r="V58" i="3"/>
  <c r="BO21" i="3" s="1"/>
  <c r="BJ141" i="3"/>
  <c r="V59" i="3"/>
  <c r="BO22" i="3" s="1"/>
  <c r="BJ142" i="3"/>
  <c r="V60" i="3"/>
  <c r="BO23" i="3" s="1"/>
  <c r="BJ143" i="3"/>
  <c r="V61" i="3"/>
  <c r="BJ144" i="3"/>
  <c r="V62" i="3"/>
  <c r="BO25" i="3" s="1"/>
  <c r="BJ145" i="3"/>
  <c r="V63" i="3"/>
  <c r="BO26" i="3" s="1"/>
  <c r="V64" i="3"/>
  <c r="DU133" i="9"/>
  <c r="DT132" i="9"/>
  <c r="DR130" i="9"/>
  <c r="DP128" i="9"/>
  <c r="DO127" i="9"/>
  <c r="DS131" i="9"/>
  <c r="DQ129" i="9"/>
  <c r="DN126" i="9"/>
  <c r="DM125" i="9"/>
  <c r="DL124" i="9"/>
  <c r="DJ122" i="9"/>
  <c r="DI121" i="9"/>
  <c r="DF118" i="9"/>
  <c r="DE117" i="9"/>
  <c r="DK123" i="9"/>
  <c r="DH120" i="9"/>
  <c r="DG119" i="9"/>
  <c r="DD116" i="9"/>
  <c r="DC115" i="9"/>
  <c r="CZ112" i="9"/>
  <c r="CY111" i="9"/>
  <c r="CW109" i="9"/>
  <c r="CV108" i="9"/>
  <c r="CS105" i="9"/>
  <c r="CR104" i="9"/>
  <c r="DB114" i="9"/>
  <c r="DA113" i="9"/>
  <c r="CX110" i="9"/>
  <c r="CU107" i="9"/>
  <c r="CT106" i="9"/>
  <c r="CQ103" i="9"/>
  <c r="CP102" i="9"/>
  <c r="CM99" i="9"/>
  <c r="CL98" i="9"/>
  <c r="CI95" i="9"/>
  <c r="CH94" i="9"/>
  <c r="CE91" i="9"/>
  <c r="CD90" i="9"/>
  <c r="CA87" i="9"/>
  <c r="BZ86" i="9"/>
  <c r="BW83" i="9"/>
  <c r="BV82" i="9"/>
  <c r="BS79" i="9"/>
  <c r="BR78" i="9"/>
  <c r="BO75" i="9"/>
  <c r="BN74" i="9"/>
  <c r="BK71" i="9"/>
  <c r="BJ70" i="9"/>
  <c r="CO101" i="9"/>
  <c r="CN100" i="9"/>
  <c r="CK97" i="9"/>
  <c r="CJ96" i="9"/>
  <c r="CG93" i="9"/>
  <c r="CF92" i="9"/>
  <c r="CC89" i="9"/>
  <c r="CB88" i="9"/>
  <c r="BY85" i="9"/>
  <c r="BX84" i="9"/>
  <c r="BU81" i="9"/>
  <c r="BT80" i="9"/>
  <c r="BQ77" i="9"/>
  <c r="BP76" i="9"/>
  <c r="BM73" i="9"/>
  <c r="BL72" i="9"/>
  <c r="BI69" i="9"/>
  <c r="BG67" i="9"/>
  <c r="BF66" i="9"/>
  <c r="BC63" i="9"/>
  <c r="BB62" i="9"/>
  <c r="AY59" i="9"/>
  <c r="AX58" i="9"/>
  <c r="AU55" i="9"/>
  <c r="AT54" i="9"/>
  <c r="AQ51" i="9"/>
  <c r="AP50" i="9"/>
  <c r="AM47" i="9"/>
  <c r="AL46" i="9"/>
  <c r="AI43" i="9"/>
  <c r="AH42" i="9"/>
  <c r="AE39" i="9"/>
  <c r="AD38" i="9"/>
  <c r="AA35" i="9"/>
  <c r="Z34" i="9"/>
  <c r="W31" i="9"/>
  <c r="V30" i="9"/>
  <c r="S27" i="9"/>
  <c r="R26" i="9"/>
  <c r="O23" i="9"/>
  <c r="N22" i="9"/>
  <c r="K19" i="9"/>
  <c r="J18" i="9"/>
  <c r="E16" i="9"/>
  <c r="G15" i="9"/>
  <c r="F15" i="9" s="1"/>
  <c r="BH68" i="9"/>
  <c r="BE65" i="9"/>
  <c r="BD64" i="9"/>
  <c r="BA61" i="9"/>
  <c r="AZ60" i="9"/>
  <c r="AW57" i="9"/>
  <c r="AV56" i="9"/>
  <c r="AS53" i="9"/>
  <c r="AR52" i="9"/>
  <c r="AO49" i="9"/>
  <c r="AN48" i="9"/>
  <c r="AK45" i="9"/>
  <c r="AJ44" i="9"/>
  <c r="AG41" i="9"/>
  <c r="AF40" i="9"/>
  <c r="AC37" i="9"/>
  <c r="AB36" i="9"/>
  <c r="Y33" i="9"/>
  <c r="X32" i="9"/>
  <c r="U29" i="9"/>
  <c r="T28" i="9"/>
  <c r="Q25" i="9"/>
  <c r="P24" i="9"/>
  <c r="M21" i="9"/>
  <c r="L20" i="9"/>
  <c r="I17" i="9"/>
  <c r="H16" i="9"/>
  <c r="DT132" i="8"/>
  <c r="DS131" i="8"/>
  <c r="DR130" i="8"/>
  <c r="DQ129" i="8"/>
  <c r="DN126" i="8"/>
  <c r="DM125" i="8"/>
  <c r="DL124" i="8"/>
  <c r="DP128" i="8"/>
  <c r="DO127" i="8"/>
  <c r="DK123" i="8"/>
  <c r="DJ122" i="8"/>
  <c r="DI121" i="8"/>
  <c r="DH120" i="8"/>
  <c r="DG119" i="8"/>
  <c r="DF118" i="8"/>
  <c r="DE117" i="8"/>
  <c r="DD116" i="8"/>
  <c r="DC115" i="8"/>
  <c r="DB114" i="8"/>
  <c r="DA113" i="8"/>
  <c r="CZ112" i="8"/>
  <c r="CY111" i="8"/>
  <c r="CX110" i="8"/>
  <c r="CW109" i="8"/>
  <c r="CU107" i="8"/>
  <c r="CS105" i="8"/>
  <c r="CQ103" i="8"/>
  <c r="CO101" i="8"/>
  <c r="CM99" i="8"/>
  <c r="CK97" i="8"/>
  <c r="CV108" i="8"/>
  <c r="CT106" i="8"/>
  <c r="CR104" i="8"/>
  <c r="CP102" i="8"/>
  <c r="CN100" i="8"/>
  <c r="CL98" i="8"/>
  <c r="CJ96" i="8"/>
  <c r="CI95" i="8"/>
  <c r="CH94" i="8"/>
  <c r="CG93" i="8"/>
  <c r="CF92" i="8"/>
  <c r="CE91" i="8"/>
  <c r="CD90" i="8"/>
  <c r="CC89" i="8"/>
  <c r="CB88" i="8"/>
  <c r="CA87" i="8"/>
  <c r="BZ86" i="8"/>
  <c r="BY85" i="8"/>
  <c r="BX84" i="8"/>
  <c r="BW83" i="8"/>
  <c r="BV82" i="8"/>
  <c r="BU81" i="8"/>
  <c r="BT80" i="8"/>
  <c r="BS79" i="8"/>
  <c r="BR78" i="8"/>
  <c r="BQ77" i="8"/>
  <c r="BP76" i="8"/>
  <c r="BO75" i="8"/>
  <c r="BN74" i="8"/>
  <c r="BM73" i="8"/>
  <c r="BL72" i="8"/>
  <c r="BK71" i="8"/>
  <c r="BJ70" i="8"/>
  <c r="BI69" i="8"/>
  <c r="BH68" i="8"/>
  <c r="BG67" i="8"/>
  <c r="BF66" i="8"/>
  <c r="BE65" i="8"/>
  <c r="BD64" i="8"/>
  <c r="BB62" i="8"/>
  <c r="AZ60" i="8"/>
  <c r="BC63" i="8"/>
  <c r="BA61" i="8"/>
  <c r="AY59" i="8"/>
  <c r="AW57" i="8"/>
  <c r="AU55" i="8"/>
  <c r="AS53" i="8"/>
  <c r="AQ51" i="8"/>
  <c r="AO49" i="8"/>
  <c r="AM47" i="8"/>
  <c r="AK45" i="8"/>
  <c r="AI43" i="8"/>
  <c r="AG41" i="8"/>
  <c r="AE39" i="8"/>
  <c r="AC37" i="8"/>
  <c r="AA35" i="8"/>
  <c r="Y33" i="8"/>
  <c r="X32" i="8"/>
  <c r="U29" i="8"/>
  <c r="T28" i="8"/>
  <c r="Q25" i="8"/>
  <c r="P24" i="8"/>
  <c r="M21" i="8"/>
  <c r="L20" i="8"/>
  <c r="I17" i="8"/>
  <c r="H16" i="8"/>
  <c r="AX58" i="8"/>
  <c r="AV56" i="8"/>
  <c r="AT54" i="8"/>
  <c r="AR52" i="8"/>
  <c r="AP50" i="8"/>
  <c r="AN48" i="8"/>
  <c r="AL46" i="8"/>
  <c r="AJ44" i="8"/>
  <c r="AH42" i="8"/>
  <c r="AF40" i="8"/>
  <c r="AD38" i="8"/>
  <c r="AB36" i="8"/>
  <c r="Z34" i="8"/>
  <c r="W31" i="8"/>
  <c r="V30" i="8"/>
  <c r="S27" i="8"/>
  <c r="R26" i="8"/>
  <c r="O23" i="8"/>
  <c r="N22" i="8"/>
  <c r="K19" i="8"/>
  <c r="J18" i="8"/>
  <c r="E16" i="8"/>
  <c r="G15" i="8"/>
  <c r="F15" i="8" s="1"/>
  <c r="Z9" i="3"/>
  <c r="AR9" i="3"/>
  <c r="AR11" i="3"/>
  <c r="Z13" i="3"/>
  <c r="AR13" i="3"/>
  <c r="Z15" i="3"/>
  <c r="AR15" i="3"/>
  <c r="Z17" i="3"/>
  <c r="AR17" i="3"/>
  <c r="Z19" i="3"/>
  <c r="AR19" i="3"/>
  <c r="Z8" i="3"/>
  <c r="AR8" i="3"/>
  <c r="Z12" i="3"/>
  <c r="Z49" i="3" s="1"/>
  <c r="AR12" i="3"/>
  <c r="Z16" i="3"/>
  <c r="AR16" i="3"/>
  <c r="AR31" i="3"/>
  <c r="Z21" i="3"/>
  <c r="Z25" i="3"/>
  <c r="Z29" i="3"/>
  <c r="Z18" i="3"/>
  <c r="Z22" i="3"/>
  <c r="Z59" i="3" s="1"/>
  <c r="Z26" i="3"/>
  <c r="Z63" i="3" s="1"/>
  <c r="Z30" i="3"/>
  <c r="AR21" i="3"/>
  <c r="AR23" i="3"/>
  <c r="AR25" i="3"/>
  <c r="AR27" i="3"/>
  <c r="AR29" i="3"/>
  <c r="Z14" i="3"/>
  <c r="Z51" i="3" s="1"/>
  <c r="Z10" i="3"/>
  <c r="Z20" i="3"/>
  <c r="Z24" i="3"/>
  <c r="Z61" i="3" s="1"/>
  <c r="Z28" i="3"/>
  <c r="Z65" i="3" s="1"/>
  <c r="Z57" i="3" l="1"/>
  <c r="Z47" i="3"/>
  <c r="Z53" i="3"/>
  <c r="Z55" i="3"/>
  <c r="DU134" i="8"/>
  <c r="DW136" i="8"/>
  <c r="DV135" i="8"/>
  <c r="DX137" i="8"/>
  <c r="DX137" i="9"/>
  <c r="DW136" i="9"/>
  <c r="DV135" i="9"/>
  <c r="DY138" i="9"/>
  <c r="Z68" i="3"/>
  <c r="Z69" i="3"/>
  <c r="Z66" i="3"/>
  <c r="Z67" i="3"/>
  <c r="Z58" i="3"/>
  <c r="Z56" i="3"/>
  <c r="Z54" i="3"/>
  <c r="Z52" i="3"/>
  <c r="Z50" i="3"/>
  <c r="Z60" i="3"/>
  <c r="Z62" i="3"/>
  <c r="Z46" i="3"/>
  <c r="Z64" i="3"/>
  <c r="Z48" i="3"/>
  <c r="DT133" i="9"/>
  <c r="DU134" i="9"/>
  <c r="DR131" i="9"/>
  <c r="DP129" i="9"/>
  <c r="DS132" i="9"/>
  <c r="DQ130" i="9"/>
  <c r="DO128" i="9"/>
  <c r="DN127" i="9"/>
  <c r="DJ123" i="9"/>
  <c r="DG120" i="9"/>
  <c r="DF119" i="9"/>
  <c r="DC116" i="9"/>
  <c r="DB115" i="9"/>
  <c r="DM126" i="9"/>
  <c r="DL125" i="9"/>
  <c r="DK124" i="9"/>
  <c r="DI122" i="9"/>
  <c r="DH121" i="9"/>
  <c r="DE118" i="9"/>
  <c r="DD117" i="9"/>
  <c r="DA114" i="9"/>
  <c r="CZ113" i="9"/>
  <c r="CW110" i="9"/>
  <c r="CT107" i="9"/>
  <c r="CS106" i="9"/>
  <c r="CP103" i="9"/>
  <c r="CO102" i="9"/>
  <c r="CY112" i="9"/>
  <c r="CX111" i="9"/>
  <c r="CV109" i="9"/>
  <c r="CU108" i="9"/>
  <c r="CR105" i="9"/>
  <c r="CQ104" i="9"/>
  <c r="CN101" i="9"/>
  <c r="CM100" i="9"/>
  <c r="CJ97" i="9"/>
  <c r="CI96" i="9"/>
  <c r="CF93" i="9"/>
  <c r="CE92" i="9"/>
  <c r="CB89" i="9"/>
  <c r="CA88" i="9"/>
  <c r="BX85" i="9"/>
  <c r="BW84" i="9"/>
  <c r="BT81" i="9"/>
  <c r="BS80" i="9"/>
  <c r="BP77" i="9"/>
  <c r="BO76" i="9"/>
  <c r="BL73" i="9"/>
  <c r="BK72" i="9"/>
  <c r="BH69" i="9"/>
  <c r="CL99" i="9"/>
  <c r="CK98" i="9"/>
  <c r="CH95" i="9"/>
  <c r="CG94" i="9"/>
  <c r="CD91" i="9"/>
  <c r="CC90" i="9"/>
  <c r="BZ87" i="9"/>
  <c r="BY86" i="9"/>
  <c r="BV83" i="9"/>
  <c r="BU82" i="9"/>
  <c r="BR79" i="9"/>
  <c r="BQ78" i="9"/>
  <c r="BN75" i="9"/>
  <c r="BM74" i="9"/>
  <c r="BJ71" i="9"/>
  <c r="BI70" i="9"/>
  <c r="BG68" i="9"/>
  <c r="BD65" i="9"/>
  <c r="BC64" i="9"/>
  <c r="AZ61" i="9"/>
  <c r="AY60" i="9"/>
  <c r="AV57" i="9"/>
  <c r="AU56" i="9"/>
  <c r="AR53" i="9"/>
  <c r="AQ52" i="9"/>
  <c r="AN49" i="9"/>
  <c r="AM48" i="9"/>
  <c r="AJ45" i="9"/>
  <c r="AI44" i="9"/>
  <c r="AF41" i="9"/>
  <c r="AE40" i="9"/>
  <c r="AB37" i="9"/>
  <c r="AA36" i="9"/>
  <c r="X33" i="9"/>
  <c r="W32" i="9"/>
  <c r="T29" i="9"/>
  <c r="S28" i="9"/>
  <c r="P25" i="9"/>
  <c r="O24" i="9"/>
  <c r="L21" i="9"/>
  <c r="K20" i="9"/>
  <c r="H17" i="9"/>
  <c r="G16" i="9"/>
  <c r="F16" i="9" s="1"/>
  <c r="BF67" i="9"/>
  <c r="BE66" i="9"/>
  <c r="BB63" i="9"/>
  <c r="BA62" i="9"/>
  <c r="AX59" i="9"/>
  <c r="AW58" i="9"/>
  <c r="AT55" i="9"/>
  <c r="AS54" i="9"/>
  <c r="AP51" i="9"/>
  <c r="AO50" i="9"/>
  <c r="AL47" i="9"/>
  <c r="AK46" i="9"/>
  <c r="AH43" i="9"/>
  <c r="AG42" i="9"/>
  <c r="AD39" i="9"/>
  <c r="AC38" i="9"/>
  <c r="Z35" i="9"/>
  <c r="Y34" i="9"/>
  <c r="V31" i="9"/>
  <c r="U30" i="9"/>
  <c r="R27" i="9"/>
  <c r="Q26" i="9"/>
  <c r="N23" i="9"/>
  <c r="M22" i="9"/>
  <c r="J19" i="9"/>
  <c r="I18" i="9"/>
  <c r="E17" i="9"/>
  <c r="DO128" i="8"/>
  <c r="DN127" i="8"/>
  <c r="DJ123" i="8"/>
  <c r="DI122" i="8"/>
  <c r="DT133" i="8"/>
  <c r="DS132" i="8"/>
  <c r="DR131" i="8"/>
  <c r="DQ130" i="8"/>
  <c r="DP129" i="8"/>
  <c r="DM126" i="8"/>
  <c r="DL125" i="8"/>
  <c r="DK124" i="8"/>
  <c r="DH121" i="8"/>
  <c r="DG120" i="8"/>
  <c r="DF119" i="8"/>
  <c r="DE118" i="8"/>
  <c r="DD117" i="8"/>
  <c r="DC116" i="8"/>
  <c r="DB115" i="8"/>
  <c r="DA114" i="8"/>
  <c r="CZ113" i="8"/>
  <c r="CY112" i="8"/>
  <c r="CX111" i="8"/>
  <c r="CW110" i="8"/>
  <c r="CV109" i="8"/>
  <c r="CU108" i="8"/>
  <c r="CS106" i="8"/>
  <c r="CQ104" i="8"/>
  <c r="CO102" i="8"/>
  <c r="CM100" i="8"/>
  <c r="CK98" i="8"/>
  <c r="CI96" i="8"/>
  <c r="CH95" i="8"/>
  <c r="CG94" i="8"/>
  <c r="CF93" i="8"/>
  <c r="CE92" i="8"/>
  <c r="CD91" i="8"/>
  <c r="CC90" i="8"/>
  <c r="CB89" i="8"/>
  <c r="CA88" i="8"/>
  <c r="BZ87" i="8"/>
  <c r="BY86" i="8"/>
  <c r="BX85" i="8"/>
  <c r="BW84" i="8"/>
  <c r="CT107" i="8"/>
  <c r="CR105" i="8"/>
  <c r="CP103" i="8"/>
  <c r="CN101" i="8"/>
  <c r="CL99" i="8"/>
  <c r="CJ97" i="8"/>
  <c r="BB63" i="8"/>
  <c r="AZ61" i="8"/>
  <c r="AX59" i="8"/>
  <c r="BV83" i="8"/>
  <c r="BU82" i="8"/>
  <c r="BT81" i="8"/>
  <c r="BS80" i="8"/>
  <c r="BR79" i="8"/>
  <c r="BQ78" i="8"/>
  <c r="BP77" i="8"/>
  <c r="BO76" i="8"/>
  <c r="BN75" i="8"/>
  <c r="BM74" i="8"/>
  <c r="BL73" i="8"/>
  <c r="BK72" i="8"/>
  <c r="BJ71" i="8"/>
  <c r="BI70" i="8"/>
  <c r="BH69" i="8"/>
  <c r="BG68" i="8"/>
  <c r="BF67" i="8"/>
  <c r="BE66" i="8"/>
  <c r="BD65" i="8"/>
  <c r="BC64" i="8"/>
  <c r="BA62" i="8"/>
  <c r="AY60" i="8"/>
  <c r="AW58" i="8"/>
  <c r="AU56" i="8"/>
  <c r="AS54" i="8"/>
  <c r="AQ52" i="8"/>
  <c r="AO50" i="8"/>
  <c r="AM48" i="8"/>
  <c r="AK46" i="8"/>
  <c r="AI44" i="8"/>
  <c r="AG42" i="8"/>
  <c r="AE40" i="8"/>
  <c r="AC38" i="8"/>
  <c r="AA36" i="8"/>
  <c r="Y34" i="8"/>
  <c r="V31" i="8"/>
  <c r="U30" i="8"/>
  <c r="R27" i="8"/>
  <c r="Q26" i="8"/>
  <c r="N23" i="8"/>
  <c r="M22" i="8"/>
  <c r="J19" i="8"/>
  <c r="I18" i="8"/>
  <c r="E17" i="8"/>
  <c r="CP104" i="8" s="1"/>
  <c r="AV57" i="8"/>
  <c r="AT55" i="8"/>
  <c r="AR53" i="8"/>
  <c r="AP51" i="8"/>
  <c r="AN49" i="8"/>
  <c r="AL47" i="8"/>
  <c r="AJ45" i="8"/>
  <c r="AH43" i="8"/>
  <c r="AF41" i="8"/>
  <c r="AD39" i="8"/>
  <c r="AB37" i="8"/>
  <c r="Z35" i="8"/>
  <c r="X33" i="8"/>
  <c r="W32" i="8"/>
  <c r="T29" i="8"/>
  <c r="S28" i="8"/>
  <c r="P25" i="8"/>
  <c r="O24" i="8"/>
  <c r="L21" i="8"/>
  <c r="K20" i="8"/>
  <c r="H17" i="8"/>
  <c r="G16" i="8"/>
  <c r="F16" i="8" s="1"/>
  <c r="DU135" i="8" l="1"/>
  <c r="DW137" i="8"/>
  <c r="DV136" i="8"/>
  <c r="DX138" i="8"/>
  <c r="DY139" i="9"/>
  <c r="DV136" i="9"/>
  <c r="DX138" i="9"/>
  <c r="DW137" i="9"/>
  <c r="DT134" i="9"/>
  <c r="DU135" i="9"/>
  <c r="DS133" i="9"/>
  <c r="DR132" i="9"/>
  <c r="DP130" i="9"/>
  <c r="DN128" i="9"/>
  <c r="DM127" i="9"/>
  <c r="DQ131" i="9"/>
  <c r="DO129" i="9"/>
  <c r="DL126" i="9"/>
  <c r="DK125" i="9"/>
  <c r="DJ124" i="9"/>
  <c r="DH122" i="9"/>
  <c r="DG121" i="9"/>
  <c r="DD118" i="9"/>
  <c r="DC117" i="9"/>
  <c r="DI123" i="9"/>
  <c r="DF120" i="9"/>
  <c r="DE119" i="9"/>
  <c r="DB116" i="9"/>
  <c r="DA115" i="9"/>
  <c r="CX112" i="9"/>
  <c r="CW111" i="9"/>
  <c r="CU109" i="9"/>
  <c r="CT108" i="9"/>
  <c r="CQ105" i="9"/>
  <c r="CP104" i="9"/>
  <c r="CZ114" i="9"/>
  <c r="CY113" i="9"/>
  <c r="CV110" i="9"/>
  <c r="CS107" i="9"/>
  <c r="CR106" i="9"/>
  <c r="CO103" i="9"/>
  <c r="CN102" i="9"/>
  <c r="CK99" i="9"/>
  <c r="CJ98" i="9"/>
  <c r="CG95" i="9"/>
  <c r="CF94" i="9"/>
  <c r="CC91" i="9"/>
  <c r="CB90" i="9"/>
  <c r="BY87" i="9"/>
  <c r="BX86" i="9"/>
  <c r="BU83" i="9"/>
  <c r="BT82" i="9"/>
  <c r="BQ79" i="9"/>
  <c r="BP78" i="9"/>
  <c r="BM75" i="9"/>
  <c r="BL74" i="9"/>
  <c r="BI71" i="9"/>
  <c r="BH70" i="9"/>
  <c r="CM101" i="9"/>
  <c r="CL100" i="9"/>
  <c r="CI97" i="9"/>
  <c r="CH96" i="9"/>
  <c r="CE93" i="9"/>
  <c r="CD92" i="9"/>
  <c r="CA89" i="9"/>
  <c r="BZ88" i="9"/>
  <c r="BW85" i="9"/>
  <c r="BV84" i="9"/>
  <c r="BS81" i="9"/>
  <c r="BR80" i="9"/>
  <c r="BO77" i="9"/>
  <c r="BN76" i="9"/>
  <c r="BK73" i="9"/>
  <c r="BJ72" i="9"/>
  <c r="BG69" i="9"/>
  <c r="BE67" i="9"/>
  <c r="BD66" i="9"/>
  <c r="BA63" i="9"/>
  <c r="AZ62" i="9"/>
  <c r="AW59" i="9"/>
  <c r="AV58" i="9"/>
  <c r="AS55" i="9"/>
  <c r="AR54" i="9"/>
  <c r="AO51" i="9"/>
  <c r="AN50" i="9"/>
  <c r="AK47" i="9"/>
  <c r="AJ46" i="9"/>
  <c r="AG43" i="9"/>
  <c r="AF42" i="9"/>
  <c r="AC39" i="9"/>
  <c r="AB38" i="9"/>
  <c r="Y35" i="9"/>
  <c r="X34" i="9"/>
  <c r="U31" i="9"/>
  <c r="T30" i="9"/>
  <c r="Q27" i="9"/>
  <c r="P26" i="9"/>
  <c r="M23" i="9"/>
  <c r="L22" i="9"/>
  <c r="I19" i="9"/>
  <c r="H18" i="9"/>
  <c r="BF68" i="9"/>
  <c r="BC65" i="9"/>
  <c r="BB64" i="9"/>
  <c r="AY61" i="9"/>
  <c r="AX60" i="9"/>
  <c r="AU57" i="9"/>
  <c r="AT56" i="9"/>
  <c r="AQ53" i="9"/>
  <c r="AP52" i="9"/>
  <c r="AM49" i="9"/>
  <c r="AL48" i="9"/>
  <c r="AI45" i="9"/>
  <c r="AH44" i="9"/>
  <c r="AE41" i="9"/>
  <c r="AD40" i="9"/>
  <c r="AA37" i="9"/>
  <c r="Z36" i="9"/>
  <c r="W33" i="9"/>
  <c r="V32" i="9"/>
  <c r="S29" i="9"/>
  <c r="R28" i="9"/>
  <c r="O25" i="9"/>
  <c r="N24" i="9"/>
  <c r="K21" i="9"/>
  <c r="J20" i="9"/>
  <c r="E18" i="9"/>
  <c r="G17" i="9"/>
  <c r="F17" i="9" s="1"/>
  <c r="DT134" i="8"/>
  <c r="DS133" i="8"/>
  <c r="DR132" i="8"/>
  <c r="DQ131" i="8"/>
  <c r="DP130" i="8"/>
  <c r="DO129" i="8"/>
  <c r="DL126" i="8"/>
  <c r="DK125" i="8"/>
  <c r="DJ124" i="8"/>
  <c r="DN128" i="8"/>
  <c r="DM127" i="8"/>
  <c r="DI123" i="8"/>
  <c r="DG121" i="8"/>
  <c r="DF120" i="8"/>
  <c r="DE119" i="8"/>
  <c r="DD118" i="8"/>
  <c r="DC117" i="8"/>
  <c r="DB116" i="8"/>
  <c r="DA115" i="8"/>
  <c r="CZ114" i="8"/>
  <c r="CY113" i="8"/>
  <c r="CX112" i="8"/>
  <c r="CW111" i="8"/>
  <c r="CV110" i="8"/>
  <c r="DH122" i="8"/>
  <c r="CU109" i="8"/>
  <c r="CS107" i="8"/>
  <c r="CQ105" i="8"/>
  <c r="CO103" i="8"/>
  <c r="CM101" i="8"/>
  <c r="CK99" i="8"/>
  <c r="CI97" i="8"/>
  <c r="CT108" i="8"/>
  <c r="CR106" i="8"/>
  <c r="CN102" i="8"/>
  <c r="CL100" i="8"/>
  <c r="CJ98" i="8"/>
  <c r="CH96" i="8"/>
  <c r="CG95" i="8"/>
  <c r="CF94" i="8"/>
  <c r="CE93" i="8"/>
  <c r="CD92" i="8"/>
  <c r="CC91" i="8"/>
  <c r="CB90" i="8"/>
  <c r="CA89" i="8"/>
  <c r="BZ88" i="8"/>
  <c r="BY87" i="8"/>
  <c r="BX86" i="8"/>
  <c r="BW85" i="8"/>
  <c r="BV84" i="8"/>
  <c r="BU83" i="8"/>
  <c r="BT82" i="8"/>
  <c r="BS81" i="8"/>
  <c r="BR80" i="8"/>
  <c r="BQ79" i="8"/>
  <c r="BP78" i="8"/>
  <c r="BO77" i="8"/>
  <c r="BN76" i="8"/>
  <c r="BM75" i="8"/>
  <c r="BL74" i="8"/>
  <c r="BK73" i="8"/>
  <c r="BJ72" i="8"/>
  <c r="BI71" i="8"/>
  <c r="BH70" i="8"/>
  <c r="BG69" i="8"/>
  <c r="BF68" i="8"/>
  <c r="BE67" i="8"/>
  <c r="BD66" i="8"/>
  <c r="BC65" i="8"/>
  <c r="BB64" i="8"/>
  <c r="AZ62" i="8"/>
  <c r="AX60" i="8"/>
  <c r="BA63" i="8"/>
  <c r="AY61" i="8"/>
  <c r="AU57" i="8"/>
  <c r="AS55" i="8"/>
  <c r="AQ53" i="8"/>
  <c r="AO51" i="8"/>
  <c r="AM49" i="8"/>
  <c r="AK47" i="8"/>
  <c r="AI45" i="8"/>
  <c r="AG43" i="8"/>
  <c r="AE41" i="8"/>
  <c r="AC39" i="8"/>
  <c r="AA37" i="8"/>
  <c r="Y35" i="8"/>
  <c r="W33" i="8"/>
  <c r="V32" i="8"/>
  <c r="S29" i="8"/>
  <c r="R28" i="8"/>
  <c r="O25" i="8"/>
  <c r="N24" i="8"/>
  <c r="K21" i="8"/>
  <c r="J20" i="8"/>
  <c r="E18" i="8"/>
  <c r="G17" i="8"/>
  <c r="F17" i="8" s="1"/>
  <c r="AW59" i="8"/>
  <c r="AV58" i="8"/>
  <c r="AT56" i="8"/>
  <c r="AR54" i="8"/>
  <c r="AP52" i="8"/>
  <c r="AN50" i="8"/>
  <c r="AL48" i="8"/>
  <c r="AJ46" i="8"/>
  <c r="AH44" i="8"/>
  <c r="AF42" i="8"/>
  <c r="AD40" i="8"/>
  <c r="AB38" i="8"/>
  <c r="Z36" i="8"/>
  <c r="X34" i="8"/>
  <c r="U31" i="8"/>
  <c r="T30" i="8"/>
  <c r="Q27" i="8"/>
  <c r="P26" i="8"/>
  <c r="M23" i="8"/>
  <c r="L22" i="8"/>
  <c r="I19" i="8"/>
  <c r="H18" i="8"/>
  <c r="DU136" i="8" l="1"/>
  <c r="DX139" i="8"/>
  <c r="DV137" i="8"/>
  <c r="DW138" i="8"/>
  <c r="DX139" i="9"/>
  <c r="DW138" i="9"/>
  <c r="DY140" i="9"/>
  <c r="DV137" i="9"/>
  <c r="DT135" i="9"/>
  <c r="DR133" i="9"/>
  <c r="DU136" i="9"/>
  <c r="DS134" i="9"/>
  <c r="DP131" i="9"/>
  <c r="DN129" i="9"/>
  <c r="DQ132" i="9"/>
  <c r="DO130" i="9"/>
  <c r="DM128" i="9"/>
  <c r="DL127" i="9"/>
  <c r="DH123" i="9"/>
  <c r="DE120" i="9"/>
  <c r="DD119" i="9"/>
  <c r="DA116" i="9"/>
  <c r="CZ115" i="9"/>
  <c r="DK126" i="9"/>
  <c r="DJ125" i="9"/>
  <c r="DI124" i="9"/>
  <c r="DG122" i="9"/>
  <c r="DF121" i="9"/>
  <c r="DC118" i="9"/>
  <c r="DB117" i="9"/>
  <c r="CY114" i="9"/>
  <c r="CX113" i="9"/>
  <c r="CU110" i="9"/>
  <c r="CR107" i="9"/>
  <c r="CQ106" i="9"/>
  <c r="CN103" i="9"/>
  <c r="CM102" i="9"/>
  <c r="CW112" i="9"/>
  <c r="CV111" i="9"/>
  <c r="CT109" i="9"/>
  <c r="CS108" i="9"/>
  <c r="CP105" i="9"/>
  <c r="CO104" i="9"/>
  <c r="CL101" i="9"/>
  <c r="CK100" i="9"/>
  <c r="CH97" i="9"/>
  <c r="CG96" i="9"/>
  <c r="CD93" i="9"/>
  <c r="CC92" i="9"/>
  <c r="BZ89" i="9"/>
  <c r="BY88" i="9"/>
  <c r="BV85" i="9"/>
  <c r="BU84" i="9"/>
  <c r="BR81" i="9"/>
  <c r="BQ80" i="9"/>
  <c r="BN77" i="9"/>
  <c r="BM76" i="9"/>
  <c r="BJ73" i="9"/>
  <c r="BI72" i="9"/>
  <c r="BF69" i="9"/>
  <c r="CJ99" i="9"/>
  <c r="CI98" i="9"/>
  <c r="CF95" i="9"/>
  <c r="CE94" i="9"/>
  <c r="CB91" i="9"/>
  <c r="CA90" i="9"/>
  <c r="BX87" i="9"/>
  <c r="BW86" i="9"/>
  <c r="BT83" i="9"/>
  <c r="BS82" i="9"/>
  <c r="BP79" i="9"/>
  <c r="BO78" i="9"/>
  <c r="BL75" i="9"/>
  <c r="BK74" i="9"/>
  <c r="BH71" i="9"/>
  <c r="BG70" i="9"/>
  <c r="BE68" i="9"/>
  <c r="BB65" i="9"/>
  <c r="BA64" i="9"/>
  <c r="AX61" i="9"/>
  <c r="AW60" i="9"/>
  <c r="AT57" i="9"/>
  <c r="AS56" i="9"/>
  <c r="AP53" i="9"/>
  <c r="AO52" i="9"/>
  <c r="AL49" i="9"/>
  <c r="AK48" i="9"/>
  <c r="AH45" i="9"/>
  <c r="AG44" i="9"/>
  <c r="AD41" i="9"/>
  <c r="AC40" i="9"/>
  <c r="Z37" i="9"/>
  <c r="Y36" i="9"/>
  <c r="V33" i="9"/>
  <c r="U32" i="9"/>
  <c r="R29" i="9"/>
  <c r="Q28" i="9"/>
  <c r="N25" i="9"/>
  <c r="M24" i="9"/>
  <c r="J21" i="9"/>
  <c r="I20" i="9"/>
  <c r="E19" i="9"/>
  <c r="BD67" i="9"/>
  <c r="BC66" i="9"/>
  <c r="AZ63" i="9"/>
  <c r="AY62" i="9"/>
  <c r="AV59" i="9"/>
  <c r="AU58" i="9"/>
  <c r="AR55" i="9"/>
  <c r="AQ54" i="9"/>
  <c r="AN51" i="9"/>
  <c r="AM50" i="9"/>
  <c r="AJ47" i="9"/>
  <c r="AI46" i="9"/>
  <c r="AF43" i="9"/>
  <c r="AE42" i="9"/>
  <c r="AB39" i="9"/>
  <c r="AA38" i="9"/>
  <c r="X35" i="9"/>
  <c r="W34" i="9"/>
  <c r="T31" i="9"/>
  <c r="S30" i="9"/>
  <c r="P27" i="9"/>
  <c r="O26" i="9"/>
  <c r="L23" i="9"/>
  <c r="K22" i="9"/>
  <c r="H19" i="9"/>
  <c r="G18" i="9"/>
  <c r="F18" i="9" s="1"/>
  <c r="DM128" i="8"/>
  <c r="DL127" i="8"/>
  <c r="DH123" i="8"/>
  <c r="DG122" i="8"/>
  <c r="DT135" i="8"/>
  <c r="DS134" i="8"/>
  <c r="DR133" i="8"/>
  <c r="DQ132" i="8"/>
  <c r="DP131" i="8"/>
  <c r="DO130" i="8"/>
  <c r="DN129" i="8"/>
  <c r="DK126" i="8"/>
  <c r="DJ125" i="8"/>
  <c r="DI124" i="8"/>
  <c r="DF121" i="8"/>
  <c r="DE120" i="8"/>
  <c r="DD119" i="8"/>
  <c r="DC118" i="8"/>
  <c r="DB117" i="8"/>
  <c r="DA116" i="8"/>
  <c r="CZ115" i="8"/>
  <c r="CY114" i="8"/>
  <c r="CX113" i="8"/>
  <c r="CW112" i="8"/>
  <c r="CV111" i="8"/>
  <c r="CU110" i="8"/>
  <c r="CS108" i="8"/>
  <c r="CQ106" i="8"/>
  <c r="CO104" i="8"/>
  <c r="CM102" i="8"/>
  <c r="CK100" i="8"/>
  <c r="CI98" i="8"/>
  <c r="CG96" i="8"/>
  <c r="CF95" i="8"/>
  <c r="CE94" i="8"/>
  <c r="CD93" i="8"/>
  <c r="CC92" i="8"/>
  <c r="CB91" i="8"/>
  <c r="CA90" i="8"/>
  <c r="BZ89" i="8"/>
  <c r="BY88" i="8"/>
  <c r="BX87" i="8"/>
  <c r="BW86" i="8"/>
  <c r="BV85" i="8"/>
  <c r="BU84" i="8"/>
  <c r="CT109" i="8"/>
  <c r="CR107" i="8"/>
  <c r="CP105" i="8"/>
  <c r="CN103" i="8"/>
  <c r="CL101" i="8"/>
  <c r="CJ99" i="8"/>
  <c r="CH97" i="8"/>
  <c r="AZ63" i="8"/>
  <c r="AX61" i="8"/>
  <c r="AV59" i="8"/>
  <c r="BT83" i="8"/>
  <c r="BS82" i="8"/>
  <c r="BR81" i="8"/>
  <c r="BQ80" i="8"/>
  <c r="BP79" i="8"/>
  <c r="BO78" i="8"/>
  <c r="BN77" i="8"/>
  <c r="BM76" i="8"/>
  <c r="BL75" i="8"/>
  <c r="BK74" i="8"/>
  <c r="BJ73" i="8"/>
  <c r="BI72" i="8"/>
  <c r="BH71" i="8"/>
  <c r="BG70" i="8"/>
  <c r="BF69" i="8"/>
  <c r="BE68" i="8"/>
  <c r="BD67" i="8"/>
  <c r="BC66" i="8"/>
  <c r="BB65" i="8"/>
  <c r="BA64" i="8"/>
  <c r="AY62" i="8"/>
  <c r="AW60" i="8"/>
  <c r="AU58" i="8"/>
  <c r="AS56" i="8"/>
  <c r="AQ54" i="8"/>
  <c r="AO52" i="8"/>
  <c r="AM50" i="8"/>
  <c r="AK48" i="8"/>
  <c r="AI46" i="8"/>
  <c r="AG44" i="8"/>
  <c r="AE42" i="8"/>
  <c r="AC40" i="8"/>
  <c r="AA38" i="8"/>
  <c r="Y36" i="8"/>
  <c r="W34" i="8"/>
  <c r="T31" i="8"/>
  <c r="S30" i="8"/>
  <c r="P27" i="8"/>
  <c r="O26" i="8"/>
  <c r="L23" i="8"/>
  <c r="K22" i="8"/>
  <c r="H19" i="8"/>
  <c r="G18" i="8"/>
  <c r="F18" i="8" s="1"/>
  <c r="AT57" i="8"/>
  <c r="AR55" i="8"/>
  <c r="AP53" i="8"/>
  <c r="AN51" i="8"/>
  <c r="AL49" i="8"/>
  <c r="AJ47" i="8"/>
  <c r="AH45" i="8"/>
  <c r="AF43" i="8"/>
  <c r="AD41" i="8"/>
  <c r="AB39" i="8"/>
  <c r="Z37" i="8"/>
  <c r="X35" i="8"/>
  <c r="V33" i="8"/>
  <c r="U32" i="8"/>
  <c r="R29" i="8"/>
  <c r="Q28" i="8"/>
  <c r="N25" i="8"/>
  <c r="M24" i="8"/>
  <c r="J21" i="8"/>
  <c r="I20" i="8"/>
  <c r="E19" i="8"/>
  <c r="DX140" i="9" l="1"/>
  <c r="DW139" i="9"/>
  <c r="DY141" i="9"/>
  <c r="DV138" i="9"/>
  <c r="DU137" i="8"/>
  <c r="DW139" i="8"/>
  <c r="DV138" i="8"/>
  <c r="DX140" i="8"/>
  <c r="DT136" i="9"/>
  <c r="DR134" i="9"/>
  <c r="DU137" i="9"/>
  <c r="DS135" i="9"/>
  <c r="DQ133" i="9"/>
  <c r="DP132" i="9"/>
  <c r="DN130" i="9"/>
  <c r="DL128" i="9"/>
  <c r="DK127" i="9"/>
  <c r="DO131" i="9"/>
  <c r="DM129" i="9"/>
  <c r="DJ126" i="9"/>
  <c r="DI125" i="9"/>
  <c r="DH124" i="9"/>
  <c r="DF122" i="9"/>
  <c r="DE121" i="9"/>
  <c r="DB118" i="9"/>
  <c r="DA117" i="9"/>
  <c r="DG123" i="9"/>
  <c r="DD120" i="9"/>
  <c r="DC119" i="9"/>
  <c r="CZ116" i="9"/>
  <c r="CY115" i="9"/>
  <c r="CV112" i="9"/>
  <c r="CU111" i="9"/>
  <c r="CS109" i="9"/>
  <c r="CR108" i="9"/>
  <c r="CO105" i="9"/>
  <c r="CN104" i="9"/>
  <c r="CX114" i="9"/>
  <c r="CW113" i="9"/>
  <c r="CT110" i="9"/>
  <c r="CQ107" i="9"/>
  <c r="CP106" i="9"/>
  <c r="CM103" i="9"/>
  <c r="CL102" i="9"/>
  <c r="CI99" i="9"/>
  <c r="CH98" i="9"/>
  <c r="CE95" i="9"/>
  <c r="CD94" i="9"/>
  <c r="CA91" i="9"/>
  <c r="BZ90" i="9"/>
  <c r="BW87" i="9"/>
  <c r="BV86" i="9"/>
  <c r="BS83" i="9"/>
  <c r="BR82" i="9"/>
  <c r="BO79" i="9"/>
  <c r="BN78" i="9"/>
  <c r="BK75" i="9"/>
  <c r="BJ74" i="9"/>
  <c r="BG71" i="9"/>
  <c r="BF70" i="9"/>
  <c r="CK101" i="9"/>
  <c r="CJ100" i="9"/>
  <c r="CG97" i="9"/>
  <c r="CF96" i="9"/>
  <c r="CC93" i="9"/>
  <c r="CB92" i="9"/>
  <c r="BY89" i="9"/>
  <c r="BX88" i="9"/>
  <c r="BU85" i="9"/>
  <c r="BT84" i="9"/>
  <c r="BQ81" i="9"/>
  <c r="BP80" i="9"/>
  <c r="BM77" i="9"/>
  <c r="BL76" i="9"/>
  <c r="BI73" i="9"/>
  <c r="BH72" i="9"/>
  <c r="BE69" i="9"/>
  <c r="BC67" i="9"/>
  <c r="BB66" i="9"/>
  <c r="AY63" i="9"/>
  <c r="AX62" i="9"/>
  <c r="AU59" i="9"/>
  <c r="AT58" i="9"/>
  <c r="AQ55" i="9"/>
  <c r="AP54" i="9"/>
  <c r="AM51" i="9"/>
  <c r="AL50" i="9"/>
  <c r="AI47" i="9"/>
  <c r="AH46" i="9"/>
  <c r="AE43" i="9"/>
  <c r="AD42" i="9"/>
  <c r="AA39" i="9"/>
  <c r="Z38" i="9"/>
  <c r="W35" i="9"/>
  <c r="V34" i="9"/>
  <c r="S31" i="9"/>
  <c r="R30" i="9"/>
  <c r="O27" i="9"/>
  <c r="N26" i="9"/>
  <c r="K23" i="9"/>
  <c r="J22" i="9"/>
  <c r="E20" i="9"/>
  <c r="G19" i="9"/>
  <c r="F19" i="9" s="1"/>
  <c r="BD68" i="9"/>
  <c r="BA65" i="9"/>
  <c r="AZ64" i="9"/>
  <c r="AW61" i="9"/>
  <c r="AV60" i="9"/>
  <c r="AS57" i="9"/>
  <c r="AR56" i="9"/>
  <c r="AO53" i="9"/>
  <c r="AN52" i="9"/>
  <c r="AK49" i="9"/>
  <c r="AJ48" i="9"/>
  <c r="AG45" i="9"/>
  <c r="AF44" i="9"/>
  <c r="AC41" i="9"/>
  <c r="AB40" i="9"/>
  <c r="Y37" i="9"/>
  <c r="X36" i="9"/>
  <c r="U33" i="9"/>
  <c r="T32" i="9"/>
  <c r="Q29" i="9"/>
  <c r="P28" i="9"/>
  <c r="M25" i="9"/>
  <c r="L24" i="9"/>
  <c r="I21" i="9"/>
  <c r="H20" i="9"/>
  <c r="DT136" i="8"/>
  <c r="DS135" i="8"/>
  <c r="DR134" i="8"/>
  <c r="DQ133" i="8"/>
  <c r="DP132" i="8"/>
  <c r="DO131" i="8"/>
  <c r="DN130" i="8"/>
  <c r="DM129" i="8"/>
  <c r="DJ126" i="8"/>
  <c r="DI125" i="8"/>
  <c r="DH124" i="8"/>
  <c r="DL128" i="8"/>
  <c r="DK127" i="8"/>
  <c r="DG123" i="8"/>
  <c r="DF122" i="8"/>
  <c r="DE121" i="8"/>
  <c r="DD120" i="8"/>
  <c r="DC119" i="8"/>
  <c r="DB118" i="8"/>
  <c r="DA117" i="8"/>
  <c r="CZ116" i="8"/>
  <c r="CY115" i="8"/>
  <c r="CX114" i="8"/>
  <c r="CW113" i="8"/>
  <c r="CV112" i="8"/>
  <c r="CU111" i="8"/>
  <c r="CT110" i="8"/>
  <c r="CS109" i="8"/>
  <c r="CQ107" i="8"/>
  <c r="CO105" i="8"/>
  <c r="CM103" i="8"/>
  <c r="CK101" i="8"/>
  <c r="CI99" i="8"/>
  <c r="CG97" i="8"/>
  <c r="CR108" i="8"/>
  <c r="CP106" i="8"/>
  <c r="CN104" i="8"/>
  <c r="CL102" i="8"/>
  <c r="CJ100" i="8"/>
  <c r="CH98" i="8"/>
  <c r="CF96" i="8"/>
  <c r="CE95" i="8"/>
  <c r="CD94" i="8"/>
  <c r="CC93" i="8"/>
  <c r="CB92" i="8"/>
  <c r="CA91" i="8"/>
  <c r="BZ90" i="8"/>
  <c r="BY89" i="8"/>
  <c r="BX88" i="8"/>
  <c r="BW87" i="8"/>
  <c r="BV86" i="8"/>
  <c r="BU85" i="8"/>
  <c r="BT84" i="8"/>
  <c r="BS83" i="8"/>
  <c r="BR82" i="8"/>
  <c r="BQ81" i="8"/>
  <c r="BP80" i="8"/>
  <c r="BO79" i="8"/>
  <c r="BN78" i="8"/>
  <c r="BM77" i="8"/>
  <c r="BL76" i="8"/>
  <c r="BK75" i="8"/>
  <c r="BJ74" i="8"/>
  <c r="BI73" i="8"/>
  <c r="BH72" i="8"/>
  <c r="BG71" i="8"/>
  <c r="BF70" i="8"/>
  <c r="BE69" i="8"/>
  <c r="BD68" i="8"/>
  <c r="BC67" i="8"/>
  <c r="BB66" i="8"/>
  <c r="BA65" i="8"/>
  <c r="AZ64" i="8"/>
  <c r="AX62" i="8"/>
  <c r="AV60" i="8"/>
  <c r="AY63" i="8"/>
  <c r="AW61" i="8"/>
  <c r="AU59" i="8"/>
  <c r="AS57" i="8"/>
  <c r="AQ55" i="8"/>
  <c r="AO53" i="8"/>
  <c r="AM51" i="8"/>
  <c r="AK49" i="8"/>
  <c r="AI47" i="8"/>
  <c r="AG45" i="8"/>
  <c r="AE43" i="8"/>
  <c r="AC41" i="8"/>
  <c r="AA39" i="8"/>
  <c r="Y37" i="8"/>
  <c r="W35" i="8"/>
  <c r="U33" i="8"/>
  <c r="T32" i="8"/>
  <c r="Q29" i="8"/>
  <c r="P28" i="8"/>
  <c r="M25" i="8"/>
  <c r="L24" i="8"/>
  <c r="I21" i="8"/>
  <c r="H20" i="8"/>
  <c r="AT58" i="8"/>
  <c r="AR56" i="8"/>
  <c r="AP54" i="8"/>
  <c r="AN52" i="8"/>
  <c r="AL50" i="8"/>
  <c r="AJ48" i="8"/>
  <c r="AH46" i="8"/>
  <c r="AF44" i="8"/>
  <c r="AD42" i="8"/>
  <c r="AB40" i="8"/>
  <c r="Z38" i="8"/>
  <c r="X36" i="8"/>
  <c r="V34" i="8"/>
  <c r="S31" i="8"/>
  <c r="R30" i="8"/>
  <c r="O27" i="8"/>
  <c r="N26" i="8"/>
  <c r="K23" i="8"/>
  <c r="J22" i="8"/>
  <c r="E20" i="8"/>
  <c r="G19" i="8"/>
  <c r="F19" i="8" s="1"/>
  <c r="DX141" i="9" l="1"/>
  <c r="DW140" i="9"/>
  <c r="DY142" i="9"/>
  <c r="DV139" i="9"/>
  <c r="DU138" i="8"/>
  <c r="DW140" i="8"/>
  <c r="DV139" i="8"/>
  <c r="DX141" i="8"/>
  <c r="DT137" i="9"/>
  <c r="DR135" i="9"/>
  <c r="DP133" i="9"/>
  <c r="DU138" i="9"/>
  <c r="DS136" i="9"/>
  <c r="DQ134" i="9"/>
  <c r="DN131" i="9"/>
  <c r="DL129" i="9"/>
  <c r="DO132" i="9"/>
  <c r="DM130" i="9"/>
  <c r="DK128" i="9"/>
  <c r="DJ127" i="9"/>
  <c r="DF123" i="9"/>
  <c r="DC120" i="9"/>
  <c r="DB119" i="9"/>
  <c r="CY116" i="9"/>
  <c r="CX115" i="9"/>
  <c r="DI126" i="9"/>
  <c r="DH125" i="9"/>
  <c r="DG124" i="9"/>
  <c r="DE122" i="9"/>
  <c r="DD121" i="9"/>
  <c r="DA118" i="9"/>
  <c r="CZ117" i="9"/>
  <c r="CW114" i="9"/>
  <c r="CV113" i="9"/>
  <c r="CS110" i="9"/>
  <c r="CP107" i="9"/>
  <c r="CO106" i="9"/>
  <c r="CL103" i="9"/>
  <c r="CK102" i="9"/>
  <c r="CU112" i="9"/>
  <c r="CT111" i="9"/>
  <c r="CR109" i="9"/>
  <c r="CQ108" i="9"/>
  <c r="CN105" i="9"/>
  <c r="CM104" i="9"/>
  <c r="CJ101" i="9"/>
  <c r="CI100" i="9"/>
  <c r="CF97" i="9"/>
  <c r="CE96" i="9"/>
  <c r="CB93" i="9"/>
  <c r="CA92" i="9"/>
  <c r="BX89" i="9"/>
  <c r="BW88" i="9"/>
  <c r="BT85" i="9"/>
  <c r="BS84" i="9"/>
  <c r="BP81" i="9"/>
  <c r="BO80" i="9"/>
  <c r="BL77" i="9"/>
  <c r="BK76" i="9"/>
  <c r="BH73" i="9"/>
  <c r="BG72" i="9"/>
  <c r="BD69" i="9"/>
  <c r="CH99" i="9"/>
  <c r="CG98" i="9"/>
  <c r="CD95" i="9"/>
  <c r="CC94" i="9"/>
  <c r="BZ91" i="9"/>
  <c r="BY90" i="9"/>
  <c r="BV87" i="9"/>
  <c r="BU86" i="9"/>
  <c r="BR83" i="9"/>
  <c r="BQ82" i="9"/>
  <c r="BN79" i="9"/>
  <c r="BM78" i="9"/>
  <c r="BJ75" i="9"/>
  <c r="BI74" i="9"/>
  <c r="BF71" i="9"/>
  <c r="BE70" i="9"/>
  <c r="BC68" i="9"/>
  <c r="AZ65" i="9"/>
  <c r="AY64" i="9"/>
  <c r="AV61" i="9"/>
  <c r="AU60" i="9"/>
  <c r="AR57" i="9"/>
  <c r="AQ56" i="9"/>
  <c r="AN53" i="9"/>
  <c r="AM52" i="9"/>
  <c r="AJ49" i="9"/>
  <c r="AI48" i="9"/>
  <c r="AF45" i="9"/>
  <c r="AE44" i="9"/>
  <c r="AB41" i="9"/>
  <c r="AA40" i="9"/>
  <c r="X37" i="9"/>
  <c r="W36" i="9"/>
  <c r="T33" i="9"/>
  <c r="S32" i="9"/>
  <c r="P29" i="9"/>
  <c r="O28" i="9"/>
  <c r="L25" i="9"/>
  <c r="K24" i="9"/>
  <c r="H21" i="9"/>
  <c r="G20" i="9"/>
  <c r="F20" i="9" s="1"/>
  <c r="BB67" i="9"/>
  <c r="BA66" i="9"/>
  <c r="AX63" i="9"/>
  <c r="AW62" i="9"/>
  <c r="AT59" i="9"/>
  <c r="AS58" i="9"/>
  <c r="AP55" i="9"/>
  <c r="AO54" i="9"/>
  <c r="AL51" i="9"/>
  <c r="AK50" i="9"/>
  <c r="AH47" i="9"/>
  <c r="AG46" i="9"/>
  <c r="AD43" i="9"/>
  <c r="AC42" i="9"/>
  <c r="Z39" i="9"/>
  <c r="Y38" i="9"/>
  <c r="V35" i="9"/>
  <c r="U34" i="9"/>
  <c r="R31" i="9"/>
  <c r="Q30" i="9"/>
  <c r="N27" i="9"/>
  <c r="M26" i="9"/>
  <c r="J23" i="9"/>
  <c r="I22" i="9"/>
  <c r="E21" i="9"/>
  <c r="DK128" i="8"/>
  <c r="DJ127" i="8"/>
  <c r="DF123" i="8"/>
  <c r="DE122" i="8"/>
  <c r="DT137" i="8"/>
  <c r="DS136" i="8"/>
  <c r="DR135" i="8"/>
  <c r="DQ134" i="8"/>
  <c r="DP133" i="8"/>
  <c r="DO132" i="8"/>
  <c r="DN131" i="8"/>
  <c r="DM130" i="8"/>
  <c r="DL129" i="8"/>
  <c r="DI126" i="8"/>
  <c r="DH125" i="8"/>
  <c r="DG124" i="8"/>
  <c r="DD121" i="8"/>
  <c r="DC120" i="8"/>
  <c r="DB119" i="8"/>
  <c r="DA118" i="8"/>
  <c r="CZ117" i="8"/>
  <c r="CY116" i="8"/>
  <c r="CX115" i="8"/>
  <c r="CW114" i="8"/>
  <c r="CV113" i="8"/>
  <c r="CU112" i="8"/>
  <c r="CT111" i="8"/>
  <c r="CS110" i="8"/>
  <c r="CQ108" i="8"/>
  <c r="CO106" i="8"/>
  <c r="CM104" i="8"/>
  <c r="CK102" i="8"/>
  <c r="CI100" i="8"/>
  <c r="CG98" i="8"/>
  <c r="CE96" i="8"/>
  <c r="CD95" i="8"/>
  <c r="CC94" i="8"/>
  <c r="CB93" i="8"/>
  <c r="CA92" i="8"/>
  <c r="BZ91" i="8"/>
  <c r="BY90" i="8"/>
  <c r="BX89" i="8"/>
  <c r="BW88" i="8"/>
  <c r="BV87" i="8"/>
  <c r="BU86" i="8"/>
  <c r="BT85" i="8"/>
  <c r="BS84" i="8"/>
  <c r="CR109" i="8"/>
  <c r="CP107" i="8"/>
  <c r="CN105" i="8"/>
  <c r="CL103" i="8"/>
  <c r="CJ101" i="8"/>
  <c r="CH99" i="8"/>
  <c r="CF97" i="8"/>
  <c r="AX63" i="8"/>
  <c r="AV61" i="8"/>
  <c r="AT59" i="8"/>
  <c r="BR83" i="8"/>
  <c r="BQ82" i="8"/>
  <c r="BP81" i="8"/>
  <c r="BO80" i="8"/>
  <c r="BN79" i="8"/>
  <c r="BM78" i="8"/>
  <c r="BL77" i="8"/>
  <c r="BK76" i="8"/>
  <c r="BJ75" i="8"/>
  <c r="BI74" i="8"/>
  <c r="BH73" i="8"/>
  <c r="BG72" i="8"/>
  <c r="BF71" i="8"/>
  <c r="BE70" i="8"/>
  <c r="BD69" i="8"/>
  <c r="BC68" i="8"/>
  <c r="BB67" i="8"/>
  <c r="BA66" i="8"/>
  <c r="AZ65" i="8"/>
  <c r="AY64" i="8"/>
  <c r="AW62" i="8"/>
  <c r="AU60" i="8"/>
  <c r="AS58" i="8"/>
  <c r="AQ56" i="8"/>
  <c r="AO54" i="8"/>
  <c r="AM52" i="8"/>
  <c r="AK50" i="8"/>
  <c r="AI48" i="8"/>
  <c r="AG46" i="8"/>
  <c r="AE44" i="8"/>
  <c r="AC42" i="8"/>
  <c r="AA40" i="8"/>
  <c r="Y38" i="8"/>
  <c r="W36" i="8"/>
  <c r="U34" i="8"/>
  <c r="R31" i="8"/>
  <c r="Q30" i="8"/>
  <c r="N27" i="8"/>
  <c r="M26" i="8"/>
  <c r="J23" i="8"/>
  <c r="I22" i="8"/>
  <c r="E21" i="8"/>
  <c r="AR57" i="8"/>
  <c r="AP55" i="8"/>
  <c r="AN53" i="8"/>
  <c r="AL51" i="8"/>
  <c r="AJ49" i="8"/>
  <c r="AH47" i="8"/>
  <c r="AF45" i="8"/>
  <c r="AD43" i="8"/>
  <c r="AB41" i="8"/>
  <c r="Z39" i="8"/>
  <c r="X37" i="8"/>
  <c r="V35" i="8"/>
  <c r="T33" i="8"/>
  <c r="S32" i="8"/>
  <c r="P29" i="8"/>
  <c r="O28" i="8"/>
  <c r="L25" i="8"/>
  <c r="K24" i="8"/>
  <c r="H21" i="8"/>
  <c r="G20" i="8"/>
  <c r="F20" i="8" s="1"/>
  <c r="DY143" i="9" l="1"/>
  <c r="DV140" i="9"/>
  <c r="DW141" i="9"/>
  <c r="DX142" i="9"/>
  <c r="DU139" i="8"/>
  <c r="DW141" i="8"/>
  <c r="DV140" i="8"/>
  <c r="DX142" i="8"/>
  <c r="DU139" i="9"/>
  <c r="DT138" i="9"/>
  <c r="DR136" i="9"/>
  <c r="DP134" i="9"/>
  <c r="DS137" i="9"/>
  <c r="DQ135" i="9"/>
  <c r="DO133" i="9"/>
  <c r="DN132" i="9"/>
  <c r="DL130" i="9"/>
  <c r="DJ128" i="9"/>
  <c r="DI127" i="9"/>
  <c r="DM131" i="9"/>
  <c r="DK129" i="9"/>
  <c r="DH126" i="9"/>
  <c r="DG125" i="9"/>
  <c r="DF124" i="9"/>
  <c r="DD122" i="9"/>
  <c r="DC121" i="9"/>
  <c r="CZ118" i="9"/>
  <c r="CY117" i="9"/>
  <c r="DE123" i="9"/>
  <c r="DB120" i="9"/>
  <c r="DA119" i="9"/>
  <c r="CX116" i="9"/>
  <c r="CW115" i="9"/>
  <c r="CT112" i="9"/>
  <c r="CS111" i="9"/>
  <c r="CQ109" i="9"/>
  <c r="CP108" i="9"/>
  <c r="CM105" i="9"/>
  <c r="CL104" i="9"/>
  <c r="CV114" i="9"/>
  <c r="CU113" i="9"/>
  <c r="CR110" i="9"/>
  <c r="CO107" i="9"/>
  <c r="CN106" i="9"/>
  <c r="CK103" i="9"/>
  <c r="CJ102" i="9"/>
  <c r="CG99" i="9"/>
  <c r="CF98" i="9"/>
  <c r="CC95" i="9"/>
  <c r="CB94" i="9"/>
  <c r="BY91" i="9"/>
  <c r="BX90" i="9"/>
  <c r="BU87" i="9"/>
  <c r="BT86" i="9"/>
  <c r="BQ83" i="9"/>
  <c r="BP82" i="9"/>
  <c r="BM79" i="9"/>
  <c r="BL78" i="9"/>
  <c r="BI75" i="9"/>
  <c r="BH74" i="9"/>
  <c r="BE71" i="9"/>
  <c r="BD70" i="9"/>
  <c r="CI101" i="9"/>
  <c r="CH100" i="9"/>
  <c r="CE97" i="9"/>
  <c r="CD96" i="9"/>
  <c r="CA93" i="9"/>
  <c r="BZ92" i="9"/>
  <c r="BW89" i="9"/>
  <c r="BV88" i="9"/>
  <c r="BS85" i="9"/>
  <c r="BR84" i="9"/>
  <c r="BO81" i="9"/>
  <c r="BN80" i="9"/>
  <c r="BK77" i="9"/>
  <c r="BJ76" i="9"/>
  <c r="BG73" i="9"/>
  <c r="BF72" i="9"/>
  <c r="BC69" i="9"/>
  <c r="BA67" i="9"/>
  <c r="AZ66" i="9"/>
  <c r="AW63" i="9"/>
  <c r="AV62" i="9"/>
  <c r="AS59" i="9"/>
  <c r="AR58" i="9"/>
  <c r="AO55" i="9"/>
  <c r="AN54" i="9"/>
  <c r="AK51" i="9"/>
  <c r="AJ50" i="9"/>
  <c r="AG47" i="9"/>
  <c r="AF46" i="9"/>
  <c r="AC43" i="9"/>
  <c r="AB42" i="9"/>
  <c r="Y39" i="9"/>
  <c r="X38" i="9"/>
  <c r="U35" i="9"/>
  <c r="T34" i="9"/>
  <c r="Q31" i="9"/>
  <c r="P30" i="9"/>
  <c r="M27" i="9"/>
  <c r="L26" i="9"/>
  <c r="I23" i="9"/>
  <c r="H22" i="9"/>
  <c r="BB68" i="9"/>
  <c r="AY65" i="9"/>
  <c r="AX64" i="9"/>
  <c r="AU61" i="9"/>
  <c r="AT60" i="9"/>
  <c r="AQ57" i="9"/>
  <c r="AP56" i="9"/>
  <c r="AM53" i="9"/>
  <c r="AL52" i="9"/>
  <c r="AI49" i="9"/>
  <c r="AH48" i="9"/>
  <c r="AE45" i="9"/>
  <c r="AD44" i="9"/>
  <c r="AA41" i="9"/>
  <c r="Z40" i="9"/>
  <c r="W37" i="9"/>
  <c r="V36" i="9"/>
  <c r="S33" i="9"/>
  <c r="R32" i="9"/>
  <c r="O29" i="9"/>
  <c r="N28" i="9"/>
  <c r="K25" i="9"/>
  <c r="J24" i="9"/>
  <c r="E22" i="9"/>
  <c r="G21" i="9"/>
  <c r="F21" i="9" s="1"/>
  <c r="DT138" i="8"/>
  <c r="DS137" i="8"/>
  <c r="DR136" i="8"/>
  <c r="DQ135" i="8"/>
  <c r="DP134" i="8"/>
  <c r="DO133" i="8"/>
  <c r="DN132" i="8"/>
  <c r="DM131" i="8"/>
  <c r="DL130" i="8"/>
  <c r="DK129" i="8"/>
  <c r="DH126" i="8"/>
  <c r="DG125" i="8"/>
  <c r="DF124" i="8"/>
  <c r="DJ128" i="8"/>
  <c r="DI127" i="8"/>
  <c r="DE123" i="8"/>
  <c r="DC121" i="8"/>
  <c r="DB120" i="8"/>
  <c r="DA119" i="8"/>
  <c r="CZ118" i="8"/>
  <c r="CY117" i="8"/>
  <c r="CX116" i="8"/>
  <c r="CW115" i="8"/>
  <c r="CV114" i="8"/>
  <c r="CU113" i="8"/>
  <c r="CT112" i="8"/>
  <c r="CS111" i="8"/>
  <c r="CR110" i="8"/>
  <c r="DD122" i="8"/>
  <c r="CQ109" i="8"/>
  <c r="CO107" i="8"/>
  <c r="CM105" i="8"/>
  <c r="CK103" i="8"/>
  <c r="CI101" i="8"/>
  <c r="CG99" i="8"/>
  <c r="CE97" i="8"/>
  <c r="CP108" i="8"/>
  <c r="CN106" i="8"/>
  <c r="CL104" i="8"/>
  <c r="CJ102" i="8"/>
  <c r="CH100" i="8"/>
  <c r="CF98" i="8"/>
  <c r="CD96" i="8"/>
  <c r="CC95" i="8"/>
  <c r="CB94" i="8"/>
  <c r="CA93" i="8"/>
  <c r="BZ92" i="8"/>
  <c r="BY91" i="8"/>
  <c r="BX90" i="8"/>
  <c r="BW89" i="8"/>
  <c r="BV88" i="8"/>
  <c r="BU87" i="8"/>
  <c r="BT86" i="8"/>
  <c r="BS85" i="8"/>
  <c r="BR84" i="8"/>
  <c r="BQ83" i="8"/>
  <c r="BP82" i="8"/>
  <c r="BO81" i="8"/>
  <c r="BN80" i="8"/>
  <c r="BM79" i="8"/>
  <c r="BL78" i="8"/>
  <c r="BK77" i="8"/>
  <c r="BJ76" i="8"/>
  <c r="BI75" i="8"/>
  <c r="BH74" i="8"/>
  <c r="BG73" i="8"/>
  <c r="BF72" i="8"/>
  <c r="BE71" i="8"/>
  <c r="BD70" i="8"/>
  <c r="BC69" i="8"/>
  <c r="BB68" i="8"/>
  <c r="BA67" i="8"/>
  <c r="AZ66" i="8"/>
  <c r="AY65" i="8"/>
  <c r="AX64" i="8"/>
  <c r="AV62" i="8"/>
  <c r="AT60" i="8"/>
  <c r="AW63" i="8"/>
  <c r="AU61" i="8"/>
  <c r="AQ57" i="8"/>
  <c r="AO55" i="8"/>
  <c r="AM53" i="8"/>
  <c r="AK51" i="8"/>
  <c r="AI49" i="8"/>
  <c r="AG47" i="8"/>
  <c r="AE45" i="8"/>
  <c r="AC43" i="8"/>
  <c r="AA41" i="8"/>
  <c r="Y39" i="8"/>
  <c r="W37" i="8"/>
  <c r="U35" i="8"/>
  <c r="S33" i="8"/>
  <c r="R32" i="8"/>
  <c r="O29" i="8"/>
  <c r="N28" i="8"/>
  <c r="K25" i="8"/>
  <c r="J24" i="8"/>
  <c r="E22" i="8"/>
  <c r="G21" i="8"/>
  <c r="F21" i="8" s="1"/>
  <c r="AS59" i="8"/>
  <c r="AR58" i="8"/>
  <c r="AP56" i="8"/>
  <c r="AN54" i="8"/>
  <c r="AL52" i="8"/>
  <c r="AJ50" i="8"/>
  <c r="AH48" i="8"/>
  <c r="AF46" i="8"/>
  <c r="AD44" i="8"/>
  <c r="AB42" i="8"/>
  <c r="Z40" i="8"/>
  <c r="X38" i="8"/>
  <c r="V36" i="8"/>
  <c r="T34" i="8"/>
  <c r="Q31" i="8"/>
  <c r="P30" i="8"/>
  <c r="M27" i="8"/>
  <c r="L26" i="8"/>
  <c r="I23" i="8"/>
  <c r="H22" i="8"/>
  <c r="DU140" i="8" l="1"/>
  <c r="DX143" i="8"/>
  <c r="DW142" i="8"/>
  <c r="DV141" i="8"/>
  <c r="DX143" i="9"/>
  <c r="DY144" i="9"/>
  <c r="DV141" i="9"/>
  <c r="DW142" i="9"/>
  <c r="DT139" i="9"/>
  <c r="DU140" i="9"/>
  <c r="DR137" i="9"/>
  <c r="DP135" i="9"/>
  <c r="DN133" i="9"/>
  <c r="DS138" i="9"/>
  <c r="DQ136" i="9"/>
  <c r="DO134" i="9"/>
  <c r="DL131" i="9"/>
  <c r="DJ129" i="9"/>
  <c r="DM132" i="9"/>
  <c r="DK130" i="9"/>
  <c r="DI128" i="9"/>
  <c r="DH127" i="9"/>
  <c r="DD123" i="9"/>
  <c r="DA120" i="9"/>
  <c r="CZ119" i="9"/>
  <c r="CW116" i="9"/>
  <c r="CV115" i="9"/>
  <c r="DG126" i="9"/>
  <c r="DF125" i="9"/>
  <c r="DE124" i="9"/>
  <c r="DC122" i="9"/>
  <c r="DB121" i="9"/>
  <c r="CY118" i="9"/>
  <c r="CX117" i="9"/>
  <c r="CU114" i="9"/>
  <c r="CT113" i="9"/>
  <c r="CQ110" i="9"/>
  <c r="CN107" i="9"/>
  <c r="CM106" i="9"/>
  <c r="CJ103" i="9"/>
  <c r="CI102" i="9"/>
  <c r="CS112" i="9"/>
  <c r="CR111" i="9"/>
  <c r="CP109" i="9"/>
  <c r="CO108" i="9"/>
  <c r="CL105" i="9"/>
  <c r="CK104" i="9"/>
  <c r="CH101" i="9"/>
  <c r="CG100" i="9"/>
  <c r="CD97" i="9"/>
  <c r="CC96" i="9"/>
  <c r="BZ93" i="9"/>
  <c r="BY92" i="9"/>
  <c r="BV89" i="9"/>
  <c r="BU88" i="9"/>
  <c r="BR85" i="9"/>
  <c r="BQ84" i="9"/>
  <c r="BN81" i="9"/>
  <c r="BM80" i="9"/>
  <c r="BJ77" i="9"/>
  <c r="BI76" i="9"/>
  <c r="BF73" i="9"/>
  <c r="BE72" i="9"/>
  <c r="BB69" i="9"/>
  <c r="CF99" i="9"/>
  <c r="CE98" i="9"/>
  <c r="CB95" i="9"/>
  <c r="CA94" i="9"/>
  <c r="BX91" i="9"/>
  <c r="BW90" i="9"/>
  <c r="BT87" i="9"/>
  <c r="BS86" i="9"/>
  <c r="BP83" i="9"/>
  <c r="BO82" i="9"/>
  <c r="BL79" i="9"/>
  <c r="BK78" i="9"/>
  <c r="BH75" i="9"/>
  <c r="BG74" i="9"/>
  <c r="BD71" i="9"/>
  <c r="BC70" i="9"/>
  <c r="BA68" i="9"/>
  <c r="AX65" i="9"/>
  <c r="AW64" i="9"/>
  <c r="AT61" i="9"/>
  <c r="AS60" i="9"/>
  <c r="AP57" i="9"/>
  <c r="AO56" i="9"/>
  <c r="AL53" i="9"/>
  <c r="AK52" i="9"/>
  <c r="AH49" i="9"/>
  <c r="AG48" i="9"/>
  <c r="AD45" i="9"/>
  <c r="AC44" i="9"/>
  <c r="Z41" i="9"/>
  <c r="Y40" i="9"/>
  <c r="V37" i="9"/>
  <c r="U36" i="9"/>
  <c r="R33" i="9"/>
  <c r="Q32" i="9"/>
  <c r="N29" i="9"/>
  <c r="M28" i="9"/>
  <c r="J25" i="9"/>
  <c r="I24" i="9"/>
  <c r="E23" i="9"/>
  <c r="AZ67" i="9"/>
  <c r="AY66" i="9"/>
  <c r="AV63" i="9"/>
  <c r="AU62" i="9"/>
  <c r="AR59" i="9"/>
  <c r="AQ58" i="9"/>
  <c r="AN55" i="9"/>
  <c r="AM54" i="9"/>
  <c r="AJ51" i="9"/>
  <c r="AI50" i="9"/>
  <c r="AF47" i="9"/>
  <c r="AE46" i="9"/>
  <c r="AB43" i="9"/>
  <c r="AA42" i="9"/>
  <c r="X39" i="9"/>
  <c r="W38" i="9"/>
  <c r="T35" i="9"/>
  <c r="S34" i="9"/>
  <c r="P31" i="9"/>
  <c r="O30" i="9"/>
  <c r="L27" i="9"/>
  <c r="K26" i="9"/>
  <c r="H23" i="9"/>
  <c r="G22" i="9"/>
  <c r="F22" i="9" s="1"/>
  <c r="DI128" i="8"/>
  <c r="DH127" i="8"/>
  <c r="DD123" i="8"/>
  <c r="DC122" i="8"/>
  <c r="DT139" i="8"/>
  <c r="DS138" i="8"/>
  <c r="DR137" i="8"/>
  <c r="DQ136" i="8"/>
  <c r="DP135" i="8"/>
  <c r="DO134" i="8"/>
  <c r="DN133" i="8"/>
  <c r="DM132" i="8"/>
  <c r="DL131" i="8"/>
  <c r="DK130" i="8"/>
  <c r="DJ129" i="8"/>
  <c r="DG126" i="8"/>
  <c r="DF125" i="8"/>
  <c r="DE124" i="8"/>
  <c r="DB121" i="8"/>
  <c r="DA120" i="8"/>
  <c r="CZ119" i="8"/>
  <c r="CY118" i="8"/>
  <c r="CX117" i="8"/>
  <c r="CW116" i="8"/>
  <c r="CV115" i="8"/>
  <c r="CU114" i="8"/>
  <c r="CT113" i="8"/>
  <c r="CS112" i="8"/>
  <c r="CR111" i="8"/>
  <c r="CQ110" i="8"/>
  <c r="CO108" i="8"/>
  <c r="CM106" i="8"/>
  <c r="CK104" i="8"/>
  <c r="CI102" i="8"/>
  <c r="CG100" i="8"/>
  <c r="CE98" i="8"/>
  <c r="CC96" i="8"/>
  <c r="CB95" i="8"/>
  <c r="CA94" i="8"/>
  <c r="BZ93" i="8"/>
  <c r="BY92" i="8"/>
  <c r="BX91" i="8"/>
  <c r="BW90" i="8"/>
  <c r="BV89" i="8"/>
  <c r="BU88" i="8"/>
  <c r="BT87" i="8"/>
  <c r="BS86" i="8"/>
  <c r="BR85" i="8"/>
  <c r="BQ84" i="8"/>
  <c r="CP109" i="8"/>
  <c r="CN107" i="8"/>
  <c r="CL105" i="8"/>
  <c r="CJ103" i="8"/>
  <c r="CH101" i="8"/>
  <c r="CF99" i="8"/>
  <c r="CD97" i="8"/>
  <c r="AV63" i="8"/>
  <c r="AT61" i="8"/>
  <c r="AR59" i="8"/>
  <c r="BP83" i="8"/>
  <c r="BO82" i="8"/>
  <c r="BN81" i="8"/>
  <c r="BM80" i="8"/>
  <c r="BL79" i="8"/>
  <c r="BK78" i="8"/>
  <c r="BJ77" i="8"/>
  <c r="BI76" i="8"/>
  <c r="BH75" i="8"/>
  <c r="BG74" i="8"/>
  <c r="BF73" i="8"/>
  <c r="BE72" i="8"/>
  <c r="BD71" i="8"/>
  <c r="BC70" i="8"/>
  <c r="BB69" i="8"/>
  <c r="BA68" i="8"/>
  <c r="AZ67" i="8"/>
  <c r="AY66" i="8"/>
  <c r="AX65" i="8"/>
  <c r="AW64" i="8"/>
  <c r="AU62" i="8"/>
  <c r="AS60" i="8"/>
  <c r="AQ58" i="8"/>
  <c r="AO56" i="8"/>
  <c r="AM54" i="8"/>
  <c r="AK52" i="8"/>
  <c r="AI50" i="8"/>
  <c r="AG48" i="8"/>
  <c r="AE46" i="8"/>
  <c r="AC44" i="8"/>
  <c r="AA42" i="8"/>
  <c r="Y40" i="8"/>
  <c r="W38" i="8"/>
  <c r="U36" i="8"/>
  <c r="S34" i="8"/>
  <c r="P31" i="8"/>
  <c r="O30" i="8"/>
  <c r="L27" i="8"/>
  <c r="K26" i="8"/>
  <c r="H23" i="8"/>
  <c r="G22" i="8"/>
  <c r="F22" i="8" s="1"/>
  <c r="AP57" i="8"/>
  <c r="AN55" i="8"/>
  <c r="AL53" i="8"/>
  <c r="AJ51" i="8"/>
  <c r="AH49" i="8"/>
  <c r="AF47" i="8"/>
  <c r="AD45" i="8"/>
  <c r="AB43" i="8"/>
  <c r="Z41" i="8"/>
  <c r="X39" i="8"/>
  <c r="V37" i="8"/>
  <c r="T35" i="8"/>
  <c r="R33" i="8"/>
  <c r="Q32" i="8"/>
  <c r="N29" i="8"/>
  <c r="M28" i="8"/>
  <c r="J25" i="8"/>
  <c r="I24" i="8"/>
  <c r="E23" i="8"/>
  <c r="DX144" i="9" l="1"/>
  <c r="DW143" i="9"/>
  <c r="DY145" i="9"/>
  <c r="DV142" i="9"/>
  <c r="DU141" i="8"/>
  <c r="DW143" i="8"/>
  <c r="DV142" i="8"/>
  <c r="DX144" i="8"/>
  <c r="DT140" i="9"/>
  <c r="DU141" i="9"/>
  <c r="DS139" i="9"/>
  <c r="DR138" i="9"/>
  <c r="DP136" i="9"/>
  <c r="DN134" i="9"/>
  <c r="DQ137" i="9"/>
  <c r="DO135" i="9"/>
  <c r="DM133" i="9"/>
  <c r="DL132" i="9"/>
  <c r="DJ130" i="9"/>
  <c r="DH128" i="9"/>
  <c r="DG127" i="9"/>
  <c r="DK131" i="9"/>
  <c r="DI129" i="9"/>
  <c r="DF126" i="9"/>
  <c r="DE125" i="9"/>
  <c r="DD124" i="9"/>
  <c r="DB122" i="9"/>
  <c r="DA121" i="9"/>
  <c r="CX118" i="9"/>
  <c r="CW117" i="9"/>
  <c r="DC123" i="9"/>
  <c r="CZ120" i="9"/>
  <c r="CY119" i="9"/>
  <c r="CV116" i="9"/>
  <c r="CU115" i="9"/>
  <c r="CR112" i="9"/>
  <c r="CQ111" i="9"/>
  <c r="CO109" i="9"/>
  <c r="CN108" i="9"/>
  <c r="CK105" i="9"/>
  <c r="CJ104" i="9"/>
  <c r="CT114" i="9"/>
  <c r="CS113" i="9"/>
  <c r="CP110" i="9"/>
  <c r="CM107" i="9"/>
  <c r="CL106" i="9"/>
  <c r="CI103" i="9"/>
  <c r="CH102" i="9"/>
  <c r="CE99" i="9"/>
  <c r="CD98" i="9"/>
  <c r="CA95" i="9"/>
  <c r="BZ94" i="9"/>
  <c r="BW91" i="9"/>
  <c r="BV90" i="9"/>
  <c r="BS87" i="9"/>
  <c r="BR86" i="9"/>
  <c r="BO83" i="9"/>
  <c r="BN82" i="9"/>
  <c r="BK79" i="9"/>
  <c r="BJ78" i="9"/>
  <c r="BG75" i="9"/>
  <c r="BF74" i="9"/>
  <c r="BC71" i="9"/>
  <c r="BB70" i="9"/>
  <c r="CG101" i="9"/>
  <c r="CF100" i="9"/>
  <c r="CC97" i="9"/>
  <c r="CB96" i="9"/>
  <c r="BY93" i="9"/>
  <c r="BX92" i="9"/>
  <c r="BU89" i="9"/>
  <c r="BT88" i="9"/>
  <c r="BQ85" i="9"/>
  <c r="BP84" i="9"/>
  <c r="BM81" i="9"/>
  <c r="BL80" i="9"/>
  <c r="BI77" i="9"/>
  <c r="BH76" i="9"/>
  <c r="BE73" i="9"/>
  <c r="BD72" i="9"/>
  <c r="BA69" i="9"/>
  <c r="AY67" i="9"/>
  <c r="AX66" i="9"/>
  <c r="AU63" i="9"/>
  <c r="AT62" i="9"/>
  <c r="AQ59" i="9"/>
  <c r="AP58" i="9"/>
  <c r="AM55" i="9"/>
  <c r="AL54" i="9"/>
  <c r="AI51" i="9"/>
  <c r="AH50" i="9"/>
  <c r="AE47" i="9"/>
  <c r="AD46" i="9"/>
  <c r="AA43" i="9"/>
  <c r="Z42" i="9"/>
  <c r="W39" i="9"/>
  <c r="V38" i="9"/>
  <c r="S35" i="9"/>
  <c r="R34" i="9"/>
  <c r="O31" i="9"/>
  <c r="N30" i="9"/>
  <c r="K27" i="9"/>
  <c r="J26" i="9"/>
  <c r="E24" i="9"/>
  <c r="G23" i="9"/>
  <c r="F23" i="9" s="1"/>
  <c r="AZ68" i="9"/>
  <c r="AW65" i="9"/>
  <c r="AV64" i="9"/>
  <c r="AS61" i="9"/>
  <c r="AR60" i="9"/>
  <c r="AO57" i="9"/>
  <c r="AN56" i="9"/>
  <c r="AK53" i="9"/>
  <c r="AJ52" i="9"/>
  <c r="AG49" i="9"/>
  <c r="AF48" i="9"/>
  <c r="AC45" i="9"/>
  <c r="AB44" i="9"/>
  <c r="Y41" i="9"/>
  <c r="X40" i="9"/>
  <c r="U37" i="9"/>
  <c r="T36" i="9"/>
  <c r="Q33" i="9"/>
  <c r="P32" i="9"/>
  <c r="M29" i="9"/>
  <c r="L28" i="9"/>
  <c r="I25" i="9"/>
  <c r="H24" i="9"/>
  <c r="DT140" i="8"/>
  <c r="DS139" i="8"/>
  <c r="DR138" i="8"/>
  <c r="DQ137" i="8"/>
  <c r="DP136" i="8"/>
  <c r="DO135" i="8"/>
  <c r="DN134" i="8"/>
  <c r="DM133" i="8"/>
  <c r="DL132" i="8"/>
  <c r="DK131" i="8"/>
  <c r="DJ130" i="8"/>
  <c r="DI129" i="8"/>
  <c r="DF126" i="8"/>
  <c r="DE125" i="8"/>
  <c r="DD124" i="8"/>
  <c r="DH128" i="8"/>
  <c r="DG127" i="8"/>
  <c r="DC123" i="8"/>
  <c r="DB122" i="8"/>
  <c r="DA121" i="8"/>
  <c r="CZ120" i="8"/>
  <c r="CY119" i="8"/>
  <c r="CX118" i="8"/>
  <c r="CW117" i="8"/>
  <c r="CV116" i="8"/>
  <c r="CU115" i="8"/>
  <c r="CT114" i="8"/>
  <c r="CS113" i="8"/>
  <c r="CR112" i="8"/>
  <c r="CQ111" i="8"/>
  <c r="CP110" i="8"/>
  <c r="CO109" i="8"/>
  <c r="CM107" i="8"/>
  <c r="CK105" i="8"/>
  <c r="CI103" i="8"/>
  <c r="CG101" i="8"/>
  <c r="CE99" i="8"/>
  <c r="CC97" i="8"/>
  <c r="CN108" i="8"/>
  <c r="CL106" i="8"/>
  <c r="CJ104" i="8"/>
  <c r="CH102" i="8"/>
  <c r="CF100" i="8"/>
  <c r="CD98" i="8"/>
  <c r="CB96" i="8"/>
  <c r="CA95" i="8"/>
  <c r="BZ94" i="8"/>
  <c r="BY93" i="8"/>
  <c r="BX92" i="8"/>
  <c r="BW91" i="8"/>
  <c r="BV90" i="8"/>
  <c r="BU89" i="8"/>
  <c r="BT88" i="8"/>
  <c r="BS87" i="8"/>
  <c r="BR86" i="8"/>
  <c r="BQ85" i="8"/>
  <c r="BP84" i="8"/>
  <c r="BO83" i="8"/>
  <c r="BN82" i="8"/>
  <c r="BM81" i="8"/>
  <c r="BL80" i="8"/>
  <c r="BK79" i="8"/>
  <c r="BJ78" i="8"/>
  <c r="BI77" i="8"/>
  <c r="BH76" i="8"/>
  <c r="BG75" i="8"/>
  <c r="BF74" i="8"/>
  <c r="BE73" i="8"/>
  <c r="BD72" i="8"/>
  <c r="BC71" i="8"/>
  <c r="BB70" i="8"/>
  <c r="BA69" i="8"/>
  <c r="AZ68" i="8"/>
  <c r="AY67" i="8"/>
  <c r="AX66" i="8"/>
  <c r="AW65" i="8"/>
  <c r="AV64" i="8"/>
  <c r="AT62" i="8"/>
  <c r="AR60" i="8"/>
  <c r="AU63" i="8"/>
  <c r="AS61" i="8"/>
  <c r="AQ59" i="8"/>
  <c r="AO57" i="8"/>
  <c r="AM55" i="8"/>
  <c r="AK53" i="8"/>
  <c r="AI51" i="8"/>
  <c r="AG49" i="8"/>
  <c r="AE47" i="8"/>
  <c r="AC45" i="8"/>
  <c r="AA43" i="8"/>
  <c r="Y41" i="8"/>
  <c r="W39" i="8"/>
  <c r="U37" i="8"/>
  <c r="S35" i="8"/>
  <c r="Q33" i="8"/>
  <c r="P32" i="8"/>
  <c r="M29" i="8"/>
  <c r="L28" i="8"/>
  <c r="I25" i="8"/>
  <c r="H24" i="8"/>
  <c r="AP58" i="8"/>
  <c r="AN56" i="8"/>
  <c r="AL54" i="8"/>
  <c r="AJ52" i="8"/>
  <c r="AH50" i="8"/>
  <c r="AF48" i="8"/>
  <c r="AD46" i="8"/>
  <c r="AB44" i="8"/>
  <c r="Z42" i="8"/>
  <c r="X40" i="8"/>
  <c r="V38" i="8"/>
  <c r="T36" i="8"/>
  <c r="R34" i="8"/>
  <c r="O31" i="8"/>
  <c r="N30" i="8"/>
  <c r="K27" i="8"/>
  <c r="J26" i="8"/>
  <c r="E24" i="8"/>
  <c r="G23" i="8"/>
  <c r="F23" i="8" s="1"/>
  <c r="DX145" i="9" l="1"/>
  <c r="DW144" i="9"/>
  <c r="DV143" i="9"/>
  <c r="DY146" i="9"/>
  <c r="DU142" i="8"/>
  <c r="DW144" i="8"/>
  <c r="DV143" i="8"/>
  <c r="DX145" i="8"/>
  <c r="DU142" i="9"/>
  <c r="DT141" i="9"/>
  <c r="DR139" i="9"/>
  <c r="DS140" i="9"/>
  <c r="DP137" i="9"/>
  <c r="DN135" i="9"/>
  <c r="DL133" i="9"/>
  <c r="DQ138" i="9"/>
  <c r="DO136" i="9"/>
  <c r="DM134" i="9"/>
  <c r="DJ131" i="9"/>
  <c r="DH129" i="9"/>
  <c r="DK132" i="9"/>
  <c r="DI130" i="9"/>
  <c r="DG128" i="9"/>
  <c r="DF127" i="9"/>
  <c r="DB123" i="9"/>
  <c r="CY120" i="9"/>
  <c r="CX119" i="9"/>
  <c r="CU116" i="9"/>
  <c r="CT115" i="9"/>
  <c r="DE126" i="9"/>
  <c r="DD125" i="9"/>
  <c r="DC124" i="9"/>
  <c r="DA122" i="9"/>
  <c r="CZ121" i="9"/>
  <c r="CW118" i="9"/>
  <c r="CV117" i="9"/>
  <c r="CS114" i="9"/>
  <c r="CR113" i="9"/>
  <c r="CO110" i="9"/>
  <c r="CL107" i="9"/>
  <c r="CK106" i="9"/>
  <c r="CH103" i="9"/>
  <c r="CG102" i="9"/>
  <c r="CQ112" i="9"/>
  <c r="CP111" i="9"/>
  <c r="CN109" i="9"/>
  <c r="CM108" i="9"/>
  <c r="CJ105" i="9"/>
  <c r="CI104" i="9"/>
  <c r="CF101" i="9"/>
  <c r="CE100" i="9"/>
  <c r="CB97" i="9"/>
  <c r="CA96" i="9"/>
  <c r="BX93" i="9"/>
  <c r="BW92" i="9"/>
  <c r="BT89" i="9"/>
  <c r="BS88" i="9"/>
  <c r="BP85" i="9"/>
  <c r="BO84" i="9"/>
  <c r="BL81" i="9"/>
  <c r="BK80" i="9"/>
  <c r="BH77" i="9"/>
  <c r="BG76" i="9"/>
  <c r="BD73" i="9"/>
  <c r="BC72" i="9"/>
  <c r="AZ69" i="9"/>
  <c r="CD99" i="9"/>
  <c r="CC98" i="9"/>
  <c r="BZ95" i="9"/>
  <c r="BY94" i="9"/>
  <c r="BV91" i="9"/>
  <c r="BU90" i="9"/>
  <c r="BR87" i="9"/>
  <c r="BQ86" i="9"/>
  <c r="BN83" i="9"/>
  <c r="BM82" i="9"/>
  <c r="BJ79" i="9"/>
  <c r="BI78" i="9"/>
  <c r="BF75" i="9"/>
  <c r="BE74" i="9"/>
  <c r="BB71" i="9"/>
  <c r="BA70" i="9"/>
  <c r="AY68" i="9"/>
  <c r="AV65" i="9"/>
  <c r="AU64" i="9"/>
  <c r="AR61" i="9"/>
  <c r="AQ60" i="9"/>
  <c r="AN57" i="9"/>
  <c r="AM56" i="9"/>
  <c r="AJ53" i="9"/>
  <c r="AI52" i="9"/>
  <c r="AF49" i="9"/>
  <c r="AE48" i="9"/>
  <c r="AB45" i="9"/>
  <c r="AA44" i="9"/>
  <c r="X41" i="9"/>
  <c r="W40" i="9"/>
  <c r="T37" i="9"/>
  <c r="S36" i="9"/>
  <c r="P33" i="9"/>
  <c r="O32" i="9"/>
  <c r="L29" i="9"/>
  <c r="K28" i="9"/>
  <c r="H25" i="9"/>
  <c r="G24" i="9"/>
  <c r="F24" i="9" s="1"/>
  <c r="AX67" i="9"/>
  <c r="AW66" i="9"/>
  <c r="AT63" i="9"/>
  <c r="AS62" i="9"/>
  <c r="AP59" i="9"/>
  <c r="AO58" i="9"/>
  <c r="AL55" i="9"/>
  <c r="AK54" i="9"/>
  <c r="AH51" i="9"/>
  <c r="AG50" i="9"/>
  <c r="AD47" i="9"/>
  <c r="AC46" i="9"/>
  <c r="Z43" i="9"/>
  <c r="Y42" i="9"/>
  <c r="V39" i="9"/>
  <c r="U38" i="9"/>
  <c r="R35" i="9"/>
  <c r="Q34" i="9"/>
  <c r="N31" i="9"/>
  <c r="M30" i="9"/>
  <c r="J27" i="9"/>
  <c r="I26" i="9"/>
  <c r="E25" i="9"/>
  <c r="DG128" i="8"/>
  <c r="DF127" i="8"/>
  <c r="DB123" i="8"/>
  <c r="DA122" i="8"/>
  <c r="DT141" i="8"/>
  <c r="DS140" i="8"/>
  <c r="DR139" i="8"/>
  <c r="DQ138" i="8"/>
  <c r="DP137" i="8"/>
  <c r="DO136" i="8"/>
  <c r="DN135" i="8"/>
  <c r="DM134" i="8"/>
  <c r="DL133" i="8"/>
  <c r="DK132" i="8"/>
  <c r="DJ131" i="8"/>
  <c r="DI130" i="8"/>
  <c r="DH129" i="8"/>
  <c r="DE126" i="8"/>
  <c r="DD125" i="8"/>
  <c r="DC124" i="8"/>
  <c r="CZ121" i="8"/>
  <c r="CY120" i="8"/>
  <c r="CX119" i="8"/>
  <c r="CW118" i="8"/>
  <c r="CV117" i="8"/>
  <c r="CU116" i="8"/>
  <c r="CT115" i="8"/>
  <c r="CS114" i="8"/>
  <c r="CR113" i="8"/>
  <c r="CQ112" i="8"/>
  <c r="CP111" i="8"/>
  <c r="CO110" i="8"/>
  <c r="CM108" i="8"/>
  <c r="CK106" i="8"/>
  <c r="CI104" i="8"/>
  <c r="CG102" i="8"/>
  <c r="CE100" i="8"/>
  <c r="CC98" i="8"/>
  <c r="CA96" i="8"/>
  <c r="BZ95" i="8"/>
  <c r="BY94" i="8"/>
  <c r="BX93" i="8"/>
  <c r="BW92" i="8"/>
  <c r="BV91" i="8"/>
  <c r="BU90" i="8"/>
  <c r="BT89" i="8"/>
  <c r="BS88" i="8"/>
  <c r="BR87" i="8"/>
  <c r="BQ86" i="8"/>
  <c r="BP85" i="8"/>
  <c r="BO84" i="8"/>
  <c r="CN109" i="8"/>
  <c r="CL107" i="8"/>
  <c r="CJ105" i="8"/>
  <c r="CH103" i="8"/>
  <c r="CF101" i="8"/>
  <c r="CD99" i="8"/>
  <c r="CB97" i="8"/>
  <c r="AT63" i="8"/>
  <c r="AR61" i="8"/>
  <c r="AP59" i="8"/>
  <c r="BN83" i="8"/>
  <c r="BM82" i="8"/>
  <c r="BL81" i="8"/>
  <c r="BK80" i="8"/>
  <c r="BJ79" i="8"/>
  <c r="BI78" i="8"/>
  <c r="BH77" i="8"/>
  <c r="BG76" i="8"/>
  <c r="BF75" i="8"/>
  <c r="BE74" i="8"/>
  <c r="BD73" i="8"/>
  <c r="BC72" i="8"/>
  <c r="BB71" i="8"/>
  <c r="BA70" i="8"/>
  <c r="AZ69" i="8"/>
  <c r="AY68" i="8"/>
  <c r="AX67" i="8"/>
  <c r="AW66" i="8"/>
  <c r="AV65" i="8"/>
  <c r="AU64" i="8"/>
  <c r="AS62" i="8"/>
  <c r="AQ60" i="8"/>
  <c r="AO58" i="8"/>
  <c r="AM56" i="8"/>
  <c r="AK54" i="8"/>
  <c r="AI52" i="8"/>
  <c r="AG50" i="8"/>
  <c r="AE48" i="8"/>
  <c r="AC46" i="8"/>
  <c r="AA44" i="8"/>
  <c r="Y42" i="8"/>
  <c r="W40" i="8"/>
  <c r="U38" i="8"/>
  <c r="S36" i="8"/>
  <c r="Q34" i="8"/>
  <c r="N31" i="8"/>
  <c r="M30" i="8"/>
  <c r="J27" i="8"/>
  <c r="I26" i="8"/>
  <c r="E25" i="8"/>
  <c r="AN57" i="8"/>
  <c r="AL55" i="8"/>
  <c r="AJ53" i="8"/>
  <c r="AH51" i="8"/>
  <c r="AF49" i="8"/>
  <c r="AD47" i="8"/>
  <c r="AB45" i="8"/>
  <c r="Z43" i="8"/>
  <c r="X41" i="8"/>
  <c r="V39" i="8"/>
  <c r="T37" i="8"/>
  <c r="R35" i="8"/>
  <c r="P33" i="8"/>
  <c r="O32" i="8"/>
  <c r="L29" i="8"/>
  <c r="K28" i="8"/>
  <c r="H25" i="8"/>
  <c r="G24" i="8"/>
  <c r="F24" i="8" s="1"/>
  <c r="DU143" i="8" l="1"/>
  <c r="DW145" i="8"/>
  <c r="DV144" i="8"/>
  <c r="DX146" i="8"/>
  <c r="DY147" i="9"/>
  <c r="DV144" i="9"/>
  <c r="DW145" i="9"/>
  <c r="DX146" i="9"/>
  <c r="DT142" i="9"/>
  <c r="DU143" i="9"/>
  <c r="DR140" i="9"/>
  <c r="DS141" i="9"/>
  <c r="DQ139" i="9"/>
  <c r="DP138" i="9"/>
  <c r="DN136" i="9"/>
  <c r="DL134" i="9"/>
  <c r="DO137" i="9"/>
  <c r="DM135" i="9"/>
  <c r="DK133" i="9"/>
  <c r="DJ132" i="9"/>
  <c r="DH130" i="9"/>
  <c r="DF128" i="9"/>
  <c r="DE127" i="9"/>
  <c r="DI131" i="9"/>
  <c r="DG129" i="9"/>
  <c r="DD126" i="9"/>
  <c r="DC125" i="9"/>
  <c r="DB124" i="9"/>
  <c r="CZ122" i="9"/>
  <c r="CY121" i="9"/>
  <c r="CV118" i="9"/>
  <c r="CU117" i="9"/>
  <c r="DA123" i="9"/>
  <c r="CX120" i="9"/>
  <c r="CW119" i="9"/>
  <c r="CT116" i="9"/>
  <c r="CS115" i="9"/>
  <c r="CP112" i="9"/>
  <c r="CO111" i="9"/>
  <c r="CM109" i="9"/>
  <c r="CL108" i="9"/>
  <c r="CI105" i="9"/>
  <c r="CH104" i="9"/>
  <c r="CR114" i="9"/>
  <c r="CQ113" i="9"/>
  <c r="CN110" i="9"/>
  <c r="CK107" i="9"/>
  <c r="CJ106" i="9"/>
  <c r="CG103" i="9"/>
  <c r="CF102" i="9"/>
  <c r="CC99" i="9"/>
  <c r="CB98" i="9"/>
  <c r="BY95" i="9"/>
  <c r="BX94" i="9"/>
  <c r="BU91" i="9"/>
  <c r="BT90" i="9"/>
  <c r="BQ87" i="9"/>
  <c r="BP86" i="9"/>
  <c r="BM83" i="9"/>
  <c r="BL82" i="9"/>
  <c r="BI79" i="9"/>
  <c r="BH78" i="9"/>
  <c r="BE75" i="9"/>
  <c r="BD74" i="9"/>
  <c r="BA71" i="9"/>
  <c r="AZ70" i="9"/>
  <c r="CE101" i="9"/>
  <c r="CD100" i="9"/>
  <c r="CA97" i="9"/>
  <c r="BZ96" i="9"/>
  <c r="BW93" i="9"/>
  <c r="BV92" i="9"/>
  <c r="BS89" i="9"/>
  <c r="BR88" i="9"/>
  <c r="BO85" i="9"/>
  <c r="BN84" i="9"/>
  <c r="BK81" i="9"/>
  <c r="BJ80" i="9"/>
  <c r="BG77" i="9"/>
  <c r="BF76" i="9"/>
  <c r="BC73" i="9"/>
  <c r="BB72" i="9"/>
  <c r="AY69" i="9"/>
  <c r="AW67" i="9"/>
  <c r="AV66" i="9"/>
  <c r="AS63" i="9"/>
  <c r="AR62" i="9"/>
  <c r="AO59" i="9"/>
  <c r="AN58" i="9"/>
  <c r="AK55" i="9"/>
  <c r="AJ54" i="9"/>
  <c r="AG51" i="9"/>
  <c r="AF50" i="9"/>
  <c r="AC47" i="9"/>
  <c r="AB46" i="9"/>
  <c r="Y43" i="9"/>
  <c r="X42" i="9"/>
  <c r="U39" i="9"/>
  <c r="T38" i="9"/>
  <c r="Q35" i="9"/>
  <c r="P34" i="9"/>
  <c r="M31" i="9"/>
  <c r="L30" i="9"/>
  <c r="I27" i="9"/>
  <c r="H26" i="9"/>
  <c r="AX68" i="9"/>
  <c r="AU65" i="9"/>
  <c r="AT64" i="9"/>
  <c r="AQ61" i="9"/>
  <c r="AP60" i="9"/>
  <c r="AM57" i="9"/>
  <c r="AL56" i="9"/>
  <c r="AI53" i="9"/>
  <c r="AH52" i="9"/>
  <c r="AE49" i="9"/>
  <c r="AD48" i="9"/>
  <c r="AA45" i="9"/>
  <c r="Z44" i="9"/>
  <c r="W41" i="9"/>
  <c r="V40" i="9"/>
  <c r="S37" i="9"/>
  <c r="R36" i="9"/>
  <c r="O33" i="9"/>
  <c r="N32" i="9"/>
  <c r="K29" i="9"/>
  <c r="J28" i="9"/>
  <c r="E26" i="9"/>
  <c r="G25" i="9"/>
  <c r="F25" i="9" s="1"/>
  <c r="DT142" i="8"/>
  <c r="DS141" i="8"/>
  <c r="DR140" i="8"/>
  <c r="DQ139" i="8"/>
  <c r="DP138" i="8"/>
  <c r="DO137" i="8"/>
  <c r="DN136" i="8"/>
  <c r="DM135" i="8"/>
  <c r="DL134" i="8"/>
  <c r="DK133" i="8"/>
  <c r="DJ132" i="8"/>
  <c r="DI131" i="8"/>
  <c r="DH130" i="8"/>
  <c r="DG129" i="8"/>
  <c r="DD126" i="8"/>
  <c r="DC125" i="8"/>
  <c r="DB124" i="8"/>
  <c r="DF128" i="8"/>
  <c r="DE127" i="8"/>
  <c r="DA123" i="8"/>
  <c r="CY121" i="8"/>
  <c r="CX120" i="8"/>
  <c r="CW119" i="8"/>
  <c r="CV118" i="8"/>
  <c r="CU117" i="8"/>
  <c r="CT116" i="8"/>
  <c r="CS115" i="8"/>
  <c r="CR114" i="8"/>
  <c r="CQ113" i="8"/>
  <c r="CP112" i="8"/>
  <c r="CO111" i="8"/>
  <c r="CN110" i="8"/>
  <c r="CZ122" i="8"/>
  <c r="CM109" i="8"/>
  <c r="CK107" i="8"/>
  <c r="CI105" i="8"/>
  <c r="CG103" i="8"/>
  <c r="CE101" i="8"/>
  <c r="CC99" i="8"/>
  <c r="CA97" i="8"/>
  <c r="CL108" i="8"/>
  <c r="CJ106" i="8"/>
  <c r="CH104" i="8"/>
  <c r="CF102" i="8"/>
  <c r="CD100" i="8"/>
  <c r="CB98" i="8"/>
  <c r="BZ96" i="8"/>
  <c r="BY95" i="8"/>
  <c r="BX94" i="8"/>
  <c r="BW93" i="8"/>
  <c r="BV92" i="8"/>
  <c r="BU91" i="8"/>
  <c r="BT90" i="8"/>
  <c r="BS89" i="8"/>
  <c r="BR88" i="8"/>
  <c r="BQ87" i="8"/>
  <c r="BP86" i="8"/>
  <c r="BO85" i="8"/>
  <c r="BN84" i="8"/>
  <c r="BM83" i="8"/>
  <c r="BL82" i="8"/>
  <c r="BK81" i="8"/>
  <c r="BJ80" i="8"/>
  <c r="BI79" i="8"/>
  <c r="BH78" i="8"/>
  <c r="BG77" i="8"/>
  <c r="BF76" i="8"/>
  <c r="BE75" i="8"/>
  <c r="BD74" i="8"/>
  <c r="BC73" i="8"/>
  <c r="BB72" i="8"/>
  <c r="BA71" i="8"/>
  <c r="AZ70" i="8"/>
  <c r="AY69" i="8"/>
  <c r="AX68" i="8"/>
  <c r="AW67" i="8"/>
  <c r="AV66" i="8"/>
  <c r="AU65" i="8"/>
  <c r="AT64" i="8"/>
  <c r="AR62" i="8"/>
  <c r="AP60" i="8"/>
  <c r="AS63" i="8"/>
  <c r="AQ61" i="8"/>
  <c r="AM57" i="8"/>
  <c r="AK55" i="8"/>
  <c r="AI53" i="8"/>
  <c r="AG51" i="8"/>
  <c r="AE49" i="8"/>
  <c r="AC47" i="8"/>
  <c r="AA45" i="8"/>
  <c r="Y43" i="8"/>
  <c r="W41" i="8"/>
  <c r="U39" i="8"/>
  <c r="S37" i="8"/>
  <c r="Q35" i="8"/>
  <c r="O33" i="8"/>
  <c r="N32" i="8"/>
  <c r="K29" i="8"/>
  <c r="J28" i="8"/>
  <c r="E26" i="8"/>
  <c r="G25" i="8"/>
  <c r="F25" i="8" s="1"/>
  <c r="AO59" i="8"/>
  <c r="AN58" i="8"/>
  <c r="AL56" i="8"/>
  <c r="AJ54" i="8"/>
  <c r="AH52" i="8"/>
  <c r="AF50" i="8"/>
  <c r="AD48" i="8"/>
  <c r="AB46" i="8"/>
  <c r="Z44" i="8"/>
  <c r="X42" i="8"/>
  <c r="V40" i="8"/>
  <c r="T38" i="8"/>
  <c r="R36" i="8"/>
  <c r="P34" i="8"/>
  <c r="M31" i="8"/>
  <c r="L30" i="8"/>
  <c r="I27" i="8"/>
  <c r="H26" i="8"/>
  <c r="DU144" i="8" l="1"/>
  <c r="DX147" i="8"/>
  <c r="DV145" i="8"/>
  <c r="DW146" i="8"/>
  <c r="DX147" i="9"/>
  <c r="DY148" i="9"/>
  <c r="DV145" i="9"/>
  <c r="DW146" i="9"/>
  <c r="DT143" i="9"/>
  <c r="DU144" i="9"/>
  <c r="DS142" i="9"/>
  <c r="DR141" i="9"/>
  <c r="DP139" i="9"/>
  <c r="DQ140" i="9"/>
  <c r="DN137" i="9"/>
  <c r="DL135" i="9"/>
  <c r="DJ133" i="9"/>
  <c r="DO138" i="9"/>
  <c r="DM136" i="9"/>
  <c r="DK134" i="9"/>
  <c r="DH131" i="9"/>
  <c r="DF129" i="9"/>
  <c r="DI132" i="9"/>
  <c r="DG130" i="9"/>
  <c r="DE128" i="9"/>
  <c r="DD127" i="9"/>
  <c r="CZ123" i="9"/>
  <c r="CW120" i="9"/>
  <c r="CV119" i="9"/>
  <c r="CS116" i="9"/>
  <c r="CR115" i="9"/>
  <c r="DC126" i="9"/>
  <c r="DB125" i="9"/>
  <c r="DA124" i="9"/>
  <c r="CY122" i="9"/>
  <c r="CX121" i="9"/>
  <c r="CU118" i="9"/>
  <c r="CT117" i="9"/>
  <c r="CQ114" i="9"/>
  <c r="CP113" i="9"/>
  <c r="CM110" i="9"/>
  <c r="CJ107" i="9"/>
  <c r="CI106" i="9"/>
  <c r="CF103" i="9"/>
  <c r="CE102" i="9"/>
  <c r="CO112" i="9"/>
  <c r="CN111" i="9"/>
  <c r="CL109" i="9"/>
  <c r="CK108" i="9"/>
  <c r="CH105" i="9"/>
  <c r="CG104" i="9"/>
  <c r="CD101" i="9"/>
  <c r="CC100" i="9"/>
  <c r="BZ97" i="9"/>
  <c r="BY96" i="9"/>
  <c r="BV93" i="9"/>
  <c r="BU92" i="9"/>
  <c r="BR89" i="9"/>
  <c r="BQ88" i="9"/>
  <c r="BN85" i="9"/>
  <c r="BM84" i="9"/>
  <c r="BJ81" i="9"/>
  <c r="BI80" i="9"/>
  <c r="BF77" i="9"/>
  <c r="BE76" i="9"/>
  <c r="BB73" i="9"/>
  <c r="BA72" i="9"/>
  <c r="AX69" i="9"/>
  <c r="CB99" i="9"/>
  <c r="CA98" i="9"/>
  <c r="BX95" i="9"/>
  <c r="BW94" i="9"/>
  <c r="BT91" i="9"/>
  <c r="BS90" i="9"/>
  <c r="BP87" i="9"/>
  <c r="BO86" i="9"/>
  <c r="BL83" i="9"/>
  <c r="BK82" i="9"/>
  <c r="BH79" i="9"/>
  <c r="BG78" i="9"/>
  <c r="BD75" i="9"/>
  <c r="BC74" i="9"/>
  <c r="AZ71" i="9"/>
  <c r="AY70" i="9"/>
  <c r="AW68" i="9"/>
  <c r="AT65" i="9"/>
  <c r="AS64" i="9"/>
  <c r="AP61" i="9"/>
  <c r="AO60" i="9"/>
  <c r="AL57" i="9"/>
  <c r="AK56" i="9"/>
  <c r="AH53" i="9"/>
  <c r="AG52" i="9"/>
  <c r="AD49" i="9"/>
  <c r="AC48" i="9"/>
  <c r="Z45" i="9"/>
  <c r="Y44" i="9"/>
  <c r="V41" i="9"/>
  <c r="U40" i="9"/>
  <c r="R37" i="9"/>
  <c r="Q36" i="9"/>
  <c r="N33" i="9"/>
  <c r="M32" i="9"/>
  <c r="J29" i="9"/>
  <c r="I28" i="9"/>
  <c r="E27" i="9"/>
  <c r="AV67" i="9"/>
  <c r="AU66" i="9"/>
  <c r="AR63" i="9"/>
  <c r="AQ62" i="9"/>
  <c r="AN59" i="9"/>
  <c r="AM58" i="9"/>
  <c r="AJ55" i="9"/>
  <c r="AI54" i="9"/>
  <c r="AF51" i="9"/>
  <c r="AE50" i="9"/>
  <c r="AB47" i="9"/>
  <c r="AA46" i="9"/>
  <c r="X43" i="9"/>
  <c r="W42" i="9"/>
  <c r="T39" i="9"/>
  <c r="S38" i="9"/>
  <c r="P35" i="9"/>
  <c r="O34" i="9"/>
  <c r="L31" i="9"/>
  <c r="K30" i="9"/>
  <c r="H27" i="9"/>
  <c r="G26" i="9"/>
  <c r="F26" i="9" s="1"/>
  <c r="DT143" i="8"/>
  <c r="DS142" i="8"/>
  <c r="DR141" i="8"/>
  <c r="DQ140" i="8"/>
  <c r="DP139" i="8"/>
  <c r="DO138" i="8"/>
  <c r="DN137" i="8"/>
  <c r="DM136" i="8"/>
  <c r="DL135" i="8"/>
  <c r="DK134" i="8"/>
  <c r="DJ133" i="8"/>
  <c r="DI132" i="8"/>
  <c r="DH131" i="8"/>
  <c r="AR63" i="8"/>
  <c r="AP61" i="8"/>
  <c r="AN59" i="8"/>
  <c r="AS64" i="8"/>
  <c r="AQ62" i="8"/>
  <c r="AO60" i="8"/>
  <c r="AM58" i="8"/>
  <c r="AK56" i="8"/>
  <c r="AI54" i="8"/>
  <c r="AG52" i="8"/>
  <c r="AE50" i="8"/>
  <c r="AC48" i="8"/>
  <c r="AA46" i="8"/>
  <c r="Y44" i="8"/>
  <c r="W42" i="8"/>
  <c r="U40" i="8"/>
  <c r="S38" i="8"/>
  <c r="Q36" i="8"/>
  <c r="O34" i="8"/>
  <c r="L31" i="8"/>
  <c r="K30" i="8"/>
  <c r="H27" i="8"/>
  <c r="G26" i="8"/>
  <c r="F26" i="8" s="1"/>
  <c r="AL57" i="8"/>
  <c r="AJ55" i="8"/>
  <c r="AH53" i="8"/>
  <c r="AF51" i="8"/>
  <c r="AD49" i="8"/>
  <c r="AB47" i="8"/>
  <c r="Z45" i="8"/>
  <c r="X43" i="8"/>
  <c r="V41" i="8"/>
  <c r="T39" i="8"/>
  <c r="R37" i="8"/>
  <c r="P35" i="8"/>
  <c r="N33" i="8"/>
  <c r="M32" i="8"/>
  <c r="J29" i="8"/>
  <c r="I28" i="8"/>
  <c r="E27" i="8"/>
  <c r="DU145" i="8" l="1"/>
  <c r="DW147" i="8"/>
  <c r="DV146" i="8"/>
  <c r="DX148" i="8"/>
  <c r="DX148" i="9"/>
  <c r="DW147" i="9"/>
  <c r="DY149" i="9"/>
  <c r="DV146" i="9"/>
  <c r="DT144" i="9"/>
  <c r="DR142" i="9"/>
  <c r="DU145" i="9"/>
  <c r="DS143" i="9"/>
  <c r="DP140" i="9"/>
  <c r="DQ141" i="9"/>
  <c r="DO139" i="9"/>
  <c r="DN138" i="9"/>
  <c r="DL136" i="9"/>
  <c r="DJ134" i="9"/>
  <c r="DM137" i="9"/>
  <c r="DK135" i="9"/>
  <c r="DI133" i="9"/>
  <c r="DH132" i="9"/>
  <c r="DF130" i="9"/>
  <c r="DD128" i="9"/>
  <c r="DC127" i="9"/>
  <c r="DG131" i="9"/>
  <c r="DE129" i="9"/>
  <c r="DB126" i="9"/>
  <c r="DA125" i="9"/>
  <c r="CZ124" i="9"/>
  <c r="CX122" i="9"/>
  <c r="CW121" i="9"/>
  <c r="CT118" i="9"/>
  <c r="CS117" i="9"/>
  <c r="CY123" i="9"/>
  <c r="CV120" i="9"/>
  <c r="CU119" i="9"/>
  <c r="CR116" i="9"/>
  <c r="CQ115" i="9"/>
  <c r="CN112" i="9"/>
  <c r="CM111" i="9"/>
  <c r="CK109" i="9"/>
  <c r="CJ108" i="9"/>
  <c r="CG105" i="9"/>
  <c r="CF104" i="9"/>
  <c r="CP114" i="9"/>
  <c r="CO113" i="9"/>
  <c r="CL110" i="9"/>
  <c r="CI107" i="9"/>
  <c r="CH106" i="9"/>
  <c r="CE103" i="9"/>
  <c r="CD102" i="9"/>
  <c r="CA99" i="9"/>
  <c r="BZ98" i="9"/>
  <c r="BW95" i="9"/>
  <c r="BV94" i="9"/>
  <c r="BS91" i="9"/>
  <c r="BR90" i="9"/>
  <c r="BO87" i="9"/>
  <c r="BN86" i="9"/>
  <c r="BK83" i="9"/>
  <c r="BJ82" i="9"/>
  <c r="BG79" i="9"/>
  <c r="BF78" i="9"/>
  <c r="BC75" i="9"/>
  <c r="BB74" i="9"/>
  <c r="AY71" i="9"/>
  <c r="AX70" i="9"/>
  <c r="CC101" i="9"/>
  <c r="CB100" i="9"/>
  <c r="BY97" i="9"/>
  <c r="BX96" i="9"/>
  <c r="BU93" i="9"/>
  <c r="BT92" i="9"/>
  <c r="BQ89" i="9"/>
  <c r="BP88" i="9"/>
  <c r="BM85" i="9"/>
  <c r="BL84" i="9"/>
  <c r="BI81" i="9"/>
  <c r="BH80" i="9"/>
  <c r="BE77" i="9"/>
  <c r="BD76" i="9"/>
  <c r="BA73" i="9"/>
  <c r="AZ72" i="9"/>
  <c r="AW69" i="9"/>
  <c r="AU67" i="9"/>
  <c r="AT66" i="9"/>
  <c r="AQ63" i="9"/>
  <c r="AP62" i="9"/>
  <c r="AM59" i="9"/>
  <c r="AL58" i="9"/>
  <c r="AI55" i="9"/>
  <c r="AH54" i="9"/>
  <c r="AE51" i="9"/>
  <c r="AD50" i="9"/>
  <c r="AA47" i="9"/>
  <c r="Z46" i="9"/>
  <c r="W43" i="9"/>
  <c r="V42" i="9"/>
  <c r="S39" i="9"/>
  <c r="R38" i="9"/>
  <c r="O35" i="9"/>
  <c r="N34" i="9"/>
  <c r="K31" i="9"/>
  <c r="J30" i="9"/>
  <c r="E28" i="9"/>
  <c r="G27" i="9"/>
  <c r="F27" i="9" s="1"/>
  <c r="AV68" i="9"/>
  <c r="AS65" i="9"/>
  <c r="AR64" i="9"/>
  <c r="AO61" i="9"/>
  <c r="AN60" i="9"/>
  <c r="AK57" i="9"/>
  <c r="AJ56" i="9"/>
  <c r="AG53" i="9"/>
  <c r="AF52" i="9"/>
  <c r="AC49" i="9"/>
  <c r="AB48" i="9"/>
  <c r="Y45" i="9"/>
  <c r="X44" i="9"/>
  <c r="U41" i="9"/>
  <c r="T40" i="9"/>
  <c r="Q37" i="9"/>
  <c r="P36" i="9"/>
  <c r="M33" i="9"/>
  <c r="L32" i="9"/>
  <c r="I29" i="9"/>
  <c r="H28" i="9"/>
  <c r="DT144" i="8"/>
  <c r="DS143" i="8"/>
  <c r="DR142" i="8"/>
  <c r="DQ141" i="8"/>
  <c r="DP140" i="8"/>
  <c r="DO139" i="8"/>
  <c r="DN138" i="8"/>
  <c r="DM137" i="8"/>
  <c r="DL136" i="8"/>
  <c r="DK135" i="8"/>
  <c r="DJ134" i="8"/>
  <c r="DI133" i="8"/>
  <c r="DH132" i="8"/>
  <c r="AR64" i="8"/>
  <c r="AP62" i="8"/>
  <c r="AN60" i="8"/>
  <c r="AQ63" i="8"/>
  <c r="AO61" i="8"/>
  <c r="AM59" i="8"/>
  <c r="AK57" i="8"/>
  <c r="AI55" i="8"/>
  <c r="AG53" i="8"/>
  <c r="AE51" i="8"/>
  <c r="AC49" i="8"/>
  <c r="AA47" i="8"/>
  <c r="Y45" i="8"/>
  <c r="W43" i="8"/>
  <c r="U41" i="8"/>
  <c r="S39" i="8"/>
  <c r="Q37" i="8"/>
  <c r="O35" i="8"/>
  <c r="M33" i="8"/>
  <c r="L32" i="8"/>
  <c r="I29" i="8"/>
  <c r="H28" i="8"/>
  <c r="AL58" i="8"/>
  <c r="AJ56" i="8"/>
  <c r="AH54" i="8"/>
  <c r="AF52" i="8"/>
  <c r="AD50" i="8"/>
  <c r="AB48" i="8"/>
  <c r="Z46" i="8"/>
  <c r="X44" i="8"/>
  <c r="V42" i="8"/>
  <c r="T40" i="8"/>
  <c r="R38" i="8"/>
  <c r="P36" i="8"/>
  <c r="N34" i="8"/>
  <c r="K31" i="8"/>
  <c r="J30" i="8"/>
  <c r="E28" i="8"/>
  <c r="G27" i="8"/>
  <c r="F27" i="8" s="1"/>
  <c r="DX149" i="9" l="1"/>
  <c r="DW148" i="9"/>
  <c r="DY150" i="9"/>
  <c r="DV147" i="9"/>
  <c r="DU146" i="8"/>
  <c r="DW148" i="8"/>
  <c r="DV147" i="8"/>
  <c r="DX149" i="8"/>
  <c r="DT145" i="9"/>
  <c r="DR143" i="9"/>
  <c r="DU146" i="9"/>
  <c r="DS144" i="9"/>
  <c r="DQ142" i="9"/>
  <c r="DP141" i="9"/>
  <c r="DN139" i="9"/>
  <c r="DO140" i="9"/>
  <c r="DL137" i="9"/>
  <c r="DJ135" i="9"/>
  <c r="DH133" i="9"/>
  <c r="DM138" i="9"/>
  <c r="DK136" i="9"/>
  <c r="DI134" i="9"/>
  <c r="DF131" i="9"/>
  <c r="DD129" i="9"/>
  <c r="DG132" i="9"/>
  <c r="DE130" i="9"/>
  <c r="DC128" i="9"/>
  <c r="DB127" i="9"/>
  <c r="CX123" i="9"/>
  <c r="CU120" i="9"/>
  <c r="CT119" i="9"/>
  <c r="CQ116" i="9"/>
  <c r="CP115" i="9"/>
  <c r="DA126" i="9"/>
  <c r="CZ125" i="9"/>
  <c r="CY124" i="9"/>
  <c r="CW122" i="9"/>
  <c r="CV121" i="9"/>
  <c r="CS118" i="9"/>
  <c r="CR117" i="9"/>
  <c r="CO114" i="9"/>
  <c r="CN113" i="9"/>
  <c r="CK110" i="9"/>
  <c r="CH107" i="9"/>
  <c r="CG106" i="9"/>
  <c r="CD103" i="9"/>
  <c r="CC102" i="9"/>
  <c r="CM112" i="9"/>
  <c r="CL111" i="9"/>
  <c r="CJ109" i="9"/>
  <c r="CI108" i="9"/>
  <c r="CF105" i="9"/>
  <c r="CE104" i="9"/>
  <c r="CB101" i="9"/>
  <c r="CA100" i="9"/>
  <c r="BX97" i="9"/>
  <c r="BW96" i="9"/>
  <c r="BT93" i="9"/>
  <c r="BS92" i="9"/>
  <c r="BP89" i="9"/>
  <c r="BO88" i="9"/>
  <c r="BL85" i="9"/>
  <c r="BK84" i="9"/>
  <c r="BH81" i="9"/>
  <c r="BG80" i="9"/>
  <c r="BD77" i="9"/>
  <c r="BC76" i="9"/>
  <c r="AZ73" i="9"/>
  <c r="AY72" i="9"/>
  <c r="AV69" i="9"/>
  <c r="BZ99" i="9"/>
  <c r="BY98" i="9"/>
  <c r="BV95" i="9"/>
  <c r="BU94" i="9"/>
  <c r="BR91" i="9"/>
  <c r="BQ90" i="9"/>
  <c r="BN87" i="9"/>
  <c r="BM86" i="9"/>
  <c r="BJ83" i="9"/>
  <c r="BI82" i="9"/>
  <c r="BF79" i="9"/>
  <c r="BE78" i="9"/>
  <c r="BB75" i="9"/>
  <c r="BA74" i="9"/>
  <c r="AX71" i="9"/>
  <c r="AW70" i="9"/>
  <c r="AU68" i="9"/>
  <c r="AR65" i="9"/>
  <c r="AQ64" i="9"/>
  <c r="AN61" i="9"/>
  <c r="AM60" i="9"/>
  <c r="AJ57" i="9"/>
  <c r="AI56" i="9"/>
  <c r="AF53" i="9"/>
  <c r="AE52" i="9"/>
  <c r="AB49" i="9"/>
  <c r="AA48" i="9"/>
  <c r="X45" i="9"/>
  <c r="W44" i="9"/>
  <c r="T41" i="9"/>
  <c r="S40" i="9"/>
  <c r="P37" i="9"/>
  <c r="O36" i="9"/>
  <c r="L33" i="9"/>
  <c r="K32" i="9"/>
  <c r="H29" i="9"/>
  <c r="G28" i="9"/>
  <c r="F28" i="9" s="1"/>
  <c r="AT67" i="9"/>
  <c r="AS66" i="9"/>
  <c r="AP63" i="9"/>
  <c r="AO62" i="9"/>
  <c r="AL59" i="9"/>
  <c r="AK58" i="9"/>
  <c r="AH55" i="9"/>
  <c r="AG54" i="9"/>
  <c r="AD51" i="9"/>
  <c r="AC50" i="9"/>
  <c r="Z47" i="9"/>
  <c r="Y46" i="9"/>
  <c r="V43" i="9"/>
  <c r="U42" i="9"/>
  <c r="R39" i="9"/>
  <c r="Q38" i="9"/>
  <c r="N35" i="9"/>
  <c r="M34" i="9"/>
  <c r="J31" i="9"/>
  <c r="I30" i="9"/>
  <c r="E29" i="9"/>
  <c r="DT145" i="8"/>
  <c r="DS144" i="8"/>
  <c r="DR143" i="8"/>
  <c r="DQ142" i="8"/>
  <c r="DP141" i="8"/>
  <c r="DO140" i="8"/>
  <c r="DN139" i="8"/>
  <c r="DM138" i="8"/>
  <c r="DL137" i="8"/>
  <c r="DK136" i="8"/>
  <c r="DJ135" i="8"/>
  <c r="DI134" i="8"/>
  <c r="DH133" i="8"/>
  <c r="AP63" i="8"/>
  <c r="AN61" i="8"/>
  <c r="AL59" i="8"/>
  <c r="AQ64" i="8"/>
  <c r="AO62" i="8"/>
  <c r="AM60" i="8"/>
  <c r="AK58" i="8"/>
  <c r="AI56" i="8"/>
  <c r="AG54" i="8"/>
  <c r="AE52" i="8"/>
  <c r="AC50" i="8"/>
  <c r="AA48" i="8"/>
  <c r="Y46" i="8"/>
  <c r="W44" i="8"/>
  <c r="U42" i="8"/>
  <c r="S40" i="8"/>
  <c r="Q38" i="8"/>
  <c r="O36" i="8"/>
  <c r="M34" i="8"/>
  <c r="J31" i="8"/>
  <c r="I30" i="8"/>
  <c r="E29" i="8"/>
  <c r="AJ57" i="8"/>
  <c r="AH55" i="8"/>
  <c r="AF53" i="8"/>
  <c r="AD51" i="8"/>
  <c r="AB49" i="8"/>
  <c r="Z47" i="8"/>
  <c r="X45" i="8"/>
  <c r="V43" i="8"/>
  <c r="T41" i="8"/>
  <c r="R39" i="8"/>
  <c r="P37" i="8"/>
  <c r="N35" i="8"/>
  <c r="L33" i="8"/>
  <c r="K32" i="8"/>
  <c r="H29" i="8"/>
  <c r="G28" i="8"/>
  <c r="F28" i="8" s="1"/>
  <c r="DU147" i="8" l="1"/>
  <c r="DW149" i="8"/>
  <c r="DV148" i="8"/>
  <c r="DX150" i="8"/>
  <c r="DY151" i="9"/>
  <c r="DV148" i="9"/>
  <c r="DX150" i="9"/>
  <c r="DW149" i="9"/>
  <c r="DT146" i="9"/>
  <c r="DR144" i="9"/>
  <c r="DP142" i="9"/>
  <c r="DU147" i="9"/>
  <c r="DS145" i="9"/>
  <c r="DQ143" i="9"/>
  <c r="DN140" i="9"/>
  <c r="DO141" i="9"/>
  <c r="DM139" i="9"/>
  <c r="DL138" i="9"/>
  <c r="DJ136" i="9"/>
  <c r="DH134" i="9"/>
  <c r="DK137" i="9"/>
  <c r="DI135" i="9"/>
  <c r="DG133" i="9"/>
  <c r="DF132" i="9"/>
  <c r="DD130" i="9"/>
  <c r="DB128" i="9"/>
  <c r="DA127" i="9"/>
  <c r="DE131" i="9"/>
  <c r="DC129" i="9"/>
  <c r="CZ126" i="9"/>
  <c r="CY125" i="9"/>
  <c r="CX124" i="9"/>
  <c r="CV122" i="9"/>
  <c r="CU121" i="9"/>
  <c r="CR118" i="9"/>
  <c r="CQ117" i="9"/>
  <c r="CW123" i="9"/>
  <c r="CT120" i="9"/>
  <c r="CS119" i="9"/>
  <c r="CP116" i="9"/>
  <c r="CO115" i="9"/>
  <c r="CL112" i="9"/>
  <c r="CK111" i="9"/>
  <c r="CI109" i="9"/>
  <c r="CH108" i="9"/>
  <c r="CE105" i="9"/>
  <c r="CD104" i="9"/>
  <c r="CN114" i="9"/>
  <c r="CM113" i="9"/>
  <c r="CJ110" i="9"/>
  <c r="CG107" i="9"/>
  <c r="CF106" i="9"/>
  <c r="CC103" i="9"/>
  <c r="CB102" i="9"/>
  <c r="BY99" i="9"/>
  <c r="BX98" i="9"/>
  <c r="BU95" i="9"/>
  <c r="BT94" i="9"/>
  <c r="BQ91" i="9"/>
  <c r="BP90" i="9"/>
  <c r="BM87" i="9"/>
  <c r="BL86" i="9"/>
  <c r="BI83" i="9"/>
  <c r="BH82" i="9"/>
  <c r="BE79" i="9"/>
  <c r="BD78" i="9"/>
  <c r="BA75" i="9"/>
  <c r="AZ74" i="9"/>
  <c r="AW71" i="9"/>
  <c r="AV70" i="9"/>
  <c r="CA101" i="9"/>
  <c r="BZ100" i="9"/>
  <c r="BW97" i="9"/>
  <c r="BV96" i="9"/>
  <c r="BS93" i="9"/>
  <c r="BR92" i="9"/>
  <c r="BO89" i="9"/>
  <c r="BN88" i="9"/>
  <c r="BK85" i="9"/>
  <c r="BJ84" i="9"/>
  <c r="BG81" i="9"/>
  <c r="BF80" i="9"/>
  <c r="BC77" i="9"/>
  <c r="BB76" i="9"/>
  <c r="AY73" i="9"/>
  <c r="AX72" i="9"/>
  <c r="AU69" i="9"/>
  <c r="AS67" i="9"/>
  <c r="AR66" i="9"/>
  <c r="AO63" i="9"/>
  <c r="AN62" i="9"/>
  <c r="AK59" i="9"/>
  <c r="AJ58" i="9"/>
  <c r="AG55" i="9"/>
  <c r="AF54" i="9"/>
  <c r="AC51" i="9"/>
  <c r="AB50" i="9"/>
  <c r="Y47" i="9"/>
  <c r="X46" i="9"/>
  <c r="U43" i="9"/>
  <c r="T42" i="9"/>
  <c r="Q39" i="9"/>
  <c r="P38" i="9"/>
  <c r="M35" i="9"/>
  <c r="L34" i="9"/>
  <c r="I31" i="9"/>
  <c r="H30" i="9"/>
  <c r="AT68" i="9"/>
  <c r="AQ65" i="9"/>
  <c r="AP64" i="9"/>
  <c r="AM61" i="9"/>
  <c r="AL60" i="9"/>
  <c r="AI57" i="9"/>
  <c r="AH56" i="9"/>
  <c r="AE53" i="9"/>
  <c r="AD52" i="9"/>
  <c r="AA49" i="9"/>
  <c r="Z48" i="9"/>
  <c r="W45" i="9"/>
  <c r="V44" i="9"/>
  <c r="S41" i="9"/>
  <c r="R40" i="9"/>
  <c r="O37" i="9"/>
  <c r="N36" i="9"/>
  <c r="K33" i="9"/>
  <c r="J32" i="9"/>
  <c r="E30" i="9"/>
  <c r="G29" i="9"/>
  <c r="F29" i="9" s="1"/>
  <c r="DS145" i="8"/>
  <c r="DR144" i="8"/>
  <c r="DQ143" i="8"/>
  <c r="DP142" i="8"/>
  <c r="DO141" i="8"/>
  <c r="DN140" i="8"/>
  <c r="DM139" i="8"/>
  <c r="DL138" i="8"/>
  <c r="DK137" i="8"/>
  <c r="DJ136" i="8"/>
  <c r="DI135" i="8"/>
  <c r="DH134" i="8"/>
  <c r="AP64" i="8"/>
  <c r="AN62" i="8"/>
  <c r="AL60" i="8"/>
  <c r="AO63" i="8"/>
  <c r="AM61" i="8"/>
  <c r="AI57" i="8"/>
  <c r="AG55" i="8"/>
  <c r="AE53" i="8"/>
  <c r="AC51" i="8"/>
  <c r="AA49" i="8"/>
  <c r="Y47" i="8"/>
  <c r="W45" i="8"/>
  <c r="U43" i="8"/>
  <c r="S41" i="8"/>
  <c r="Q39" i="8"/>
  <c r="O37" i="8"/>
  <c r="M35" i="8"/>
  <c r="K33" i="8"/>
  <c r="J32" i="8"/>
  <c r="E30" i="8"/>
  <c r="G29" i="8"/>
  <c r="F29" i="8" s="1"/>
  <c r="AK59" i="8"/>
  <c r="AJ58" i="8"/>
  <c r="AH56" i="8"/>
  <c r="AF54" i="8"/>
  <c r="AD52" i="8"/>
  <c r="AB50" i="8"/>
  <c r="Z48" i="8"/>
  <c r="X46" i="8"/>
  <c r="V44" i="8"/>
  <c r="T42" i="8"/>
  <c r="R40" i="8"/>
  <c r="P38" i="8"/>
  <c r="N36" i="8"/>
  <c r="L34" i="8"/>
  <c r="I31" i="8"/>
  <c r="H30" i="8"/>
  <c r="DX151" i="9" l="1"/>
  <c r="DY152" i="9"/>
  <c r="DV149" i="9"/>
  <c r="DW150" i="9"/>
  <c r="DU148" i="8"/>
  <c r="DX151" i="8"/>
  <c r="DW150" i="8"/>
  <c r="DV149" i="8"/>
  <c r="DT147" i="9"/>
  <c r="DR145" i="9"/>
  <c r="DP143" i="9"/>
  <c r="DU148" i="9"/>
  <c r="DS146" i="9"/>
  <c r="DQ144" i="9"/>
  <c r="DO142" i="9"/>
  <c r="DN141" i="9"/>
  <c r="DL139" i="9"/>
  <c r="DM140" i="9"/>
  <c r="DJ137" i="9"/>
  <c r="DH135" i="9"/>
  <c r="DF133" i="9"/>
  <c r="DK138" i="9"/>
  <c r="DI136" i="9"/>
  <c r="DG134" i="9"/>
  <c r="DD131" i="9"/>
  <c r="DB129" i="9"/>
  <c r="DE132" i="9"/>
  <c r="DC130" i="9"/>
  <c r="DA128" i="9"/>
  <c r="CZ127" i="9"/>
  <c r="CV123" i="9"/>
  <c r="CS120" i="9"/>
  <c r="CR119" i="9"/>
  <c r="CO116" i="9"/>
  <c r="CN115" i="9"/>
  <c r="CY126" i="9"/>
  <c r="CX125" i="9"/>
  <c r="CW124" i="9"/>
  <c r="CU122" i="9"/>
  <c r="CT121" i="9"/>
  <c r="CQ118" i="9"/>
  <c r="CP117" i="9"/>
  <c r="CM114" i="9"/>
  <c r="CL113" i="9"/>
  <c r="CI110" i="9"/>
  <c r="CF107" i="9"/>
  <c r="CE106" i="9"/>
  <c r="CB103" i="9"/>
  <c r="CA102" i="9"/>
  <c r="CK112" i="9"/>
  <c r="CJ111" i="9"/>
  <c r="CH109" i="9"/>
  <c r="CG108" i="9"/>
  <c r="CD105" i="9"/>
  <c r="CC104" i="9"/>
  <c r="BZ101" i="9"/>
  <c r="BY100" i="9"/>
  <c r="BV97" i="9"/>
  <c r="BU96" i="9"/>
  <c r="BR93" i="9"/>
  <c r="BQ92" i="9"/>
  <c r="BN89" i="9"/>
  <c r="BM88" i="9"/>
  <c r="BJ85" i="9"/>
  <c r="BI84" i="9"/>
  <c r="BF81" i="9"/>
  <c r="BE80" i="9"/>
  <c r="BB77" i="9"/>
  <c r="BA76" i="9"/>
  <c r="AX73" i="9"/>
  <c r="AW72" i="9"/>
  <c r="AT69" i="9"/>
  <c r="BX99" i="9"/>
  <c r="BW98" i="9"/>
  <c r="BT95" i="9"/>
  <c r="BS94" i="9"/>
  <c r="BP91" i="9"/>
  <c r="BO90" i="9"/>
  <c r="BL87" i="9"/>
  <c r="BK86" i="9"/>
  <c r="BH83" i="9"/>
  <c r="BG82" i="9"/>
  <c r="BD79" i="9"/>
  <c r="BC78" i="9"/>
  <c r="AZ75" i="9"/>
  <c r="AY74" i="9"/>
  <c r="AV71" i="9"/>
  <c r="AU70" i="9"/>
  <c r="AS68" i="9"/>
  <c r="AP65" i="9"/>
  <c r="AO64" i="9"/>
  <c r="AL61" i="9"/>
  <c r="AK60" i="9"/>
  <c r="AH57" i="9"/>
  <c r="AG56" i="9"/>
  <c r="AD53" i="9"/>
  <c r="AC52" i="9"/>
  <c r="Z49" i="9"/>
  <c r="Y48" i="9"/>
  <c r="V45" i="9"/>
  <c r="U44" i="9"/>
  <c r="R41" i="9"/>
  <c r="Q40" i="9"/>
  <c r="N37" i="9"/>
  <c r="M36" i="9"/>
  <c r="J33" i="9"/>
  <c r="I32" i="9"/>
  <c r="E31" i="9"/>
  <c r="AR67" i="9"/>
  <c r="AQ66" i="9"/>
  <c r="AN63" i="9"/>
  <c r="AM62" i="9"/>
  <c r="AJ59" i="9"/>
  <c r="AI58" i="9"/>
  <c r="AF55" i="9"/>
  <c r="AE54" i="9"/>
  <c r="AB51" i="9"/>
  <c r="AA50" i="9"/>
  <c r="X47" i="9"/>
  <c r="W46" i="9"/>
  <c r="T43" i="9"/>
  <c r="S42" i="9"/>
  <c r="P39" i="9"/>
  <c r="O38" i="9"/>
  <c r="L35" i="9"/>
  <c r="K34" i="9"/>
  <c r="H31" i="9"/>
  <c r="G30" i="9"/>
  <c r="F30" i="9" s="1"/>
  <c r="DR145" i="8"/>
  <c r="DQ144" i="8"/>
  <c r="DP143" i="8"/>
  <c r="DO142" i="8"/>
  <c r="DN141" i="8"/>
  <c r="DM140" i="8"/>
  <c r="DL139" i="8"/>
  <c r="DK138" i="8"/>
  <c r="DJ137" i="8"/>
  <c r="DI136" i="8"/>
  <c r="DH135" i="8"/>
  <c r="AN63" i="8"/>
  <c r="AL61" i="8"/>
  <c r="AO64" i="8"/>
  <c r="AM62" i="8"/>
  <c r="AK60" i="8"/>
  <c r="AI58" i="8"/>
  <c r="AG56" i="8"/>
  <c r="AE54" i="8"/>
  <c r="AC52" i="8"/>
  <c r="AA50" i="8"/>
  <c r="Y48" i="8"/>
  <c r="W46" i="8"/>
  <c r="U44" i="8"/>
  <c r="S42" i="8"/>
  <c r="Q40" i="8"/>
  <c r="O38" i="8"/>
  <c r="M36" i="8"/>
  <c r="K34" i="8"/>
  <c r="H31" i="8"/>
  <c r="G30" i="8"/>
  <c r="F30" i="8" s="1"/>
  <c r="AH57" i="8"/>
  <c r="AF55" i="8"/>
  <c r="AD53" i="8"/>
  <c r="AB51" i="8"/>
  <c r="Z49" i="8"/>
  <c r="X47" i="8"/>
  <c r="V45" i="8"/>
  <c r="T43" i="8"/>
  <c r="R41" i="8"/>
  <c r="P39" i="8"/>
  <c r="N37" i="8"/>
  <c r="L35" i="8"/>
  <c r="J33" i="8"/>
  <c r="I32" i="8"/>
  <c r="E31" i="8"/>
  <c r="DU149" i="8" l="1"/>
  <c r="DW151" i="8"/>
  <c r="DX152" i="8"/>
  <c r="DV150" i="8"/>
  <c r="DX152" i="9"/>
  <c r="DW151" i="9"/>
  <c r="DY153" i="9"/>
  <c r="DV150" i="9"/>
  <c r="DT148" i="9"/>
  <c r="DR146" i="9"/>
  <c r="DP144" i="9"/>
  <c r="DN142" i="9"/>
  <c r="DU149" i="9"/>
  <c r="DS147" i="9"/>
  <c r="DQ145" i="9"/>
  <c r="DO143" i="9"/>
  <c r="DL140" i="9"/>
  <c r="DM141" i="9"/>
  <c r="DK139" i="9"/>
  <c r="DJ138" i="9"/>
  <c r="DH136" i="9"/>
  <c r="DF134" i="9"/>
  <c r="DI137" i="9"/>
  <c r="DG135" i="9"/>
  <c r="DE133" i="9"/>
  <c r="DD132" i="9"/>
  <c r="DB130" i="9"/>
  <c r="CZ128" i="9"/>
  <c r="CY127" i="9"/>
  <c r="DC131" i="9"/>
  <c r="DA129" i="9"/>
  <c r="CX126" i="9"/>
  <c r="CW125" i="9"/>
  <c r="CV124" i="9"/>
  <c r="CT122" i="9"/>
  <c r="CS121" i="9"/>
  <c r="CP118" i="9"/>
  <c r="CO117" i="9"/>
  <c r="CU123" i="9"/>
  <c r="CR120" i="9"/>
  <c r="CQ119" i="9"/>
  <c r="CN116" i="9"/>
  <c r="CM115" i="9"/>
  <c r="CJ112" i="9"/>
  <c r="CI111" i="9"/>
  <c r="CG109" i="9"/>
  <c r="CF108" i="9"/>
  <c r="CC105" i="9"/>
  <c r="CB104" i="9"/>
  <c r="CL114" i="9"/>
  <c r="CK113" i="9"/>
  <c r="CH110" i="9"/>
  <c r="CE107" i="9"/>
  <c r="CD106" i="9"/>
  <c r="CA103" i="9"/>
  <c r="BZ102" i="9"/>
  <c r="BW99" i="9"/>
  <c r="BV98" i="9"/>
  <c r="BS95" i="9"/>
  <c r="BR94" i="9"/>
  <c r="BO91" i="9"/>
  <c r="BN90" i="9"/>
  <c r="BK87" i="9"/>
  <c r="BJ86" i="9"/>
  <c r="BG83" i="9"/>
  <c r="BF82" i="9"/>
  <c r="BC79" i="9"/>
  <c r="BB78" i="9"/>
  <c r="AY75" i="9"/>
  <c r="AX74" i="9"/>
  <c r="AU71" i="9"/>
  <c r="AT70" i="9"/>
  <c r="BY101" i="9"/>
  <c r="BX100" i="9"/>
  <c r="BU97" i="9"/>
  <c r="BT96" i="9"/>
  <c r="BQ93" i="9"/>
  <c r="BP92" i="9"/>
  <c r="BM89" i="9"/>
  <c r="BL88" i="9"/>
  <c r="BI85" i="9"/>
  <c r="BH84" i="9"/>
  <c r="BE81" i="9"/>
  <c r="BD80" i="9"/>
  <c r="BA77" i="9"/>
  <c r="AZ76" i="9"/>
  <c r="AW73" i="9"/>
  <c r="AV72" i="9"/>
  <c r="AS69" i="9"/>
  <c r="AQ67" i="9"/>
  <c r="AP66" i="9"/>
  <c r="AM63" i="9"/>
  <c r="AL62" i="9"/>
  <c r="AI59" i="9"/>
  <c r="AH58" i="9"/>
  <c r="AE55" i="9"/>
  <c r="AD54" i="9"/>
  <c r="AA51" i="9"/>
  <c r="Z50" i="9"/>
  <c r="W47" i="9"/>
  <c r="V46" i="9"/>
  <c r="S43" i="9"/>
  <c r="R42" i="9"/>
  <c r="O39" i="9"/>
  <c r="N38" i="9"/>
  <c r="K35" i="9"/>
  <c r="J34" i="9"/>
  <c r="E32" i="9"/>
  <c r="G31" i="9"/>
  <c r="F31" i="9" s="1"/>
  <c r="AR68" i="9"/>
  <c r="AO65" i="9"/>
  <c r="AN64" i="9"/>
  <c r="AK61" i="9"/>
  <c r="AJ60" i="9"/>
  <c r="AG57" i="9"/>
  <c r="AF56" i="9"/>
  <c r="AC53" i="9"/>
  <c r="AB52" i="9"/>
  <c r="Y49" i="9"/>
  <c r="X48" i="9"/>
  <c r="U45" i="9"/>
  <c r="T44" i="9"/>
  <c r="Q41" i="9"/>
  <c r="P40" i="9"/>
  <c r="M37" i="9"/>
  <c r="L36" i="9"/>
  <c r="I33" i="9"/>
  <c r="H32" i="9"/>
  <c r="DQ145" i="8"/>
  <c r="DP144" i="8"/>
  <c r="DO143" i="8"/>
  <c r="DN142" i="8"/>
  <c r="DM141" i="8"/>
  <c r="DL140" i="8"/>
  <c r="DK139" i="8"/>
  <c r="DJ138" i="8"/>
  <c r="DI137" i="8"/>
  <c r="DH136" i="8"/>
  <c r="I33" i="8"/>
  <c r="H32" i="8"/>
  <c r="J34" i="8"/>
  <c r="E32" i="8"/>
  <c r="G31" i="8"/>
  <c r="F31" i="8" s="1"/>
  <c r="DU150" i="8" l="1"/>
  <c r="DW152" i="8"/>
  <c r="DX153" i="8"/>
  <c r="DV151" i="8"/>
  <c r="DX153" i="9"/>
  <c r="DW152" i="9"/>
  <c r="DV151" i="9"/>
  <c r="DY154" i="9"/>
  <c r="DT149" i="9"/>
  <c r="DR147" i="9"/>
  <c r="DP145" i="9"/>
  <c r="DN143" i="9"/>
  <c r="DU150" i="9"/>
  <c r="DS148" i="9"/>
  <c r="DQ146" i="9"/>
  <c r="DO144" i="9"/>
  <c r="DM142" i="9"/>
  <c r="DL141" i="9"/>
  <c r="DJ139" i="9"/>
  <c r="DK140" i="9"/>
  <c r="DH137" i="9"/>
  <c r="DF135" i="9"/>
  <c r="DD133" i="9"/>
  <c r="DI138" i="9"/>
  <c r="DG136" i="9"/>
  <c r="DE134" i="9"/>
  <c r="DB131" i="9"/>
  <c r="CZ129" i="9"/>
  <c r="DC132" i="9"/>
  <c r="DA130" i="9"/>
  <c r="CY128" i="9"/>
  <c r="CX127" i="9"/>
  <c r="CT123" i="9"/>
  <c r="CQ120" i="9"/>
  <c r="CP119" i="9"/>
  <c r="CM116" i="9"/>
  <c r="CL115" i="9"/>
  <c r="CW126" i="9"/>
  <c r="CV125" i="9"/>
  <c r="CU124" i="9"/>
  <c r="CS122" i="9"/>
  <c r="CR121" i="9"/>
  <c r="CO118" i="9"/>
  <c r="CN117" i="9"/>
  <c r="CK114" i="9"/>
  <c r="CJ113" i="9"/>
  <c r="CG110" i="9"/>
  <c r="CD107" i="9"/>
  <c r="CC106" i="9"/>
  <c r="BZ103" i="9"/>
  <c r="BY102" i="9"/>
  <c r="CI112" i="9"/>
  <c r="CH111" i="9"/>
  <c r="CF109" i="9"/>
  <c r="CE108" i="9"/>
  <c r="CB105" i="9"/>
  <c r="CA104" i="9"/>
  <c r="BX101" i="9"/>
  <c r="BW100" i="9"/>
  <c r="BT97" i="9"/>
  <c r="BS96" i="9"/>
  <c r="BP93" i="9"/>
  <c r="BO92" i="9"/>
  <c r="BL89" i="9"/>
  <c r="BK88" i="9"/>
  <c r="BH85" i="9"/>
  <c r="BG84" i="9"/>
  <c r="BD81" i="9"/>
  <c r="BC80" i="9"/>
  <c r="AZ77" i="9"/>
  <c r="AY76" i="9"/>
  <c r="AV73" i="9"/>
  <c r="AU72" i="9"/>
  <c r="AR69" i="9"/>
  <c r="BV99" i="9"/>
  <c r="BU98" i="9"/>
  <c r="BR95" i="9"/>
  <c r="BQ94" i="9"/>
  <c r="BN91" i="9"/>
  <c r="BM90" i="9"/>
  <c r="BJ87" i="9"/>
  <c r="BI86" i="9"/>
  <c r="BF83" i="9"/>
  <c r="BE82" i="9"/>
  <c r="BB79" i="9"/>
  <c r="BA78" i="9"/>
  <c r="AX75" i="9"/>
  <c r="AW74" i="9"/>
  <c r="AT71" i="9"/>
  <c r="AS70" i="9"/>
  <c r="AQ68" i="9"/>
  <c r="AN65" i="9"/>
  <c r="AM64" i="9"/>
  <c r="AJ61" i="9"/>
  <c r="AI60" i="9"/>
  <c r="AF57" i="9"/>
  <c r="AE56" i="9"/>
  <c r="AB53" i="9"/>
  <c r="AA52" i="9"/>
  <c r="X49" i="9"/>
  <c r="W48" i="9"/>
  <c r="T45" i="9"/>
  <c r="S44" i="9"/>
  <c r="P41" i="9"/>
  <c r="O40" i="9"/>
  <c r="L37" i="9"/>
  <c r="K36" i="9"/>
  <c r="H33" i="9"/>
  <c r="G32" i="9"/>
  <c r="F32" i="9" s="1"/>
  <c r="AP67" i="9"/>
  <c r="AO66" i="9"/>
  <c r="AL63" i="9"/>
  <c r="AK62" i="9"/>
  <c r="AH59" i="9"/>
  <c r="AG58" i="9"/>
  <c r="AD55" i="9"/>
  <c r="AC54" i="9"/>
  <c r="Z51" i="9"/>
  <c r="Y50" i="9"/>
  <c r="V47" i="9"/>
  <c r="U46" i="9"/>
  <c r="R43" i="9"/>
  <c r="Q42" i="9"/>
  <c r="N39" i="9"/>
  <c r="M38" i="9"/>
  <c r="J35" i="9"/>
  <c r="I34" i="9"/>
  <c r="E33" i="9"/>
  <c r="DQ146" i="8"/>
  <c r="DP145" i="8"/>
  <c r="DO144" i="8"/>
  <c r="DN143" i="8"/>
  <c r="DM142" i="8"/>
  <c r="DL141" i="8"/>
  <c r="DK140" i="8"/>
  <c r="DJ139" i="8"/>
  <c r="DI138" i="8"/>
  <c r="DH137" i="8"/>
  <c r="J35" i="8"/>
  <c r="I34" i="8"/>
  <c r="E33" i="8"/>
  <c r="H33" i="8"/>
  <c r="G32" i="8"/>
  <c r="F32" i="8" s="1"/>
  <c r="DU151" i="8" l="1"/>
  <c r="DV152" i="8"/>
  <c r="DW153" i="8"/>
  <c r="DX154" i="8"/>
  <c r="DY155" i="9"/>
  <c r="DV152" i="9"/>
  <c r="DX154" i="9"/>
  <c r="DW153" i="9"/>
  <c r="DT150" i="9"/>
  <c r="DR148" i="9"/>
  <c r="DP146" i="9"/>
  <c r="DN144" i="9"/>
  <c r="DL142" i="9"/>
  <c r="DU151" i="9"/>
  <c r="DS149" i="9"/>
  <c r="DQ147" i="9"/>
  <c r="DO145" i="9"/>
  <c r="DM143" i="9"/>
  <c r="DJ140" i="9"/>
  <c r="DK141" i="9"/>
  <c r="DI139" i="9"/>
  <c r="DH138" i="9"/>
  <c r="DF136" i="9"/>
  <c r="DD134" i="9"/>
  <c r="DG137" i="9"/>
  <c r="DE135" i="9"/>
  <c r="DC133" i="9"/>
  <c r="DB132" i="9"/>
  <c r="CZ130" i="9"/>
  <c r="CX128" i="9"/>
  <c r="CW127" i="9"/>
  <c r="DA131" i="9"/>
  <c r="CY129" i="9"/>
  <c r="CV126" i="9"/>
  <c r="CU125" i="9"/>
  <c r="CT124" i="9"/>
  <c r="CR122" i="9"/>
  <c r="CQ121" i="9"/>
  <c r="CN118" i="9"/>
  <c r="CM117" i="9"/>
  <c r="CS123" i="9"/>
  <c r="CP120" i="9"/>
  <c r="CO119" i="9"/>
  <c r="CL116" i="9"/>
  <c r="CK115" i="9"/>
  <c r="CH112" i="9"/>
  <c r="CG111" i="9"/>
  <c r="CE109" i="9"/>
  <c r="CD108" i="9"/>
  <c r="CA105" i="9"/>
  <c r="BZ104" i="9"/>
  <c r="CJ114" i="9"/>
  <c r="CI113" i="9"/>
  <c r="CF110" i="9"/>
  <c r="CC107" i="9"/>
  <c r="CB106" i="9"/>
  <c r="BY103" i="9"/>
  <c r="BX102" i="9"/>
  <c r="BU99" i="9"/>
  <c r="BT98" i="9"/>
  <c r="BQ95" i="9"/>
  <c r="BP94" i="9"/>
  <c r="BM91" i="9"/>
  <c r="BL90" i="9"/>
  <c r="BI87" i="9"/>
  <c r="BH86" i="9"/>
  <c r="BE83" i="9"/>
  <c r="BD82" i="9"/>
  <c r="BA79" i="9"/>
  <c r="AZ78" i="9"/>
  <c r="AW75" i="9"/>
  <c r="AV74" i="9"/>
  <c r="AS71" i="9"/>
  <c r="AR70" i="9"/>
  <c r="BW101" i="9"/>
  <c r="BV100" i="9"/>
  <c r="BS97" i="9"/>
  <c r="BR96" i="9"/>
  <c r="BO93" i="9"/>
  <c r="BN92" i="9"/>
  <c r="BK89" i="9"/>
  <c r="BJ88" i="9"/>
  <c r="BG85" i="9"/>
  <c r="BF84" i="9"/>
  <c r="BC81" i="9"/>
  <c r="BB80" i="9"/>
  <c r="AY77" i="9"/>
  <c r="AX76" i="9"/>
  <c r="AU73" i="9"/>
  <c r="AT72" i="9"/>
  <c r="AQ69" i="9"/>
  <c r="AO67" i="9"/>
  <c r="AN66" i="9"/>
  <c r="AK63" i="9"/>
  <c r="AJ62" i="9"/>
  <c r="AG59" i="9"/>
  <c r="AF58" i="9"/>
  <c r="AC55" i="9"/>
  <c r="AB54" i="9"/>
  <c r="Y51" i="9"/>
  <c r="X50" i="9"/>
  <c r="U47" i="9"/>
  <c r="T46" i="9"/>
  <c r="Q43" i="9"/>
  <c r="P42" i="9"/>
  <c r="M39" i="9"/>
  <c r="L38" i="9"/>
  <c r="I35" i="9"/>
  <c r="H34" i="9"/>
  <c r="AP68" i="9"/>
  <c r="AM65" i="9"/>
  <c r="AL64" i="9"/>
  <c r="AI61" i="9"/>
  <c r="AH60" i="9"/>
  <c r="AE57" i="9"/>
  <c r="AD56" i="9"/>
  <c r="AA53" i="9"/>
  <c r="Z52" i="9"/>
  <c r="W49" i="9"/>
  <c r="V48" i="9"/>
  <c r="S45" i="9"/>
  <c r="R44" i="9"/>
  <c r="O41" i="9"/>
  <c r="N40" i="9"/>
  <c r="K37" i="9"/>
  <c r="J36" i="9"/>
  <c r="E34" i="9"/>
  <c r="G33" i="9"/>
  <c r="F33" i="9" s="1"/>
  <c r="DP146" i="8"/>
  <c r="DO145" i="8"/>
  <c r="DN144" i="8"/>
  <c r="DM143" i="8"/>
  <c r="DQ147" i="8"/>
  <c r="DL142" i="8"/>
  <c r="DK141" i="8"/>
  <c r="DJ140" i="8"/>
  <c r="DI139" i="8"/>
  <c r="DH138" i="8"/>
  <c r="E34" i="8"/>
  <c r="G33" i="8"/>
  <c r="F33" i="8" s="1"/>
  <c r="J36" i="8"/>
  <c r="I35" i="8"/>
  <c r="H34" i="8"/>
  <c r="DU152" i="8" l="1"/>
  <c r="DX155" i="8"/>
  <c r="DV153" i="8"/>
  <c r="DW154" i="8"/>
  <c r="DX155" i="9"/>
  <c r="DY156" i="9"/>
  <c r="DV153" i="9"/>
  <c r="DW154" i="9"/>
  <c r="DT151" i="9"/>
  <c r="DR149" i="9"/>
  <c r="DP147" i="9"/>
  <c r="DN145" i="9"/>
  <c r="DL143" i="9"/>
  <c r="DU152" i="9"/>
  <c r="DS150" i="9"/>
  <c r="DQ148" i="9"/>
  <c r="DO146" i="9"/>
  <c r="DM144" i="9"/>
  <c r="DK142" i="9"/>
  <c r="DJ141" i="9"/>
  <c r="DH139" i="9"/>
  <c r="DI140" i="9"/>
  <c r="DF137" i="9"/>
  <c r="DD135" i="9"/>
  <c r="DB133" i="9"/>
  <c r="DG138" i="9"/>
  <c r="DE136" i="9"/>
  <c r="DC134" i="9"/>
  <c r="CZ131" i="9"/>
  <c r="CX129" i="9"/>
  <c r="DA132" i="9"/>
  <c r="CY130" i="9"/>
  <c r="CW128" i="9"/>
  <c r="CV127" i="9"/>
  <c r="CR123" i="9"/>
  <c r="CO120" i="9"/>
  <c r="CN119" i="9"/>
  <c r="CK116" i="9"/>
  <c r="CJ115" i="9"/>
  <c r="CU126" i="9"/>
  <c r="CT125" i="9"/>
  <c r="CS124" i="9"/>
  <c r="CQ122" i="9"/>
  <c r="CP121" i="9"/>
  <c r="CM118" i="9"/>
  <c r="CL117" i="9"/>
  <c r="CI114" i="9"/>
  <c r="CH113" i="9"/>
  <c r="CE110" i="9"/>
  <c r="CB107" i="9"/>
  <c r="CA106" i="9"/>
  <c r="BX103" i="9"/>
  <c r="BW102" i="9"/>
  <c r="CG112" i="9"/>
  <c r="CF111" i="9"/>
  <c r="CD109" i="9"/>
  <c r="CC108" i="9"/>
  <c r="BZ105" i="9"/>
  <c r="BY104" i="9"/>
  <c r="BV101" i="9"/>
  <c r="BU100" i="9"/>
  <c r="BR97" i="9"/>
  <c r="BQ96" i="9"/>
  <c r="BN93" i="9"/>
  <c r="BM92" i="9"/>
  <c r="BJ89" i="9"/>
  <c r="BI88" i="9"/>
  <c r="BF85" i="9"/>
  <c r="BE84" i="9"/>
  <c r="BB81" i="9"/>
  <c r="BA80" i="9"/>
  <c r="AX77" i="9"/>
  <c r="AW76" i="9"/>
  <c r="AT73" i="9"/>
  <c r="AS72" i="9"/>
  <c r="AP69" i="9"/>
  <c r="BT99" i="9"/>
  <c r="BS98" i="9"/>
  <c r="BP95" i="9"/>
  <c r="BO94" i="9"/>
  <c r="BL91" i="9"/>
  <c r="BK90" i="9"/>
  <c r="BH87" i="9"/>
  <c r="BG86" i="9"/>
  <c r="BD83" i="9"/>
  <c r="BC82" i="9"/>
  <c r="AZ79" i="9"/>
  <c r="AY78" i="9"/>
  <c r="AV75" i="9"/>
  <c r="AU74" i="9"/>
  <c r="AR71" i="9"/>
  <c r="AQ70" i="9"/>
  <c r="AO68" i="9"/>
  <c r="AL65" i="9"/>
  <c r="AK64" i="9"/>
  <c r="AH61" i="9"/>
  <c r="AG60" i="9"/>
  <c r="AD57" i="9"/>
  <c r="AC56" i="9"/>
  <c r="Z53" i="9"/>
  <c r="Y52" i="9"/>
  <c r="V49" i="9"/>
  <c r="U48" i="9"/>
  <c r="R45" i="9"/>
  <c r="Q44" i="9"/>
  <c r="N41" i="9"/>
  <c r="M40" i="9"/>
  <c r="J37" i="9"/>
  <c r="I36" i="9"/>
  <c r="E35" i="9"/>
  <c r="AN67" i="9"/>
  <c r="AM66" i="9"/>
  <c r="AJ63" i="9"/>
  <c r="AI62" i="9"/>
  <c r="AF59" i="9"/>
  <c r="AE58" i="9"/>
  <c r="AB55" i="9"/>
  <c r="AA54" i="9"/>
  <c r="X51" i="9"/>
  <c r="W50" i="9"/>
  <c r="T47" i="9"/>
  <c r="S46" i="9"/>
  <c r="P43" i="9"/>
  <c r="O42" i="9"/>
  <c r="L39" i="9"/>
  <c r="K38" i="9"/>
  <c r="H35" i="9"/>
  <c r="G34" i="9"/>
  <c r="F34" i="9" s="1"/>
  <c r="DP147" i="8"/>
  <c r="DQ148" i="8"/>
  <c r="DO146" i="8"/>
  <c r="DN145" i="8"/>
  <c r="DM144" i="8"/>
  <c r="DL143" i="8"/>
  <c r="DK142" i="8"/>
  <c r="DJ141" i="8"/>
  <c r="DI140" i="8"/>
  <c r="DH139" i="8"/>
  <c r="J37" i="8"/>
  <c r="I36" i="8"/>
  <c r="H35" i="8"/>
  <c r="G34" i="8"/>
  <c r="F34" i="8" s="1"/>
  <c r="E35" i="8"/>
  <c r="DU153" i="8" l="1"/>
  <c r="DW155" i="8"/>
  <c r="DX156" i="8"/>
  <c r="DV154" i="8"/>
  <c r="DX156" i="9"/>
  <c r="DW155" i="9"/>
  <c r="DY157" i="9"/>
  <c r="DV154" i="9"/>
  <c r="DU153" i="9"/>
  <c r="DT152" i="9"/>
  <c r="DR150" i="9"/>
  <c r="DP148" i="9"/>
  <c r="DN146" i="9"/>
  <c r="DL144" i="9"/>
  <c r="DJ142" i="9"/>
  <c r="DS151" i="9"/>
  <c r="DQ149" i="9"/>
  <c r="DO147" i="9"/>
  <c r="DM145" i="9"/>
  <c r="DK143" i="9"/>
  <c r="DH140" i="9"/>
  <c r="DI141" i="9"/>
  <c r="DG139" i="9"/>
  <c r="DF138" i="9"/>
  <c r="DD136" i="9"/>
  <c r="DB134" i="9"/>
  <c r="DE137" i="9"/>
  <c r="DC135" i="9"/>
  <c r="DA133" i="9"/>
  <c r="CZ132" i="9"/>
  <c r="CX130" i="9"/>
  <c r="CV128" i="9"/>
  <c r="CU127" i="9"/>
  <c r="CY131" i="9"/>
  <c r="CW129" i="9"/>
  <c r="CT126" i="9"/>
  <c r="CS125" i="9"/>
  <c r="CR124" i="9"/>
  <c r="CP122" i="9"/>
  <c r="CO121" i="9"/>
  <c r="CL118" i="9"/>
  <c r="CK117" i="9"/>
  <c r="CQ123" i="9"/>
  <c r="CN120" i="9"/>
  <c r="CM119" i="9"/>
  <c r="CJ116" i="9"/>
  <c r="CI115" i="9"/>
  <c r="CF112" i="9"/>
  <c r="CE111" i="9"/>
  <c r="CC109" i="9"/>
  <c r="CB108" i="9"/>
  <c r="BY105" i="9"/>
  <c r="BX104" i="9"/>
  <c r="CH114" i="9"/>
  <c r="CG113" i="9"/>
  <c r="CD110" i="9"/>
  <c r="CA107" i="9"/>
  <c r="BZ106" i="9"/>
  <c r="BW103" i="9"/>
  <c r="BV102" i="9"/>
  <c r="BS99" i="9"/>
  <c r="BR98" i="9"/>
  <c r="BO95" i="9"/>
  <c r="BN94" i="9"/>
  <c r="BK91" i="9"/>
  <c r="BJ90" i="9"/>
  <c r="BG87" i="9"/>
  <c r="BF86" i="9"/>
  <c r="BC83" i="9"/>
  <c r="BB82" i="9"/>
  <c r="AY79" i="9"/>
  <c r="AX78" i="9"/>
  <c r="AU75" i="9"/>
  <c r="AT74" i="9"/>
  <c r="AQ71" i="9"/>
  <c r="AP70" i="9"/>
  <c r="BU101" i="9"/>
  <c r="BT100" i="9"/>
  <c r="BQ97" i="9"/>
  <c r="BP96" i="9"/>
  <c r="BM93" i="9"/>
  <c r="BL92" i="9"/>
  <c r="BI89" i="9"/>
  <c r="BH88" i="9"/>
  <c r="BE85" i="9"/>
  <c r="BD84" i="9"/>
  <c r="BA81" i="9"/>
  <c r="AZ80" i="9"/>
  <c r="AW77" i="9"/>
  <c r="AV76" i="9"/>
  <c r="AS73" i="9"/>
  <c r="AR72" i="9"/>
  <c r="AO69" i="9"/>
  <c r="AM67" i="9"/>
  <c r="AL66" i="9"/>
  <c r="AI63" i="9"/>
  <c r="AH62" i="9"/>
  <c r="AE59" i="9"/>
  <c r="AD58" i="9"/>
  <c r="AA55" i="9"/>
  <c r="Z54" i="9"/>
  <c r="W51" i="9"/>
  <c r="V50" i="9"/>
  <c r="S47" i="9"/>
  <c r="R46" i="9"/>
  <c r="O43" i="9"/>
  <c r="N42" i="9"/>
  <c r="K39" i="9"/>
  <c r="J38" i="9"/>
  <c r="E36" i="9"/>
  <c r="G35" i="9"/>
  <c r="F35" i="9" s="1"/>
  <c r="AN68" i="9"/>
  <c r="AK65" i="9"/>
  <c r="AJ64" i="9"/>
  <c r="AG61" i="9"/>
  <c r="AF60" i="9"/>
  <c r="AC57" i="9"/>
  <c r="AB56" i="9"/>
  <c r="Y53" i="9"/>
  <c r="X52" i="9"/>
  <c r="U49" i="9"/>
  <c r="T48" i="9"/>
  <c r="Q45" i="9"/>
  <c r="P44" i="9"/>
  <c r="M41" i="9"/>
  <c r="L40" i="9"/>
  <c r="I37" i="9"/>
  <c r="H36" i="9"/>
  <c r="DP148" i="8"/>
  <c r="DN146" i="8"/>
  <c r="DM145" i="8"/>
  <c r="DL144" i="8"/>
  <c r="DK143" i="8"/>
  <c r="DQ149" i="8"/>
  <c r="DO147" i="8"/>
  <c r="DJ142" i="8"/>
  <c r="DI141" i="8"/>
  <c r="DH140" i="8"/>
  <c r="E36" i="8"/>
  <c r="J38" i="8"/>
  <c r="I37" i="8"/>
  <c r="H36" i="8"/>
  <c r="G35" i="8"/>
  <c r="F35" i="8" s="1"/>
  <c r="DU154" i="8" l="1"/>
  <c r="DW156" i="8"/>
  <c r="DX157" i="8"/>
  <c r="DV155" i="8"/>
  <c r="DX157" i="9"/>
  <c r="DW156" i="9"/>
  <c r="DY158" i="9"/>
  <c r="DV155" i="9"/>
  <c r="DT153" i="9"/>
  <c r="DU154" i="9"/>
  <c r="DR151" i="9"/>
  <c r="DP149" i="9"/>
  <c r="DN147" i="9"/>
  <c r="DL145" i="9"/>
  <c r="DJ143" i="9"/>
  <c r="DS152" i="9"/>
  <c r="DQ150" i="9"/>
  <c r="DO148" i="9"/>
  <c r="DM146" i="9"/>
  <c r="DK144" i="9"/>
  <c r="DI142" i="9"/>
  <c r="DH141" i="9"/>
  <c r="DF139" i="9"/>
  <c r="DG140" i="9"/>
  <c r="DD137" i="9"/>
  <c r="DB135" i="9"/>
  <c r="CZ133" i="9"/>
  <c r="DE138" i="9"/>
  <c r="DC136" i="9"/>
  <c r="DA134" i="9"/>
  <c r="CX131" i="9"/>
  <c r="CV129" i="9"/>
  <c r="CY132" i="9"/>
  <c r="CW130" i="9"/>
  <c r="CU128" i="9"/>
  <c r="CT127" i="9"/>
  <c r="CP123" i="9"/>
  <c r="CM120" i="9"/>
  <c r="CL119" i="9"/>
  <c r="CI116" i="9"/>
  <c r="CH115" i="9"/>
  <c r="CS126" i="9"/>
  <c r="CR125" i="9"/>
  <c r="CQ124" i="9"/>
  <c r="CO122" i="9"/>
  <c r="CN121" i="9"/>
  <c r="CK118" i="9"/>
  <c r="CJ117" i="9"/>
  <c r="CG114" i="9"/>
  <c r="CF113" i="9"/>
  <c r="CC110" i="9"/>
  <c r="BZ107" i="9"/>
  <c r="BY106" i="9"/>
  <c r="BV103" i="9"/>
  <c r="BU102" i="9"/>
  <c r="CE112" i="9"/>
  <c r="CD111" i="9"/>
  <c r="CB109" i="9"/>
  <c r="CA108" i="9"/>
  <c r="BX105" i="9"/>
  <c r="BW104" i="9"/>
  <c r="BT101" i="9"/>
  <c r="BS100" i="9"/>
  <c r="BP97" i="9"/>
  <c r="BO96" i="9"/>
  <c r="BL93" i="9"/>
  <c r="BK92" i="9"/>
  <c r="BH89" i="9"/>
  <c r="BG88" i="9"/>
  <c r="BD85" i="9"/>
  <c r="BC84" i="9"/>
  <c r="AZ81" i="9"/>
  <c r="AY80" i="9"/>
  <c r="AV77" i="9"/>
  <c r="AU76" i="9"/>
  <c r="AR73" i="9"/>
  <c r="AQ72" i="9"/>
  <c r="AN69" i="9"/>
  <c r="BR99" i="9"/>
  <c r="BQ98" i="9"/>
  <c r="BN95" i="9"/>
  <c r="BM94" i="9"/>
  <c r="BJ91" i="9"/>
  <c r="BI90" i="9"/>
  <c r="BF87" i="9"/>
  <c r="BE86" i="9"/>
  <c r="BB83" i="9"/>
  <c r="BA82" i="9"/>
  <c r="AX79" i="9"/>
  <c r="AW78" i="9"/>
  <c r="AT75" i="9"/>
  <c r="AS74" i="9"/>
  <c r="AP71" i="9"/>
  <c r="AO70" i="9"/>
  <c r="AM68" i="9"/>
  <c r="AJ65" i="9"/>
  <c r="AI64" i="9"/>
  <c r="AF61" i="9"/>
  <c r="AE60" i="9"/>
  <c r="AB57" i="9"/>
  <c r="AA56" i="9"/>
  <c r="X53" i="9"/>
  <c r="W52" i="9"/>
  <c r="T49" i="9"/>
  <c r="S48" i="9"/>
  <c r="P45" i="9"/>
  <c r="O44" i="9"/>
  <c r="L41" i="9"/>
  <c r="K40" i="9"/>
  <c r="H37" i="9"/>
  <c r="G36" i="9"/>
  <c r="F36" i="9" s="1"/>
  <c r="AL67" i="9"/>
  <c r="AK66" i="9"/>
  <c r="AH63" i="9"/>
  <c r="AG62" i="9"/>
  <c r="AD59" i="9"/>
  <c r="AC58" i="9"/>
  <c r="Z55" i="9"/>
  <c r="Y54" i="9"/>
  <c r="V51" i="9"/>
  <c r="U50" i="9"/>
  <c r="R47" i="9"/>
  <c r="Q46" i="9"/>
  <c r="N43" i="9"/>
  <c r="M42" i="9"/>
  <c r="J39" i="9"/>
  <c r="I38" i="9"/>
  <c r="E37" i="9"/>
  <c r="DP149" i="8"/>
  <c r="DN147" i="8"/>
  <c r="DQ150" i="8"/>
  <c r="DO148" i="8"/>
  <c r="DM146" i="8"/>
  <c r="DL145" i="8"/>
  <c r="DK144" i="8"/>
  <c r="DJ143" i="8"/>
  <c r="DI142" i="8"/>
  <c r="DH141" i="8"/>
  <c r="J39" i="8"/>
  <c r="I38" i="8"/>
  <c r="H37" i="8"/>
  <c r="G36" i="8"/>
  <c r="F36" i="8" s="1"/>
  <c r="E37" i="8"/>
  <c r="DY159" i="9" l="1"/>
  <c r="DV156" i="9"/>
  <c r="DW157" i="9"/>
  <c r="DX158" i="9"/>
  <c r="DU155" i="8"/>
  <c r="DW157" i="8"/>
  <c r="DV156" i="8"/>
  <c r="DT154" i="9"/>
  <c r="DU155" i="9"/>
  <c r="DR152" i="9"/>
  <c r="DP150" i="9"/>
  <c r="DN148" i="9"/>
  <c r="DL146" i="9"/>
  <c r="DJ144" i="9"/>
  <c r="DH142" i="9"/>
  <c r="DS153" i="9"/>
  <c r="DQ151" i="9"/>
  <c r="DO149" i="9"/>
  <c r="DM147" i="9"/>
  <c r="DK145" i="9"/>
  <c r="DI143" i="9"/>
  <c r="DF140" i="9"/>
  <c r="DG141" i="9"/>
  <c r="DE139" i="9"/>
  <c r="DD138" i="9"/>
  <c r="DB136" i="9"/>
  <c r="CZ134" i="9"/>
  <c r="DC137" i="9"/>
  <c r="DA135" i="9"/>
  <c r="CY133" i="9"/>
  <c r="CX132" i="9"/>
  <c r="CV130" i="9"/>
  <c r="CT128" i="9"/>
  <c r="CS127" i="9"/>
  <c r="CW131" i="9"/>
  <c r="CU129" i="9"/>
  <c r="CR126" i="9"/>
  <c r="CQ125" i="9"/>
  <c r="CP124" i="9"/>
  <c r="CN122" i="9"/>
  <c r="CM121" i="9"/>
  <c r="CJ118" i="9"/>
  <c r="CI117" i="9"/>
  <c r="CO123" i="9"/>
  <c r="CL120" i="9"/>
  <c r="CK119" i="9"/>
  <c r="CH116" i="9"/>
  <c r="CG115" i="9"/>
  <c r="CD112" i="9"/>
  <c r="CC111" i="9"/>
  <c r="CA109" i="9"/>
  <c r="BZ108" i="9"/>
  <c r="BW105" i="9"/>
  <c r="BV104" i="9"/>
  <c r="CF114" i="9"/>
  <c r="CE113" i="9"/>
  <c r="CB110" i="9"/>
  <c r="BY107" i="9"/>
  <c r="BX106" i="9"/>
  <c r="BU103" i="9"/>
  <c r="BT102" i="9"/>
  <c r="BQ99" i="9"/>
  <c r="BP98" i="9"/>
  <c r="BM95" i="9"/>
  <c r="BL94" i="9"/>
  <c r="BI91" i="9"/>
  <c r="BH90" i="9"/>
  <c r="BE87" i="9"/>
  <c r="BD86" i="9"/>
  <c r="BA83" i="9"/>
  <c r="AZ82" i="9"/>
  <c r="AW79" i="9"/>
  <c r="AV78" i="9"/>
  <c r="AS75" i="9"/>
  <c r="AR74" i="9"/>
  <c r="AO71" i="9"/>
  <c r="AN70" i="9"/>
  <c r="BS101" i="9"/>
  <c r="BR100" i="9"/>
  <c r="BO97" i="9"/>
  <c r="BN96" i="9"/>
  <c r="BK93" i="9"/>
  <c r="BJ92" i="9"/>
  <c r="BG89" i="9"/>
  <c r="BF88" i="9"/>
  <c r="BC85" i="9"/>
  <c r="BB84" i="9"/>
  <c r="AY81" i="9"/>
  <c r="AX80" i="9"/>
  <c r="AU77" i="9"/>
  <c r="AT76" i="9"/>
  <c r="AQ73" i="9"/>
  <c r="AP72" i="9"/>
  <c r="AM69" i="9"/>
  <c r="AK67" i="9"/>
  <c r="AJ66" i="9"/>
  <c r="AG63" i="9"/>
  <c r="AF62" i="9"/>
  <c r="AC59" i="9"/>
  <c r="AB58" i="9"/>
  <c r="Y55" i="9"/>
  <c r="X54" i="9"/>
  <c r="U51" i="9"/>
  <c r="T50" i="9"/>
  <c r="Q47" i="9"/>
  <c r="P46" i="9"/>
  <c r="M43" i="9"/>
  <c r="L42" i="9"/>
  <c r="I39" i="9"/>
  <c r="H38" i="9"/>
  <c r="AL68" i="9"/>
  <c r="AI65" i="9"/>
  <c r="AH64" i="9"/>
  <c r="AE61" i="9"/>
  <c r="AD60" i="9"/>
  <c r="AA57" i="9"/>
  <c r="Z56" i="9"/>
  <c r="W53" i="9"/>
  <c r="V52" i="9"/>
  <c r="S49" i="9"/>
  <c r="R48" i="9"/>
  <c r="O45" i="9"/>
  <c r="N44" i="9"/>
  <c r="K41" i="9"/>
  <c r="J40" i="9"/>
  <c r="E38" i="9"/>
  <c r="G37" i="9"/>
  <c r="F37" i="9" s="1"/>
  <c r="DP150" i="8"/>
  <c r="DN148" i="8"/>
  <c r="DL146" i="8"/>
  <c r="DK145" i="8"/>
  <c r="DJ144" i="8"/>
  <c r="DI143" i="8"/>
  <c r="DQ151" i="8"/>
  <c r="DO149" i="8"/>
  <c r="DM147" i="8"/>
  <c r="DH142" i="8"/>
  <c r="E38" i="8"/>
  <c r="J40" i="8"/>
  <c r="I39" i="8"/>
  <c r="H38" i="8"/>
  <c r="G37" i="8"/>
  <c r="F37" i="8" s="1"/>
  <c r="DU156" i="8" l="1"/>
  <c r="DV157" i="8"/>
  <c r="DX159" i="9"/>
  <c r="DY160" i="9"/>
  <c r="DV157" i="9"/>
  <c r="DW158" i="9"/>
  <c r="DT155" i="9"/>
  <c r="DU156" i="9"/>
  <c r="DR153" i="9"/>
  <c r="DP151" i="9"/>
  <c r="DN149" i="9"/>
  <c r="DL147" i="9"/>
  <c r="DJ145" i="9"/>
  <c r="DH143" i="9"/>
  <c r="DS154" i="9"/>
  <c r="DQ152" i="9"/>
  <c r="DO150" i="9"/>
  <c r="DM148" i="9"/>
  <c r="DK146" i="9"/>
  <c r="DI144" i="9"/>
  <c r="DG142" i="9"/>
  <c r="DF141" i="9"/>
  <c r="DD139" i="9"/>
  <c r="DE140" i="9"/>
  <c r="DB137" i="9"/>
  <c r="CZ135" i="9"/>
  <c r="CX133" i="9"/>
  <c r="DC138" i="9"/>
  <c r="DA136" i="9"/>
  <c r="CY134" i="9"/>
  <c r="CV131" i="9"/>
  <c r="CT129" i="9"/>
  <c r="CW132" i="9"/>
  <c r="CU130" i="9"/>
  <c r="CS128" i="9"/>
  <c r="CR127" i="9"/>
  <c r="CN123" i="9"/>
  <c r="CK120" i="9"/>
  <c r="CJ119" i="9"/>
  <c r="CG116" i="9"/>
  <c r="CF115" i="9"/>
  <c r="CQ126" i="9"/>
  <c r="CP125" i="9"/>
  <c r="CO124" i="9"/>
  <c r="CM122" i="9"/>
  <c r="CL121" i="9"/>
  <c r="CI118" i="9"/>
  <c r="CH117" i="9"/>
  <c r="CE114" i="9"/>
  <c r="CD113" i="9"/>
  <c r="CA110" i="9"/>
  <c r="BX107" i="9"/>
  <c r="BW106" i="9"/>
  <c r="BT103" i="9"/>
  <c r="BS102" i="9"/>
  <c r="CC112" i="9"/>
  <c r="CB111" i="9"/>
  <c r="BZ109" i="9"/>
  <c r="BY108" i="9"/>
  <c r="BV105" i="9"/>
  <c r="BU104" i="9"/>
  <c r="BR101" i="9"/>
  <c r="BQ100" i="9"/>
  <c r="BN97" i="9"/>
  <c r="BM96" i="9"/>
  <c r="BJ93" i="9"/>
  <c r="BI92" i="9"/>
  <c r="BF89" i="9"/>
  <c r="BE88" i="9"/>
  <c r="BB85" i="9"/>
  <c r="BA84" i="9"/>
  <c r="AX81" i="9"/>
  <c r="AW80" i="9"/>
  <c r="AT77" i="9"/>
  <c r="AS76" i="9"/>
  <c r="AP73" i="9"/>
  <c r="AO72" i="9"/>
  <c r="AL69" i="9"/>
  <c r="BP99" i="9"/>
  <c r="BO98" i="9"/>
  <c r="BL95" i="9"/>
  <c r="BK94" i="9"/>
  <c r="BH91" i="9"/>
  <c r="BG90" i="9"/>
  <c r="BD87" i="9"/>
  <c r="BC86" i="9"/>
  <c r="AZ83" i="9"/>
  <c r="AY82" i="9"/>
  <c r="AV79" i="9"/>
  <c r="AU78" i="9"/>
  <c r="AR75" i="9"/>
  <c r="AQ74" i="9"/>
  <c r="AN71" i="9"/>
  <c r="AM70" i="9"/>
  <c r="AK68" i="9"/>
  <c r="AH65" i="9"/>
  <c r="AG64" i="9"/>
  <c r="AD61" i="9"/>
  <c r="AC60" i="9"/>
  <c r="Z57" i="9"/>
  <c r="Y56" i="9"/>
  <c r="V53" i="9"/>
  <c r="U52" i="9"/>
  <c r="R49" i="9"/>
  <c r="Q48" i="9"/>
  <c r="N45" i="9"/>
  <c r="M44" i="9"/>
  <c r="J41" i="9"/>
  <c r="I40" i="9"/>
  <c r="E39" i="9"/>
  <c r="AJ67" i="9"/>
  <c r="AI66" i="9"/>
  <c r="AF63" i="9"/>
  <c r="AE62" i="9"/>
  <c r="AB59" i="9"/>
  <c r="AA58" i="9"/>
  <c r="X55" i="9"/>
  <c r="W54" i="9"/>
  <c r="T51" i="9"/>
  <c r="S50" i="9"/>
  <c r="P47" i="9"/>
  <c r="O46" i="9"/>
  <c r="L43" i="9"/>
  <c r="K42" i="9"/>
  <c r="H39" i="9"/>
  <c r="G38" i="9"/>
  <c r="F38" i="9" s="1"/>
  <c r="DP151" i="8"/>
  <c r="DN149" i="8"/>
  <c r="DL147" i="8"/>
  <c r="DQ152" i="8"/>
  <c r="DO150" i="8"/>
  <c r="DM148" i="8"/>
  <c r="DK146" i="8"/>
  <c r="DJ145" i="8"/>
  <c r="DI144" i="8"/>
  <c r="DH143" i="8"/>
  <c r="J41" i="8"/>
  <c r="I40" i="8"/>
  <c r="H39" i="8"/>
  <c r="G38" i="8"/>
  <c r="F38" i="8" s="1"/>
  <c r="E39" i="8"/>
  <c r="DU157" i="8" s="1"/>
  <c r="DX160" i="9" l="1"/>
  <c r="DW159" i="9"/>
  <c r="DY161" i="9"/>
  <c r="DV158" i="9"/>
  <c r="DT156" i="9"/>
  <c r="DR154" i="9"/>
  <c r="DU157" i="9"/>
  <c r="DS155" i="9"/>
  <c r="DP152" i="9"/>
  <c r="DN150" i="9"/>
  <c r="DL148" i="9"/>
  <c r="DJ146" i="9"/>
  <c r="DH144" i="9"/>
  <c r="DF142" i="9"/>
  <c r="DQ153" i="9"/>
  <c r="DO151" i="9"/>
  <c r="DM149" i="9"/>
  <c r="DK147" i="9"/>
  <c r="DI145" i="9"/>
  <c r="DG143" i="9"/>
  <c r="DD140" i="9"/>
  <c r="DE141" i="9"/>
  <c r="DC139" i="9"/>
  <c r="DB138" i="9"/>
  <c r="CZ136" i="9"/>
  <c r="CX134" i="9"/>
  <c r="DA137" i="9"/>
  <c r="CY135" i="9"/>
  <c r="CW133" i="9"/>
  <c r="CV132" i="9"/>
  <c r="CT130" i="9"/>
  <c r="CR128" i="9"/>
  <c r="CQ127" i="9"/>
  <c r="CU131" i="9"/>
  <c r="CS129" i="9"/>
  <c r="CP126" i="9"/>
  <c r="CO125" i="9"/>
  <c r="CN124" i="9"/>
  <c r="CL122" i="9"/>
  <c r="CK121" i="9"/>
  <c r="CH118" i="9"/>
  <c r="CG117" i="9"/>
  <c r="CM123" i="9"/>
  <c r="CJ120" i="9"/>
  <c r="CI119" i="9"/>
  <c r="CF116" i="9"/>
  <c r="CE115" i="9"/>
  <c r="CB112" i="9"/>
  <c r="CA111" i="9"/>
  <c r="BY109" i="9"/>
  <c r="BX108" i="9"/>
  <c r="BU105" i="9"/>
  <c r="BT104" i="9"/>
  <c r="CD114" i="9"/>
  <c r="CC113" i="9"/>
  <c r="BZ110" i="9"/>
  <c r="BW107" i="9"/>
  <c r="BV106" i="9"/>
  <c r="BS103" i="9"/>
  <c r="BR102" i="9"/>
  <c r="BO99" i="9"/>
  <c r="BN98" i="9"/>
  <c r="BK95" i="9"/>
  <c r="BJ94" i="9"/>
  <c r="BG91" i="9"/>
  <c r="BF90" i="9"/>
  <c r="BC87" i="9"/>
  <c r="BB86" i="9"/>
  <c r="AY83" i="9"/>
  <c r="AX82" i="9"/>
  <c r="AU79" i="9"/>
  <c r="AT78" i="9"/>
  <c r="AQ75" i="9"/>
  <c r="AP74" i="9"/>
  <c r="AM71" i="9"/>
  <c r="AL70" i="9"/>
  <c r="BQ101" i="9"/>
  <c r="BP100" i="9"/>
  <c r="BM97" i="9"/>
  <c r="BL96" i="9"/>
  <c r="BI93" i="9"/>
  <c r="BH92" i="9"/>
  <c r="BE89" i="9"/>
  <c r="BD88" i="9"/>
  <c r="BA85" i="9"/>
  <c r="AZ84" i="9"/>
  <c r="AW81" i="9"/>
  <c r="AV80" i="9"/>
  <c r="AS77" i="9"/>
  <c r="AR76" i="9"/>
  <c r="AO73" i="9"/>
  <c r="AN72" i="9"/>
  <c r="AI67" i="9"/>
  <c r="AH66" i="9"/>
  <c r="AE63" i="9"/>
  <c r="AD62" i="9"/>
  <c r="AA59" i="9"/>
  <c r="Z58" i="9"/>
  <c r="W55" i="9"/>
  <c r="V54" i="9"/>
  <c r="S51" i="9"/>
  <c r="R50" i="9"/>
  <c r="O47" i="9"/>
  <c r="N46" i="9"/>
  <c r="K43" i="9"/>
  <c r="J42" i="9"/>
  <c r="E40" i="9"/>
  <c r="G39" i="9"/>
  <c r="F39" i="9" s="1"/>
  <c r="AK69" i="9"/>
  <c r="AJ68" i="9"/>
  <c r="AG65" i="9"/>
  <c r="AF64" i="9"/>
  <c r="AC61" i="9"/>
  <c r="AB60" i="9"/>
  <c r="Y57" i="9"/>
  <c r="X56" i="9"/>
  <c r="U53" i="9"/>
  <c r="T52" i="9"/>
  <c r="Q49" i="9"/>
  <c r="P48" i="9"/>
  <c r="M45" i="9"/>
  <c r="L44" i="9"/>
  <c r="I41" i="9"/>
  <c r="H40" i="9"/>
  <c r="DP152" i="8"/>
  <c r="DN150" i="8"/>
  <c r="DL148" i="8"/>
  <c r="DJ146" i="8"/>
  <c r="DI145" i="8"/>
  <c r="DH144" i="8"/>
  <c r="DQ153" i="8"/>
  <c r="DO151" i="8"/>
  <c r="DM149" i="8"/>
  <c r="DK147" i="8"/>
  <c r="E40" i="8"/>
  <c r="J42" i="8"/>
  <c r="I41" i="8"/>
  <c r="H40" i="8"/>
  <c r="G39" i="8"/>
  <c r="F39" i="8" s="1"/>
  <c r="DX161" i="9" l="1"/>
  <c r="DW160" i="9"/>
  <c r="DV159" i="9"/>
  <c r="DY162" i="9"/>
  <c r="DT157" i="9"/>
  <c r="DR155" i="9"/>
  <c r="DU158" i="9"/>
  <c r="DS156" i="9"/>
  <c r="DQ154" i="9"/>
  <c r="DP153" i="9"/>
  <c r="DN151" i="9"/>
  <c r="DL149" i="9"/>
  <c r="DJ147" i="9"/>
  <c r="DH145" i="9"/>
  <c r="DF143" i="9"/>
  <c r="DO152" i="9"/>
  <c r="DM150" i="9"/>
  <c r="DK148" i="9"/>
  <c r="DI146" i="9"/>
  <c r="DG144" i="9"/>
  <c r="DE142" i="9"/>
  <c r="DD141" i="9"/>
  <c r="DB139" i="9"/>
  <c r="DC140" i="9"/>
  <c r="CZ137" i="9"/>
  <c r="CX135" i="9"/>
  <c r="CV133" i="9"/>
  <c r="DA138" i="9"/>
  <c r="CY136" i="9"/>
  <c r="CW134" i="9"/>
  <c r="CT131" i="9"/>
  <c r="CR129" i="9"/>
  <c r="CU132" i="9"/>
  <c r="CS130" i="9"/>
  <c r="CQ128" i="9"/>
  <c r="CP127" i="9"/>
  <c r="CL123" i="9"/>
  <c r="CI120" i="9"/>
  <c r="CH119" i="9"/>
  <c r="CE116" i="9"/>
  <c r="CD115" i="9"/>
  <c r="CO126" i="9"/>
  <c r="CN125" i="9"/>
  <c r="CM124" i="9"/>
  <c r="CK122" i="9"/>
  <c r="CJ121" i="9"/>
  <c r="CG118" i="9"/>
  <c r="CF117" i="9"/>
  <c r="CC114" i="9"/>
  <c r="CB113" i="9"/>
  <c r="BY110" i="9"/>
  <c r="BV107" i="9"/>
  <c r="BU106" i="9"/>
  <c r="BR103" i="9"/>
  <c r="BQ102" i="9"/>
  <c r="CA112" i="9"/>
  <c r="BZ111" i="9"/>
  <c r="BX109" i="9"/>
  <c r="BW108" i="9"/>
  <c r="BT105" i="9"/>
  <c r="BS104" i="9"/>
  <c r="BP101" i="9"/>
  <c r="BO100" i="9"/>
  <c r="BL97" i="9"/>
  <c r="BK96" i="9"/>
  <c r="BH93" i="9"/>
  <c r="BG92" i="9"/>
  <c r="BD89" i="9"/>
  <c r="BC88" i="9"/>
  <c r="AZ85" i="9"/>
  <c r="AY84" i="9"/>
  <c r="AV81" i="9"/>
  <c r="AU80" i="9"/>
  <c r="AR77" i="9"/>
  <c r="AQ76" i="9"/>
  <c r="AN73" i="9"/>
  <c r="AM72" i="9"/>
  <c r="BN99" i="9"/>
  <c r="BM98" i="9"/>
  <c r="BJ95" i="9"/>
  <c r="BI94" i="9"/>
  <c r="BF91" i="9"/>
  <c r="BE90" i="9"/>
  <c r="BB87" i="9"/>
  <c r="BA86" i="9"/>
  <c r="AX83" i="9"/>
  <c r="AW82" i="9"/>
  <c r="AT79" i="9"/>
  <c r="AS78" i="9"/>
  <c r="AP75" i="9"/>
  <c r="AO74" i="9"/>
  <c r="AL71" i="9"/>
  <c r="AK70" i="9"/>
  <c r="AJ69" i="9"/>
  <c r="AI68" i="9"/>
  <c r="AF65" i="9"/>
  <c r="AE64" i="9"/>
  <c r="AB61" i="9"/>
  <c r="AA60" i="9"/>
  <c r="X57" i="9"/>
  <c r="W56" i="9"/>
  <c r="T53" i="9"/>
  <c r="S52" i="9"/>
  <c r="P49" i="9"/>
  <c r="O48" i="9"/>
  <c r="L45" i="9"/>
  <c r="K44" i="9"/>
  <c r="H41" i="9"/>
  <c r="G40" i="9"/>
  <c r="F40" i="9" s="1"/>
  <c r="AH67" i="9"/>
  <c r="AG66" i="9"/>
  <c r="AD63" i="9"/>
  <c r="AC62" i="9"/>
  <c r="Z59" i="9"/>
  <c r="Y58" i="9"/>
  <c r="V55" i="9"/>
  <c r="U54" i="9"/>
  <c r="R51" i="9"/>
  <c r="Q50" i="9"/>
  <c r="N47" i="9"/>
  <c r="M46" i="9"/>
  <c r="J43" i="9"/>
  <c r="I42" i="9"/>
  <c r="E41" i="9"/>
  <c r="DP153" i="8"/>
  <c r="DN151" i="8"/>
  <c r="DL149" i="8"/>
  <c r="DJ147" i="8"/>
  <c r="DQ154" i="8"/>
  <c r="DO152" i="8"/>
  <c r="DM150" i="8"/>
  <c r="DK148" i="8"/>
  <c r="DI146" i="8"/>
  <c r="DH145" i="8"/>
  <c r="J43" i="8"/>
  <c r="I42" i="8"/>
  <c r="H41" i="8"/>
  <c r="DT155" i="8" s="1"/>
  <c r="G40" i="8"/>
  <c r="F40" i="8" s="1"/>
  <c r="E41" i="8"/>
  <c r="DY163" i="9" l="1"/>
  <c r="DV160" i="9"/>
  <c r="DW161" i="9"/>
  <c r="DX162" i="9"/>
  <c r="DT158" i="9"/>
  <c r="DR156" i="9"/>
  <c r="DP154" i="9"/>
  <c r="DU159" i="9"/>
  <c r="DS157" i="9"/>
  <c r="DQ155" i="9"/>
  <c r="DN152" i="9"/>
  <c r="DL150" i="9"/>
  <c r="DJ148" i="9"/>
  <c r="DH146" i="9"/>
  <c r="DF144" i="9"/>
  <c r="DD142" i="9"/>
  <c r="DO153" i="9"/>
  <c r="DM151" i="9"/>
  <c r="DK149" i="9"/>
  <c r="DI147" i="9"/>
  <c r="DG145" i="9"/>
  <c r="DE143" i="9"/>
  <c r="DB140" i="9"/>
  <c r="DC141" i="9"/>
  <c r="DA139" i="9"/>
  <c r="CZ138" i="9"/>
  <c r="CX136" i="9"/>
  <c r="CV134" i="9"/>
  <c r="CY137" i="9"/>
  <c r="CW135" i="9"/>
  <c r="CU133" i="9"/>
  <c r="CT132" i="9"/>
  <c r="CR130" i="9"/>
  <c r="CP128" i="9"/>
  <c r="CO127" i="9"/>
  <c r="CS131" i="9"/>
  <c r="CQ129" i="9"/>
  <c r="CN126" i="9"/>
  <c r="CM125" i="9"/>
  <c r="CL124" i="9"/>
  <c r="CJ122" i="9"/>
  <c r="CI121" i="9"/>
  <c r="CF118" i="9"/>
  <c r="CE117" i="9"/>
  <c r="CK123" i="9"/>
  <c r="CH120" i="9"/>
  <c r="CG119" i="9"/>
  <c r="CD116" i="9"/>
  <c r="CC115" i="9"/>
  <c r="BZ112" i="9"/>
  <c r="BY111" i="9"/>
  <c r="BW109" i="9"/>
  <c r="BV108" i="9"/>
  <c r="BS105" i="9"/>
  <c r="BR104" i="9"/>
  <c r="CB114" i="9"/>
  <c r="CA113" i="9"/>
  <c r="BX110" i="9"/>
  <c r="BU107" i="9"/>
  <c r="BT106" i="9"/>
  <c r="BQ103" i="9"/>
  <c r="BP102" i="9"/>
  <c r="BM99" i="9"/>
  <c r="BL98" i="9"/>
  <c r="BI95" i="9"/>
  <c r="BH94" i="9"/>
  <c r="BE91" i="9"/>
  <c r="BD90" i="9"/>
  <c r="BA87" i="9"/>
  <c r="AZ86" i="9"/>
  <c r="AW83" i="9"/>
  <c r="AV82" i="9"/>
  <c r="AS79" i="9"/>
  <c r="AR78" i="9"/>
  <c r="AO75" i="9"/>
  <c r="AN74" i="9"/>
  <c r="AK71" i="9"/>
  <c r="AJ70" i="9"/>
  <c r="BO101" i="9"/>
  <c r="BN100" i="9"/>
  <c r="BK97" i="9"/>
  <c r="BJ96" i="9"/>
  <c r="BG93" i="9"/>
  <c r="BF92" i="9"/>
  <c r="BC89" i="9"/>
  <c r="BB88" i="9"/>
  <c r="AY85" i="9"/>
  <c r="AX84" i="9"/>
  <c r="AU81" i="9"/>
  <c r="AT80" i="9"/>
  <c r="AQ77" i="9"/>
  <c r="AP76" i="9"/>
  <c r="AM73" i="9"/>
  <c r="AL72" i="9"/>
  <c r="AG67" i="9"/>
  <c r="AF66" i="9"/>
  <c r="AC63" i="9"/>
  <c r="AB62" i="9"/>
  <c r="Y59" i="9"/>
  <c r="X58" i="9"/>
  <c r="U55" i="9"/>
  <c r="T54" i="9"/>
  <c r="Q51" i="9"/>
  <c r="P50" i="9"/>
  <c r="M47" i="9"/>
  <c r="L46" i="9"/>
  <c r="I43" i="9"/>
  <c r="H42" i="9"/>
  <c r="AI69" i="9"/>
  <c r="AH68" i="9"/>
  <c r="AE65" i="9"/>
  <c r="AD64" i="9"/>
  <c r="AA61" i="9"/>
  <c r="Z60" i="9"/>
  <c r="W57" i="9"/>
  <c r="V56" i="9"/>
  <c r="S53" i="9"/>
  <c r="R52" i="9"/>
  <c r="O49" i="9"/>
  <c r="N48" i="9"/>
  <c r="K45" i="9"/>
  <c r="J44" i="9"/>
  <c r="E42" i="9"/>
  <c r="G41" i="9"/>
  <c r="F41" i="9" s="1"/>
  <c r="DP154" i="8"/>
  <c r="DN152" i="8"/>
  <c r="DL150" i="8"/>
  <c r="DJ148" i="8"/>
  <c r="DH146" i="8"/>
  <c r="DQ155" i="8"/>
  <c r="DO153" i="8"/>
  <c r="DM151" i="8"/>
  <c r="DK149" i="8"/>
  <c r="DI147" i="8"/>
  <c r="E42" i="8"/>
  <c r="J44" i="8"/>
  <c r="I43" i="8"/>
  <c r="H42" i="8"/>
  <c r="DT156" i="8" s="1"/>
  <c r="G41" i="8"/>
  <c r="F41" i="8" s="1"/>
  <c r="DX163" i="9" l="1"/>
  <c r="DY164" i="9"/>
  <c r="DV161" i="9"/>
  <c r="DW162" i="9"/>
  <c r="DU160" i="9"/>
  <c r="DT159" i="9"/>
  <c r="DR157" i="9"/>
  <c r="DP155" i="9"/>
  <c r="DS158" i="9"/>
  <c r="DQ156" i="9"/>
  <c r="DN153" i="9"/>
  <c r="DL151" i="9"/>
  <c r="DJ149" i="9"/>
  <c r="DH147" i="9"/>
  <c r="DF145" i="9"/>
  <c r="DD143" i="9"/>
  <c r="DO154" i="9"/>
  <c r="DM152" i="9"/>
  <c r="DK150" i="9"/>
  <c r="DI148" i="9"/>
  <c r="DG146" i="9"/>
  <c r="DE144" i="9"/>
  <c r="DC142" i="9"/>
  <c r="DB141" i="9"/>
  <c r="CZ139" i="9"/>
  <c r="DA140" i="9"/>
  <c r="CX137" i="9"/>
  <c r="CV135" i="9"/>
  <c r="CT133" i="9"/>
  <c r="CY138" i="9"/>
  <c r="CW136" i="9"/>
  <c r="CU134" i="9"/>
  <c r="CR131" i="9"/>
  <c r="CP129" i="9"/>
  <c r="CS132" i="9"/>
  <c r="CQ130" i="9"/>
  <c r="CO128" i="9"/>
  <c r="CN127" i="9"/>
  <c r="CJ123" i="9"/>
  <c r="CG120" i="9"/>
  <c r="CF119" i="9"/>
  <c r="CC116" i="9"/>
  <c r="CB115" i="9"/>
  <c r="CM126" i="9"/>
  <c r="CL125" i="9"/>
  <c r="CK124" i="9"/>
  <c r="CI122" i="9"/>
  <c r="CH121" i="9"/>
  <c r="CE118" i="9"/>
  <c r="CD117" i="9"/>
  <c r="CA114" i="9"/>
  <c r="BZ113" i="9"/>
  <c r="BW110" i="9"/>
  <c r="BT107" i="9"/>
  <c r="BS106" i="9"/>
  <c r="BP103" i="9"/>
  <c r="BO102" i="9"/>
  <c r="BY112" i="9"/>
  <c r="BX111" i="9"/>
  <c r="BV109" i="9"/>
  <c r="BU108" i="9"/>
  <c r="BR105" i="9"/>
  <c r="BQ104" i="9"/>
  <c r="BN101" i="9"/>
  <c r="BM100" i="9"/>
  <c r="BJ97" i="9"/>
  <c r="BI96" i="9"/>
  <c r="BF93" i="9"/>
  <c r="BE92" i="9"/>
  <c r="BB89" i="9"/>
  <c r="BA88" i="9"/>
  <c r="AX85" i="9"/>
  <c r="AW84" i="9"/>
  <c r="AT81" i="9"/>
  <c r="AS80" i="9"/>
  <c r="AP77" i="9"/>
  <c r="AO76" i="9"/>
  <c r="AL73" i="9"/>
  <c r="AK72" i="9"/>
  <c r="BL99" i="9"/>
  <c r="BK98" i="9"/>
  <c r="BH95" i="9"/>
  <c r="BG94" i="9"/>
  <c r="BD91" i="9"/>
  <c r="BC90" i="9"/>
  <c r="AZ87" i="9"/>
  <c r="AY86" i="9"/>
  <c r="AV83" i="9"/>
  <c r="AU82" i="9"/>
  <c r="AR79" i="9"/>
  <c r="AQ78" i="9"/>
  <c r="AN75" i="9"/>
  <c r="AM74" i="9"/>
  <c r="AJ71" i="9"/>
  <c r="AI70" i="9"/>
  <c r="AH69" i="9"/>
  <c r="AG68" i="9"/>
  <c r="AD65" i="9"/>
  <c r="AC64" i="9"/>
  <c r="Z61" i="9"/>
  <c r="Y60" i="9"/>
  <c r="V57" i="9"/>
  <c r="U56" i="9"/>
  <c r="R53" i="9"/>
  <c r="Q52" i="9"/>
  <c r="N49" i="9"/>
  <c r="M48" i="9"/>
  <c r="J45" i="9"/>
  <c r="I44" i="9"/>
  <c r="E43" i="9"/>
  <c r="AF67" i="9"/>
  <c r="AE66" i="9"/>
  <c r="AB63" i="9"/>
  <c r="AA62" i="9"/>
  <c r="X59" i="9"/>
  <c r="W58" i="9"/>
  <c r="T55" i="9"/>
  <c r="S54" i="9"/>
  <c r="P51" i="9"/>
  <c r="O50" i="9"/>
  <c r="L47" i="9"/>
  <c r="K46" i="9"/>
  <c r="H43" i="9"/>
  <c r="G42" i="9"/>
  <c r="F42" i="9" s="1"/>
  <c r="DS155" i="8"/>
  <c r="DR155" i="8"/>
  <c r="DQ156" i="8"/>
  <c r="DP155" i="8"/>
  <c r="DN153" i="8"/>
  <c r="DL151" i="8"/>
  <c r="DJ149" i="8"/>
  <c r="DH147" i="8"/>
  <c r="DO154" i="8"/>
  <c r="DM152" i="8"/>
  <c r="DK150" i="8"/>
  <c r="DI148" i="8"/>
  <c r="J45" i="8"/>
  <c r="I44" i="8"/>
  <c r="H43" i="8"/>
  <c r="DT157" i="8" s="1"/>
  <c r="G42" i="8"/>
  <c r="F42" i="8" s="1"/>
  <c r="E43" i="8"/>
  <c r="DX164" i="9" l="1"/>
  <c r="DW163" i="9"/>
  <c r="DY165" i="9"/>
  <c r="DV162" i="9"/>
  <c r="DU161" i="9"/>
  <c r="DT160" i="9"/>
  <c r="DR158" i="9"/>
  <c r="DP156" i="9"/>
  <c r="DN154" i="9"/>
  <c r="DS159" i="9"/>
  <c r="DQ157" i="9"/>
  <c r="DO155" i="9"/>
  <c r="DL152" i="9"/>
  <c r="DJ150" i="9"/>
  <c r="DH148" i="9"/>
  <c r="DF146" i="9"/>
  <c r="DD144" i="9"/>
  <c r="DB142" i="9"/>
  <c r="DM153" i="9"/>
  <c r="DK151" i="9"/>
  <c r="DI149" i="9"/>
  <c r="DG147" i="9"/>
  <c r="DE145" i="9"/>
  <c r="DC143" i="9"/>
  <c r="CZ140" i="9"/>
  <c r="DA141" i="9"/>
  <c r="CY139" i="9"/>
  <c r="CX138" i="9"/>
  <c r="CV136" i="9"/>
  <c r="CT134" i="9"/>
  <c r="CW137" i="9"/>
  <c r="CU135" i="9"/>
  <c r="CS133" i="9"/>
  <c r="CR132" i="9"/>
  <c r="CP130" i="9"/>
  <c r="CN128" i="9"/>
  <c r="CM127" i="9"/>
  <c r="CQ131" i="9"/>
  <c r="CO129" i="9"/>
  <c r="CL126" i="9"/>
  <c r="CK125" i="9"/>
  <c r="CJ124" i="9"/>
  <c r="CH122" i="9"/>
  <c r="CG121" i="9"/>
  <c r="CD118" i="9"/>
  <c r="CC117" i="9"/>
  <c r="CI123" i="9"/>
  <c r="CF120" i="9"/>
  <c r="CE119" i="9"/>
  <c r="CB116" i="9"/>
  <c r="CA115" i="9"/>
  <c r="BX112" i="9"/>
  <c r="BW111" i="9"/>
  <c r="BU109" i="9"/>
  <c r="BT108" i="9"/>
  <c r="BQ105" i="9"/>
  <c r="BP104" i="9"/>
  <c r="BZ114" i="9"/>
  <c r="BY113" i="9"/>
  <c r="BV110" i="9"/>
  <c r="BS107" i="9"/>
  <c r="BR106" i="9"/>
  <c r="BO103" i="9"/>
  <c r="BN102" i="9"/>
  <c r="BK99" i="9"/>
  <c r="BJ98" i="9"/>
  <c r="BG95" i="9"/>
  <c r="BF94" i="9"/>
  <c r="BC91" i="9"/>
  <c r="BB90" i="9"/>
  <c r="AY87" i="9"/>
  <c r="AX86" i="9"/>
  <c r="AU83" i="9"/>
  <c r="AT82" i="9"/>
  <c r="AQ79" i="9"/>
  <c r="AP78" i="9"/>
  <c r="AM75" i="9"/>
  <c r="AL74" i="9"/>
  <c r="AI71" i="9"/>
  <c r="AH70" i="9"/>
  <c r="BM101" i="9"/>
  <c r="BL100" i="9"/>
  <c r="BI97" i="9"/>
  <c r="BH96" i="9"/>
  <c r="BE93" i="9"/>
  <c r="BD92" i="9"/>
  <c r="BA89" i="9"/>
  <c r="AZ88" i="9"/>
  <c r="AW85" i="9"/>
  <c r="AV84" i="9"/>
  <c r="AS81" i="9"/>
  <c r="AR80" i="9"/>
  <c r="AO77" i="9"/>
  <c r="AN76" i="9"/>
  <c r="AK73" i="9"/>
  <c r="AJ72" i="9"/>
  <c r="AE67" i="9"/>
  <c r="AD66" i="9"/>
  <c r="AA63" i="9"/>
  <c r="Z62" i="9"/>
  <c r="W59" i="9"/>
  <c r="V58" i="9"/>
  <c r="S55" i="9"/>
  <c r="R54" i="9"/>
  <c r="O51" i="9"/>
  <c r="N50" i="9"/>
  <c r="K47" i="9"/>
  <c r="J46" i="9"/>
  <c r="E44" i="9"/>
  <c r="G43" i="9"/>
  <c r="F43" i="9" s="1"/>
  <c r="AG69" i="9"/>
  <c r="AF68" i="9"/>
  <c r="AC65" i="9"/>
  <c r="AB64" i="9"/>
  <c r="Y61" i="9"/>
  <c r="X60" i="9"/>
  <c r="U57" i="9"/>
  <c r="T56" i="9"/>
  <c r="Q53" i="9"/>
  <c r="P52" i="9"/>
  <c r="M49" i="9"/>
  <c r="L48" i="9"/>
  <c r="I45" i="9"/>
  <c r="H44" i="9"/>
  <c r="DS156" i="8"/>
  <c r="DR156" i="8"/>
  <c r="DN154" i="8"/>
  <c r="DL152" i="8"/>
  <c r="DJ150" i="8"/>
  <c r="DH148" i="8"/>
  <c r="DQ157" i="8"/>
  <c r="DP156" i="8"/>
  <c r="DO155" i="8"/>
  <c r="DM153" i="8"/>
  <c r="DK151" i="8"/>
  <c r="DI149" i="8"/>
  <c r="E44" i="8"/>
  <c r="J46" i="8"/>
  <c r="I45" i="8"/>
  <c r="H44" i="8"/>
  <c r="G43" i="8"/>
  <c r="F43" i="8" s="1"/>
  <c r="DX165" i="9" l="1"/>
  <c r="DW164" i="9"/>
  <c r="DY166" i="9"/>
  <c r="DV163" i="9"/>
  <c r="DU162" i="9"/>
  <c r="DT161" i="9"/>
  <c r="DR159" i="9"/>
  <c r="DP157" i="9"/>
  <c r="DN155" i="9"/>
  <c r="DS160" i="9"/>
  <c r="DQ158" i="9"/>
  <c r="DO156" i="9"/>
  <c r="DM154" i="9"/>
  <c r="DL153" i="9"/>
  <c r="DJ151" i="9"/>
  <c r="DH149" i="9"/>
  <c r="DF147" i="9"/>
  <c r="DD145" i="9"/>
  <c r="DB143" i="9"/>
  <c r="DK152" i="9"/>
  <c r="DI150" i="9"/>
  <c r="DG148" i="9"/>
  <c r="DE146" i="9"/>
  <c r="DC144" i="9"/>
  <c r="DA142" i="9"/>
  <c r="CZ141" i="9"/>
  <c r="CX139" i="9"/>
  <c r="CY140" i="9"/>
  <c r="CV137" i="9"/>
  <c r="CT135" i="9"/>
  <c r="CR133" i="9"/>
  <c r="CW138" i="9"/>
  <c r="CU136" i="9"/>
  <c r="CS134" i="9"/>
  <c r="CP131" i="9"/>
  <c r="CN129" i="9"/>
  <c r="CQ132" i="9"/>
  <c r="CO130" i="9"/>
  <c r="CM128" i="9"/>
  <c r="CL127" i="9"/>
  <c r="CH123" i="9"/>
  <c r="CE120" i="9"/>
  <c r="CD119" i="9"/>
  <c r="CA116" i="9"/>
  <c r="BZ115" i="9"/>
  <c r="CK126" i="9"/>
  <c r="CJ125" i="9"/>
  <c r="CI124" i="9"/>
  <c r="CG122" i="9"/>
  <c r="CF121" i="9"/>
  <c r="CC118" i="9"/>
  <c r="CB117" i="9"/>
  <c r="BY114" i="9"/>
  <c r="BX113" i="9"/>
  <c r="BU110" i="9"/>
  <c r="BR107" i="9"/>
  <c r="BQ106" i="9"/>
  <c r="BN103" i="9"/>
  <c r="BM102" i="9"/>
  <c r="BW112" i="9"/>
  <c r="BV111" i="9"/>
  <c r="BT109" i="9"/>
  <c r="BS108" i="9"/>
  <c r="BP105" i="9"/>
  <c r="BO104" i="9"/>
  <c r="BL101" i="9"/>
  <c r="BK100" i="9"/>
  <c r="BH97" i="9"/>
  <c r="BG96" i="9"/>
  <c r="BD93" i="9"/>
  <c r="BC92" i="9"/>
  <c r="AZ89" i="9"/>
  <c r="AY88" i="9"/>
  <c r="AV85" i="9"/>
  <c r="AU84" i="9"/>
  <c r="AR81" i="9"/>
  <c r="AQ80" i="9"/>
  <c r="AN77" i="9"/>
  <c r="AM76" i="9"/>
  <c r="AJ73" i="9"/>
  <c r="AI72" i="9"/>
  <c r="BJ99" i="9"/>
  <c r="BI98" i="9"/>
  <c r="BF95" i="9"/>
  <c r="BE94" i="9"/>
  <c r="BB91" i="9"/>
  <c r="BA90" i="9"/>
  <c r="AX87" i="9"/>
  <c r="AW86" i="9"/>
  <c r="AT83" i="9"/>
  <c r="AS82" i="9"/>
  <c r="AP79" i="9"/>
  <c r="AO78" i="9"/>
  <c r="AL75" i="9"/>
  <c r="AK74" i="9"/>
  <c r="AH71" i="9"/>
  <c r="AG70" i="9"/>
  <c r="AF69" i="9"/>
  <c r="AE68" i="9"/>
  <c r="AB65" i="9"/>
  <c r="AA64" i="9"/>
  <c r="X61" i="9"/>
  <c r="W60" i="9"/>
  <c r="T57" i="9"/>
  <c r="S56" i="9"/>
  <c r="P53" i="9"/>
  <c r="O52" i="9"/>
  <c r="L49" i="9"/>
  <c r="K48" i="9"/>
  <c r="H45" i="9"/>
  <c r="G44" i="9"/>
  <c r="F44" i="9" s="1"/>
  <c r="AD67" i="9"/>
  <c r="AC66" i="9"/>
  <c r="Z63" i="9"/>
  <c r="Y62" i="9"/>
  <c r="V59" i="9"/>
  <c r="U58" i="9"/>
  <c r="R55" i="9"/>
  <c r="Q54" i="9"/>
  <c r="N51" i="9"/>
  <c r="M50" i="9"/>
  <c r="J47" i="9"/>
  <c r="I46" i="9"/>
  <c r="E45" i="9"/>
  <c r="DS157" i="8"/>
  <c r="DR157" i="8"/>
  <c r="DP157" i="8"/>
  <c r="DO156" i="8"/>
  <c r="DN155" i="8"/>
  <c r="DL153" i="8"/>
  <c r="DJ151" i="8"/>
  <c r="DH149" i="8"/>
  <c r="DM154" i="8"/>
  <c r="DK152" i="8"/>
  <c r="DI150" i="8"/>
  <c r="J47" i="8"/>
  <c r="I46" i="8"/>
  <c r="H45" i="8"/>
  <c r="G44" i="8"/>
  <c r="F44" i="8" s="1"/>
  <c r="E45" i="8"/>
  <c r="DY167" i="9" l="1"/>
  <c r="DV164" i="9"/>
  <c r="DX166" i="9"/>
  <c r="DW165" i="9"/>
  <c r="DU163" i="9"/>
  <c r="DS161" i="9"/>
  <c r="DT162" i="9"/>
  <c r="DR160" i="9"/>
  <c r="DP158" i="9"/>
  <c r="DN156" i="9"/>
  <c r="DL154" i="9"/>
  <c r="DQ159" i="9"/>
  <c r="DO157" i="9"/>
  <c r="DM155" i="9"/>
  <c r="DJ152" i="9"/>
  <c r="DH150" i="9"/>
  <c r="DF148" i="9"/>
  <c r="DD146" i="9"/>
  <c r="DB144" i="9"/>
  <c r="CZ142" i="9"/>
  <c r="DK153" i="9"/>
  <c r="DI151" i="9"/>
  <c r="DG149" i="9"/>
  <c r="DE147" i="9"/>
  <c r="DC145" i="9"/>
  <c r="DA143" i="9"/>
  <c r="CX140" i="9"/>
  <c r="CY141" i="9"/>
  <c r="CW139" i="9"/>
  <c r="CV138" i="9"/>
  <c r="CT136" i="9"/>
  <c r="CR134" i="9"/>
  <c r="CU137" i="9"/>
  <c r="CS135" i="9"/>
  <c r="CQ133" i="9"/>
  <c r="CP132" i="9"/>
  <c r="CN130" i="9"/>
  <c r="CL128" i="9"/>
  <c r="CK127" i="9"/>
  <c r="CO131" i="9"/>
  <c r="CM129" i="9"/>
  <c r="CJ126" i="9"/>
  <c r="CI125" i="9"/>
  <c r="CH124" i="9"/>
  <c r="CF122" i="9"/>
  <c r="CE121" i="9"/>
  <c r="CB118" i="9"/>
  <c r="CA117" i="9"/>
  <c r="CG123" i="9"/>
  <c r="CD120" i="9"/>
  <c r="CC119" i="9"/>
  <c r="BZ116" i="9"/>
  <c r="BY115" i="9"/>
  <c r="BV112" i="9"/>
  <c r="BU111" i="9"/>
  <c r="BS109" i="9"/>
  <c r="BR108" i="9"/>
  <c r="BO105" i="9"/>
  <c r="BN104" i="9"/>
  <c r="BX114" i="9"/>
  <c r="BW113" i="9"/>
  <c r="BT110" i="9"/>
  <c r="BQ107" i="9"/>
  <c r="BP106" i="9"/>
  <c r="BM103" i="9"/>
  <c r="BL102" i="9"/>
  <c r="BI99" i="9"/>
  <c r="BH98" i="9"/>
  <c r="BE95" i="9"/>
  <c r="BD94" i="9"/>
  <c r="BA91" i="9"/>
  <c r="AZ90" i="9"/>
  <c r="AW87" i="9"/>
  <c r="AV86" i="9"/>
  <c r="AS83" i="9"/>
  <c r="AR82" i="9"/>
  <c r="AO79" i="9"/>
  <c r="AN78" i="9"/>
  <c r="AK75" i="9"/>
  <c r="AJ74" i="9"/>
  <c r="AG71" i="9"/>
  <c r="AF70" i="9"/>
  <c r="BK101" i="9"/>
  <c r="BJ100" i="9"/>
  <c r="BG97" i="9"/>
  <c r="BF96" i="9"/>
  <c r="BC93" i="9"/>
  <c r="BB92" i="9"/>
  <c r="AY89" i="9"/>
  <c r="AX88" i="9"/>
  <c r="AU85" i="9"/>
  <c r="AT84" i="9"/>
  <c r="AQ81" i="9"/>
  <c r="AP80" i="9"/>
  <c r="AM77" i="9"/>
  <c r="AL76" i="9"/>
  <c r="AI73" i="9"/>
  <c r="AH72" i="9"/>
  <c r="AC67" i="9"/>
  <c r="AB66" i="9"/>
  <c r="Y63" i="9"/>
  <c r="X62" i="9"/>
  <c r="U59" i="9"/>
  <c r="T58" i="9"/>
  <c r="Q55" i="9"/>
  <c r="P54" i="9"/>
  <c r="M51" i="9"/>
  <c r="L50" i="9"/>
  <c r="I47" i="9"/>
  <c r="H46" i="9"/>
  <c r="AE69" i="9"/>
  <c r="AD68" i="9"/>
  <c r="AA65" i="9"/>
  <c r="Z64" i="9"/>
  <c r="W61" i="9"/>
  <c r="V60" i="9"/>
  <c r="S57" i="9"/>
  <c r="R56" i="9"/>
  <c r="O53" i="9"/>
  <c r="N52" i="9"/>
  <c r="K49" i="9"/>
  <c r="J48" i="9"/>
  <c r="E46" i="9"/>
  <c r="G45" i="9"/>
  <c r="F45" i="9" s="1"/>
  <c r="DL154" i="8"/>
  <c r="DJ152" i="8"/>
  <c r="DH150" i="8"/>
  <c r="DO157" i="8"/>
  <c r="DN156" i="8"/>
  <c r="DM155" i="8"/>
  <c r="DK153" i="8"/>
  <c r="DI151" i="8"/>
  <c r="E46" i="8"/>
  <c r="J48" i="8"/>
  <c r="I47" i="8"/>
  <c r="H46" i="8"/>
  <c r="G45" i="8"/>
  <c r="F45" i="8" s="1"/>
  <c r="DX167" i="9" l="1"/>
  <c r="DV165" i="9"/>
  <c r="DW166" i="9"/>
  <c r="DU164" i="9"/>
  <c r="DS162" i="9"/>
  <c r="DT163" i="9"/>
  <c r="DR161" i="9"/>
  <c r="DP159" i="9"/>
  <c r="DN157" i="9"/>
  <c r="DL155" i="9"/>
  <c r="DQ160" i="9"/>
  <c r="DO158" i="9"/>
  <c r="DM156" i="9"/>
  <c r="DJ153" i="9"/>
  <c r="DH151" i="9"/>
  <c r="DF149" i="9"/>
  <c r="DD147" i="9"/>
  <c r="DB145" i="9"/>
  <c r="CZ143" i="9"/>
  <c r="DK154" i="9"/>
  <c r="DI152" i="9"/>
  <c r="DG150" i="9"/>
  <c r="DE148" i="9"/>
  <c r="DC146" i="9"/>
  <c r="DA144" i="9"/>
  <c r="CY142" i="9"/>
  <c r="CX141" i="9"/>
  <c r="CV139" i="9"/>
  <c r="CW140" i="9"/>
  <c r="CT137" i="9"/>
  <c r="CR135" i="9"/>
  <c r="CP133" i="9"/>
  <c r="CU138" i="9"/>
  <c r="CS136" i="9"/>
  <c r="CQ134" i="9"/>
  <c r="CN131" i="9"/>
  <c r="CL129" i="9"/>
  <c r="CO132" i="9"/>
  <c r="CM130" i="9"/>
  <c r="CK128" i="9"/>
  <c r="CJ127" i="9"/>
  <c r="CF123" i="9"/>
  <c r="CC120" i="9"/>
  <c r="CB119" i="9"/>
  <c r="BY116" i="9"/>
  <c r="BX115" i="9"/>
  <c r="CI126" i="9"/>
  <c r="CH125" i="9"/>
  <c r="CG124" i="9"/>
  <c r="CE122" i="9"/>
  <c r="CD121" i="9"/>
  <c r="CA118" i="9"/>
  <c r="BZ117" i="9"/>
  <c r="BW114" i="9"/>
  <c r="BV113" i="9"/>
  <c r="BS110" i="9"/>
  <c r="BP107" i="9"/>
  <c r="BO106" i="9"/>
  <c r="BL103" i="9"/>
  <c r="BK102" i="9"/>
  <c r="BU112" i="9"/>
  <c r="BT111" i="9"/>
  <c r="BR109" i="9"/>
  <c r="BQ108" i="9"/>
  <c r="BN105" i="9"/>
  <c r="BM104" i="9"/>
  <c r="BJ101" i="9"/>
  <c r="BI100" i="9"/>
  <c r="BF97" i="9"/>
  <c r="BE96" i="9"/>
  <c r="BB93" i="9"/>
  <c r="BA92" i="9"/>
  <c r="AX89" i="9"/>
  <c r="AW88" i="9"/>
  <c r="AT85" i="9"/>
  <c r="AS84" i="9"/>
  <c r="AP81" i="9"/>
  <c r="AO80" i="9"/>
  <c r="AL77" i="9"/>
  <c r="AK76" i="9"/>
  <c r="AH73" i="9"/>
  <c r="AG72" i="9"/>
  <c r="BH99" i="9"/>
  <c r="BG98" i="9"/>
  <c r="BD95" i="9"/>
  <c r="BC94" i="9"/>
  <c r="AZ91" i="9"/>
  <c r="AY90" i="9"/>
  <c r="AV87" i="9"/>
  <c r="AU86" i="9"/>
  <c r="AR83" i="9"/>
  <c r="AQ82" i="9"/>
  <c r="AN79" i="9"/>
  <c r="AM78" i="9"/>
  <c r="AJ75" i="9"/>
  <c r="AI74" i="9"/>
  <c r="AF71" i="9"/>
  <c r="AE70" i="9"/>
  <c r="AD69" i="9"/>
  <c r="AC68" i="9"/>
  <c r="Z65" i="9"/>
  <c r="Y64" i="9"/>
  <c r="V61" i="9"/>
  <c r="U60" i="9"/>
  <c r="R57" i="9"/>
  <c r="Q56" i="9"/>
  <c r="N53" i="9"/>
  <c r="M52" i="9"/>
  <c r="J49" i="9"/>
  <c r="I48" i="9"/>
  <c r="E47" i="9"/>
  <c r="AB67" i="9"/>
  <c r="AA66" i="9"/>
  <c r="X63" i="9"/>
  <c r="W62" i="9"/>
  <c r="T59" i="9"/>
  <c r="S58" i="9"/>
  <c r="P55" i="9"/>
  <c r="O54" i="9"/>
  <c r="L51" i="9"/>
  <c r="K50" i="9"/>
  <c r="H47" i="9"/>
  <c r="G46" i="9"/>
  <c r="F46" i="9" s="1"/>
  <c r="DN157" i="8"/>
  <c r="DM156" i="8"/>
  <c r="DL155" i="8"/>
  <c r="DJ153" i="8"/>
  <c r="DH151" i="8"/>
  <c r="DK154" i="8"/>
  <c r="DI152" i="8"/>
  <c r="J49" i="8"/>
  <c r="I48" i="8"/>
  <c r="H47" i="8"/>
  <c r="G46" i="8"/>
  <c r="F46" i="8" s="1"/>
  <c r="E47" i="8"/>
  <c r="DW167" i="9" l="1"/>
  <c r="DV166" i="9"/>
  <c r="DU165" i="9"/>
  <c r="DS163" i="9"/>
  <c r="DQ161" i="9"/>
  <c r="DT164" i="9"/>
  <c r="DR162" i="9"/>
  <c r="DP160" i="9"/>
  <c r="DN158" i="9"/>
  <c r="DL156" i="9"/>
  <c r="DJ154" i="9"/>
  <c r="DO159" i="9"/>
  <c r="DM157" i="9"/>
  <c r="DH152" i="9"/>
  <c r="DF150" i="9"/>
  <c r="DD148" i="9"/>
  <c r="DB146" i="9"/>
  <c r="CZ144" i="9"/>
  <c r="CX142" i="9"/>
  <c r="DK155" i="9"/>
  <c r="DI153" i="9"/>
  <c r="DG151" i="9"/>
  <c r="DE149" i="9"/>
  <c r="DC147" i="9"/>
  <c r="DA145" i="9"/>
  <c r="CY143" i="9"/>
  <c r="CV140" i="9"/>
  <c r="CW141" i="9"/>
  <c r="CU139" i="9"/>
  <c r="CT138" i="9"/>
  <c r="CR136" i="9"/>
  <c r="CP134" i="9"/>
  <c r="CS137" i="9"/>
  <c r="CQ135" i="9"/>
  <c r="CO133" i="9"/>
  <c r="CN132" i="9"/>
  <c r="CL130" i="9"/>
  <c r="CJ128" i="9"/>
  <c r="CI127" i="9"/>
  <c r="CM131" i="9"/>
  <c r="CK129" i="9"/>
  <c r="CH126" i="9"/>
  <c r="CG125" i="9"/>
  <c r="CF124" i="9"/>
  <c r="CD122" i="9"/>
  <c r="CC121" i="9"/>
  <c r="BZ118" i="9"/>
  <c r="BY117" i="9"/>
  <c r="CE123" i="9"/>
  <c r="CB120" i="9"/>
  <c r="CA119" i="9"/>
  <c r="BX116" i="9"/>
  <c r="BW115" i="9"/>
  <c r="BT112" i="9"/>
  <c r="BS111" i="9"/>
  <c r="BQ109" i="9"/>
  <c r="BP108" i="9"/>
  <c r="BM105" i="9"/>
  <c r="BL104" i="9"/>
  <c r="BV114" i="9"/>
  <c r="BU113" i="9"/>
  <c r="BR110" i="9"/>
  <c r="BO107" i="9"/>
  <c r="BN106" i="9"/>
  <c r="BK103" i="9"/>
  <c r="BJ102" i="9"/>
  <c r="BG99" i="9"/>
  <c r="BF98" i="9"/>
  <c r="BC95" i="9"/>
  <c r="BB94" i="9"/>
  <c r="AY91" i="9"/>
  <c r="AX90" i="9"/>
  <c r="AU87" i="9"/>
  <c r="AT86" i="9"/>
  <c r="AQ83" i="9"/>
  <c r="AP82" i="9"/>
  <c r="AM79" i="9"/>
  <c r="AL78" i="9"/>
  <c r="AI75" i="9"/>
  <c r="AH74" i="9"/>
  <c r="AE71" i="9"/>
  <c r="AD70" i="9"/>
  <c r="BI101" i="9"/>
  <c r="BH100" i="9"/>
  <c r="BE97" i="9"/>
  <c r="BD96" i="9"/>
  <c r="BA93" i="9"/>
  <c r="AZ92" i="9"/>
  <c r="AW89" i="9"/>
  <c r="AV88" i="9"/>
  <c r="AS85" i="9"/>
  <c r="AR84" i="9"/>
  <c r="AO81" i="9"/>
  <c r="AN80" i="9"/>
  <c r="AK77" i="9"/>
  <c r="AJ76" i="9"/>
  <c r="AG73" i="9"/>
  <c r="AF72" i="9"/>
  <c r="AA67" i="9"/>
  <c r="Z66" i="9"/>
  <c r="W63" i="9"/>
  <c r="V62" i="9"/>
  <c r="S59" i="9"/>
  <c r="R58" i="9"/>
  <c r="O55" i="9"/>
  <c r="N54" i="9"/>
  <c r="K51" i="9"/>
  <c r="J50" i="9"/>
  <c r="E48" i="9"/>
  <c r="DV167" i="9" s="1"/>
  <c r="G47" i="9"/>
  <c r="F47" i="9" s="1"/>
  <c r="AC69" i="9"/>
  <c r="AB68" i="9"/>
  <c r="Y65" i="9"/>
  <c r="X64" i="9"/>
  <c r="U61" i="9"/>
  <c r="T60" i="9"/>
  <c r="Q57" i="9"/>
  <c r="P56" i="9"/>
  <c r="M53" i="9"/>
  <c r="L52" i="9"/>
  <c r="I49" i="9"/>
  <c r="H48" i="9"/>
  <c r="DJ154" i="8"/>
  <c r="DH152" i="8"/>
  <c r="DM157" i="8"/>
  <c r="DL156" i="8"/>
  <c r="DK155" i="8"/>
  <c r="DI153" i="8"/>
  <c r="E48" i="8"/>
  <c r="J50" i="8"/>
  <c r="I49" i="8"/>
  <c r="H48" i="8"/>
  <c r="G47" i="8"/>
  <c r="F47" i="8" s="1"/>
  <c r="DU166" i="9" l="1"/>
  <c r="DS164" i="9"/>
  <c r="DQ162" i="9"/>
  <c r="DT165" i="9"/>
  <c r="DR163" i="9"/>
  <c r="DP161" i="9"/>
  <c r="DN159" i="9"/>
  <c r="DL157" i="9"/>
  <c r="DJ155" i="9"/>
  <c r="DO160" i="9"/>
  <c r="DM158" i="9"/>
  <c r="DK156" i="9"/>
  <c r="DI154" i="9"/>
  <c r="DH153" i="9"/>
  <c r="DF151" i="9"/>
  <c r="DD149" i="9"/>
  <c r="DB147" i="9"/>
  <c r="CZ145" i="9"/>
  <c r="CX143" i="9"/>
  <c r="DG152" i="9"/>
  <c r="DE150" i="9"/>
  <c r="DC148" i="9"/>
  <c r="DA146" i="9"/>
  <c r="CY144" i="9"/>
  <c r="CW142" i="9"/>
  <c r="CV141" i="9"/>
  <c r="CT139" i="9"/>
  <c r="CU140" i="9"/>
  <c r="CR137" i="9"/>
  <c r="CP135" i="9"/>
  <c r="CN133" i="9"/>
  <c r="CS138" i="9"/>
  <c r="CQ136" i="9"/>
  <c r="CO134" i="9"/>
  <c r="CL131" i="9"/>
  <c r="CJ129" i="9"/>
  <c r="CM132" i="9"/>
  <c r="CK130" i="9"/>
  <c r="CI128" i="9"/>
  <c r="CH127" i="9"/>
  <c r="CD123" i="9"/>
  <c r="CA120" i="9"/>
  <c r="BZ119" i="9"/>
  <c r="BW116" i="9"/>
  <c r="BV115" i="9"/>
  <c r="CG126" i="9"/>
  <c r="CF125" i="9"/>
  <c r="CE124" i="9"/>
  <c r="CC122" i="9"/>
  <c r="CB121" i="9"/>
  <c r="BY118" i="9"/>
  <c r="BX117" i="9"/>
  <c r="BU114" i="9"/>
  <c r="BT113" i="9"/>
  <c r="BQ110" i="9"/>
  <c r="BN107" i="9"/>
  <c r="BM106" i="9"/>
  <c r="BJ103" i="9"/>
  <c r="BS112" i="9"/>
  <c r="BR111" i="9"/>
  <c r="BP109" i="9"/>
  <c r="BO108" i="9"/>
  <c r="BL105" i="9"/>
  <c r="BK104" i="9"/>
  <c r="BH101" i="9"/>
  <c r="BG100" i="9"/>
  <c r="BD97" i="9"/>
  <c r="BC96" i="9"/>
  <c r="AZ93" i="9"/>
  <c r="AY92" i="9"/>
  <c r="AV89" i="9"/>
  <c r="AU88" i="9"/>
  <c r="AR85" i="9"/>
  <c r="AQ84" i="9"/>
  <c r="AN81" i="9"/>
  <c r="AM80" i="9"/>
  <c r="AJ77" i="9"/>
  <c r="AI76" i="9"/>
  <c r="AF73" i="9"/>
  <c r="AE72" i="9"/>
  <c r="BI102" i="9"/>
  <c r="BF99" i="9"/>
  <c r="BE98" i="9"/>
  <c r="BB95" i="9"/>
  <c r="BA94" i="9"/>
  <c r="AX91" i="9"/>
  <c r="AW90" i="9"/>
  <c r="AT87" i="9"/>
  <c r="AS86" i="9"/>
  <c r="AP83" i="9"/>
  <c r="AO82" i="9"/>
  <c r="AL79" i="9"/>
  <c r="AK78" i="9"/>
  <c r="AH75" i="9"/>
  <c r="AG74" i="9"/>
  <c r="AD71" i="9"/>
  <c r="AC70" i="9"/>
  <c r="AB69" i="9"/>
  <c r="AA68" i="9"/>
  <c r="X65" i="9"/>
  <c r="W64" i="9"/>
  <c r="T61" i="9"/>
  <c r="S60" i="9"/>
  <c r="P57" i="9"/>
  <c r="O56" i="9"/>
  <c r="L53" i="9"/>
  <c r="K52" i="9"/>
  <c r="H49" i="9"/>
  <c r="G48" i="9"/>
  <c r="F48" i="9" s="1"/>
  <c r="Z67" i="9"/>
  <c r="Y66" i="9"/>
  <c r="V63" i="9"/>
  <c r="U62" i="9"/>
  <c r="R59" i="9"/>
  <c r="Q58" i="9"/>
  <c r="N55" i="9"/>
  <c r="M54" i="9"/>
  <c r="J51" i="9"/>
  <c r="I50" i="9"/>
  <c r="E49" i="9"/>
  <c r="DL157" i="8"/>
  <c r="DK156" i="8"/>
  <c r="DJ155" i="8"/>
  <c r="DH153" i="8"/>
  <c r="DI154" i="8"/>
  <c r="J51" i="8"/>
  <c r="I50" i="8"/>
  <c r="H49" i="8"/>
  <c r="G48" i="8"/>
  <c r="F48" i="8" s="1"/>
  <c r="E49" i="8"/>
  <c r="DU167" i="9" l="1"/>
  <c r="DS165" i="9"/>
  <c r="DQ163" i="9"/>
  <c r="DO161" i="9"/>
  <c r="DT166" i="9"/>
  <c r="DR164" i="9"/>
  <c r="DP162" i="9"/>
  <c r="DN160" i="9"/>
  <c r="DL158" i="9"/>
  <c r="DJ156" i="9"/>
  <c r="DH154" i="9"/>
  <c r="DM159" i="9"/>
  <c r="DK157" i="9"/>
  <c r="DI155" i="9"/>
  <c r="DF152" i="9"/>
  <c r="DD150" i="9"/>
  <c r="DB148" i="9"/>
  <c r="CZ146" i="9"/>
  <c r="CX144" i="9"/>
  <c r="CV142" i="9"/>
  <c r="DG153" i="9"/>
  <c r="DE151" i="9"/>
  <c r="DC149" i="9"/>
  <c r="DA147" i="9"/>
  <c r="CY145" i="9"/>
  <c r="CT140" i="9"/>
  <c r="CU141" i="9"/>
  <c r="CS139" i="9"/>
  <c r="CR138" i="9"/>
  <c r="CP136" i="9"/>
  <c r="CN134" i="9"/>
  <c r="CQ137" i="9"/>
  <c r="CO135" i="9"/>
  <c r="CM133" i="9"/>
  <c r="CL132" i="9"/>
  <c r="CJ130" i="9"/>
  <c r="CH128" i="9"/>
  <c r="CG127" i="9"/>
  <c r="CK131" i="9"/>
  <c r="CI129" i="9"/>
  <c r="CF126" i="9"/>
  <c r="CE125" i="9"/>
  <c r="CD124" i="9"/>
  <c r="CB122" i="9"/>
  <c r="CA121" i="9"/>
  <c r="BX118" i="9"/>
  <c r="BW117" i="9"/>
  <c r="CC123" i="9"/>
  <c r="BZ120" i="9"/>
  <c r="BY119" i="9"/>
  <c r="BV116" i="9"/>
  <c r="BU115" i="9"/>
  <c r="BR112" i="9"/>
  <c r="BQ111" i="9"/>
  <c r="BO109" i="9"/>
  <c r="BN108" i="9"/>
  <c r="BK105" i="9"/>
  <c r="BJ104" i="9"/>
  <c r="BT114" i="9"/>
  <c r="BS113" i="9"/>
  <c r="BP110" i="9"/>
  <c r="BM107" i="9"/>
  <c r="BL106" i="9"/>
  <c r="BI103" i="9"/>
  <c r="BH102" i="9"/>
  <c r="BE99" i="9"/>
  <c r="BD98" i="9"/>
  <c r="BA95" i="9"/>
  <c r="AZ94" i="9"/>
  <c r="AW91" i="9"/>
  <c r="AV90" i="9"/>
  <c r="AS87" i="9"/>
  <c r="AR86" i="9"/>
  <c r="AO83" i="9"/>
  <c r="AN82" i="9"/>
  <c r="AK79" i="9"/>
  <c r="AJ78" i="9"/>
  <c r="AG75" i="9"/>
  <c r="AF74" i="9"/>
  <c r="AC71" i="9"/>
  <c r="AB70" i="9"/>
  <c r="BG101" i="9"/>
  <c r="BF100" i="9"/>
  <c r="BC97" i="9"/>
  <c r="BB96" i="9"/>
  <c r="AY93" i="9"/>
  <c r="AX92" i="9"/>
  <c r="AU89" i="9"/>
  <c r="AT88" i="9"/>
  <c r="AQ85" i="9"/>
  <c r="AP84" i="9"/>
  <c r="AM81" i="9"/>
  <c r="AL80" i="9"/>
  <c r="AI77" i="9"/>
  <c r="AH76" i="9"/>
  <c r="AE73" i="9"/>
  <c r="AD72" i="9"/>
  <c r="Y67" i="9"/>
  <c r="X66" i="9"/>
  <c r="U63" i="9"/>
  <c r="T62" i="9"/>
  <c r="Q59" i="9"/>
  <c r="P58" i="9"/>
  <c r="M55" i="9"/>
  <c r="L54" i="9"/>
  <c r="I51" i="9"/>
  <c r="H50" i="9"/>
  <c r="AA69" i="9"/>
  <c r="Z68" i="9"/>
  <c r="W65" i="9"/>
  <c r="V64" i="9"/>
  <c r="S61" i="9"/>
  <c r="R60" i="9"/>
  <c r="O57" i="9"/>
  <c r="N56" i="9"/>
  <c r="K53" i="9"/>
  <c r="J52" i="9"/>
  <c r="E50" i="9"/>
  <c r="G49" i="9"/>
  <c r="F49" i="9" s="1"/>
  <c r="DH154" i="8"/>
  <c r="DK157" i="8"/>
  <c r="DJ156" i="8"/>
  <c r="DI155" i="8"/>
  <c r="E50" i="8"/>
  <c r="J52" i="8"/>
  <c r="I51" i="8"/>
  <c r="H50" i="8"/>
  <c r="G49" i="8"/>
  <c r="F49" i="8" s="1"/>
  <c r="DS166" i="9" l="1"/>
  <c r="DQ164" i="9"/>
  <c r="DO162" i="9"/>
  <c r="DT167" i="9"/>
  <c r="DR165" i="9"/>
  <c r="DP163" i="9"/>
  <c r="DN161" i="9"/>
  <c r="DL159" i="9"/>
  <c r="DJ157" i="9"/>
  <c r="DH155" i="9"/>
  <c r="DM160" i="9"/>
  <c r="DK158" i="9"/>
  <c r="DI156" i="9"/>
  <c r="DF153" i="9"/>
  <c r="DD151" i="9"/>
  <c r="DB149" i="9"/>
  <c r="CZ147" i="9"/>
  <c r="CX145" i="9"/>
  <c r="DG154" i="9"/>
  <c r="DE152" i="9"/>
  <c r="DC150" i="9"/>
  <c r="DA148" i="9"/>
  <c r="CY146" i="9"/>
  <c r="CU142" i="9"/>
  <c r="CT141" i="9"/>
  <c r="CR139" i="9"/>
  <c r="CS140" i="9"/>
  <c r="CP137" i="9"/>
  <c r="CN135" i="9"/>
  <c r="CL133" i="9"/>
  <c r="CQ138" i="9"/>
  <c r="CO136" i="9"/>
  <c r="CM134" i="9"/>
  <c r="CJ131" i="9"/>
  <c r="CH129" i="9"/>
  <c r="CK132" i="9"/>
  <c r="CI130" i="9"/>
  <c r="CG128" i="9"/>
  <c r="CF127" i="9"/>
  <c r="CB123" i="9"/>
  <c r="BY120" i="9"/>
  <c r="BX119" i="9"/>
  <c r="BU116" i="9"/>
  <c r="BT115" i="9"/>
  <c r="CE126" i="9"/>
  <c r="CD125" i="9"/>
  <c r="CC124" i="9"/>
  <c r="CA122" i="9"/>
  <c r="BZ121" i="9"/>
  <c r="BW118" i="9"/>
  <c r="BV117" i="9"/>
  <c r="BS114" i="9"/>
  <c r="BR113" i="9"/>
  <c r="BO110" i="9"/>
  <c r="BL107" i="9"/>
  <c r="BK106" i="9"/>
  <c r="BH103" i="9"/>
  <c r="BQ112" i="9"/>
  <c r="BP111" i="9"/>
  <c r="BN109" i="9"/>
  <c r="BM108" i="9"/>
  <c r="BJ105" i="9"/>
  <c r="BI104" i="9"/>
  <c r="BF101" i="9"/>
  <c r="BE100" i="9"/>
  <c r="BB97" i="9"/>
  <c r="BA96" i="9"/>
  <c r="AX93" i="9"/>
  <c r="AW92" i="9"/>
  <c r="AT89" i="9"/>
  <c r="AS88" i="9"/>
  <c r="AP85" i="9"/>
  <c r="AO84" i="9"/>
  <c r="AL81" i="9"/>
  <c r="AK80" i="9"/>
  <c r="AH77" i="9"/>
  <c r="AG76" i="9"/>
  <c r="AD73" i="9"/>
  <c r="AC72" i="9"/>
  <c r="BG102" i="9"/>
  <c r="BD99" i="9"/>
  <c r="BC98" i="9"/>
  <c r="AZ95" i="9"/>
  <c r="AY94" i="9"/>
  <c r="AV91" i="9"/>
  <c r="AU90" i="9"/>
  <c r="AR87" i="9"/>
  <c r="AQ86" i="9"/>
  <c r="AN83" i="9"/>
  <c r="AM82" i="9"/>
  <c r="AJ79" i="9"/>
  <c r="AI78" i="9"/>
  <c r="AF75" i="9"/>
  <c r="AE74" i="9"/>
  <c r="AB71" i="9"/>
  <c r="AA70" i="9"/>
  <c r="Z69" i="9"/>
  <c r="Y68" i="9"/>
  <c r="V65" i="9"/>
  <c r="U64" i="9"/>
  <c r="R61" i="9"/>
  <c r="Q60" i="9"/>
  <c r="N57" i="9"/>
  <c r="M56" i="9"/>
  <c r="J53" i="9"/>
  <c r="I52" i="9"/>
  <c r="E51" i="9"/>
  <c r="X67" i="9"/>
  <c r="W66" i="9"/>
  <c r="T63" i="9"/>
  <c r="S62" i="9"/>
  <c r="P59" i="9"/>
  <c r="O58" i="9"/>
  <c r="L55" i="9"/>
  <c r="K54" i="9"/>
  <c r="H51" i="9"/>
  <c r="G50" i="9"/>
  <c r="F50" i="9" s="1"/>
  <c r="DJ157" i="8"/>
  <c r="DI156" i="8"/>
  <c r="DH155" i="8"/>
  <c r="J53" i="8"/>
  <c r="I52" i="8"/>
  <c r="H51" i="8"/>
  <c r="G50" i="8"/>
  <c r="F50" i="8" s="1"/>
  <c r="E51" i="8"/>
  <c r="DS167" i="9" l="1"/>
  <c r="DQ165" i="9"/>
  <c r="DO163" i="9"/>
  <c r="DM161" i="9"/>
  <c r="DR166" i="9"/>
  <c r="DP164" i="9"/>
  <c r="DN162" i="9"/>
  <c r="DL160" i="9"/>
  <c r="DJ158" i="9"/>
  <c r="DH156" i="9"/>
  <c r="DF154" i="9"/>
  <c r="DK159" i="9"/>
  <c r="DI157" i="9"/>
  <c r="DD152" i="9"/>
  <c r="DB150" i="9"/>
  <c r="CZ148" i="9"/>
  <c r="CX146" i="9"/>
  <c r="CT142" i="9"/>
  <c r="DG155" i="9"/>
  <c r="DE153" i="9"/>
  <c r="DC151" i="9"/>
  <c r="DA149" i="9"/>
  <c r="CY147" i="9"/>
  <c r="CR140" i="9"/>
  <c r="CS141" i="9"/>
  <c r="CQ139" i="9"/>
  <c r="CP138" i="9"/>
  <c r="CN136" i="9"/>
  <c r="CL134" i="9"/>
  <c r="CO137" i="9"/>
  <c r="CM135" i="9"/>
  <c r="CK133" i="9"/>
  <c r="CJ132" i="9"/>
  <c r="CH130" i="9"/>
  <c r="CF128" i="9"/>
  <c r="CE127" i="9"/>
  <c r="CI131" i="9"/>
  <c r="CG129" i="9"/>
  <c r="CD126" i="9"/>
  <c r="CC125" i="9"/>
  <c r="CB124" i="9"/>
  <c r="BZ122" i="9"/>
  <c r="BY121" i="9"/>
  <c r="BV118" i="9"/>
  <c r="BU117" i="9"/>
  <c r="CA123" i="9"/>
  <c r="BX120" i="9"/>
  <c r="BW119" i="9"/>
  <c r="BT116" i="9"/>
  <c r="BS115" i="9"/>
  <c r="BP112" i="9"/>
  <c r="BO111" i="9"/>
  <c r="BM109" i="9"/>
  <c r="BL108" i="9"/>
  <c r="BI105" i="9"/>
  <c r="BH104" i="9"/>
  <c r="BR114" i="9"/>
  <c r="BQ113" i="9"/>
  <c r="BN110" i="9"/>
  <c r="BK107" i="9"/>
  <c r="BJ106" i="9"/>
  <c r="BG103" i="9"/>
  <c r="BF102" i="9"/>
  <c r="BC99" i="9"/>
  <c r="BB98" i="9"/>
  <c r="AY95" i="9"/>
  <c r="AX94" i="9"/>
  <c r="AU91" i="9"/>
  <c r="AT90" i="9"/>
  <c r="AQ87" i="9"/>
  <c r="AP86" i="9"/>
  <c r="AM83" i="9"/>
  <c r="AL82" i="9"/>
  <c r="AI79" i="9"/>
  <c r="AH78" i="9"/>
  <c r="AE75" i="9"/>
  <c r="AD74" i="9"/>
  <c r="AA71" i="9"/>
  <c r="Z70" i="9"/>
  <c r="BE101" i="9"/>
  <c r="BD100" i="9"/>
  <c r="BA97" i="9"/>
  <c r="AZ96" i="9"/>
  <c r="AW93" i="9"/>
  <c r="AV92" i="9"/>
  <c r="AS89" i="9"/>
  <c r="AR88" i="9"/>
  <c r="AO85" i="9"/>
  <c r="AN84" i="9"/>
  <c r="AK81" i="9"/>
  <c r="AJ80" i="9"/>
  <c r="AG77" i="9"/>
  <c r="AF76" i="9"/>
  <c r="AC73" i="9"/>
  <c r="AB72" i="9"/>
  <c r="W67" i="9"/>
  <c r="V66" i="9"/>
  <c r="S63" i="9"/>
  <c r="R62" i="9"/>
  <c r="O59" i="9"/>
  <c r="N58" i="9"/>
  <c r="K55" i="9"/>
  <c r="J54" i="9"/>
  <c r="E52" i="9"/>
  <c r="G51" i="9"/>
  <c r="F51" i="9" s="1"/>
  <c r="Y69" i="9"/>
  <c r="X68" i="9"/>
  <c r="U65" i="9"/>
  <c r="T64" i="9"/>
  <c r="Q61" i="9"/>
  <c r="P60" i="9"/>
  <c r="M57" i="9"/>
  <c r="L56" i="9"/>
  <c r="I53" i="9"/>
  <c r="H52" i="9"/>
  <c r="DI157" i="8"/>
  <c r="DH156" i="8"/>
  <c r="E52" i="8"/>
  <c r="J54" i="8"/>
  <c r="I53" i="8"/>
  <c r="H52" i="8"/>
  <c r="G51" i="8"/>
  <c r="F51" i="8" s="1"/>
  <c r="DQ166" i="9" l="1"/>
  <c r="DO164" i="9"/>
  <c r="DM162" i="9"/>
  <c r="DR167" i="9"/>
  <c r="DP165" i="9"/>
  <c r="DN163" i="9"/>
  <c r="DL161" i="9"/>
  <c r="DJ159" i="9"/>
  <c r="DH157" i="9"/>
  <c r="DF155" i="9"/>
  <c r="DK160" i="9"/>
  <c r="DI158" i="9"/>
  <c r="DG156" i="9"/>
  <c r="DE154" i="9"/>
  <c r="DD153" i="9"/>
  <c r="DB151" i="9"/>
  <c r="CZ149" i="9"/>
  <c r="CX147" i="9"/>
  <c r="DC152" i="9"/>
  <c r="DA150" i="9"/>
  <c r="CY148" i="9"/>
  <c r="CS142" i="9"/>
  <c r="CR141" i="9"/>
  <c r="CP139" i="9"/>
  <c r="CQ140" i="9"/>
  <c r="CN137" i="9"/>
  <c r="CL135" i="9"/>
  <c r="CJ133" i="9"/>
  <c r="CO138" i="9"/>
  <c r="CM136" i="9"/>
  <c r="CK134" i="9"/>
  <c r="CH131" i="9"/>
  <c r="CF129" i="9"/>
  <c r="CI132" i="9"/>
  <c r="CG130" i="9"/>
  <c r="CE128" i="9"/>
  <c r="CD127" i="9"/>
  <c r="BZ123" i="9"/>
  <c r="BW120" i="9"/>
  <c r="BV119" i="9"/>
  <c r="BS116" i="9"/>
  <c r="BR115" i="9"/>
  <c r="CC126" i="9"/>
  <c r="CB125" i="9"/>
  <c r="CA124" i="9"/>
  <c r="BY122" i="9"/>
  <c r="BX121" i="9"/>
  <c r="BU118" i="9"/>
  <c r="BT117" i="9"/>
  <c r="BQ114" i="9"/>
  <c r="BP113" i="9"/>
  <c r="BM110" i="9"/>
  <c r="BJ107" i="9"/>
  <c r="BI106" i="9"/>
  <c r="BF103" i="9"/>
  <c r="BO112" i="9"/>
  <c r="BN111" i="9"/>
  <c r="BL109" i="9"/>
  <c r="BK108" i="9"/>
  <c r="BH105" i="9"/>
  <c r="BG104" i="9"/>
  <c r="BD101" i="9"/>
  <c r="BC100" i="9"/>
  <c r="AZ97" i="9"/>
  <c r="AY96" i="9"/>
  <c r="AV93" i="9"/>
  <c r="AU92" i="9"/>
  <c r="AR89" i="9"/>
  <c r="AQ88" i="9"/>
  <c r="AN85" i="9"/>
  <c r="AM84" i="9"/>
  <c r="AJ81" i="9"/>
  <c r="AI80" i="9"/>
  <c r="AF77" i="9"/>
  <c r="AE76" i="9"/>
  <c r="AB73" i="9"/>
  <c r="AA72" i="9"/>
  <c r="BE102" i="9"/>
  <c r="BB99" i="9"/>
  <c r="BA98" i="9"/>
  <c r="AX95" i="9"/>
  <c r="AW94" i="9"/>
  <c r="AT91" i="9"/>
  <c r="AS90" i="9"/>
  <c r="AP87" i="9"/>
  <c r="AO86" i="9"/>
  <c r="AL83" i="9"/>
  <c r="AK82" i="9"/>
  <c r="AH79" i="9"/>
  <c r="AG78" i="9"/>
  <c r="AD75" i="9"/>
  <c r="AC74" i="9"/>
  <c r="Z71" i="9"/>
  <c r="Y70" i="9"/>
  <c r="X69" i="9"/>
  <c r="W68" i="9"/>
  <c r="T65" i="9"/>
  <c r="S64" i="9"/>
  <c r="P61" i="9"/>
  <c r="O60" i="9"/>
  <c r="L57" i="9"/>
  <c r="K56" i="9"/>
  <c r="H53" i="9"/>
  <c r="G52" i="9"/>
  <c r="F52" i="9" s="1"/>
  <c r="V67" i="9"/>
  <c r="U66" i="9"/>
  <c r="R63" i="9"/>
  <c r="Q62" i="9"/>
  <c r="N59" i="9"/>
  <c r="M58" i="9"/>
  <c r="J55" i="9"/>
  <c r="I54" i="9"/>
  <c r="E53" i="9"/>
  <c r="DH157" i="8"/>
  <c r="J55" i="8"/>
  <c r="I54" i="8"/>
  <c r="H53" i="8"/>
  <c r="G52" i="8"/>
  <c r="F52" i="8" s="1"/>
  <c r="E53" i="8"/>
  <c r="DQ167" i="9" l="1"/>
  <c r="DO165" i="9"/>
  <c r="DM163" i="9"/>
  <c r="DK161" i="9"/>
  <c r="DP166" i="9"/>
  <c r="DN164" i="9"/>
  <c r="DL162" i="9"/>
  <c r="DJ160" i="9"/>
  <c r="DH158" i="9"/>
  <c r="DF156" i="9"/>
  <c r="DD154" i="9"/>
  <c r="DI159" i="9"/>
  <c r="DG157" i="9"/>
  <c r="DE155" i="9"/>
  <c r="DB152" i="9"/>
  <c r="CZ150" i="9"/>
  <c r="CX148" i="9"/>
  <c r="CR142" i="9"/>
  <c r="DC153" i="9"/>
  <c r="DA151" i="9"/>
  <c r="CY149" i="9"/>
  <c r="CP140" i="9"/>
  <c r="CQ141" i="9"/>
  <c r="CO139" i="9"/>
  <c r="CN138" i="9"/>
  <c r="CL136" i="9"/>
  <c r="CJ134" i="9"/>
  <c r="CM137" i="9"/>
  <c r="CK135" i="9"/>
  <c r="CI133" i="9"/>
  <c r="CH132" i="9"/>
  <c r="CF130" i="9"/>
  <c r="CD128" i="9"/>
  <c r="CC127" i="9"/>
  <c r="CG131" i="9"/>
  <c r="CE129" i="9"/>
  <c r="CB126" i="9"/>
  <c r="CA125" i="9"/>
  <c r="BZ124" i="9"/>
  <c r="BX122" i="9"/>
  <c r="BW121" i="9"/>
  <c r="BT118" i="9"/>
  <c r="BS117" i="9"/>
  <c r="BY123" i="9"/>
  <c r="BV120" i="9"/>
  <c r="BU119" i="9"/>
  <c r="BR116" i="9"/>
  <c r="BQ115" i="9"/>
  <c r="BN112" i="9"/>
  <c r="BM111" i="9"/>
  <c r="BK109" i="9"/>
  <c r="BJ108" i="9"/>
  <c r="BG105" i="9"/>
  <c r="BF104" i="9"/>
  <c r="BP114" i="9"/>
  <c r="BO113" i="9"/>
  <c r="BL110" i="9"/>
  <c r="BI107" i="9"/>
  <c r="BH106" i="9"/>
  <c r="BE103" i="9"/>
  <c r="BD102" i="9"/>
  <c r="BA99" i="9"/>
  <c r="AZ98" i="9"/>
  <c r="AW95" i="9"/>
  <c r="AV94" i="9"/>
  <c r="AS91" i="9"/>
  <c r="AR90" i="9"/>
  <c r="AO87" i="9"/>
  <c r="AN86" i="9"/>
  <c r="AK83" i="9"/>
  <c r="AJ82" i="9"/>
  <c r="AG79" i="9"/>
  <c r="AF78" i="9"/>
  <c r="AC75" i="9"/>
  <c r="AB74" i="9"/>
  <c r="Y71" i="9"/>
  <c r="X70" i="9"/>
  <c r="BC101" i="9"/>
  <c r="BB100" i="9"/>
  <c r="AY97" i="9"/>
  <c r="AX96" i="9"/>
  <c r="AU93" i="9"/>
  <c r="AT92" i="9"/>
  <c r="AQ89" i="9"/>
  <c r="AP88" i="9"/>
  <c r="AM85" i="9"/>
  <c r="AL84" i="9"/>
  <c r="AI81" i="9"/>
  <c r="AH80" i="9"/>
  <c r="AE77" i="9"/>
  <c r="AD76" i="9"/>
  <c r="AA73" i="9"/>
  <c r="Z72" i="9"/>
  <c r="U67" i="9"/>
  <c r="T66" i="9"/>
  <c r="Q63" i="9"/>
  <c r="P62" i="9"/>
  <c r="M59" i="9"/>
  <c r="L58" i="9"/>
  <c r="I55" i="9"/>
  <c r="H54" i="9"/>
  <c r="W69" i="9"/>
  <c r="V68" i="9"/>
  <c r="S65" i="9"/>
  <c r="R64" i="9"/>
  <c r="O61" i="9"/>
  <c r="N60" i="9"/>
  <c r="K57" i="9"/>
  <c r="J56" i="9"/>
  <c r="E54" i="9"/>
  <c r="G53" i="9"/>
  <c r="F53" i="9" s="1"/>
  <c r="E54" i="8"/>
  <c r="J56" i="8"/>
  <c r="I55" i="8"/>
  <c r="H54" i="8"/>
  <c r="G53" i="8"/>
  <c r="F53" i="8" s="1"/>
  <c r="DO166" i="9" l="1"/>
  <c r="DM164" i="9"/>
  <c r="DK162" i="9"/>
  <c r="DP167" i="9"/>
  <c r="DN165" i="9"/>
  <c r="DL163" i="9"/>
  <c r="DJ161" i="9"/>
  <c r="DH159" i="9"/>
  <c r="DF157" i="9"/>
  <c r="DD155" i="9"/>
  <c r="DI160" i="9"/>
  <c r="DG158" i="9"/>
  <c r="DE156" i="9"/>
  <c r="DB153" i="9"/>
  <c r="CZ151" i="9"/>
  <c r="CX149" i="9"/>
  <c r="DC154" i="9"/>
  <c r="DA152" i="9"/>
  <c r="CY150" i="9"/>
  <c r="CQ142" i="9"/>
  <c r="CP141" i="9"/>
  <c r="CN139" i="9"/>
  <c r="CO140" i="9"/>
  <c r="CL137" i="9"/>
  <c r="CJ135" i="9"/>
  <c r="CH133" i="9"/>
  <c r="CM138" i="9"/>
  <c r="CK136" i="9"/>
  <c r="CI134" i="9"/>
  <c r="CF131" i="9"/>
  <c r="CD129" i="9"/>
  <c r="CG132" i="9"/>
  <c r="CE130" i="9"/>
  <c r="CC128" i="9"/>
  <c r="CB127" i="9"/>
  <c r="BX123" i="9"/>
  <c r="BU120" i="9"/>
  <c r="BT119" i="9"/>
  <c r="BQ116" i="9"/>
  <c r="BP115" i="9"/>
  <c r="CA126" i="9"/>
  <c r="BZ125" i="9"/>
  <c r="BY124" i="9"/>
  <c r="BW122" i="9"/>
  <c r="BV121" i="9"/>
  <c r="BS118" i="9"/>
  <c r="BR117" i="9"/>
  <c r="BO114" i="9"/>
  <c r="BN113" i="9"/>
  <c r="BK110" i="9"/>
  <c r="BH107" i="9"/>
  <c r="BG106" i="9"/>
  <c r="BD103" i="9"/>
  <c r="BM112" i="9"/>
  <c r="BL111" i="9"/>
  <c r="BJ109" i="9"/>
  <c r="BI108" i="9"/>
  <c r="BF105" i="9"/>
  <c r="BE104" i="9"/>
  <c r="BB101" i="9"/>
  <c r="BA100" i="9"/>
  <c r="AX97" i="9"/>
  <c r="AW96" i="9"/>
  <c r="AT93" i="9"/>
  <c r="AS92" i="9"/>
  <c r="AP89" i="9"/>
  <c r="AO88" i="9"/>
  <c r="AL85" i="9"/>
  <c r="AK84" i="9"/>
  <c r="AH81" i="9"/>
  <c r="AG80" i="9"/>
  <c r="AD77" i="9"/>
  <c r="AC76" i="9"/>
  <c r="Z73" i="9"/>
  <c r="Y72" i="9"/>
  <c r="BC102" i="9"/>
  <c r="AZ99" i="9"/>
  <c r="AY98" i="9"/>
  <c r="AV95" i="9"/>
  <c r="AU94" i="9"/>
  <c r="AR91" i="9"/>
  <c r="AQ90" i="9"/>
  <c r="AN87" i="9"/>
  <c r="AM86" i="9"/>
  <c r="AJ83" i="9"/>
  <c r="AI82" i="9"/>
  <c r="AF79" i="9"/>
  <c r="AE78" i="9"/>
  <c r="AB75" i="9"/>
  <c r="AA74" i="9"/>
  <c r="X71" i="9"/>
  <c r="W70" i="9"/>
  <c r="V69" i="9"/>
  <c r="U68" i="9"/>
  <c r="R65" i="9"/>
  <c r="Q64" i="9"/>
  <c r="N61" i="9"/>
  <c r="M60" i="9"/>
  <c r="J57" i="9"/>
  <c r="I56" i="9"/>
  <c r="E55" i="9"/>
  <c r="T67" i="9"/>
  <c r="S66" i="9"/>
  <c r="P63" i="9"/>
  <c r="O62" i="9"/>
  <c r="L59" i="9"/>
  <c r="K58" i="9"/>
  <c r="H55" i="9"/>
  <c r="G54" i="9"/>
  <c r="F54" i="9" s="1"/>
  <c r="J57" i="8"/>
  <c r="I56" i="8"/>
  <c r="H55" i="8"/>
  <c r="G54" i="8"/>
  <c r="F54" i="8" s="1"/>
  <c r="E55" i="8"/>
  <c r="DO167" i="9" l="1"/>
  <c r="DM165" i="9"/>
  <c r="DK163" i="9"/>
  <c r="DI161" i="9"/>
  <c r="DN166" i="9"/>
  <c r="DL164" i="9"/>
  <c r="DJ162" i="9"/>
  <c r="DH160" i="9"/>
  <c r="DF158" i="9"/>
  <c r="DD156" i="9"/>
  <c r="DB154" i="9"/>
  <c r="DG159" i="9"/>
  <c r="DE157" i="9"/>
  <c r="CZ152" i="9"/>
  <c r="CX150" i="9"/>
  <c r="CP142" i="9"/>
  <c r="DC155" i="9"/>
  <c r="DA153" i="9"/>
  <c r="CY151" i="9"/>
  <c r="CN140" i="9"/>
  <c r="CO141" i="9"/>
  <c r="CM139" i="9"/>
  <c r="CL138" i="9"/>
  <c r="CJ136" i="9"/>
  <c r="CH134" i="9"/>
  <c r="CK137" i="9"/>
  <c r="CI135" i="9"/>
  <c r="CG133" i="9"/>
  <c r="CF132" i="9"/>
  <c r="CD130" i="9"/>
  <c r="CB128" i="9"/>
  <c r="CA127" i="9"/>
  <c r="CE131" i="9"/>
  <c r="CC129" i="9"/>
  <c r="BZ126" i="9"/>
  <c r="BY125" i="9"/>
  <c r="BX124" i="9"/>
  <c r="BV122" i="9"/>
  <c r="BU121" i="9"/>
  <c r="BR118" i="9"/>
  <c r="BQ117" i="9"/>
  <c r="BW123" i="9"/>
  <c r="BT120" i="9"/>
  <c r="BS119" i="9"/>
  <c r="BP116" i="9"/>
  <c r="BL112" i="9"/>
  <c r="BK111" i="9"/>
  <c r="BI109" i="9"/>
  <c r="BH108" i="9"/>
  <c r="BE105" i="9"/>
  <c r="BD104" i="9"/>
  <c r="BO115" i="9"/>
  <c r="BN114" i="9"/>
  <c r="BM113" i="9"/>
  <c r="BJ110" i="9"/>
  <c r="BG107" i="9"/>
  <c r="BF106" i="9"/>
  <c r="BC103" i="9"/>
  <c r="BB102" i="9"/>
  <c r="AY99" i="9"/>
  <c r="AX98" i="9"/>
  <c r="AU95" i="9"/>
  <c r="AT94" i="9"/>
  <c r="AQ91" i="9"/>
  <c r="AP90" i="9"/>
  <c r="AM87" i="9"/>
  <c r="AL86" i="9"/>
  <c r="AI83" i="9"/>
  <c r="AH82" i="9"/>
  <c r="AE79" i="9"/>
  <c r="AD78" i="9"/>
  <c r="AA75" i="9"/>
  <c r="Z74" i="9"/>
  <c r="W71" i="9"/>
  <c r="V70" i="9"/>
  <c r="BA101" i="9"/>
  <c r="AZ100" i="9"/>
  <c r="AW97" i="9"/>
  <c r="AV96" i="9"/>
  <c r="AS93" i="9"/>
  <c r="AR92" i="9"/>
  <c r="AO89" i="9"/>
  <c r="AN88" i="9"/>
  <c r="AK85" i="9"/>
  <c r="AJ84" i="9"/>
  <c r="AG81" i="9"/>
  <c r="AF80" i="9"/>
  <c r="AC77" i="9"/>
  <c r="AB76" i="9"/>
  <c r="Y73" i="9"/>
  <c r="X72" i="9"/>
  <c r="S67" i="9"/>
  <c r="R66" i="9"/>
  <c r="O63" i="9"/>
  <c r="N62" i="9"/>
  <c r="K59" i="9"/>
  <c r="J58" i="9"/>
  <c r="E56" i="9"/>
  <c r="G55" i="9"/>
  <c r="F55" i="9" s="1"/>
  <c r="U69" i="9"/>
  <c r="T68" i="9"/>
  <c r="Q65" i="9"/>
  <c r="P64" i="9"/>
  <c r="M61" i="9"/>
  <c r="L60" i="9"/>
  <c r="I57" i="9"/>
  <c r="H56" i="9"/>
  <c r="E56" i="8"/>
  <c r="J58" i="8"/>
  <c r="I57" i="8"/>
  <c r="H56" i="8"/>
  <c r="G55" i="8"/>
  <c r="F55" i="8" s="1"/>
  <c r="DM166" i="9" l="1"/>
  <c r="DK164" i="9"/>
  <c r="DI162" i="9"/>
  <c r="DN167" i="9"/>
  <c r="DL165" i="9"/>
  <c r="DJ163" i="9"/>
  <c r="DH161" i="9"/>
  <c r="DF159" i="9"/>
  <c r="DD157" i="9"/>
  <c r="DB155" i="9"/>
  <c r="DG160" i="9"/>
  <c r="DE158" i="9"/>
  <c r="DC156" i="9"/>
  <c r="DA154" i="9"/>
  <c r="CZ153" i="9"/>
  <c r="CX151" i="9"/>
  <c r="CY152" i="9"/>
  <c r="CO142" i="9"/>
  <c r="CN141" i="9"/>
  <c r="CL139" i="9"/>
  <c r="CM140" i="9"/>
  <c r="CJ137" i="9"/>
  <c r="CH135" i="9"/>
  <c r="CF133" i="9"/>
  <c r="CK138" i="9"/>
  <c r="CI136" i="9"/>
  <c r="CG134" i="9"/>
  <c r="CD131" i="9"/>
  <c r="CB129" i="9"/>
  <c r="CE132" i="9"/>
  <c r="CC130" i="9"/>
  <c r="CA128" i="9"/>
  <c r="BZ127" i="9"/>
  <c r="BV123" i="9"/>
  <c r="BS120" i="9"/>
  <c r="BR119" i="9"/>
  <c r="BO116" i="9"/>
  <c r="BN115" i="9"/>
  <c r="BY126" i="9"/>
  <c r="BX125" i="9"/>
  <c r="BW124" i="9"/>
  <c r="BU122" i="9"/>
  <c r="BT121" i="9"/>
  <c r="BQ118" i="9"/>
  <c r="BP117" i="9"/>
  <c r="BM114" i="9"/>
  <c r="BL113" i="9"/>
  <c r="BI110" i="9"/>
  <c r="BF107" i="9"/>
  <c r="BE106" i="9"/>
  <c r="BB103" i="9"/>
  <c r="BK112" i="9"/>
  <c r="BJ111" i="9"/>
  <c r="BH109" i="9"/>
  <c r="BG108" i="9"/>
  <c r="BD105" i="9"/>
  <c r="BC104" i="9"/>
  <c r="AZ101" i="9"/>
  <c r="AY100" i="9"/>
  <c r="AV97" i="9"/>
  <c r="AU96" i="9"/>
  <c r="AR93" i="9"/>
  <c r="AQ92" i="9"/>
  <c r="AN89" i="9"/>
  <c r="AM88" i="9"/>
  <c r="AJ85" i="9"/>
  <c r="AI84" i="9"/>
  <c r="AF81" i="9"/>
  <c r="AE80" i="9"/>
  <c r="AB77" i="9"/>
  <c r="AA76" i="9"/>
  <c r="X73" i="9"/>
  <c r="W72" i="9"/>
  <c r="BA102" i="9"/>
  <c r="AX99" i="9"/>
  <c r="AW98" i="9"/>
  <c r="AT95" i="9"/>
  <c r="AS94" i="9"/>
  <c r="AP91" i="9"/>
  <c r="AO90" i="9"/>
  <c r="AL87" i="9"/>
  <c r="AK86" i="9"/>
  <c r="AH83" i="9"/>
  <c r="AG82" i="9"/>
  <c r="AD79" i="9"/>
  <c r="AC78" i="9"/>
  <c r="Z75" i="9"/>
  <c r="Y74" i="9"/>
  <c r="V71" i="9"/>
  <c r="U70" i="9"/>
  <c r="T69" i="9"/>
  <c r="S68" i="9"/>
  <c r="P65" i="9"/>
  <c r="O64" i="9"/>
  <c r="L61" i="9"/>
  <c r="K60" i="9"/>
  <c r="H57" i="9"/>
  <c r="G56" i="9"/>
  <c r="F56" i="9" s="1"/>
  <c r="R67" i="9"/>
  <c r="Q66" i="9"/>
  <c r="N63" i="9"/>
  <c r="M62" i="9"/>
  <c r="J59" i="9"/>
  <c r="I58" i="9"/>
  <c r="E57" i="9"/>
  <c r="J59" i="8"/>
  <c r="I58" i="8"/>
  <c r="H57" i="8"/>
  <c r="G56" i="8"/>
  <c r="F56" i="8" s="1"/>
  <c r="E57" i="8"/>
  <c r="DM167" i="9" l="1"/>
  <c r="DK165" i="9"/>
  <c r="DI163" i="9"/>
  <c r="DG161" i="9"/>
  <c r="DL166" i="9"/>
  <c r="DJ164" i="9"/>
  <c r="DH162" i="9"/>
  <c r="DF160" i="9"/>
  <c r="DD158" i="9"/>
  <c r="DB156" i="9"/>
  <c r="CZ154" i="9"/>
  <c r="DE159" i="9"/>
  <c r="DC157" i="9"/>
  <c r="DA155" i="9"/>
  <c r="CX152" i="9"/>
  <c r="CN142" i="9"/>
  <c r="CY153" i="9"/>
  <c r="CL140" i="9"/>
  <c r="CM141" i="9"/>
  <c r="CK139" i="9"/>
  <c r="CJ138" i="9"/>
  <c r="CH136" i="9"/>
  <c r="CF134" i="9"/>
  <c r="CI137" i="9"/>
  <c r="CG135" i="9"/>
  <c r="CE133" i="9"/>
  <c r="CD132" i="9"/>
  <c r="CB130" i="9"/>
  <c r="BZ128" i="9"/>
  <c r="BY127" i="9"/>
  <c r="CC131" i="9"/>
  <c r="CA129" i="9"/>
  <c r="BX126" i="9"/>
  <c r="BW125" i="9"/>
  <c r="BV124" i="9"/>
  <c r="BT122" i="9"/>
  <c r="BS121" i="9"/>
  <c r="BP118" i="9"/>
  <c r="BO117" i="9"/>
  <c r="BU123" i="9"/>
  <c r="BR120" i="9"/>
  <c r="BQ119" i="9"/>
  <c r="BN116" i="9"/>
  <c r="BM115" i="9"/>
  <c r="BJ112" i="9"/>
  <c r="BI111" i="9"/>
  <c r="BG109" i="9"/>
  <c r="BF108" i="9"/>
  <c r="BC105" i="9"/>
  <c r="BB104" i="9"/>
  <c r="BL114" i="9"/>
  <c r="BK113" i="9"/>
  <c r="BH110" i="9"/>
  <c r="BE107" i="9"/>
  <c r="BD106" i="9"/>
  <c r="BA103" i="9"/>
  <c r="AZ102" i="9"/>
  <c r="AW99" i="9"/>
  <c r="AV98" i="9"/>
  <c r="AS95" i="9"/>
  <c r="AR94" i="9"/>
  <c r="AO91" i="9"/>
  <c r="AN90" i="9"/>
  <c r="AK87" i="9"/>
  <c r="AJ86" i="9"/>
  <c r="AG83" i="9"/>
  <c r="AF82" i="9"/>
  <c r="AC79" i="9"/>
  <c r="AB78" i="9"/>
  <c r="Y75" i="9"/>
  <c r="X74" i="9"/>
  <c r="U71" i="9"/>
  <c r="T70" i="9"/>
  <c r="AY101" i="9"/>
  <c r="AX100" i="9"/>
  <c r="AU97" i="9"/>
  <c r="AT96" i="9"/>
  <c r="AQ93" i="9"/>
  <c r="AP92" i="9"/>
  <c r="AM89" i="9"/>
  <c r="AL88" i="9"/>
  <c r="AI85" i="9"/>
  <c r="AH84" i="9"/>
  <c r="AE81" i="9"/>
  <c r="AD80" i="9"/>
  <c r="AA77" i="9"/>
  <c r="Z76" i="9"/>
  <c r="W73" i="9"/>
  <c r="V72" i="9"/>
  <c r="Q67" i="9"/>
  <c r="P66" i="9"/>
  <c r="M63" i="9"/>
  <c r="L62" i="9"/>
  <c r="I59" i="9"/>
  <c r="H58" i="9"/>
  <c r="S69" i="9"/>
  <c r="R68" i="9"/>
  <c r="O65" i="9"/>
  <c r="N64" i="9"/>
  <c r="K61" i="9"/>
  <c r="J60" i="9"/>
  <c r="E58" i="9"/>
  <c r="G57" i="9"/>
  <c r="F57" i="9" s="1"/>
  <c r="J60" i="8"/>
  <c r="I59" i="8"/>
  <c r="E58" i="8"/>
  <c r="H58" i="8"/>
  <c r="G57" i="8"/>
  <c r="F57" i="8" s="1"/>
  <c r="DK166" i="9" l="1"/>
  <c r="DI164" i="9"/>
  <c r="DG162" i="9"/>
  <c r="DL167" i="9"/>
  <c r="DJ165" i="9"/>
  <c r="DH163" i="9"/>
  <c r="DF161" i="9"/>
  <c r="DD159" i="9"/>
  <c r="DB157" i="9"/>
  <c r="CZ155" i="9"/>
  <c r="DE160" i="9"/>
  <c r="DC158" i="9"/>
  <c r="DA156" i="9"/>
  <c r="CX153" i="9"/>
  <c r="CY154" i="9"/>
  <c r="CM142" i="9"/>
  <c r="CL141" i="9"/>
  <c r="CJ139" i="9"/>
  <c r="CK140" i="9"/>
  <c r="CH137" i="9"/>
  <c r="CF135" i="9"/>
  <c r="CD133" i="9"/>
  <c r="CI138" i="9"/>
  <c r="CG136" i="9"/>
  <c r="CE134" i="9"/>
  <c r="CB131" i="9"/>
  <c r="BZ129" i="9"/>
  <c r="CC132" i="9"/>
  <c r="CA130" i="9"/>
  <c r="BY128" i="9"/>
  <c r="BX127" i="9"/>
  <c r="BT123" i="9"/>
  <c r="BQ120" i="9"/>
  <c r="BP119" i="9"/>
  <c r="BM116" i="9"/>
  <c r="BL115" i="9"/>
  <c r="BW126" i="9"/>
  <c r="BV125" i="9"/>
  <c r="BU124" i="9"/>
  <c r="BS122" i="9"/>
  <c r="BR121" i="9"/>
  <c r="BO118" i="9"/>
  <c r="BN117" i="9"/>
  <c r="BK114" i="9"/>
  <c r="BJ113" i="9"/>
  <c r="BG110" i="9"/>
  <c r="BD107" i="9"/>
  <c r="BC106" i="9"/>
  <c r="AZ103" i="9"/>
  <c r="BI112" i="9"/>
  <c r="BH111" i="9"/>
  <c r="BF109" i="9"/>
  <c r="BE108" i="9"/>
  <c r="BB105" i="9"/>
  <c r="BA104" i="9"/>
  <c r="AX101" i="9"/>
  <c r="AW100" i="9"/>
  <c r="AT97" i="9"/>
  <c r="AS96" i="9"/>
  <c r="AP93" i="9"/>
  <c r="AO92" i="9"/>
  <c r="AL89" i="9"/>
  <c r="AK88" i="9"/>
  <c r="AH85" i="9"/>
  <c r="AG84" i="9"/>
  <c r="AD81" i="9"/>
  <c r="AC80" i="9"/>
  <c r="Z77" i="9"/>
  <c r="Y76" i="9"/>
  <c r="V73" i="9"/>
  <c r="U72" i="9"/>
  <c r="AY102" i="9"/>
  <c r="AV99" i="9"/>
  <c r="AU98" i="9"/>
  <c r="AR95" i="9"/>
  <c r="AQ94" i="9"/>
  <c r="AN91" i="9"/>
  <c r="AM90" i="9"/>
  <c r="AJ87" i="9"/>
  <c r="AI86" i="9"/>
  <c r="AF83" i="9"/>
  <c r="AE82" i="9"/>
  <c r="AB79" i="9"/>
  <c r="AA78" i="9"/>
  <c r="X75" i="9"/>
  <c r="W74" i="9"/>
  <c r="T71" i="9"/>
  <c r="S70" i="9"/>
  <c r="R69" i="9"/>
  <c r="Q68" i="9"/>
  <c r="N65" i="9"/>
  <c r="M64" i="9"/>
  <c r="J61" i="9"/>
  <c r="I60" i="9"/>
  <c r="E59" i="9"/>
  <c r="P67" i="9"/>
  <c r="O66" i="9"/>
  <c r="L63" i="9"/>
  <c r="K62" i="9"/>
  <c r="H59" i="9"/>
  <c r="G58" i="9"/>
  <c r="F58" i="9" s="1"/>
  <c r="H59" i="8"/>
  <c r="J61" i="8"/>
  <c r="I60" i="8"/>
  <c r="G58" i="8"/>
  <c r="F58" i="8" s="1"/>
  <c r="E59" i="8"/>
  <c r="DK167" i="9" l="1"/>
  <c r="DI165" i="9"/>
  <c r="DG163" i="9"/>
  <c r="DE161" i="9"/>
  <c r="DJ166" i="9"/>
  <c r="DH164" i="9"/>
  <c r="DF162" i="9"/>
  <c r="DD160" i="9"/>
  <c r="DB158" i="9"/>
  <c r="CZ156" i="9"/>
  <c r="CX154" i="9"/>
  <c r="DC159" i="9"/>
  <c r="DA157" i="9"/>
  <c r="CL142" i="9"/>
  <c r="CY155" i="9"/>
  <c r="CJ140" i="9"/>
  <c r="CK141" i="9"/>
  <c r="CI139" i="9"/>
  <c r="CH138" i="9"/>
  <c r="CF136" i="9"/>
  <c r="CD134" i="9"/>
  <c r="CG137" i="9"/>
  <c r="CE135" i="9"/>
  <c r="CC133" i="9"/>
  <c r="CB132" i="9"/>
  <c r="BZ130" i="9"/>
  <c r="BX128" i="9"/>
  <c r="BW127" i="9"/>
  <c r="CA131" i="9"/>
  <c r="BY129" i="9"/>
  <c r="BV126" i="9"/>
  <c r="BU125" i="9"/>
  <c r="BT124" i="9"/>
  <c r="BR122" i="9"/>
  <c r="BQ121" i="9"/>
  <c r="BN118" i="9"/>
  <c r="BM117" i="9"/>
  <c r="BS123" i="9"/>
  <c r="BP120" i="9"/>
  <c r="BO119" i="9"/>
  <c r="BL116" i="9"/>
  <c r="BH112" i="9"/>
  <c r="BG111" i="9"/>
  <c r="BE109" i="9"/>
  <c r="BD108" i="9"/>
  <c r="BA105" i="9"/>
  <c r="AZ104" i="9"/>
  <c r="BK115" i="9"/>
  <c r="BJ114" i="9"/>
  <c r="BI113" i="9"/>
  <c r="BF110" i="9"/>
  <c r="BC107" i="9"/>
  <c r="BB106" i="9"/>
  <c r="AY103" i="9"/>
  <c r="AX102" i="9"/>
  <c r="AU99" i="9"/>
  <c r="AT98" i="9"/>
  <c r="AQ95" i="9"/>
  <c r="AP94" i="9"/>
  <c r="AM91" i="9"/>
  <c r="AL90" i="9"/>
  <c r="AI87" i="9"/>
  <c r="AH86" i="9"/>
  <c r="AE83" i="9"/>
  <c r="AD82" i="9"/>
  <c r="AA79" i="9"/>
  <c r="Z78" i="9"/>
  <c r="W75" i="9"/>
  <c r="V74" i="9"/>
  <c r="S71" i="9"/>
  <c r="R70" i="9"/>
  <c r="AW101" i="9"/>
  <c r="AV100" i="9"/>
  <c r="AS97" i="9"/>
  <c r="AR96" i="9"/>
  <c r="AO93" i="9"/>
  <c r="AN92" i="9"/>
  <c r="AK89" i="9"/>
  <c r="AJ88" i="9"/>
  <c r="AG85" i="9"/>
  <c r="AF84" i="9"/>
  <c r="AC81" i="9"/>
  <c r="AB80" i="9"/>
  <c r="Y77" i="9"/>
  <c r="X76" i="9"/>
  <c r="U73" i="9"/>
  <c r="T72" i="9"/>
  <c r="O67" i="9"/>
  <c r="N66" i="9"/>
  <c r="K63" i="9"/>
  <c r="J62" i="9"/>
  <c r="E60" i="9"/>
  <c r="G59" i="9"/>
  <c r="F59" i="9" s="1"/>
  <c r="Q69" i="9"/>
  <c r="P68" i="9"/>
  <c r="M65" i="9"/>
  <c r="L64" i="9"/>
  <c r="I61" i="9"/>
  <c r="H60" i="9"/>
  <c r="J62" i="8"/>
  <c r="I61" i="8"/>
  <c r="H60" i="8"/>
  <c r="E60" i="8"/>
  <c r="G59" i="8"/>
  <c r="F59" i="8" s="1"/>
  <c r="DI166" i="9" l="1"/>
  <c r="DG164" i="9"/>
  <c r="DE162" i="9"/>
  <c r="DJ167" i="9"/>
  <c r="DH165" i="9"/>
  <c r="DF163" i="9"/>
  <c r="DD161" i="9"/>
  <c r="DB159" i="9"/>
  <c r="CZ157" i="9"/>
  <c r="CX155" i="9"/>
  <c r="DC160" i="9"/>
  <c r="DA158" i="9"/>
  <c r="CY156" i="9"/>
  <c r="CK142" i="9"/>
  <c r="CJ141" i="9"/>
  <c r="CH139" i="9"/>
  <c r="CI140" i="9"/>
  <c r="CF137" i="9"/>
  <c r="CD135" i="9"/>
  <c r="CB133" i="9"/>
  <c r="CG138" i="9"/>
  <c r="CE136" i="9"/>
  <c r="CC134" i="9"/>
  <c r="BZ131" i="9"/>
  <c r="BX129" i="9"/>
  <c r="CA132" i="9"/>
  <c r="BY130" i="9"/>
  <c r="BW128" i="9"/>
  <c r="BV127" i="9"/>
  <c r="BR123" i="9"/>
  <c r="BO120" i="9"/>
  <c r="BN119" i="9"/>
  <c r="BK116" i="9"/>
  <c r="BJ115" i="9"/>
  <c r="BU126" i="9"/>
  <c r="BT125" i="9"/>
  <c r="BS124" i="9"/>
  <c r="BQ122" i="9"/>
  <c r="BP121" i="9"/>
  <c r="BM118" i="9"/>
  <c r="BL117" i="9"/>
  <c r="BI114" i="9"/>
  <c r="BH113" i="9"/>
  <c r="BE110" i="9"/>
  <c r="BB107" i="9"/>
  <c r="BA106" i="9"/>
  <c r="AX103" i="9"/>
  <c r="BG112" i="9"/>
  <c r="BF111" i="9"/>
  <c r="BD109" i="9"/>
  <c r="BC108" i="9"/>
  <c r="AZ105" i="9"/>
  <c r="AY104" i="9"/>
  <c r="AV101" i="9"/>
  <c r="AU100" i="9"/>
  <c r="AR97" i="9"/>
  <c r="AQ96" i="9"/>
  <c r="AN93" i="9"/>
  <c r="AM92" i="9"/>
  <c r="AJ89" i="9"/>
  <c r="AI88" i="9"/>
  <c r="AF85" i="9"/>
  <c r="AE84" i="9"/>
  <c r="AB81" i="9"/>
  <c r="AA80" i="9"/>
  <c r="X77" i="9"/>
  <c r="W76" i="9"/>
  <c r="T73" i="9"/>
  <c r="S72" i="9"/>
  <c r="AW102" i="9"/>
  <c r="AT99" i="9"/>
  <c r="AS98" i="9"/>
  <c r="AP95" i="9"/>
  <c r="AO94" i="9"/>
  <c r="AL91" i="9"/>
  <c r="AK90" i="9"/>
  <c r="AH87" i="9"/>
  <c r="AG86" i="9"/>
  <c r="AD83" i="9"/>
  <c r="AC82" i="9"/>
  <c r="Z79" i="9"/>
  <c r="Y78" i="9"/>
  <c r="V75" i="9"/>
  <c r="U74" i="9"/>
  <c r="R71" i="9"/>
  <c r="Q70" i="9"/>
  <c r="P69" i="9"/>
  <c r="O68" i="9"/>
  <c r="L65" i="9"/>
  <c r="K64" i="9"/>
  <c r="H61" i="9"/>
  <c r="G60" i="9"/>
  <c r="F60" i="9" s="1"/>
  <c r="N67" i="9"/>
  <c r="M66" i="9"/>
  <c r="J63" i="9"/>
  <c r="I62" i="9"/>
  <c r="E61" i="9"/>
  <c r="E61" i="8"/>
  <c r="J63" i="8"/>
  <c r="I62" i="8"/>
  <c r="H61" i="8"/>
  <c r="G60" i="8"/>
  <c r="F60" i="8" s="1"/>
  <c r="DI167" i="9" l="1"/>
  <c r="DG165" i="9"/>
  <c r="DE163" i="9"/>
  <c r="DC161" i="9"/>
  <c r="DH166" i="9"/>
  <c r="DF164" i="9"/>
  <c r="DD162" i="9"/>
  <c r="DB160" i="9"/>
  <c r="CZ158" i="9"/>
  <c r="CX156" i="9"/>
  <c r="DA159" i="9"/>
  <c r="CY157" i="9"/>
  <c r="CJ142" i="9"/>
  <c r="CH140" i="9"/>
  <c r="CI141" i="9"/>
  <c r="CG139" i="9"/>
  <c r="CF138" i="9"/>
  <c r="CD136" i="9"/>
  <c r="CB134" i="9"/>
  <c r="CE137" i="9"/>
  <c r="CC135" i="9"/>
  <c r="CA133" i="9"/>
  <c r="BZ132" i="9"/>
  <c r="BX130" i="9"/>
  <c r="BV128" i="9"/>
  <c r="BU127" i="9"/>
  <c r="BY131" i="9"/>
  <c r="BW129" i="9"/>
  <c r="BT126" i="9"/>
  <c r="BS125" i="9"/>
  <c r="BR124" i="9"/>
  <c r="BP122" i="9"/>
  <c r="BO121" i="9"/>
  <c r="BL118" i="9"/>
  <c r="BK117" i="9"/>
  <c r="BQ123" i="9"/>
  <c r="BN120" i="9"/>
  <c r="BM119" i="9"/>
  <c r="BJ116" i="9"/>
  <c r="BI115" i="9"/>
  <c r="BF112" i="9"/>
  <c r="BE111" i="9"/>
  <c r="BC109" i="9"/>
  <c r="BB108" i="9"/>
  <c r="AY105" i="9"/>
  <c r="AX104" i="9"/>
  <c r="BH114" i="9"/>
  <c r="BG113" i="9"/>
  <c r="BD110" i="9"/>
  <c r="BA107" i="9"/>
  <c r="AZ106" i="9"/>
  <c r="AW103" i="9"/>
  <c r="AV102" i="9"/>
  <c r="AS99" i="9"/>
  <c r="AR98" i="9"/>
  <c r="AO95" i="9"/>
  <c r="AN94" i="9"/>
  <c r="AK91" i="9"/>
  <c r="AJ90" i="9"/>
  <c r="AG87" i="9"/>
  <c r="AF86" i="9"/>
  <c r="AC83" i="9"/>
  <c r="AB82" i="9"/>
  <c r="Y79" i="9"/>
  <c r="X78" i="9"/>
  <c r="U75" i="9"/>
  <c r="T74" i="9"/>
  <c r="Q71" i="9"/>
  <c r="P70" i="9"/>
  <c r="AU101" i="9"/>
  <c r="AT100" i="9"/>
  <c r="AQ97" i="9"/>
  <c r="AP96" i="9"/>
  <c r="AM93" i="9"/>
  <c r="AL92" i="9"/>
  <c r="AI89" i="9"/>
  <c r="AH88" i="9"/>
  <c r="AE85" i="9"/>
  <c r="AD84" i="9"/>
  <c r="AA81" i="9"/>
  <c r="Z80" i="9"/>
  <c r="W77" i="9"/>
  <c r="V76" i="9"/>
  <c r="S73" i="9"/>
  <c r="R72" i="9"/>
  <c r="M67" i="9"/>
  <c r="L66" i="9"/>
  <c r="I63" i="9"/>
  <c r="H62" i="9"/>
  <c r="O69" i="9"/>
  <c r="N68" i="9"/>
  <c r="K65" i="9"/>
  <c r="J64" i="9"/>
  <c r="E62" i="9"/>
  <c r="G61" i="9"/>
  <c r="F61" i="9" s="1"/>
  <c r="J64" i="8"/>
  <c r="I63" i="8"/>
  <c r="H62" i="8"/>
  <c r="G61" i="8"/>
  <c r="F61" i="8" s="1"/>
  <c r="E62" i="8"/>
  <c r="DG166" i="9" l="1"/>
  <c r="DE164" i="9"/>
  <c r="DC162" i="9"/>
  <c r="DH167" i="9"/>
  <c r="DF165" i="9"/>
  <c r="DD163" i="9"/>
  <c r="DB161" i="9"/>
  <c r="CZ159" i="9"/>
  <c r="CX157" i="9"/>
  <c r="DA160" i="9"/>
  <c r="CY158" i="9"/>
  <c r="CI142" i="9"/>
  <c r="CH141" i="9"/>
  <c r="CF139" i="9"/>
  <c r="CG140" i="9"/>
  <c r="CD137" i="9"/>
  <c r="CB135" i="9"/>
  <c r="BZ133" i="9"/>
  <c r="CE138" i="9"/>
  <c r="CC136" i="9"/>
  <c r="CA134" i="9"/>
  <c r="BX131" i="9"/>
  <c r="BV129" i="9"/>
  <c r="BY132" i="9"/>
  <c r="BW130" i="9"/>
  <c r="BU128" i="9"/>
  <c r="BT127" i="9"/>
  <c r="BP123" i="9"/>
  <c r="BM120" i="9"/>
  <c r="BL119" i="9"/>
  <c r="BI116" i="9"/>
  <c r="BS126" i="9"/>
  <c r="BR125" i="9"/>
  <c r="BQ124" i="9"/>
  <c r="BO122" i="9"/>
  <c r="BN121" i="9"/>
  <c r="BK118" i="9"/>
  <c r="BJ117" i="9"/>
  <c r="BG114" i="9"/>
  <c r="BF113" i="9"/>
  <c r="BC110" i="9"/>
  <c r="AZ107" i="9"/>
  <c r="AY106" i="9"/>
  <c r="AV103" i="9"/>
  <c r="BH115" i="9"/>
  <c r="BE112" i="9"/>
  <c r="BD111" i="9"/>
  <c r="BB109" i="9"/>
  <c r="BA108" i="9"/>
  <c r="AX105" i="9"/>
  <c r="AW104" i="9"/>
  <c r="AT101" i="9"/>
  <c r="AS100" i="9"/>
  <c r="AP97" i="9"/>
  <c r="AO96" i="9"/>
  <c r="AL93" i="9"/>
  <c r="AK92" i="9"/>
  <c r="AH89" i="9"/>
  <c r="AG88" i="9"/>
  <c r="AD85" i="9"/>
  <c r="AC84" i="9"/>
  <c r="Z81" i="9"/>
  <c r="Y80" i="9"/>
  <c r="V77" i="9"/>
  <c r="U76" i="9"/>
  <c r="R73" i="9"/>
  <c r="Q72" i="9"/>
  <c r="AU102" i="9"/>
  <c r="AR99" i="9"/>
  <c r="AQ98" i="9"/>
  <c r="AN95" i="9"/>
  <c r="AM94" i="9"/>
  <c r="AJ91" i="9"/>
  <c r="AI90" i="9"/>
  <c r="AF87" i="9"/>
  <c r="AE86" i="9"/>
  <c r="AB83" i="9"/>
  <c r="AA82" i="9"/>
  <c r="X79" i="9"/>
  <c r="W78" i="9"/>
  <c r="T75" i="9"/>
  <c r="S74" i="9"/>
  <c r="P71" i="9"/>
  <c r="O70" i="9"/>
  <c r="N69" i="9"/>
  <c r="M68" i="9"/>
  <c r="J65" i="9"/>
  <c r="I64" i="9"/>
  <c r="E63" i="9"/>
  <c r="L67" i="9"/>
  <c r="K66" i="9"/>
  <c r="H63" i="9"/>
  <c r="G62" i="9"/>
  <c r="F62" i="9" s="1"/>
  <c r="E63" i="8"/>
  <c r="J65" i="8"/>
  <c r="I64" i="8"/>
  <c r="H63" i="8"/>
  <c r="G62" i="8"/>
  <c r="F62" i="8" s="1"/>
  <c r="DG167" i="9" l="1"/>
  <c r="DE165" i="9"/>
  <c r="DC163" i="9"/>
  <c r="DA161" i="9"/>
  <c r="DF166" i="9"/>
  <c r="DD164" i="9"/>
  <c r="DB162" i="9"/>
  <c r="CZ160" i="9"/>
  <c r="CX158" i="9"/>
  <c r="CY159" i="9"/>
  <c r="CH142" i="9"/>
  <c r="CF140" i="9"/>
  <c r="CG141" i="9"/>
  <c r="CE139" i="9"/>
  <c r="CD138" i="9"/>
  <c r="CB136" i="9"/>
  <c r="BZ134" i="9"/>
  <c r="CC137" i="9"/>
  <c r="CA135" i="9"/>
  <c r="BY133" i="9"/>
  <c r="BX132" i="9"/>
  <c r="BV130" i="9"/>
  <c r="BT128" i="9"/>
  <c r="BS127" i="9"/>
  <c r="BW131" i="9"/>
  <c r="BU129" i="9"/>
  <c r="BR126" i="9"/>
  <c r="BQ125" i="9"/>
  <c r="BP124" i="9"/>
  <c r="BN122" i="9"/>
  <c r="BM121" i="9"/>
  <c r="BJ118" i="9"/>
  <c r="BI117" i="9"/>
  <c r="BO123" i="9"/>
  <c r="BL120" i="9"/>
  <c r="BK119" i="9"/>
  <c r="BH116" i="9"/>
  <c r="BG115" i="9"/>
  <c r="BD112" i="9"/>
  <c r="BC111" i="9"/>
  <c r="BA109" i="9"/>
  <c r="AZ108" i="9"/>
  <c r="AW105" i="9"/>
  <c r="AV104" i="9"/>
  <c r="BF114" i="9"/>
  <c r="BE113" i="9"/>
  <c r="BB110" i="9"/>
  <c r="AY107" i="9"/>
  <c r="AX106" i="9"/>
  <c r="AU103" i="9"/>
  <c r="AT102" i="9"/>
  <c r="AQ99" i="9"/>
  <c r="AP98" i="9"/>
  <c r="AM95" i="9"/>
  <c r="AL94" i="9"/>
  <c r="AI91" i="9"/>
  <c r="AH90" i="9"/>
  <c r="AE87" i="9"/>
  <c r="AD86" i="9"/>
  <c r="AA83" i="9"/>
  <c r="Z82" i="9"/>
  <c r="W79" i="9"/>
  <c r="V78" i="9"/>
  <c r="S75" i="9"/>
  <c r="R74" i="9"/>
  <c r="O71" i="9"/>
  <c r="N70" i="9"/>
  <c r="AS101" i="9"/>
  <c r="AR100" i="9"/>
  <c r="AO97" i="9"/>
  <c r="AN96" i="9"/>
  <c r="AK93" i="9"/>
  <c r="AJ92" i="9"/>
  <c r="AG89" i="9"/>
  <c r="AF88" i="9"/>
  <c r="AC85" i="9"/>
  <c r="AB84" i="9"/>
  <c r="Y81" i="9"/>
  <c r="X80" i="9"/>
  <c r="U77" i="9"/>
  <c r="T76" i="9"/>
  <c r="Q73" i="9"/>
  <c r="P72" i="9"/>
  <c r="K67" i="9"/>
  <c r="J66" i="9"/>
  <c r="E64" i="9"/>
  <c r="G63" i="9"/>
  <c r="F63" i="9" s="1"/>
  <c r="M69" i="9"/>
  <c r="L68" i="9"/>
  <c r="I65" i="9"/>
  <c r="H64" i="9"/>
  <c r="I65" i="8"/>
  <c r="H64" i="8"/>
  <c r="G63" i="8"/>
  <c r="F63" i="8" s="1"/>
  <c r="J66" i="8"/>
  <c r="E64" i="8"/>
  <c r="DE166" i="9" l="1"/>
  <c r="DC164" i="9"/>
  <c r="DA162" i="9"/>
  <c r="DF167" i="9"/>
  <c r="DD165" i="9"/>
  <c r="DB163" i="9"/>
  <c r="CZ161" i="9"/>
  <c r="CX159" i="9"/>
  <c r="CY160" i="9"/>
  <c r="CG142" i="9"/>
  <c r="CF141" i="9"/>
  <c r="CD139" i="9"/>
  <c r="CE140" i="9"/>
  <c r="CB137" i="9"/>
  <c r="BZ135" i="9"/>
  <c r="BX133" i="9"/>
  <c r="CC138" i="9"/>
  <c r="CA136" i="9"/>
  <c r="BY134" i="9"/>
  <c r="BV131" i="9"/>
  <c r="BT129" i="9"/>
  <c r="BW132" i="9"/>
  <c r="BU130" i="9"/>
  <c r="BS128" i="9"/>
  <c r="BR127" i="9"/>
  <c r="BN123" i="9"/>
  <c r="BK120" i="9"/>
  <c r="BJ119" i="9"/>
  <c r="BG116" i="9"/>
  <c r="BQ126" i="9"/>
  <c r="BP125" i="9"/>
  <c r="BO124" i="9"/>
  <c r="BM122" i="9"/>
  <c r="BL121" i="9"/>
  <c r="BI118" i="9"/>
  <c r="BH117" i="9"/>
  <c r="BE114" i="9"/>
  <c r="BD113" i="9"/>
  <c r="BA110" i="9"/>
  <c r="AX107" i="9"/>
  <c r="AW106" i="9"/>
  <c r="AT103" i="9"/>
  <c r="BF115" i="9"/>
  <c r="BC112" i="9"/>
  <c r="BB111" i="9"/>
  <c r="AZ109" i="9"/>
  <c r="AY108" i="9"/>
  <c r="AV105" i="9"/>
  <c r="AU104" i="9"/>
  <c r="AR101" i="9"/>
  <c r="AQ100" i="9"/>
  <c r="AN97" i="9"/>
  <c r="AM96" i="9"/>
  <c r="AJ93" i="9"/>
  <c r="AI92" i="9"/>
  <c r="AF89" i="9"/>
  <c r="AE88" i="9"/>
  <c r="AB85" i="9"/>
  <c r="AA84" i="9"/>
  <c r="X81" i="9"/>
  <c r="W80" i="9"/>
  <c r="T77" i="9"/>
  <c r="S76" i="9"/>
  <c r="P73" i="9"/>
  <c r="O72" i="9"/>
  <c r="AS102" i="9"/>
  <c r="AP99" i="9"/>
  <c r="AO98" i="9"/>
  <c r="AL95" i="9"/>
  <c r="AK94" i="9"/>
  <c r="AH91" i="9"/>
  <c r="AG90" i="9"/>
  <c r="AD87" i="9"/>
  <c r="AC86" i="9"/>
  <c r="Z83" i="9"/>
  <c r="Y82" i="9"/>
  <c r="V79" i="9"/>
  <c r="U78" i="9"/>
  <c r="R75" i="9"/>
  <c r="Q74" i="9"/>
  <c r="N71" i="9"/>
  <c r="M70" i="9"/>
  <c r="L69" i="9"/>
  <c r="K68" i="9"/>
  <c r="H65" i="9"/>
  <c r="G64" i="9"/>
  <c r="F64" i="9" s="1"/>
  <c r="J67" i="9"/>
  <c r="I66" i="9"/>
  <c r="E65" i="9"/>
  <c r="I66" i="8"/>
  <c r="E65" i="8"/>
  <c r="J67" i="8"/>
  <c r="H65" i="8"/>
  <c r="G64" i="8"/>
  <c r="F64" i="8" s="1"/>
  <c r="DE167" i="9" l="1"/>
  <c r="DC165" i="9"/>
  <c r="DA163" i="9"/>
  <c r="CY161" i="9"/>
  <c r="DD166" i="9"/>
  <c r="DB164" i="9"/>
  <c r="CZ162" i="9"/>
  <c r="CX160" i="9"/>
  <c r="CF142" i="9"/>
  <c r="CD140" i="9"/>
  <c r="CE141" i="9"/>
  <c r="CC139" i="9"/>
  <c r="CB138" i="9"/>
  <c r="BZ136" i="9"/>
  <c r="BX134" i="9"/>
  <c r="CA137" i="9"/>
  <c r="BY135" i="9"/>
  <c r="BW133" i="9"/>
  <c r="BV132" i="9"/>
  <c r="BT130" i="9"/>
  <c r="BR128" i="9"/>
  <c r="BQ127" i="9"/>
  <c r="BU131" i="9"/>
  <c r="BS129" i="9"/>
  <c r="BP126" i="9"/>
  <c r="BO125" i="9"/>
  <c r="BN124" i="9"/>
  <c r="BL122" i="9"/>
  <c r="BK121" i="9"/>
  <c r="BH118" i="9"/>
  <c r="BG117" i="9"/>
  <c r="BM123" i="9"/>
  <c r="BJ120" i="9"/>
  <c r="BI119" i="9"/>
  <c r="BF116" i="9"/>
  <c r="BE115" i="9"/>
  <c r="BB112" i="9"/>
  <c r="BA111" i="9"/>
  <c r="AY109" i="9"/>
  <c r="AX108" i="9"/>
  <c r="AU105" i="9"/>
  <c r="AT104" i="9"/>
  <c r="BD114" i="9"/>
  <c r="BC113" i="9"/>
  <c r="AZ110" i="9"/>
  <c r="AW107" i="9"/>
  <c r="AV106" i="9"/>
  <c r="AS103" i="9"/>
  <c r="AR102" i="9"/>
  <c r="AO99" i="9"/>
  <c r="AN98" i="9"/>
  <c r="AK95" i="9"/>
  <c r="AJ94" i="9"/>
  <c r="AG91" i="9"/>
  <c r="AF90" i="9"/>
  <c r="AC87" i="9"/>
  <c r="AB86" i="9"/>
  <c r="Y83" i="9"/>
  <c r="X82" i="9"/>
  <c r="U79" i="9"/>
  <c r="T78" i="9"/>
  <c r="Q75" i="9"/>
  <c r="P74" i="9"/>
  <c r="M71" i="9"/>
  <c r="L70" i="9"/>
  <c r="AQ101" i="9"/>
  <c r="AP100" i="9"/>
  <c r="AM97" i="9"/>
  <c r="AL96" i="9"/>
  <c r="AI93" i="9"/>
  <c r="AH92" i="9"/>
  <c r="AE89" i="9"/>
  <c r="AD88" i="9"/>
  <c r="AA85" i="9"/>
  <c r="Z84" i="9"/>
  <c r="W81" i="9"/>
  <c r="V80" i="9"/>
  <c r="S77" i="9"/>
  <c r="R76" i="9"/>
  <c r="O73" i="9"/>
  <c r="N72" i="9"/>
  <c r="I67" i="9"/>
  <c r="H66" i="9"/>
  <c r="K69" i="9"/>
  <c r="J68" i="9"/>
  <c r="E66" i="9"/>
  <c r="G65" i="9"/>
  <c r="F65" i="9" s="1"/>
  <c r="I67" i="8"/>
  <c r="E66" i="8"/>
  <c r="G65" i="8"/>
  <c r="F65" i="8" s="1"/>
  <c r="J68" i="8"/>
  <c r="H66" i="8"/>
  <c r="DC166" i="9" l="1"/>
  <c r="DA164" i="9"/>
  <c r="CY162" i="9"/>
  <c r="DD167" i="9"/>
  <c r="DB165" i="9"/>
  <c r="CZ163" i="9"/>
  <c r="CX161" i="9"/>
  <c r="CE142" i="9"/>
  <c r="CD141" i="9"/>
  <c r="CB139" i="9"/>
  <c r="CC140" i="9"/>
  <c r="BZ137" i="9"/>
  <c r="BX135" i="9"/>
  <c r="BV133" i="9"/>
  <c r="CA138" i="9"/>
  <c r="BY136" i="9"/>
  <c r="BW134" i="9"/>
  <c r="BT131" i="9"/>
  <c r="BR129" i="9"/>
  <c r="BU132" i="9"/>
  <c r="BS130" i="9"/>
  <c r="BQ128" i="9"/>
  <c r="BP127" i="9"/>
  <c r="BL123" i="9"/>
  <c r="BI120" i="9"/>
  <c r="BH119" i="9"/>
  <c r="BE116" i="9"/>
  <c r="BO126" i="9"/>
  <c r="BN125" i="9"/>
  <c r="BM124" i="9"/>
  <c r="BK122" i="9"/>
  <c r="BJ121" i="9"/>
  <c r="BG118" i="9"/>
  <c r="BF117" i="9"/>
  <c r="BC114" i="9"/>
  <c r="BB113" i="9"/>
  <c r="AY110" i="9"/>
  <c r="AV107" i="9"/>
  <c r="AU106" i="9"/>
  <c r="AR103" i="9"/>
  <c r="BD115" i="9"/>
  <c r="BA112" i="9"/>
  <c r="AZ111" i="9"/>
  <c r="AX109" i="9"/>
  <c r="AW108" i="9"/>
  <c r="AT105" i="9"/>
  <c r="AS104" i="9"/>
  <c r="AP101" i="9"/>
  <c r="AO100" i="9"/>
  <c r="AL97" i="9"/>
  <c r="AK96" i="9"/>
  <c r="AH93" i="9"/>
  <c r="AG92" i="9"/>
  <c r="AD89" i="9"/>
  <c r="AC88" i="9"/>
  <c r="Z85" i="9"/>
  <c r="Y84" i="9"/>
  <c r="V81" i="9"/>
  <c r="U80" i="9"/>
  <c r="R77" i="9"/>
  <c r="Q76" i="9"/>
  <c r="N73" i="9"/>
  <c r="M72" i="9"/>
  <c r="AQ102" i="9"/>
  <c r="AN99" i="9"/>
  <c r="AM98" i="9"/>
  <c r="AJ95" i="9"/>
  <c r="AI94" i="9"/>
  <c r="AF91" i="9"/>
  <c r="AE90" i="9"/>
  <c r="AB87" i="9"/>
  <c r="AA86" i="9"/>
  <c r="X83" i="9"/>
  <c r="W82" i="9"/>
  <c r="T79" i="9"/>
  <c r="S78" i="9"/>
  <c r="P75" i="9"/>
  <c r="O74" i="9"/>
  <c r="L71" i="9"/>
  <c r="K70" i="9"/>
  <c r="J69" i="9"/>
  <c r="I68" i="9"/>
  <c r="E67" i="9"/>
  <c r="H67" i="9"/>
  <c r="G66" i="9"/>
  <c r="F66" i="9" s="1"/>
  <c r="I68" i="8"/>
  <c r="E67" i="8"/>
  <c r="G66" i="8"/>
  <c r="F66" i="8" s="1"/>
  <c r="J69" i="8"/>
  <c r="H67" i="8"/>
  <c r="DC167" i="9" l="1"/>
  <c r="DA165" i="9"/>
  <c r="CY163" i="9"/>
  <c r="DB166" i="9"/>
  <c r="CZ164" i="9"/>
  <c r="CX162" i="9"/>
  <c r="CD142" i="9"/>
  <c r="CB140" i="9"/>
  <c r="CC141" i="9"/>
  <c r="CA139" i="9"/>
  <c r="BZ138" i="9"/>
  <c r="BX136" i="9"/>
  <c r="BV134" i="9"/>
  <c r="BY137" i="9"/>
  <c r="BW135" i="9"/>
  <c r="BU133" i="9"/>
  <c r="BT132" i="9"/>
  <c r="BR130" i="9"/>
  <c r="BP128" i="9"/>
  <c r="BO127" i="9"/>
  <c r="BS131" i="9"/>
  <c r="BQ129" i="9"/>
  <c r="BN126" i="9"/>
  <c r="BM125" i="9"/>
  <c r="BL124" i="9"/>
  <c r="BJ122" i="9"/>
  <c r="BI121" i="9"/>
  <c r="BF118" i="9"/>
  <c r="BE117" i="9"/>
  <c r="BK123" i="9"/>
  <c r="BH120" i="9"/>
  <c r="BG119" i="9"/>
  <c r="BD116" i="9"/>
  <c r="BC115" i="9"/>
  <c r="AZ112" i="9"/>
  <c r="AY111" i="9"/>
  <c r="AW109" i="9"/>
  <c r="AV108" i="9"/>
  <c r="AS105" i="9"/>
  <c r="AR104" i="9"/>
  <c r="BB114" i="9"/>
  <c r="BA113" i="9"/>
  <c r="AX110" i="9"/>
  <c r="AU107" i="9"/>
  <c r="AT106" i="9"/>
  <c r="AQ103" i="9"/>
  <c r="AP102" i="9"/>
  <c r="AM99" i="9"/>
  <c r="AL98" i="9"/>
  <c r="AI95" i="9"/>
  <c r="AH94" i="9"/>
  <c r="AE91" i="9"/>
  <c r="AD90" i="9"/>
  <c r="AA87" i="9"/>
  <c r="Z86" i="9"/>
  <c r="W83" i="9"/>
  <c r="V82" i="9"/>
  <c r="S79" i="9"/>
  <c r="R78" i="9"/>
  <c r="O75" i="9"/>
  <c r="N74" i="9"/>
  <c r="K71" i="9"/>
  <c r="J70" i="9"/>
  <c r="AO101" i="9"/>
  <c r="AN100" i="9"/>
  <c r="AK97" i="9"/>
  <c r="AJ96" i="9"/>
  <c r="AG93" i="9"/>
  <c r="AF92" i="9"/>
  <c r="AC89" i="9"/>
  <c r="AB88" i="9"/>
  <c r="Y85" i="9"/>
  <c r="X84" i="9"/>
  <c r="U81" i="9"/>
  <c r="T80" i="9"/>
  <c r="Q77" i="9"/>
  <c r="P76" i="9"/>
  <c r="M73" i="9"/>
  <c r="L72" i="9"/>
  <c r="E68" i="9"/>
  <c r="G67" i="9"/>
  <c r="F67" i="9" s="1"/>
  <c r="I69" i="9"/>
  <c r="H68" i="9"/>
  <c r="I69" i="8"/>
  <c r="E68" i="8"/>
  <c r="G67" i="8"/>
  <c r="F67" i="8" s="1"/>
  <c r="J70" i="8"/>
  <c r="H68" i="8"/>
  <c r="DA166" i="9" l="1"/>
  <c r="CY164" i="9"/>
  <c r="DB167" i="9"/>
  <c r="CZ165" i="9"/>
  <c r="CX163" i="9"/>
  <c r="CC142" i="9"/>
  <c r="CB141" i="9"/>
  <c r="BZ139" i="9"/>
  <c r="CA140" i="9"/>
  <c r="BX137" i="9"/>
  <c r="BV135" i="9"/>
  <c r="BT133" i="9"/>
  <c r="BY138" i="9"/>
  <c r="BW136" i="9"/>
  <c r="BU134" i="9"/>
  <c r="BR131" i="9"/>
  <c r="BP129" i="9"/>
  <c r="BS132" i="9"/>
  <c r="BQ130" i="9"/>
  <c r="BO128" i="9"/>
  <c r="BN127" i="9"/>
  <c r="BJ123" i="9"/>
  <c r="BG120" i="9"/>
  <c r="BF119" i="9"/>
  <c r="BC116" i="9"/>
  <c r="BM126" i="9"/>
  <c r="BL125" i="9"/>
  <c r="BK124" i="9"/>
  <c r="BI122" i="9"/>
  <c r="BH121" i="9"/>
  <c r="BE118" i="9"/>
  <c r="BD117" i="9"/>
  <c r="BA114" i="9"/>
  <c r="AZ113" i="9"/>
  <c r="AW110" i="9"/>
  <c r="AT107" i="9"/>
  <c r="AS106" i="9"/>
  <c r="AP103" i="9"/>
  <c r="BB115" i="9"/>
  <c r="AY112" i="9"/>
  <c r="AX111" i="9"/>
  <c r="AV109" i="9"/>
  <c r="AU108" i="9"/>
  <c r="AR105" i="9"/>
  <c r="AQ104" i="9"/>
  <c r="AN101" i="9"/>
  <c r="AM100" i="9"/>
  <c r="AJ97" i="9"/>
  <c r="AI96" i="9"/>
  <c r="AF93" i="9"/>
  <c r="AE92" i="9"/>
  <c r="AB89" i="9"/>
  <c r="AA88" i="9"/>
  <c r="X85" i="9"/>
  <c r="W84" i="9"/>
  <c r="T81" i="9"/>
  <c r="S80" i="9"/>
  <c r="P77" i="9"/>
  <c r="O76" i="9"/>
  <c r="L73" i="9"/>
  <c r="K72" i="9"/>
  <c r="AO102" i="9"/>
  <c r="AL99" i="9"/>
  <c r="AK98" i="9"/>
  <c r="AH95" i="9"/>
  <c r="AG94" i="9"/>
  <c r="AD91" i="9"/>
  <c r="AC90" i="9"/>
  <c r="Z87" i="9"/>
  <c r="Y86" i="9"/>
  <c r="V83" i="9"/>
  <c r="U82" i="9"/>
  <c r="R79" i="9"/>
  <c r="Q78" i="9"/>
  <c r="N75" i="9"/>
  <c r="M74" i="9"/>
  <c r="J71" i="9"/>
  <c r="I70" i="9"/>
  <c r="H69" i="9"/>
  <c r="G68" i="9"/>
  <c r="F68" i="9" s="1"/>
  <c r="E69" i="9"/>
  <c r="I70" i="8"/>
  <c r="E69" i="8"/>
  <c r="G68" i="8"/>
  <c r="F68" i="8" s="1"/>
  <c r="J71" i="8"/>
  <c r="H69" i="8"/>
  <c r="DA167" i="9" l="1"/>
  <c r="CY165" i="9"/>
  <c r="CZ166" i="9"/>
  <c r="CX164" i="9"/>
  <c r="CB142" i="9"/>
  <c r="BZ140" i="9"/>
  <c r="CA141" i="9"/>
  <c r="BY139" i="9"/>
  <c r="BX138" i="9"/>
  <c r="BV136" i="9"/>
  <c r="BT134" i="9"/>
  <c r="BW137" i="9"/>
  <c r="BU135" i="9"/>
  <c r="BS133" i="9"/>
  <c r="BR132" i="9"/>
  <c r="BP130" i="9"/>
  <c r="BN128" i="9"/>
  <c r="BM127" i="9"/>
  <c r="BQ131" i="9"/>
  <c r="BO129" i="9"/>
  <c r="BL126" i="9"/>
  <c r="BK125" i="9"/>
  <c r="BJ124" i="9"/>
  <c r="BH122" i="9"/>
  <c r="BG121" i="9"/>
  <c r="BD118" i="9"/>
  <c r="BC117" i="9"/>
  <c r="BI123" i="9"/>
  <c r="BF120" i="9"/>
  <c r="BE119" i="9"/>
  <c r="BB116" i="9"/>
  <c r="BA115" i="9"/>
  <c r="AX112" i="9"/>
  <c r="AW111" i="9"/>
  <c r="AU109" i="9"/>
  <c r="AT108" i="9"/>
  <c r="AQ105" i="9"/>
  <c r="AP104" i="9"/>
  <c r="AZ114" i="9"/>
  <c r="AY113" i="9"/>
  <c r="AV110" i="9"/>
  <c r="AS107" i="9"/>
  <c r="AR106" i="9"/>
  <c r="AO103" i="9"/>
  <c r="AN102" i="9"/>
  <c r="AK99" i="9"/>
  <c r="AJ98" i="9"/>
  <c r="AG95" i="9"/>
  <c r="AF94" i="9"/>
  <c r="AC91" i="9"/>
  <c r="AB90" i="9"/>
  <c r="Y87" i="9"/>
  <c r="X86" i="9"/>
  <c r="U83" i="9"/>
  <c r="T82" i="9"/>
  <c r="Q79" i="9"/>
  <c r="P78" i="9"/>
  <c r="M75" i="9"/>
  <c r="L74" i="9"/>
  <c r="I71" i="9"/>
  <c r="H70" i="9"/>
  <c r="AM101" i="9"/>
  <c r="AL100" i="9"/>
  <c r="AI97" i="9"/>
  <c r="AH96" i="9"/>
  <c r="AE93" i="9"/>
  <c r="AD92" i="9"/>
  <c r="AA89" i="9"/>
  <c r="Z88" i="9"/>
  <c r="W85" i="9"/>
  <c r="V84" i="9"/>
  <c r="S81" i="9"/>
  <c r="R80" i="9"/>
  <c r="O77" i="9"/>
  <c r="N76" i="9"/>
  <c r="K73" i="9"/>
  <c r="J72" i="9"/>
  <c r="E70" i="9"/>
  <c r="G69" i="9"/>
  <c r="F69" i="9" s="1"/>
  <c r="I71" i="8"/>
  <c r="E70" i="8"/>
  <c r="G69" i="8"/>
  <c r="F69" i="8" s="1"/>
  <c r="J72" i="8"/>
  <c r="H70" i="8"/>
  <c r="CY166" i="9" l="1"/>
  <c r="CZ167" i="9"/>
  <c r="CX165" i="9"/>
  <c r="CA142" i="9"/>
  <c r="BZ141" i="9"/>
  <c r="BX139" i="9"/>
  <c r="BY140" i="9"/>
  <c r="BV137" i="9"/>
  <c r="BT135" i="9"/>
  <c r="BR133" i="9"/>
  <c r="BW138" i="9"/>
  <c r="BU136" i="9"/>
  <c r="BS134" i="9"/>
  <c r="BP131" i="9"/>
  <c r="BN129" i="9"/>
  <c r="BQ132" i="9"/>
  <c r="BO130" i="9"/>
  <c r="BM128" i="9"/>
  <c r="BL127" i="9"/>
  <c r="BH123" i="9"/>
  <c r="BE120" i="9"/>
  <c r="BD119" i="9"/>
  <c r="BA116" i="9"/>
  <c r="BK126" i="9"/>
  <c r="BJ125" i="9"/>
  <c r="BI124" i="9"/>
  <c r="BG122" i="9"/>
  <c r="BF121" i="9"/>
  <c r="BC118" i="9"/>
  <c r="BB117" i="9"/>
  <c r="AY114" i="9"/>
  <c r="AX113" i="9"/>
  <c r="AU110" i="9"/>
  <c r="AR107" i="9"/>
  <c r="AQ106" i="9"/>
  <c r="AN103" i="9"/>
  <c r="AZ115" i="9"/>
  <c r="AW112" i="9"/>
  <c r="AV111" i="9"/>
  <c r="AT109" i="9"/>
  <c r="AS108" i="9"/>
  <c r="AP105" i="9"/>
  <c r="AO104" i="9"/>
  <c r="AL101" i="9"/>
  <c r="AK100" i="9"/>
  <c r="AH97" i="9"/>
  <c r="AG96" i="9"/>
  <c r="AD93" i="9"/>
  <c r="AC92" i="9"/>
  <c r="Z89" i="9"/>
  <c r="Y88" i="9"/>
  <c r="V85" i="9"/>
  <c r="U84" i="9"/>
  <c r="R81" i="9"/>
  <c r="Q80" i="9"/>
  <c r="N77" i="9"/>
  <c r="M76" i="9"/>
  <c r="J73" i="9"/>
  <c r="I72" i="9"/>
  <c r="E71" i="9"/>
  <c r="AM102" i="9"/>
  <c r="AJ99" i="9"/>
  <c r="AI98" i="9"/>
  <c r="AF95" i="9"/>
  <c r="AE94" i="9"/>
  <c r="AB91" i="9"/>
  <c r="AA90" i="9"/>
  <c r="X87" i="9"/>
  <c r="W86" i="9"/>
  <c r="T83" i="9"/>
  <c r="S82" i="9"/>
  <c r="P79" i="9"/>
  <c r="O78" i="9"/>
  <c r="L75" i="9"/>
  <c r="K74" i="9"/>
  <c r="H71" i="9"/>
  <c r="G70" i="9"/>
  <c r="F70" i="9" s="1"/>
  <c r="I72" i="8"/>
  <c r="E71" i="8"/>
  <c r="G70" i="8"/>
  <c r="F70" i="8" s="1"/>
  <c r="J73" i="8"/>
  <c r="H71" i="8"/>
  <c r="CY167" i="9" l="1"/>
  <c r="CX166" i="9"/>
  <c r="BZ142" i="9"/>
  <c r="BX140" i="9"/>
  <c r="BY141" i="9"/>
  <c r="BW139" i="9"/>
  <c r="BV138" i="9"/>
  <c r="BT136" i="9"/>
  <c r="BR134" i="9"/>
  <c r="BU137" i="9"/>
  <c r="BS135" i="9"/>
  <c r="BQ133" i="9"/>
  <c r="BP132" i="9"/>
  <c r="BN130" i="9"/>
  <c r="BL128" i="9"/>
  <c r="BK127" i="9"/>
  <c r="BO131" i="9"/>
  <c r="BM129" i="9"/>
  <c r="BJ126" i="9"/>
  <c r="BI125" i="9"/>
  <c r="BH124" i="9"/>
  <c r="BF122" i="9"/>
  <c r="BE121" i="9"/>
  <c r="BB118" i="9"/>
  <c r="BA117" i="9"/>
  <c r="BG123" i="9"/>
  <c r="BD120" i="9"/>
  <c r="BC119" i="9"/>
  <c r="AZ116" i="9"/>
  <c r="AY115" i="9"/>
  <c r="AV112" i="9"/>
  <c r="AU111" i="9"/>
  <c r="AS109" i="9"/>
  <c r="AR108" i="9"/>
  <c r="AO105" i="9"/>
  <c r="AN104" i="9"/>
  <c r="AX114" i="9"/>
  <c r="AW113" i="9"/>
  <c r="AT110" i="9"/>
  <c r="AQ107" i="9"/>
  <c r="AP106" i="9"/>
  <c r="AM103" i="9"/>
  <c r="AL102" i="9"/>
  <c r="AI99" i="9"/>
  <c r="AH98" i="9"/>
  <c r="AE95" i="9"/>
  <c r="AD94" i="9"/>
  <c r="AA91" i="9"/>
  <c r="Z90" i="9"/>
  <c r="W87" i="9"/>
  <c r="V86" i="9"/>
  <c r="S83" i="9"/>
  <c r="R82" i="9"/>
  <c r="O79" i="9"/>
  <c r="N78" i="9"/>
  <c r="K75" i="9"/>
  <c r="J74" i="9"/>
  <c r="E72" i="9"/>
  <c r="G71" i="9"/>
  <c r="F71" i="9" s="1"/>
  <c r="AK101" i="9"/>
  <c r="AJ100" i="9"/>
  <c r="AG97" i="9"/>
  <c r="AF96" i="9"/>
  <c r="AC93" i="9"/>
  <c r="AB92" i="9"/>
  <c r="Y89" i="9"/>
  <c r="X88" i="9"/>
  <c r="U85" i="9"/>
  <c r="T84" i="9"/>
  <c r="Q81" i="9"/>
  <c r="P80" i="9"/>
  <c r="M77" i="9"/>
  <c r="L76" i="9"/>
  <c r="I73" i="9"/>
  <c r="H72" i="9"/>
  <c r="I73" i="8"/>
  <c r="E72" i="8"/>
  <c r="G71" i="8"/>
  <c r="F71" i="8" s="1"/>
  <c r="J74" i="8"/>
  <c r="H72" i="8"/>
  <c r="CX167" i="9" l="1"/>
  <c r="BX141" i="9"/>
  <c r="BV139" i="9"/>
  <c r="BY142" i="9"/>
  <c r="BW140" i="9"/>
  <c r="BT137" i="9"/>
  <c r="BR135" i="9"/>
  <c r="BP133" i="9"/>
  <c r="BU138" i="9"/>
  <c r="BS136" i="9"/>
  <c r="BQ134" i="9"/>
  <c r="BN131" i="9"/>
  <c r="BL129" i="9"/>
  <c r="BO132" i="9"/>
  <c r="BM130" i="9"/>
  <c r="BK128" i="9"/>
  <c r="BJ127" i="9"/>
  <c r="BF123" i="9"/>
  <c r="BC120" i="9"/>
  <c r="BB119" i="9"/>
  <c r="AY116" i="9"/>
  <c r="BI126" i="9"/>
  <c r="BH125" i="9"/>
  <c r="BG124" i="9"/>
  <c r="BE122" i="9"/>
  <c r="BD121" i="9"/>
  <c r="BA118" i="9"/>
  <c r="AZ117" i="9"/>
  <c r="AW114" i="9"/>
  <c r="AV113" i="9"/>
  <c r="AS110" i="9"/>
  <c r="AP107" i="9"/>
  <c r="AO106" i="9"/>
  <c r="AL103" i="9"/>
  <c r="AX115" i="9"/>
  <c r="AU112" i="9"/>
  <c r="AT111" i="9"/>
  <c r="AR109" i="9"/>
  <c r="AQ108" i="9"/>
  <c r="AN105" i="9"/>
  <c r="AM104" i="9"/>
  <c r="AJ101" i="9"/>
  <c r="AI100" i="9"/>
  <c r="AF97" i="9"/>
  <c r="AE96" i="9"/>
  <c r="AB93" i="9"/>
  <c r="AA92" i="9"/>
  <c r="X89" i="9"/>
  <c r="W88" i="9"/>
  <c r="T85" i="9"/>
  <c r="S84" i="9"/>
  <c r="P81" i="9"/>
  <c r="O80" i="9"/>
  <c r="L77" i="9"/>
  <c r="K76" i="9"/>
  <c r="H73" i="9"/>
  <c r="G72" i="9"/>
  <c r="F72" i="9" s="1"/>
  <c r="AK102" i="9"/>
  <c r="AH99" i="9"/>
  <c r="AG98" i="9"/>
  <c r="AD95" i="9"/>
  <c r="AC94" i="9"/>
  <c r="Z91" i="9"/>
  <c r="Y90" i="9"/>
  <c r="V87" i="9"/>
  <c r="U86" i="9"/>
  <c r="R83" i="9"/>
  <c r="Q82" i="9"/>
  <c r="N79" i="9"/>
  <c r="M78" i="9"/>
  <c r="J75" i="9"/>
  <c r="I74" i="9"/>
  <c r="E73" i="9"/>
  <c r="I74" i="8"/>
  <c r="E73" i="8"/>
  <c r="G72" i="8"/>
  <c r="F72" i="8" s="1"/>
  <c r="J75" i="8"/>
  <c r="H73" i="8"/>
  <c r="BX142" i="9" l="1"/>
  <c r="BV140" i="9"/>
  <c r="BW141" i="9"/>
  <c r="BU139" i="9"/>
  <c r="BT138" i="9"/>
  <c r="BR136" i="9"/>
  <c r="BP134" i="9"/>
  <c r="BS137" i="9"/>
  <c r="BQ135" i="9"/>
  <c r="BO133" i="9"/>
  <c r="BN132" i="9"/>
  <c r="BL130" i="9"/>
  <c r="BJ128" i="9"/>
  <c r="BI127" i="9"/>
  <c r="BM131" i="9"/>
  <c r="BK129" i="9"/>
  <c r="BH126" i="9"/>
  <c r="BG125" i="9"/>
  <c r="BF124" i="9"/>
  <c r="BD122" i="9"/>
  <c r="BC121" i="9"/>
  <c r="AZ118" i="9"/>
  <c r="AY117" i="9"/>
  <c r="BE123" i="9"/>
  <c r="BB120" i="9"/>
  <c r="BA119" i="9"/>
  <c r="AX116" i="9"/>
  <c r="AW115" i="9"/>
  <c r="AT112" i="9"/>
  <c r="AS111" i="9"/>
  <c r="AQ109" i="9"/>
  <c r="AP108" i="9"/>
  <c r="AM105" i="9"/>
  <c r="AL104" i="9"/>
  <c r="AV114" i="9"/>
  <c r="AU113" i="9"/>
  <c r="AR110" i="9"/>
  <c r="AO107" i="9"/>
  <c r="AN106" i="9"/>
  <c r="AK103" i="9"/>
  <c r="AJ102" i="9"/>
  <c r="AG99" i="9"/>
  <c r="AF98" i="9"/>
  <c r="AC95" i="9"/>
  <c r="AB94" i="9"/>
  <c r="Y91" i="9"/>
  <c r="X90" i="9"/>
  <c r="U87" i="9"/>
  <c r="T86" i="9"/>
  <c r="Q83" i="9"/>
  <c r="P82" i="9"/>
  <c r="M79" i="9"/>
  <c r="L78" i="9"/>
  <c r="I75" i="9"/>
  <c r="H74" i="9"/>
  <c r="AI101" i="9"/>
  <c r="AH100" i="9"/>
  <c r="AE97" i="9"/>
  <c r="AD96" i="9"/>
  <c r="AA93" i="9"/>
  <c r="Z92" i="9"/>
  <c r="W89" i="9"/>
  <c r="V88" i="9"/>
  <c r="S85" i="9"/>
  <c r="R84" i="9"/>
  <c r="O81" i="9"/>
  <c r="N80" i="9"/>
  <c r="K77" i="9"/>
  <c r="J76" i="9"/>
  <c r="E74" i="9"/>
  <c r="G73" i="9"/>
  <c r="F73" i="9" s="1"/>
  <c r="I75" i="8"/>
  <c r="E74" i="8"/>
  <c r="G73" i="8"/>
  <c r="F73" i="8" s="1"/>
  <c r="J76" i="8"/>
  <c r="H74" i="8"/>
  <c r="BW142" i="9" l="1"/>
  <c r="BV141" i="9"/>
  <c r="BT139" i="9"/>
  <c r="BU140" i="9"/>
  <c r="BR137" i="9"/>
  <c r="BP135" i="9"/>
  <c r="BN133" i="9"/>
  <c r="BS138" i="9"/>
  <c r="BQ136" i="9"/>
  <c r="BO134" i="9"/>
  <c r="BL131" i="9"/>
  <c r="BJ129" i="9"/>
  <c r="BM132" i="9"/>
  <c r="BK130" i="9"/>
  <c r="BI128" i="9"/>
  <c r="BH127" i="9"/>
  <c r="BD123" i="9"/>
  <c r="BA120" i="9"/>
  <c r="AZ119" i="9"/>
  <c r="AW116" i="9"/>
  <c r="BG126" i="9"/>
  <c r="BF125" i="9"/>
  <c r="BE124" i="9"/>
  <c r="BC122" i="9"/>
  <c r="BB121" i="9"/>
  <c r="AY118" i="9"/>
  <c r="AX117" i="9"/>
  <c r="AU114" i="9"/>
  <c r="AT113" i="9"/>
  <c r="AQ110" i="9"/>
  <c r="AN107" i="9"/>
  <c r="AM106" i="9"/>
  <c r="AJ103" i="9"/>
  <c r="AV115" i="9"/>
  <c r="AS112" i="9"/>
  <c r="AR111" i="9"/>
  <c r="AP109" i="9"/>
  <c r="AO108" i="9"/>
  <c r="AL105" i="9"/>
  <c r="AK104" i="9"/>
  <c r="AH101" i="9"/>
  <c r="AG100" i="9"/>
  <c r="AD97" i="9"/>
  <c r="AC96" i="9"/>
  <c r="Z93" i="9"/>
  <c r="Y92" i="9"/>
  <c r="V89" i="9"/>
  <c r="U88" i="9"/>
  <c r="R85" i="9"/>
  <c r="Q84" i="9"/>
  <c r="N81" i="9"/>
  <c r="M80" i="9"/>
  <c r="J77" i="9"/>
  <c r="I76" i="9"/>
  <c r="E75" i="9"/>
  <c r="AI102" i="9"/>
  <c r="AF99" i="9"/>
  <c r="AE98" i="9"/>
  <c r="AB95" i="9"/>
  <c r="AA94" i="9"/>
  <c r="X91" i="9"/>
  <c r="W90" i="9"/>
  <c r="T87" i="9"/>
  <c r="S86" i="9"/>
  <c r="P83" i="9"/>
  <c r="O82" i="9"/>
  <c r="L79" i="9"/>
  <c r="K78" i="9"/>
  <c r="H75" i="9"/>
  <c r="G74" i="9"/>
  <c r="F74" i="9" s="1"/>
  <c r="I76" i="8"/>
  <c r="E75" i="8"/>
  <c r="G74" i="8"/>
  <c r="F74" i="8" s="1"/>
  <c r="J77" i="8"/>
  <c r="H75" i="8"/>
  <c r="BV142" i="9" l="1"/>
  <c r="BT140" i="9"/>
  <c r="BU141" i="9"/>
  <c r="BS139" i="9"/>
  <c r="BR138" i="9"/>
  <c r="BP136" i="9"/>
  <c r="BN134" i="9"/>
  <c r="BQ137" i="9"/>
  <c r="BO135" i="9"/>
  <c r="BM133" i="9"/>
  <c r="BL132" i="9"/>
  <c r="BJ130" i="9"/>
  <c r="BH128" i="9"/>
  <c r="BG127" i="9"/>
  <c r="BK131" i="9"/>
  <c r="BI129" i="9"/>
  <c r="BF126" i="9"/>
  <c r="BE125" i="9"/>
  <c r="BD124" i="9"/>
  <c r="BB122" i="9"/>
  <c r="BA121" i="9"/>
  <c r="AX118" i="9"/>
  <c r="AW117" i="9"/>
  <c r="BC123" i="9"/>
  <c r="AZ120" i="9"/>
  <c r="AY119" i="9"/>
  <c r="AV116" i="9"/>
  <c r="AU115" i="9"/>
  <c r="AR112" i="9"/>
  <c r="AQ111" i="9"/>
  <c r="AO109" i="9"/>
  <c r="AN108" i="9"/>
  <c r="AK105" i="9"/>
  <c r="AJ104" i="9"/>
  <c r="AT114" i="9"/>
  <c r="AS113" i="9"/>
  <c r="AP110" i="9"/>
  <c r="AM107" i="9"/>
  <c r="AL106" i="9"/>
  <c r="AI103" i="9"/>
  <c r="AH102" i="9"/>
  <c r="AE99" i="9"/>
  <c r="AD98" i="9"/>
  <c r="AA95" i="9"/>
  <c r="Z94" i="9"/>
  <c r="W91" i="9"/>
  <c r="V90" i="9"/>
  <c r="S87" i="9"/>
  <c r="R86" i="9"/>
  <c r="O83" i="9"/>
  <c r="N82" i="9"/>
  <c r="K79" i="9"/>
  <c r="J78" i="9"/>
  <c r="E76" i="9"/>
  <c r="G75" i="9"/>
  <c r="F75" i="9" s="1"/>
  <c r="AG101" i="9"/>
  <c r="AF100" i="9"/>
  <c r="AC97" i="9"/>
  <c r="AB96" i="9"/>
  <c r="Y93" i="9"/>
  <c r="X92" i="9"/>
  <c r="U89" i="9"/>
  <c r="T88" i="9"/>
  <c r="Q85" i="9"/>
  <c r="P84" i="9"/>
  <c r="M81" i="9"/>
  <c r="L80" i="9"/>
  <c r="I77" i="9"/>
  <c r="H76" i="9"/>
  <c r="I77" i="8"/>
  <c r="E76" i="8"/>
  <c r="G75" i="8"/>
  <c r="F75" i="8" s="1"/>
  <c r="J78" i="8"/>
  <c r="H76" i="8"/>
  <c r="BT141" i="9" l="1"/>
  <c r="BR139" i="9"/>
  <c r="BU142" i="9"/>
  <c r="BS140" i="9"/>
  <c r="BP137" i="9"/>
  <c r="BN135" i="9"/>
  <c r="BL133" i="9"/>
  <c r="BQ138" i="9"/>
  <c r="BO136" i="9"/>
  <c r="BM134" i="9"/>
  <c r="BJ131" i="9"/>
  <c r="BH129" i="9"/>
  <c r="BK132" i="9"/>
  <c r="BI130" i="9"/>
  <c r="BG128" i="9"/>
  <c r="BF127" i="9"/>
  <c r="BB123" i="9"/>
  <c r="AY120" i="9"/>
  <c r="AX119" i="9"/>
  <c r="AU116" i="9"/>
  <c r="BE126" i="9"/>
  <c r="BD125" i="9"/>
  <c r="BC124" i="9"/>
  <c r="BA122" i="9"/>
  <c r="AZ121" i="9"/>
  <c r="AW118" i="9"/>
  <c r="AV117" i="9"/>
  <c r="AS114" i="9"/>
  <c r="AR113" i="9"/>
  <c r="AO110" i="9"/>
  <c r="AL107" i="9"/>
  <c r="AK106" i="9"/>
  <c r="AH103" i="9"/>
  <c r="AT115" i="9"/>
  <c r="AQ112" i="9"/>
  <c r="AP111" i="9"/>
  <c r="AN109" i="9"/>
  <c r="AM108" i="9"/>
  <c r="AJ105" i="9"/>
  <c r="AI104" i="9"/>
  <c r="AF101" i="9"/>
  <c r="AE100" i="9"/>
  <c r="AB97" i="9"/>
  <c r="AA96" i="9"/>
  <c r="X93" i="9"/>
  <c r="W92" i="9"/>
  <c r="T89" i="9"/>
  <c r="S88" i="9"/>
  <c r="P85" i="9"/>
  <c r="O84" i="9"/>
  <c r="L81" i="9"/>
  <c r="K80" i="9"/>
  <c r="H77" i="9"/>
  <c r="G76" i="9"/>
  <c r="F76" i="9" s="1"/>
  <c r="AG102" i="9"/>
  <c r="AD99" i="9"/>
  <c r="AC98" i="9"/>
  <c r="Z95" i="9"/>
  <c r="Y94" i="9"/>
  <c r="V91" i="9"/>
  <c r="U90" i="9"/>
  <c r="R87" i="9"/>
  <c r="Q86" i="9"/>
  <c r="N83" i="9"/>
  <c r="M82" i="9"/>
  <c r="J79" i="9"/>
  <c r="I78" i="9"/>
  <c r="E77" i="9"/>
  <c r="I78" i="8"/>
  <c r="E77" i="8"/>
  <c r="G76" i="8"/>
  <c r="F76" i="8" s="1"/>
  <c r="J79" i="8"/>
  <c r="H77" i="8"/>
  <c r="BT142" i="9" l="1"/>
  <c r="BR140" i="9"/>
  <c r="BS141" i="9"/>
  <c r="BQ139" i="9"/>
  <c r="BP138" i="9"/>
  <c r="BN136" i="9"/>
  <c r="BL134" i="9"/>
  <c r="BO137" i="9"/>
  <c r="BM135" i="9"/>
  <c r="BK133" i="9"/>
  <c r="BJ132" i="9"/>
  <c r="BH130" i="9"/>
  <c r="BF128" i="9"/>
  <c r="BE127" i="9"/>
  <c r="BI131" i="9"/>
  <c r="BG129" i="9"/>
  <c r="BD126" i="9"/>
  <c r="BC125" i="9"/>
  <c r="BB124" i="9"/>
  <c r="AZ122" i="9"/>
  <c r="AY121" i="9"/>
  <c r="AV118" i="9"/>
  <c r="AU117" i="9"/>
  <c r="BA123" i="9"/>
  <c r="AX120" i="9"/>
  <c r="AW119" i="9"/>
  <c r="AT116" i="9"/>
  <c r="AS115" i="9"/>
  <c r="AP112" i="9"/>
  <c r="AO111" i="9"/>
  <c r="AM109" i="9"/>
  <c r="AL108" i="9"/>
  <c r="AI105" i="9"/>
  <c r="AH104" i="9"/>
  <c r="AR114" i="9"/>
  <c r="AQ113" i="9"/>
  <c r="AN110" i="9"/>
  <c r="AK107" i="9"/>
  <c r="AJ106" i="9"/>
  <c r="AG103" i="9"/>
  <c r="AF102" i="9"/>
  <c r="AC99" i="9"/>
  <c r="AB98" i="9"/>
  <c r="Y95" i="9"/>
  <c r="X94" i="9"/>
  <c r="U91" i="9"/>
  <c r="T90" i="9"/>
  <c r="Q87" i="9"/>
  <c r="P86" i="9"/>
  <c r="M83" i="9"/>
  <c r="L82" i="9"/>
  <c r="I79" i="9"/>
  <c r="H78" i="9"/>
  <c r="AE101" i="9"/>
  <c r="AD100" i="9"/>
  <c r="AA97" i="9"/>
  <c r="Z96" i="9"/>
  <c r="W93" i="9"/>
  <c r="V92" i="9"/>
  <c r="S89" i="9"/>
  <c r="R88" i="9"/>
  <c r="O85" i="9"/>
  <c r="N84" i="9"/>
  <c r="K81" i="9"/>
  <c r="J80" i="9"/>
  <c r="E78" i="9"/>
  <c r="G77" i="9"/>
  <c r="F77" i="9" s="1"/>
  <c r="I79" i="8"/>
  <c r="E78" i="8"/>
  <c r="G77" i="8"/>
  <c r="F77" i="8" s="1"/>
  <c r="J80" i="8"/>
  <c r="H78" i="8"/>
  <c r="BS142" i="9" l="1"/>
  <c r="BR141" i="9"/>
  <c r="BP139" i="9"/>
  <c r="BQ140" i="9"/>
  <c r="BN137" i="9"/>
  <c r="BL135" i="9"/>
  <c r="BJ133" i="9"/>
  <c r="BO138" i="9"/>
  <c r="BM136" i="9"/>
  <c r="BK134" i="9"/>
  <c r="BH131" i="9"/>
  <c r="BF129" i="9"/>
  <c r="BI132" i="9"/>
  <c r="BG130" i="9"/>
  <c r="BE128" i="9"/>
  <c r="BD127" i="9"/>
  <c r="AZ123" i="9"/>
  <c r="AW120" i="9"/>
  <c r="AV119" i="9"/>
  <c r="AS116" i="9"/>
  <c r="BC126" i="9"/>
  <c r="BB125" i="9"/>
  <c r="BA124" i="9"/>
  <c r="AY122" i="9"/>
  <c r="AX121" i="9"/>
  <c r="AU118" i="9"/>
  <c r="AT117" i="9"/>
  <c r="AQ114" i="9"/>
  <c r="AP113" i="9"/>
  <c r="AM110" i="9"/>
  <c r="AJ107" i="9"/>
  <c r="AI106" i="9"/>
  <c r="AF103" i="9"/>
  <c r="AR115" i="9"/>
  <c r="AO112" i="9"/>
  <c r="AN111" i="9"/>
  <c r="AL109" i="9"/>
  <c r="AK108" i="9"/>
  <c r="AH105" i="9"/>
  <c r="AG104" i="9"/>
  <c r="AD101" i="9"/>
  <c r="AC100" i="9"/>
  <c r="Z97" i="9"/>
  <c r="Y96" i="9"/>
  <c r="V93" i="9"/>
  <c r="U92" i="9"/>
  <c r="R89" i="9"/>
  <c r="Q88" i="9"/>
  <c r="N85" i="9"/>
  <c r="M84" i="9"/>
  <c r="J81" i="9"/>
  <c r="I80" i="9"/>
  <c r="E79" i="9"/>
  <c r="AE102" i="9"/>
  <c r="AB99" i="9"/>
  <c r="AA98" i="9"/>
  <c r="X95" i="9"/>
  <c r="W94" i="9"/>
  <c r="T91" i="9"/>
  <c r="S90" i="9"/>
  <c r="P87" i="9"/>
  <c r="O86" i="9"/>
  <c r="L83" i="9"/>
  <c r="K82" i="9"/>
  <c r="H79" i="9"/>
  <c r="G78" i="9"/>
  <c r="F78" i="9" s="1"/>
  <c r="I80" i="8"/>
  <c r="E79" i="8"/>
  <c r="G78" i="8"/>
  <c r="F78" i="8" s="1"/>
  <c r="J81" i="8"/>
  <c r="H79" i="8"/>
  <c r="BR142" i="9" l="1"/>
  <c r="BP140" i="9"/>
  <c r="BQ141" i="9"/>
  <c r="BO139" i="9"/>
  <c r="BN138" i="9"/>
  <c r="BL136" i="9"/>
  <c r="BJ134" i="9"/>
  <c r="BM137" i="9"/>
  <c r="BK135" i="9"/>
  <c r="BI133" i="9"/>
  <c r="BH132" i="9"/>
  <c r="BF130" i="9"/>
  <c r="BD128" i="9"/>
  <c r="BC127" i="9"/>
  <c r="BG131" i="9"/>
  <c r="BE129" i="9"/>
  <c r="BB126" i="9"/>
  <c r="BA125" i="9"/>
  <c r="AZ124" i="9"/>
  <c r="AX122" i="9"/>
  <c r="AW121" i="9"/>
  <c r="AT118" i="9"/>
  <c r="AS117" i="9"/>
  <c r="AY123" i="9"/>
  <c r="AV120" i="9"/>
  <c r="AU119" i="9"/>
  <c r="AR116" i="9"/>
  <c r="AQ115" i="9"/>
  <c r="AN112" i="9"/>
  <c r="AM111" i="9"/>
  <c r="AK109" i="9"/>
  <c r="AJ108" i="9"/>
  <c r="AG105" i="9"/>
  <c r="AF104" i="9"/>
  <c r="AP114" i="9"/>
  <c r="AO113" i="9"/>
  <c r="AL110" i="9"/>
  <c r="AI107" i="9"/>
  <c r="AH106" i="9"/>
  <c r="AE103" i="9"/>
  <c r="AD102" i="9"/>
  <c r="AA99" i="9"/>
  <c r="Z98" i="9"/>
  <c r="W95" i="9"/>
  <c r="V94" i="9"/>
  <c r="S91" i="9"/>
  <c r="R90" i="9"/>
  <c r="O87" i="9"/>
  <c r="N86" i="9"/>
  <c r="K83" i="9"/>
  <c r="J82" i="9"/>
  <c r="E80" i="9"/>
  <c r="G79" i="9"/>
  <c r="F79" i="9" s="1"/>
  <c r="AC101" i="9"/>
  <c r="AB100" i="9"/>
  <c r="Y97" i="9"/>
  <c r="X96" i="9"/>
  <c r="U93" i="9"/>
  <c r="T92" i="9"/>
  <c r="Q89" i="9"/>
  <c r="P88" i="9"/>
  <c r="M85" i="9"/>
  <c r="L84" i="9"/>
  <c r="I81" i="9"/>
  <c r="H80" i="9"/>
  <c r="I81" i="8"/>
  <c r="E80" i="8"/>
  <c r="G79" i="8"/>
  <c r="F79" i="8" s="1"/>
  <c r="J82" i="8"/>
  <c r="H80" i="8"/>
  <c r="BP141" i="9" l="1"/>
  <c r="BN139" i="9"/>
  <c r="BQ142" i="9"/>
  <c r="BO140" i="9"/>
  <c r="BL137" i="9"/>
  <c r="BJ135" i="9"/>
  <c r="BH133" i="9"/>
  <c r="BM138" i="9"/>
  <c r="BK136" i="9"/>
  <c r="BI134" i="9"/>
  <c r="BF131" i="9"/>
  <c r="BD129" i="9"/>
  <c r="BG132" i="9"/>
  <c r="BE130" i="9"/>
  <c r="BC128" i="9"/>
  <c r="BB127" i="9"/>
  <c r="AX123" i="9"/>
  <c r="AU120" i="9"/>
  <c r="AT119" i="9"/>
  <c r="AQ116" i="9"/>
  <c r="BA126" i="9"/>
  <c r="AZ125" i="9"/>
  <c r="AY124" i="9"/>
  <c r="AW122" i="9"/>
  <c r="AV121" i="9"/>
  <c r="AS118" i="9"/>
  <c r="AR117" i="9"/>
  <c r="AO114" i="9"/>
  <c r="AN113" i="9"/>
  <c r="AK110" i="9"/>
  <c r="AH107" i="9"/>
  <c r="AG106" i="9"/>
  <c r="AD103" i="9"/>
  <c r="AP115" i="9"/>
  <c r="AM112" i="9"/>
  <c r="AL111" i="9"/>
  <c r="AJ109" i="9"/>
  <c r="AI108" i="9"/>
  <c r="AF105" i="9"/>
  <c r="AE104" i="9"/>
  <c r="AB101" i="9"/>
  <c r="AA100" i="9"/>
  <c r="X97" i="9"/>
  <c r="W96" i="9"/>
  <c r="T93" i="9"/>
  <c r="S92" i="9"/>
  <c r="P89" i="9"/>
  <c r="O88" i="9"/>
  <c r="L85" i="9"/>
  <c r="K84" i="9"/>
  <c r="H81" i="9"/>
  <c r="G80" i="9"/>
  <c r="F80" i="9" s="1"/>
  <c r="AC102" i="9"/>
  <c r="Z99" i="9"/>
  <c r="Y98" i="9"/>
  <c r="V95" i="9"/>
  <c r="U94" i="9"/>
  <c r="R91" i="9"/>
  <c r="Q90" i="9"/>
  <c r="N87" i="9"/>
  <c r="M86" i="9"/>
  <c r="J83" i="9"/>
  <c r="I82" i="9"/>
  <c r="E81" i="9"/>
  <c r="I82" i="8"/>
  <c r="E81" i="8"/>
  <c r="G80" i="8"/>
  <c r="F80" i="8" s="1"/>
  <c r="J83" i="8"/>
  <c r="H81" i="8"/>
  <c r="BP142" i="9" l="1"/>
  <c r="BN140" i="9"/>
  <c r="BO141" i="9"/>
  <c r="BM139" i="9"/>
  <c r="BL138" i="9"/>
  <c r="BJ136" i="9"/>
  <c r="BH134" i="9"/>
  <c r="BK137" i="9"/>
  <c r="BI135" i="9"/>
  <c r="BG133" i="9"/>
  <c r="BF132" i="9"/>
  <c r="BD130" i="9"/>
  <c r="BB128" i="9"/>
  <c r="BA127" i="9"/>
  <c r="BE131" i="9"/>
  <c r="BC129" i="9"/>
  <c r="AZ126" i="9"/>
  <c r="AY125" i="9"/>
  <c r="AX124" i="9"/>
  <c r="AV122" i="9"/>
  <c r="AU121" i="9"/>
  <c r="AR118" i="9"/>
  <c r="AQ117" i="9"/>
  <c r="AW123" i="9"/>
  <c r="AT120" i="9"/>
  <c r="AS119" i="9"/>
  <c r="AP116" i="9"/>
  <c r="AO115" i="9"/>
  <c r="AL112" i="9"/>
  <c r="AK111" i="9"/>
  <c r="AI109" i="9"/>
  <c r="AH108" i="9"/>
  <c r="AE105" i="9"/>
  <c r="AD104" i="9"/>
  <c r="AN114" i="9"/>
  <c r="AM113" i="9"/>
  <c r="AJ110" i="9"/>
  <c r="AG107" i="9"/>
  <c r="AF106" i="9"/>
  <c r="AC103" i="9"/>
  <c r="AB102" i="9"/>
  <c r="Y99" i="9"/>
  <c r="X98" i="9"/>
  <c r="U95" i="9"/>
  <c r="T94" i="9"/>
  <c r="Q91" i="9"/>
  <c r="P90" i="9"/>
  <c r="M87" i="9"/>
  <c r="L86" i="9"/>
  <c r="I83" i="9"/>
  <c r="H82" i="9"/>
  <c r="AA101" i="9"/>
  <c r="Z100" i="9"/>
  <c r="W97" i="9"/>
  <c r="V96" i="9"/>
  <c r="S93" i="9"/>
  <c r="R92" i="9"/>
  <c r="O89" i="9"/>
  <c r="N88" i="9"/>
  <c r="K85" i="9"/>
  <c r="J84" i="9"/>
  <c r="E82" i="9"/>
  <c r="G81" i="9"/>
  <c r="F81" i="9" s="1"/>
  <c r="J84" i="8"/>
  <c r="I83" i="8"/>
  <c r="E82" i="8"/>
  <c r="G81" i="8"/>
  <c r="F81" i="8" s="1"/>
  <c r="H82" i="8"/>
  <c r="BN141" i="9" l="1"/>
  <c r="BL139" i="9"/>
  <c r="BO142" i="9"/>
  <c r="BM140" i="9"/>
  <c r="BJ137" i="9"/>
  <c r="BH135" i="9"/>
  <c r="BF133" i="9"/>
  <c r="BK138" i="9"/>
  <c r="BI136" i="9"/>
  <c r="BG134" i="9"/>
  <c r="BD131" i="9"/>
  <c r="BB129" i="9"/>
  <c r="BE132" i="9"/>
  <c r="BC130" i="9"/>
  <c r="BA128" i="9"/>
  <c r="AZ127" i="9"/>
  <c r="AV123" i="9"/>
  <c r="AS120" i="9"/>
  <c r="AR119" i="9"/>
  <c r="AO116" i="9"/>
  <c r="AY126" i="9"/>
  <c r="AX125" i="9"/>
  <c r="AW124" i="9"/>
  <c r="AU122" i="9"/>
  <c r="AT121" i="9"/>
  <c r="AQ118" i="9"/>
  <c r="AP117" i="9"/>
  <c r="AM114" i="9"/>
  <c r="AL113" i="9"/>
  <c r="AI110" i="9"/>
  <c r="AF107" i="9"/>
  <c r="AE106" i="9"/>
  <c r="AB103" i="9"/>
  <c r="AN115" i="9"/>
  <c r="AK112" i="9"/>
  <c r="AJ111" i="9"/>
  <c r="AH109" i="9"/>
  <c r="AG108" i="9"/>
  <c r="AD105" i="9"/>
  <c r="AC104" i="9"/>
  <c r="Z101" i="9"/>
  <c r="Y100" i="9"/>
  <c r="V97" i="9"/>
  <c r="U96" i="9"/>
  <c r="R93" i="9"/>
  <c r="Q92" i="9"/>
  <c r="N89" i="9"/>
  <c r="M88" i="9"/>
  <c r="J85" i="9"/>
  <c r="I84" i="9"/>
  <c r="E83" i="9"/>
  <c r="AA102" i="9"/>
  <c r="X99" i="9"/>
  <c r="W98" i="9"/>
  <c r="T95" i="9"/>
  <c r="S94" i="9"/>
  <c r="P91" i="9"/>
  <c r="O90" i="9"/>
  <c r="L87" i="9"/>
  <c r="K86" i="9"/>
  <c r="H83" i="9"/>
  <c r="G82" i="9"/>
  <c r="F82" i="9" s="1"/>
  <c r="J85" i="8"/>
  <c r="I84" i="8"/>
  <c r="E83" i="8"/>
  <c r="G82" i="8"/>
  <c r="F82" i="8" s="1"/>
  <c r="H83" i="8"/>
  <c r="BN142" i="9" l="1"/>
  <c r="BL140" i="9"/>
  <c r="BM141" i="9"/>
  <c r="BK139" i="9"/>
  <c r="BJ138" i="9"/>
  <c r="BH136" i="9"/>
  <c r="BF134" i="9"/>
  <c r="BI137" i="9"/>
  <c r="BG135" i="9"/>
  <c r="BE133" i="9"/>
  <c r="BD132" i="9"/>
  <c r="BB130" i="9"/>
  <c r="AZ128" i="9"/>
  <c r="BC131" i="9"/>
  <c r="BA129" i="9"/>
  <c r="AX126" i="9"/>
  <c r="AW125" i="9"/>
  <c r="AV124" i="9"/>
  <c r="AT122" i="9"/>
  <c r="AS121" i="9"/>
  <c r="AP118" i="9"/>
  <c r="AO117" i="9"/>
  <c r="AY127" i="9"/>
  <c r="AU123" i="9"/>
  <c r="AR120" i="9"/>
  <c r="AQ119" i="9"/>
  <c r="AN116" i="9"/>
  <c r="AM115" i="9"/>
  <c r="AJ112" i="9"/>
  <c r="AI111" i="9"/>
  <c r="AG109" i="9"/>
  <c r="AF108" i="9"/>
  <c r="AC105" i="9"/>
  <c r="AB104" i="9"/>
  <c r="AL114" i="9"/>
  <c r="AK113" i="9"/>
  <c r="AH110" i="9"/>
  <c r="AE107" i="9"/>
  <c r="AD106" i="9"/>
  <c r="AA103" i="9"/>
  <c r="Z102" i="9"/>
  <c r="W99" i="9"/>
  <c r="V98" i="9"/>
  <c r="S95" i="9"/>
  <c r="R94" i="9"/>
  <c r="O91" i="9"/>
  <c r="N90" i="9"/>
  <c r="K87" i="9"/>
  <c r="J86" i="9"/>
  <c r="E84" i="9"/>
  <c r="G83" i="9"/>
  <c r="F83" i="9" s="1"/>
  <c r="Y101" i="9"/>
  <c r="X100" i="9"/>
  <c r="U97" i="9"/>
  <c r="T96" i="9"/>
  <c r="Q93" i="9"/>
  <c r="P92" i="9"/>
  <c r="M89" i="9"/>
  <c r="L88" i="9"/>
  <c r="I85" i="9"/>
  <c r="H84" i="9"/>
  <c r="J86" i="8"/>
  <c r="I85" i="8"/>
  <c r="E84" i="8"/>
  <c r="G83" i="8"/>
  <c r="F83" i="8" s="1"/>
  <c r="H84" i="8"/>
  <c r="BL141" i="9" l="1"/>
  <c r="BJ139" i="9"/>
  <c r="BM142" i="9"/>
  <c r="BK140" i="9"/>
  <c r="BH137" i="9"/>
  <c r="BF135" i="9"/>
  <c r="BD133" i="9"/>
  <c r="BI138" i="9"/>
  <c r="BG136" i="9"/>
  <c r="BE134" i="9"/>
  <c r="BB131" i="9"/>
  <c r="AZ129" i="9"/>
  <c r="BC132" i="9"/>
  <c r="BA130" i="9"/>
  <c r="AY128" i="9"/>
  <c r="AX127" i="9"/>
  <c r="AT123" i="9"/>
  <c r="AQ120" i="9"/>
  <c r="AP119" i="9"/>
  <c r="AM116" i="9"/>
  <c r="AW126" i="9"/>
  <c r="AV125" i="9"/>
  <c r="AU124" i="9"/>
  <c r="AS122" i="9"/>
  <c r="AR121" i="9"/>
  <c r="AO118" i="9"/>
  <c r="AN117" i="9"/>
  <c r="AK114" i="9"/>
  <c r="AJ113" i="9"/>
  <c r="AG110" i="9"/>
  <c r="AD107" i="9"/>
  <c r="AC106" i="9"/>
  <c r="Z103" i="9"/>
  <c r="AL115" i="9"/>
  <c r="AI112" i="9"/>
  <c r="AH111" i="9"/>
  <c r="AF109" i="9"/>
  <c r="AE108" i="9"/>
  <c r="AB105" i="9"/>
  <c r="AA104" i="9"/>
  <c r="X101" i="9"/>
  <c r="W100" i="9"/>
  <c r="T97" i="9"/>
  <c r="S96" i="9"/>
  <c r="P93" i="9"/>
  <c r="O92" i="9"/>
  <c r="L89" i="9"/>
  <c r="K88" i="9"/>
  <c r="H85" i="9"/>
  <c r="G84" i="9"/>
  <c r="F84" i="9" s="1"/>
  <c r="Y102" i="9"/>
  <c r="V99" i="9"/>
  <c r="U98" i="9"/>
  <c r="R95" i="9"/>
  <c r="Q94" i="9"/>
  <c r="N91" i="9"/>
  <c r="M90" i="9"/>
  <c r="J87" i="9"/>
  <c r="I86" i="9"/>
  <c r="E85" i="9"/>
  <c r="J87" i="8"/>
  <c r="H85" i="8"/>
  <c r="I86" i="8"/>
  <c r="E85" i="8"/>
  <c r="G84" i="8"/>
  <c r="F84" i="8" s="1"/>
  <c r="BL142" i="9" l="1"/>
  <c r="BJ140" i="9"/>
  <c r="BK141" i="9"/>
  <c r="BI139" i="9"/>
  <c r="BH138" i="9"/>
  <c r="BF136" i="9"/>
  <c r="BD134" i="9"/>
  <c r="BG137" i="9"/>
  <c r="BE135" i="9"/>
  <c r="BC133" i="9"/>
  <c r="BB132" i="9"/>
  <c r="AZ130" i="9"/>
  <c r="AX128" i="9"/>
  <c r="BA131" i="9"/>
  <c r="AY129" i="9"/>
  <c r="AW127" i="9"/>
  <c r="AV126" i="9"/>
  <c r="AU125" i="9"/>
  <c r="AT124" i="9"/>
  <c r="AR122" i="9"/>
  <c r="AQ121" i="9"/>
  <c r="AN118" i="9"/>
  <c r="AM117" i="9"/>
  <c r="AS123" i="9"/>
  <c r="AP120" i="9"/>
  <c r="AO119" i="9"/>
  <c r="AL116" i="9"/>
  <c r="AK115" i="9"/>
  <c r="AH112" i="9"/>
  <c r="AG111" i="9"/>
  <c r="AE109" i="9"/>
  <c r="AD108" i="9"/>
  <c r="AA105" i="9"/>
  <c r="Z104" i="9"/>
  <c r="AJ114" i="9"/>
  <c r="AI113" i="9"/>
  <c r="AF110" i="9"/>
  <c r="AC107" i="9"/>
  <c r="AB106" i="9"/>
  <c r="Y103" i="9"/>
  <c r="X102" i="9"/>
  <c r="U99" i="9"/>
  <c r="T98" i="9"/>
  <c r="Q95" i="9"/>
  <c r="P94" i="9"/>
  <c r="M91" i="9"/>
  <c r="L90" i="9"/>
  <c r="I87" i="9"/>
  <c r="H86" i="9"/>
  <c r="W101" i="9"/>
  <c r="V100" i="9"/>
  <c r="S97" i="9"/>
  <c r="R96" i="9"/>
  <c r="O93" i="9"/>
  <c r="N92" i="9"/>
  <c r="K89" i="9"/>
  <c r="J88" i="9"/>
  <c r="E86" i="9"/>
  <c r="G85" i="9"/>
  <c r="F85" i="9" s="1"/>
  <c r="J88" i="8"/>
  <c r="H86" i="8"/>
  <c r="I87" i="8"/>
  <c r="E86" i="8"/>
  <c r="G85" i="8"/>
  <c r="F85" i="8" s="1"/>
  <c r="BJ141" i="9" l="1"/>
  <c r="BH139" i="9"/>
  <c r="BK142" i="9"/>
  <c r="BI140" i="9"/>
  <c r="BF137" i="9"/>
  <c r="BD135" i="9"/>
  <c r="BB133" i="9"/>
  <c r="BG138" i="9"/>
  <c r="BE136" i="9"/>
  <c r="BC134" i="9"/>
  <c r="AZ131" i="9"/>
  <c r="AX129" i="9"/>
  <c r="BA132" i="9"/>
  <c r="AY130" i="9"/>
  <c r="AW128" i="9"/>
  <c r="AV127" i="9"/>
  <c r="AR123" i="9"/>
  <c r="AO120" i="9"/>
  <c r="AN119" i="9"/>
  <c r="AK116" i="9"/>
  <c r="AU126" i="9"/>
  <c r="AT125" i="9"/>
  <c r="AS124" i="9"/>
  <c r="AQ122" i="9"/>
  <c r="AP121" i="9"/>
  <c r="AM118" i="9"/>
  <c r="AL117" i="9"/>
  <c r="AI114" i="9"/>
  <c r="AH113" i="9"/>
  <c r="AE110" i="9"/>
  <c r="AB107" i="9"/>
  <c r="AA106" i="9"/>
  <c r="X103" i="9"/>
  <c r="AJ115" i="9"/>
  <c r="AG112" i="9"/>
  <c r="AF111" i="9"/>
  <c r="AD109" i="9"/>
  <c r="AC108" i="9"/>
  <c r="Z105" i="9"/>
  <c r="Y104" i="9"/>
  <c r="V101" i="9"/>
  <c r="U100" i="9"/>
  <c r="R97" i="9"/>
  <c r="Q96" i="9"/>
  <c r="N93" i="9"/>
  <c r="M92" i="9"/>
  <c r="J89" i="9"/>
  <c r="I88" i="9"/>
  <c r="E87" i="9"/>
  <c r="W102" i="9"/>
  <c r="T99" i="9"/>
  <c r="S98" i="9"/>
  <c r="P95" i="9"/>
  <c r="O94" i="9"/>
  <c r="L91" i="9"/>
  <c r="K90" i="9"/>
  <c r="H87" i="9"/>
  <c r="G86" i="9"/>
  <c r="F86" i="9" s="1"/>
  <c r="J89" i="8"/>
  <c r="H87" i="8"/>
  <c r="I88" i="8"/>
  <c r="E87" i="8"/>
  <c r="G86" i="8"/>
  <c r="F86" i="8" s="1"/>
  <c r="BJ142" i="9" l="1"/>
  <c r="BH140" i="9"/>
  <c r="BI141" i="9"/>
  <c r="BG139" i="9"/>
  <c r="BF138" i="9"/>
  <c r="BD136" i="9"/>
  <c r="BB134" i="9"/>
  <c r="BE137" i="9"/>
  <c r="BC135" i="9"/>
  <c r="BA133" i="9"/>
  <c r="AZ132" i="9"/>
  <c r="AX130" i="9"/>
  <c r="AV128" i="9"/>
  <c r="AY131" i="9"/>
  <c r="AW129" i="9"/>
  <c r="AT126" i="9"/>
  <c r="AS125" i="9"/>
  <c r="AR124" i="9"/>
  <c r="AP122" i="9"/>
  <c r="AO121" i="9"/>
  <c r="AL118" i="9"/>
  <c r="AK117" i="9"/>
  <c r="AU127" i="9"/>
  <c r="AQ123" i="9"/>
  <c r="AN120" i="9"/>
  <c r="AM119" i="9"/>
  <c r="AJ116" i="9"/>
  <c r="AI115" i="9"/>
  <c r="AF112" i="9"/>
  <c r="AE111" i="9"/>
  <c r="AC109" i="9"/>
  <c r="AB108" i="9"/>
  <c r="Y105" i="9"/>
  <c r="X104" i="9"/>
  <c r="AH114" i="9"/>
  <c r="AG113" i="9"/>
  <c r="AD110" i="9"/>
  <c r="AA107" i="9"/>
  <c r="Z106" i="9"/>
  <c r="W103" i="9"/>
  <c r="V102" i="9"/>
  <c r="S99" i="9"/>
  <c r="R98" i="9"/>
  <c r="O95" i="9"/>
  <c r="N94" i="9"/>
  <c r="K91" i="9"/>
  <c r="J90" i="9"/>
  <c r="E88" i="9"/>
  <c r="G87" i="9"/>
  <c r="F87" i="9" s="1"/>
  <c r="U101" i="9"/>
  <c r="T100" i="9"/>
  <c r="Q97" i="9"/>
  <c r="P96" i="9"/>
  <c r="M93" i="9"/>
  <c r="L92" i="9"/>
  <c r="I89" i="9"/>
  <c r="H88" i="9"/>
  <c r="J90" i="8"/>
  <c r="H88" i="8"/>
  <c r="I89" i="8"/>
  <c r="E88" i="8"/>
  <c r="G87" i="8"/>
  <c r="F87" i="8" s="1"/>
  <c r="BH141" i="9" l="1"/>
  <c r="BF139" i="9"/>
  <c r="BI142" i="9"/>
  <c r="BG140" i="9"/>
  <c r="BD137" i="9"/>
  <c r="BB135" i="9"/>
  <c r="AZ133" i="9"/>
  <c r="BE138" i="9"/>
  <c r="BC136" i="9"/>
  <c r="BA134" i="9"/>
  <c r="AX131" i="9"/>
  <c r="AV129" i="9"/>
  <c r="AY132" i="9"/>
  <c r="AW130" i="9"/>
  <c r="AU128" i="9"/>
  <c r="AT127" i="9"/>
  <c r="AP123" i="9"/>
  <c r="AM120" i="9"/>
  <c r="AL119" i="9"/>
  <c r="AI116" i="9"/>
  <c r="AS126" i="9"/>
  <c r="AR125" i="9"/>
  <c r="AQ124" i="9"/>
  <c r="AO122" i="9"/>
  <c r="AN121" i="9"/>
  <c r="AK118" i="9"/>
  <c r="AJ117" i="9"/>
  <c r="AG114" i="9"/>
  <c r="AF113" i="9"/>
  <c r="AC110" i="9"/>
  <c r="Z107" i="9"/>
  <c r="Y106" i="9"/>
  <c r="V103" i="9"/>
  <c r="AH115" i="9"/>
  <c r="AE112" i="9"/>
  <c r="AD111" i="9"/>
  <c r="AB109" i="9"/>
  <c r="AA108" i="9"/>
  <c r="X105" i="9"/>
  <c r="W104" i="9"/>
  <c r="T101" i="9"/>
  <c r="S100" i="9"/>
  <c r="P97" i="9"/>
  <c r="O96" i="9"/>
  <c r="L93" i="9"/>
  <c r="K92" i="9"/>
  <c r="H89" i="9"/>
  <c r="G88" i="9"/>
  <c r="F88" i="9" s="1"/>
  <c r="U102" i="9"/>
  <c r="R99" i="9"/>
  <c r="Q98" i="9"/>
  <c r="N95" i="9"/>
  <c r="M94" i="9"/>
  <c r="J91" i="9"/>
  <c r="I90" i="9"/>
  <c r="E89" i="9"/>
  <c r="J91" i="8"/>
  <c r="H89" i="8"/>
  <c r="I90" i="8"/>
  <c r="E89" i="8"/>
  <c r="G88" i="8"/>
  <c r="F88" i="8" s="1"/>
  <c r="BH142" i="9" l="1"/>
  <c r="BF140" i="9"/>
  <c r="BG141" i="9"/>
  <c r="BE139" i="9"/>
  <c r="BD138" i="9"/>
  <c r="BB136" i="9"/>
  <c r="AZ134" i="9"/>
  <c r="BC137" i="9"/>
  <c r="BA135" i="9"/>
  <c r="AY133" i="9"/>
  <c r="AX132" i="9"/>
  <c r="AV130" i="9"/>
  <c r="AT128" i="9"/>
  <c r="AW131" i="9"/>
  <c r="AU129" i="9"/>
  <c r="AS127" i="9"/>
  <c r="AR126" i="9"/>
  <c r="AQ125" i="9"/>
  <c r="AP124" i="9"/>
  <c r="AN122" i="9"/>
  <c r="AM121" i="9"/>
  <c r="AJ118" i="9"/>
  <c r="AI117" i="9"/>
  <c r="AO123" i="9"/>
  <c r="AL120" i="9"/>
  <c r="AK119" i="9"/>
  <c r="AH116" i="9"/>
  <c r="AG115" i="9"/>
  <c r="AD112" i="9"/>
  <c r="AC111" i="9"/>
  <c r="AA109" i="9"/>
  <c r="Z108" i="9"/>
  <c r="W105" i="9"/>
  <c r="V104" i="9"/>
  <c r="AF114" i="9"/>
  <c r="AE113" i="9"/>
  <c r="AB110" i="9"/>
  <c r="Y107" i="9"/>
  <c r="X106" i="9"/>
  <c r="U103" i="9"/>
  <c r="T102" i="9"/>
  <c r="Q99" i="9"/>
  <c r="P98" i="9"/>
  <c r="M95" i="9"/>
  <c r="L94" i="9"/>
  <c r="I91" i="9"/>
  <c r="H90" i="9"/>
  <c r="S101" i="9"/>
  <c r="R100" i="9"/>
  <c r="O97" i="9"/>
  <c r="N96" i="9"/>
  <c r="K93" i="9"/>
  <c r="J92" i="9"/>
  <c r="E90" i="9"/>
  <c r="G89" i="9"/>
  <c r="F89" i="9" s="1"/>
  <c r="J92" i="8"/>
  <c r="H90" i="8"/>
  <c r="I91" i="8"/>
  <c r="E90" i="8"/>
  <c r="G89" i="8"/>
  <c r="F89" i="8" s="1"/>
  <c r="BF141" i="9" l="1"/>
  <c r="BD139" i="9"/>
  <c r="BG142" i="9"/>
  <c r="BE140" i="9"/>
  <c r="BB137" i="9"/>
  <c r="AZ135" i="9"/>
  <c r="AX133" i="9"/>
  <c r="BC138" i="9"/>
  <c r="BA136" i="9"/>
  <c r="AY134" i="9"/>
  <c r="AV131" i="9"/>
  <c r="AT129" i="9"/>
  <c r="AW132" i="9"/>
  <c r="AU130" i="9"/>
  <c r="AS128" i="9"/>
  <c r="AR127" i="9"/>
  <c r="AN123" i="9"/>
  <c r="AK120" i="9"/>
  <c r="AJ119" i="9"/>
  <c r="AG116" i="9"/>
  <c r="AQ126" i="9"/>
  <c r="AP125" i="9"/>
  <c r="AO124" i="9"/>
  <c r="AM122" i="9"/>
  <c r="AL121" i="9"/>
  <c r="AI118" i="9"/>
  <c r="AH117" i="9"/>
  <c r="AE114" i="9"/>
  <c r="AD113" i="9"/>
  <c r="AA110" i="9"/>
  <c r="X107" i="9"/>
  <c r="W106" i="9"/>
  <c r="T103" i="9"/>
  <c r="AF115" i="9"/>
  <c r="AC112" i="9"/>
  <c r="AB111" i="9"/>
  <c r="Z109" i="9"/>
  <c r="Y108" i="9"/>
  <c r="V105" i="9"/>
  <c r="U104" i="9"/>
  <c r="R101" i="9"/>
  <c r="Q100" i="9"/>
  <c r="N97" i="9"/>
  <c r="M96" i="9"/>
  <c r="J93" i="9"/>
  <c r="I92" i="9"/>
  <c r="E91" i="9"/>
  <c r="S102" i="9"/>
  <c r="P99" i="9"/>
  <c r="O98" i="9"/>
  <c r="L95" i="9"/>
  <c r="K94" i="9"/>
  <c r="H91" i="9"/>
  <c r="G90" i="9"/>
  <c r="F90" i="9" s="1"/>
  <c r="J93" i="8"/>
  <c r="H91" i="8"/>
  <c r="I92" i="8"/>
  <c r="E91" i="8"/>
  <c r="G90" i="8"/>
  <c r="F90" i="8" s="1"/>
  <c r="BF142" i="9" l="1"/>
  <c r="BD140" i="9"/>
  <c r="BE141" i="9"/>
  <c r="BC139" i="9"/>
  <c r="BB138" i="9"/>
  <c r="AZ136" i="9"/>
  <c r="AX134" i="9"/>
  <c r="BA137" i="9"/>
  <c r="AY135" i="9"/>
  <c r="AW133" i="9"/>
  <c r="AV132" i="9"/>
  <c r="AT130" i="9"/>
  <c r="AR128" i="9"/>
  <c r="AU131" i="9"/>
  <c r="AS129" i="9"/>
  <c r="AP126" i="9"/>
  <c r="AO125" i="9"/>
  <c r="AN124" i="9"/>
  <c r="AL122" i="9"/>
  <c r="AK121" i="9"/>
  <c r="AH118" i="9"/>
  <c r="AG117" i="9"/>
  <c r="AQ127" i="9"/>
  <c r="AM123" i="9"/>
  <c r="AJ120" i="9"/>
  <c r="AI119" i="9"/>
  <c r="AF116" i="9"/>
  <c r="AE115" i="9"/>
  <c r="AB112" i="9"/>
  <c r="AA111" i="9"/>
  <c r="Y109" i="9"/>
  <c r="X108" i="9"/>
  <c r="U105" i="9"/>
  <c r="T104" i="9"/>
  <c r="AD114" i="9"/>
  <c r="AC113" i="9"/>
  <c r="Z110" i="9"/>
  <c r="W107" i="9"/>
  <c r="V106" i="9"/>
  <c r="S103" i="9"/>
  <c r="R102" i="9"/>
  <c r="O99" i="9"/>
  <c r="N98" i="9"/>
  <c r="K95" i="9"/>
  <c r="J94" i="9"/>
  <c r="E92" i="9"/>
  <c r="G91" i="9"/>
  <c r="F91" i="9" s="1"/>
  <c r="Q101" i="9"/>
  <c r="P100" i="9"/>
  <c r="M97" i="9"/>
  <c r="L96" i="9"/>
  <c r="I93" i="9"/>
  <c r="H92" i="9"/>
  <c r="J94" i="8"/>
  <c r="H92" i="8"/>
  <c r="I93" i="8"/>
  <c r="E92" i="8"/>
  <c r="G91" i="8"/>
  <c r="F91" i="8" s="1"/>
  <c r="BD141" i="9" l="1"/>
  <c r="BE142" i="9"/>
  <c r="BC140" i="9"/>
  <c r="BB139" i="9"/>
  <c r="AZ137" i="9"/>
  <c r="AX135" i="9"/>
  <c r="AV133" i="9"/>
  <c r="BA138" i="9"/>
  <c r="AY136" i="9"/>
  <c r="AW134" i="9"/>
  <c r="AT131" i="9"/>
  <c r="AR129" i="9"/>
  <c r="AU132" i="9"/>
  <c r="AS130" i="9"/>
  <c r="AQ128" i="9"/>
  <c r="AP127" i="9"/>
  <c r="AL123" i="9"/>
  <c r="AI120" i="9"/>
  <c r="AH119" i="9"/>
  <c r="AE116" i="9"/>
  <c r="AO126" i="9"/>
  <c r="AN125" i="9"/>
  <c r="AM124" i="9"/>
  <c r="AK122" i="9"/>
  <c r="AJ121" i="9"/>
  <c r="AG118" i="9"/>
  <c r="AF117" i="9"/>
  <c r="AC114" i="9"/>
  <c r="AB113" i="9"/>
  <c r="Y110" i="9"/>
  <c r="V107" i="9"/>
  <c r="U106" i="9"/>
  <c r="R103" i="9"/>
  <c r="AD115" i="9"/>
  <c r="AA112" i="9"/>
  <c r="Z111" i="9"/>
  <c r="X109" i="9"/>
  <c r="W108" i="9"/>
  <c r="T105" i="9"/>
  <c r="S104" i="9"/>
  <c r="P101" i="9"/>
  <c r="O100" i="9"/>
  <c r="L97" i="9"/>
  <c r="K96" i="9"/>
  <c r="H93" i="9"/>
  <c r="G92" i="9"/>
  <c r="F92" i="9" s="1"/>
  <c r="Q102" i="9"/>
  <c r="N99" i="9"/>
  <c r="M98" i="9"/>
  <c r="J95" i="9"/>
  <c r="I94" i="9"/>
  <c r="E93" i="9"/>
  <c r="J95" i="8"/>
  <c r="H93" i="8"/>
  <c r="I94" i="8"/>
  <c r="E93" i="8"/>
  <c r="G92" i="8"/>
  <c r="F92" i="8" s="1"/>
  <c r="BD142" i="9" l="1"/>
  <c r="BB140" i="9"/>
  <c r="BC141" i="9"/>
  <c r="AZ138" i="9"/>
  <c r="AX136" i="9"/>
  <c r="AV134" i="9"/>
  <c r="BA139" i="9"/>
  <c r="AY137" i="9"/>
  <c r="AW135" i="9"/>
  <c r="AU133" i="9"/>
  <c r="AT132" i="9"/>
  <c r="AR130" i="9"/>
  <c r="AP128" i="9"/>
  <c r="AS131" i="9"/>
  <c r="AQ129" i="9"/>
  <c r="AO127" i="9"/>
  <c r="AN126" i="9"/>
  <c r="AM125" i="9"/>
  <c r="AL124" i="9"/>
  <c r="AJ122" i="9"/>
  <c r="AI121" i="9"/>
  <c r="AF118" i="9"/>
  <c r="AE117" i="9"/>
  <c r="AK123" i="9"/>
  <c r="AH120" i="9"/>
  <c r="AG119" i="9"/>
  <c r="AD116" i="9"/>
  <c r="AC115" i="9"/>
  <c r="Z112" i="9"/>
  <c r="Y111" i="9"/>
  <c r="W109" i="9"/>
  <c r="V108" i="9"/>
  <c r="S105" i="9"/>
  <c r="R104" i="9"/>
  <c r="AB114" i="9"/>
  <c r="AA113" i="9"/>
  <c r="X110" i="9"/>
  <c r="U107" i="9"/>
  <c r="T106" i="9"/>
  <c r="Q103" i="9"/>
  <c r="P102" i="9"/>
  <c r="M99" i="9"/>
  <c r="L98" i="9"/>
  <c r="I95" i="9"/>
  <c r="H94" i="9"/>
  <c r="O101" i="9"/>
  <c r="N100" i="9"/>
  <c r="K97" i="9"/>
  <c r="J96" i="9"/>
  <c r="E94" i="9"/>
  <c r="G93" i="9"/>
  <c r="F93" i="9" s="1"/>
  <c r="J96" i="8"/>
  <c r="H94" i="8"/>
  <c r="I95" i="8"/>
  <c r="E94" i="8"/>
  <c r="G93" i="8"/>
  <c r="F93" i="8" s="1"/>
  <c r="BB141" i="9" l="1"/>
  <c r="BC142" i="9"/>
  <c r="BA140" i="9"/>
  <c r="AZ139" i="9"/>
  <c r="AX137" i="9"/>
  <c r="AV135" i="9"/>
  <c r="AT133" i="9"/>
  <c r="AY138" i="9"/>
  <c r="AW136" i="9"/>
  <c r="AU134" i="9"/>
  <c r="AR131" i="9"/>
  <c r="AP129" i="9"/>
  <c r="AS132" i="9"/>
  <c r="AQ130" i="9"/>
  <c r="AO128" i="9"/>
  <c r="AN127" i="9"/>
  <c r="AJ123" i="9"/>
  <c r="AG120" i="9"/>
  <c r="AF119" i="9"/>
  <c r="AC116" i="9"/>
  <c r="AM126" i="9"/>
  <c r="AL125" i="9"/>
  <c r="AK124" i="9"/>
  <c r="AI122" i="9"/>
  <c r="AH121" i="9"/>
  <c r="AE118" i="9"/>
  <c r="AD117" i="9"/>
  <c r="AA114" i="9"/>
  <c r="Z113" i="9"/>
  <c r="W110" i="9"/>
  <c r="T107" i="9"/>
  <c r="S106" i="9"/>
  <c r="P103" i="9"/>
  <c r="AB115" i="9"/>
  <c r="Y112" i="9"/>
  <c r="X111" i="9"/>
  <c r="V109" i="9"/>
  <c r="U108" i="9"/>
  <c r="R105" i="9"/>
  <c r="Q104" i="9"/>
  <c r="N101" i="9"/>
  <c r="M100" i="9"/>
  <c r="J97" i="9"/>
  <c r="I96" i="9"/>
  <c r="E95" i="9"/>
  <c r="O102" i="9"/>
  <c r="L99" i="9"/>
  <c r="K98" i="9"/>
  <c r="H95" i="9"/>
  <c r="G94" i="9"/>
  <c r="F94" i="9" s="1"/>
  <c r="H95" i="8"/>
  <c r="J97" i="8"/>
  <c r="I96" i="8"/>
  <c r="E95" i="8"/>
  <c r="G94" i="8"/>
  <c r="F94" i="8" s="1"/>
  <c r="BB142" i="9" l="1"/>
  <c r="AZ140" i="9"/>
  <c r="BA141" i="9"/>
  <c r="AX138" i="9"/>
  <c r="AV136" i="9"/>
  <c r="AT134" i="9"/>
  <c r="AY139" i="9"/>
  <c r="AW137" i="9"/>
  <c r="AU135" i="9"/>
  <c r="AS133" i="9"/>
  <c r="AR132" i="9"/>
  <c r="AP130" i="9"/>
  <c r="AN128" i="9"/>
  <c r="AQ131" i="9"/>
  <c r="AO129" i="9"/>
  <c r="AL126" i="9"/>
  <c r="AK125" i="9"/>
  <c r="AJ124" i="9"/>
  <c r="AH122" i="9"/>
  <c r="AG121" i="9"/>
  <c r="AD118" i="9"/>
  <c r="AC117" i="9"/>
  <c r="AM127" i="9"/>
  <c r="AI123" i="9"/>
  <c r="AF120" i="9"/>
  <c r="AE119" i="9"/>
  <c r="AB116" i="9"/>
  <c r="AA115" i="9"/>
  <c r="X112" i="9"/>
  <c r="W111" i="9"/>
  <c r="U109" i="9"/>
  <c r="T108" i="9"/>
  <c r="Q105" i="9"/>
  <c r="P104" i="9"/>
  <c r="Z114" i="9"/>
  <c r="Y113" i="9"/>
  <c r="V110" i="9"/>
  <c r="S107" i="9"/>
  <c r="R106" i="9"/>
  <c r="O103" i="9"/>
  <c r="N102" i="9"/>
  <c r="K99" i="9"/>
  <c r="J98" i="9"/>
  <c r="E96" i="9"/>
  <c r="G95" i="9"/>
  <c r="F95" i="9" s="1"/>
  <c r="M101" i="9"/>
  <c r="L100" i="9"/>
  <c r="I97" i="9"/>
  <c r="H96" i="9"/>
  <c r="J98" i="8"/>
  <c r="I97" i="8"/>
  <c r="H96" i="8"/>
  <c r="E96" i="8"/>
  <c r="G95" i="8"/>
  <c r="F95" i="8" s="1"/>
  <c r="AZ141" i="9" l="1"/>
  <c r="BA142" i="9"/>
  <c r="AY140" i="9"/>
  <c r="AX139" i="9"/>
  <c r="AV137" i="9"/>
  <c r="AT135" i="9"/>
  <c r="AR133" i="9"/>
  <c r="AW138" i="9"/>
  <c r="AU136" i="9"/>
  <c r="AS134" i="9"/>
  <c r="AP131" i="9"/>
  <c r="AN129" i="9"/>
  <c r="AQ132" i="9"/>
  <c r="AO130" i="9"/>
  <c r="AM128" i="9"/>
  <c r="AL127" i="9"/>
  <c r="AH123" i="9"/>
  <c r="AE120" i="9"/>
  <c r="AD119" i="9"/>
  <c r="AA116" i="9"/>
  <c r="AK126" i="9"/>
  <c r="AJ125" i="9"/>
  <c r="AI124" i="9"/>
  <c r="AG122" i="9"/>
  <c r="AF121" i="9"/>
  <c r="AC118" i="9"/>
  <c r="AB117" i="9"/>
  <c r="Y114" i="9"/>
  <c r="X113" i="9"/>
  <c r="U110" i="9"/>
  <c r="R107" i="9"/>
  <c r="Q106" i="9"/>
  <c r="N103" i="9"/>
  <c r="Z115" i="9"/>
  <c r="W112" i="9"/>
  <c r="V111" i="9"/>
  <c r="T109" i="9"/>
  <c r="S108" i="9"/>
  <c r="P105" i="9"/>
  <c r="O104" i="9"/>
  <c r="L101" i="9"/>
  <c r="K100" i="9"/>
  <c r="H97" i="9"/>
  <c r="G96" i="9"/>
  <c r="F96" i="9" s="1"/>
  <c r="M102" i="9"/>
  <c r="J99" i="9"/>
  <c r="I98" i="9"/>
  <c r="E97" i="9"/>
  <c r="E97" i="8"/>
  <c r="J99" i="8"/>
  <c r="I98" i="8"/>
  <c r="H97" i="8"/>
  <c r="G96" i="8"/>
  <c r="F96" i="8" s="1"/>
  <c r="AZ142" i="9" l="1"/>
  <c r="AX140" i="9"/>
  <c r="AY141" i="9"/>
  <c r="AV138" i="9"/>
  <c r="AT136" i="9"/>
  <c r="AR134" i="9"/>
  <c r="AW139" i="9"/>
  <c r="AU137" i="9"/>
  <c r="AS135" i="9"/>
  <c r="AQ133" i="9"/>
  <c r="AP132" i="9"/>
  <c r="AN130" i="9"/>
  <c r="AL128" i="9"/>
  <c r="AO131" i="9"/>
  <c r="AM129" i="9"/>
  <c r="AK127" i="9"/>
  <c r="AJ126" i="9"/>
  <c r="AI125" i="9"/>
  <c r="AH124" i="9"/>
  <c r="AF122" i="9"/>
  <c r="AE121" i="9"/>
  <c r="AB118" i="9"/>
  <c r="AA117" i="9"/>
  <c r="AG123" i="9"/>
  <c r="AD120" i="9"/>
  <c r="AC119" i="9"/>
  <c r="Z116" i="9"/>
  <c r="Y115" i="9"/>
  <c r="V112" i="9"/>
  <c r="U111" i="9"/>
  <c r="S109" i="9"/>
  <c r="R108" i="9"/>
  <c r="O105" i="9"/>
  <c r="N104" i="9"/>
  <c r="X114" i="9"/>
  <c r="W113" i="9"/>
  <c r="T110" i="9"/>
  <c r="Q107" i="9"/>
  <c r="P106" i="9"/>
  <c r="M103" i="9"/>
  <c r="L102" i="9"/>
  <c r="I99" i="9"/>
  <c r="H98" i="9"/>
  <c r="K101" i="9"/>
  <c r="J100" i="9"/>
  <c r="E98" i="9"/>
  <c r="G97" i="9"/>
  <c r="F97" i="9" s="1"/>
  <c r="J100" i="8"/>
  <c r="I99" i="8"/>
  <c r="H98" i="8"/>
  <c r="G97" i="8"/>
  <c r="E98" i="8"/>
  <c r="F97" i="8" l="1"/>
  <c r="B97" i="8" s="1"/>
  <c r="AX141" i="9"/>
  <c r="AY142" i="9"/>
  <c r="AW140" i="9"/>
  <c r="AV139" i="9"/>
  <c r="AT137" i="9"/>
  <c r="AR135" i="9"/>
  <c r="AP133" i="9"/>
  <c r="AU138" i="9"/>
  <c r="AS136" i="9"/>
  <c r="AQ134" i="9"/>
  <c r="AN131" i="9"/>
  <c r="AL129" i="9"/>
  <c r="AO132" i="9"/>
  <c r="AM130" i="9"/>
  <c r="AK128" i="9"/>
  <c r="AJ127" i="9"/>
  <c r="AF123" i="9"/>
  <c r="AC120" i="9"/>
  <c r="AB119" i="9"/>
  <c r="Y116" i="9"/>
  <c r="AI126" i="9"/>
  <c r="AH125" i="9"/>
  <c r="AG124" i="9"/>
  <c r="AE122" i="9"/>
  <c r="AD121" i="9"/>
  <c r="AA118" i="9"/>
  <c r="Z117" i="9"/>
  <c r="W114" i="9"/>
  <c r="V113" i="9"/>
  <c r="S110" i="9"/>
  <c r="P107" i="9"/>
  <c r="O106" i="9"/>
  <c r="L103" i="9"/>
  <c r="X115" i="9"/>
  <c r="U112" i="9"/>
  <c r="T111" i="9"/>
  <c r="R109" i="9"/>
  <c r="Q108" i="9"/>
  <c r="N105" i="9"/>
  <c r="M104" i="9"/>
  <c r="J101" i="9"/>
  <c r="I100" i="9"/>
  <c r="E99" i="9"/>
  <c r="K102" i="9"/>
  <c r="H99" i="9"/>
  <c r="G98" i="9"/>
  <c r="F98" i="9" s="1"/>
  <c r="E99" i="8"/>
  <c r="J101" i="8"/>
  <c r="I100" i="8"/>
  <c r="H99" i="8"/>
  <c r="G98" i="8"/>
  <c r="F98" i="8" l="1"/>
  <c r="B98" i="8" s="1"/>
  <c r="AX142" i="9"/>
  <c r="AV140" i="9"/>
  <c r="AW141" i="9"/>
  <c r="AT138" i="9"/>
  <c r="AR136" i="9"/>
  <c r="AP134" i="9"/>
  <c r="AU139" i="9"/>
  <c r="AS137" i="9"/>
  <c r="AQ135" i="9"/>
  <c r="AO133" i="9"/>
  <c r="AN132" i="9"/>
  <c r="AL130" i="9"/>
  <c r="AJ128" i="9"/>
  <c r="AM131" i="9"/>
  <c r="AK129" i="9"/>
  <c r="AH126" i="9"/>
  <c r="AG125" i="9"/>
  <c r="AF124" i="9"/>
  <c r="AD122" i="9"/>
  <c r="AC121" i="9"/>
  <c r="Z118" i="9"/>
  <c r="Y117" i="9"/>
  <c r="AI127" i="9"/>
  <c r="AE123" i="9"/>
  <c r="AB120" i="9"/>
  <c r="AA119" i="9"/>
  <c r="X116" i="9"/>
  <c r="W115" i="9"/>
  <c r="T112" i="9"/>
  <c r="S111" i="9"/>
  <c r="Q109" i="9"/>
  <c r="P108" i="9"/>
  <c r="M105" i="9"/>
  <c r="L104" i="9"/>
  <c r="V114" i="9"/>
  <c r="U113" i="9"/>
  <c r="R110" i="9"/>
  <c r="O107" i="9"/>
  <c r="N106" i="9"/>
  <c r="K103" i="9"/>
  <c r="J102" i="9"/>
  <c r="E100" i="9"/>
  <c r="G99" i="9"/>
  <c r="I101" i="9"/>
  <c r="H100" i="9"/>
  <c r="J102" i="8"/>
  <c r="I101" i="8"/>
  <c r="H100" i="8"/>
  <c r="G99" i="8"/>
  <c r="F99" i="8" s="1"/>
  <c r="E100" i="8"/>
  <c r="F99" i="9" l="1"/>
  <c r="D98" i="10" s="1"/>
  <c r="B99" i="8"/>
  <c r="C98" i="10"/>
  <c r="AV141" i="9"/>
  <c r="AW142" i="9"/>
  <c r="AU140" i="9"/>
  <c r="AT139" i="9"/>
  <c r="AR137" i="9"/>
  <c r="AP135" i="9"/>
  <c r="AN133" i="9"/>
  <c r="AS138" i="9"/>
  <c r="AQ136" i="9"/>
  <c r="AO134" i="9"/>
  <c r="AL131" i="9"/>
  <c r="AJ129" i="9"/>
  <c r="AM132" i="9"/>
  <c r="AK130" i="9"/>
  <c r="AI128" i="9"/>
  <c r="AH127" i="9"/>
  <c r="AD123" i="9"/>
  <c r="AA120" i="9"/>
  <c r="Z119" i="9"/>
  <c r="W116" i="9"/>
  <c r="AG126" i="9"/>
  <c r="AF125" i="9"/>
  <c r="AE124" i="9"/>
  <c r="AC122" i="9"/>
  <c r="AB121" i="9"/>
  <c r="Y118" i="9"/>
  <c r="X117" i="9"/>
  <c r="U114" i="9"/>
  <c r="T113" i="9"/>
  <c r="Q110" i="9"/>
  <c r="N107" i="9"/>
  <c r="M106" i="9"/>
  <c r="J103" i="9"/>
  <c r="V115" i="9"/>
  <c r="S112" i="9"/>
  <c r="R111" i="9"/>
  <c r="P109" i="9"/>
  <c r="O108" i="9"/>
  <c r="L105" i="9"/>
  <c r="K104" i="9"/>
  <c r="H101" i="9"/>
  <c r="G100" i="9"/>
  <c r="I102" i="9"/>
  <c r="E101" i="9"/>
  <c r="E101" i="8"/>
  <c r="J103" i="8"/>
  <c r="I102" i="8"/>
  <c r="H101" i="8"/>
  <c r="G100" i="8"/>
  <c r="F100" i="8" s="1"/>
  <c r="N98" i="10" l="1"/>
  <c r="AG98" i="10" s="1"/>
  <c r="AK98" i="10" s="1"/>
  <c r="R98" i="10"/>
  <c r="F100" i="9"/>
  <c r="D99" i="10" s="1"/>
  <c r="M98" i="10"/>
  <c r="AF98" i="10" s="1"/>
  <c r="AJ98" i="10" s="1"/>
  <c r="E98" i="10"/>
  <c r="Q98" i="10"/>
  <c r="B100" i="8"/>
  <c r="C99" i="10"/>
  <c r="AV142" i="9"/>
  <c r="AT140" i="9"/>
  <c r="AU141" i="9"/>
  <c r="AR138" i="9"/>
  <c r="AP136" i="9"/>
  <c r="AN134" i="9"/>
  <c r="AS139" i="9"/>
  <c r="AQ137" i="9"/>
  <c r="AO135" i="9"/>
  <c r="AM133" i="9"/>
  <c r="AL132" i="9"/>
  <c r="AJ130" i="9"/>
  <c r="AH128" i="9"/>
  <c r="AK131" i="9"/>
  <c r="AI129" i="9"/>
  <c r="AG127" i="9"/>
  <c r="AF126" i="9"/>
  <c r="AE125" i="9"/>
  <c r="AD124" i="9"/>
  <c r="AB122" i="9"/>
  <c r="AA121" i="9"/>
  <c r="X118" i="9"/>
  <c r="W117" i="9"/>
  <c r="AC123" i="9"/>
  <c r="Z120" i="9"/>
  <c r="Y119" i="9"/>
  <c r="V116" i="9"/>
  <c r="U115" i="9"/>
  <c r="R112" i="9"/>
  <c r="Q111" i="9"/>
  <c r="O109" i="9"/>
  <c r="N108" i="9"/>
  <c r="K105" i="9"/>
  <c r="J104" i="9"/>
  <c r="T114" i="9"/>
  <c r="S113" i="9"/>
  <c r="P110" i="9"/>
  <c r="M107" i="9"/>
  <c r="L106" i="9"/>
  <c r="I103" i="9"/>
  <c r="H102" i="9"/>
  <c r="E102" i="9"/>
  <c r="G101" i="9"/>
  <c r="J104" i="8"/>
  <c r="I103" i="8"/>
  <c r="H102" i="8"/>
  <c r="G101" i="8"/>
  <c r="F101" i="8" s="1"/>
  <c r="E102" i="8"/>
  <c r="Y98" i="10" l="1"/>
  <c r="AC98" i="10" s="1"/>
  <c r="L8" i="3"/>
  <c r="AE8" i="3" s="1"/>
  <c r="R99" i="10"/>
  <c r="N99" i="10"/>
  <c r="AG99" i="10" s="1"/>
  <c r="AK99" i="10" s="1"/>
  <c r="F101" i="9"/>
  <c r="D100" i="10" s="1"/>
  <c r="S98" i="10"/>
  <c r="K8" i="3"/>
  <c r="X98" i="10"/>
  <c r="AB98" i="10" s="1"/>
  <c r="B101" i="8"/>
  <c r="C100" i="10"/>
  <c r="E99" i="10"/>
  <c r="Q99" i="10"/>
  <c r="M99" i="10"/>
  <c r="AF99" i="10" s="1"/>
  <c r="AJ99" i="10" s="1"/>
  <c r="O98" i="10"/>
  <c r="AH98" i="10" s="1"/>
  <c r="AL98" i="10" s="1"/>
  <c r="AT141" i="9"/>
  <c r="AU142" i="9"/>
  <c r="AS140" i="9"/>
  <c r="AR139" i="9"/>
  <c r="AP137" i="9"/>
  <c r="AN135" i="9"/>
  <c r="AL133" i="9"/>
  <c r="AQ138" i="9"/>
  <c r="AO136" i="9"/>
  <c r="AM134" i="9"/>
  <c r="AJ131" i="9"/>
  <c r="AH129" i="9"/>
  <c r="AK132" i="9"/>
  <c r="AI130" i="9"/>
  <c r="AG128" i="9"/>
  <c r="AF127" i="9"/>
  <c r="AB123" i="9"/>
  <c r="Y120" i="9"/>
  <c r="X119" i="9"/>
  <c r="U116" i="9"/>
  <c r="AE126" i="9"/>
  <c r="AD125" i="9"/>
  <c r="AC124" i="9"/>
  <c r="AA122" i="9"/>
  <c r="Z121" i="9"/>
  <c r="W118" i="9"/>
  <c r="V117" i="9"/>
  <c r="S114" i="9"/>
  <c r="R113" i="9"/>
  <c r="O110" i="9"/>
  <c r="L107" i="9"/>
  <c r="K106" i="9"/>
  <c r="H103" i="9"/>
  <c r="T115" i="9"/>
  <c r="Q112" i="9"/>
  <c r="P111" i="9"/>
  <c r="N109" i="9"/>
  <c r="M108" i="9"/>
  <c r="J105" i="9"/>
  <c r="I104" i="9"/>
  <c r="E103" i="9"/>
  <c r="G102" i="9"/>
  <c r="E103" i="8"/>
  <c r="J105" i="8"/>
  <c r="I104" i="8"/>
  <c r="H103" i="8"/>
  <c r="G102" i="8"/>
  <c r="F102" i="8" s="1"/>
  <c r="Y99" i="10" l="1"/>
  <c r="AC99" i="10" s="1"/>
  <c r="L9" i="3"/>
  <c r="AE9" i="3" s="1"/>
  <c r="AE46" i="3" s="1"/>
  <c r="R100" i="10"/>
  <c r="N100" i="10"/>
  <c r="AG100" i="10" s="1"/>
  <c r="AK100" i="10" s="1"/>
  <c r="F102" i="9"/>
  <c r="D101" i="10" s="1"/>
  <c r="S99" i="10"/>
  <c r="V98" i="10"/>
  <c r="Z98" i="10"/>
  <c r="AD98" i="10" s="1"/>
  <c r="K9" i="3"/>
  <c r="X99" i="10"/>
  <c r="AB99" i="10" s="1"/>
  <c r="AD8" i="3"/>
  <c r="O8" i="3"/>
  <c r="Q8" i="3" s="1"/>
  <c r="U98" i="10"/>
  <c r="B102" i="8"/>
  <c r="C101" i="10"/>
  <c r="Q100" i="10"/>
  <c r="M100" i="10"/>
  <c r="AF100" i="10" s="1"/>
  <c r="AJ100" i="10" s="1"/>
  <c r="E100" i="10"/>
  <c r="O99" i="10"/>
  <c r="AH99" i="10" s="1"/>
  <c r="AL99" i="10" s="1"/>
  <c r="AT142" i="9"/>
  <c r="AR140" i="9"/>
  <c r="AS141" i="9"/>
  <c r="AP138" i="9"/>
  <c r="AN136" i="9"/>
  <c r="AL134" i="9"/>
  <c r="AQ139" i="9"/>
  <c r="AO137" i="9"/>
  <c r="AM135" i="9"/>
  <c r="AJ132" i="9"/>
  <c r="AH130" i="9"/>
  <c r="AF128" i="9"/>
  <c r="AK133" i="9"/>
  <c r="AI131" i="9"/>
  <c r="AG129" i="9"/>
  <c r="AD126" i="9"/>
  <c r="AC125" i="9"/>
  <c r="AB124" i="9"/>
  <c r="Z122" i="9"/>
  <c r="Y121" i="9"/>
  <c r="V118" i="9"/>
  <c r="U117" i="9"/>
  <c r="AE127" i="9"/>
  <c r="AA123" i="9"/>
  <c r="X120" i="9"/>
  <c r="W119" i="9"/>
  <c r="T116" i="9"/>
  <c r="S115" i="9"/>
  <c r="P112" i="9"/>
  <c r="O111" i="9"/>
  <c r="M109" i="9"/>
  <c r="L108" i="9"/>
  <c r="I105" i="9"/>
  <c r="H104" i="9"/>
  <c r="R114" i="9"/>
  <c r="Q113" i="9"/>
  <c r="N110" i="9"/>
  <c r="K107" i="9"/>
  <c r="J106" i="9"/>
  <c r="E104" i="9"/>
  <c r="G103" i="9"/>
  <c r="J106" i="8"/>
  <c r="I105" i="8"/>
  <c r="H104" i="8"/>
  <c r="G103" i="8"/>
  <c r="F103" i="8" s="1"/>
  <c r="E104" i="8"/>
  <c r="L10" i="3" l="1"/>
  <c r="AE10" i="3" s="1"/>
  <c r="AE47" i="3" s="1"/>
  <c r="N101" i="10"/>
  <c r="AG101" i="10" s="1"/>
  <c r="AK101" i="10" s="1"/>
  <c r="R101" i="10"/>
  <c r="F103" i="9"/>
  <c r="D102" i="10" s="1"/>
  <c r="Y100" i="10"/>
  <c r="AC100" i="10" s="1"/>
  <c r="S100" i="10"/>
  <c r="V99" i="10"/>
  <c r="Z99" i="10"/>
  <c r="AD99" i="10" s="1"/>
  <c r="K10" i="3"/>
  <c r="X100" i="10"/>
  <c r="AB100" i="10" s="1"/>
  <c r="BB127" i="3"/>
  <c r="AY8" i="3"/>
  <c r="AX8" i="3"/>
  <c r="AH8" i="3"/>
  <c r="AW8" i="3"/>
  <c r="AV8" i="3"/>
  <c r="AU8" i="3"/>
  <c r="AD9" i="3"/>
  <c r="AD46" i="3" s="1"/>
  <c r="O9" i="3"/>
  <c r="AU9" i="3" s="1"/>
  <c r="B103" i="8"/>
  <c r="C102" i="10"/>
  <c r="U99" i="10"/>
  <c r="O100" i="10"/>
  <c r="AH100" i="10" s="1"/>
  <c r="AL100" i="10" s="1"/>
  <c r="E101" i="10"/>
  <c r="Q101" i="10"/>
  <c r="M101" i="10"/>
  <c r="AF101" i="10" s="1"/>
  <c r="AJ101" i="10" s="1"/>
  <c r="AR141" i="9"/>
  <c r="AS142" i="9"/>
  <c r="AQ140" i="9"/>
  <c r="AP139" i="9"/>
  <c r="AN137" i="9"/>
  <c r="AL135" i="9"/>
  <c r="AO138" i="9"/>
  <c r="AM136" i="9"/>
  <c r="AK134" i="9"/>
  <c r="AJ133" i="9"/>
  <c r="AH131" i="9"/>
  <c r="AF129" i="9"/>
  <c r="AI132" i="9"/>
  <c r="AG130" i="9"/>
  <c r="AE128" i="9"/>
  <c r="AD127" i="9"/>
  <c r="Z123" i="9"/>
  <c r="W120" i="9"/>
  <c r="V119" i="9"/>
  <c r="S116" i="9"/>
  <c r="AC126" i="9"/>
  <c r="AB125" i="9"/>
  <c r="AA124" i="9"/>
  <c r="Y122" i="9"/>
  <c r="X121" i="9"/>
  <c r="U118" i="9"/>
  <c r="T117" i="9"/>
  <c r="Q114" i="9"/>
  <c r="P113" i="9"/>
  <c r="M110" i="9"/>
  <c r="J107" i="9"/>
  <c r="I106" i="9"/>
  <c r="E105" i="9"/>
  <c r="R115" i="9"/>
  <c r="O112" i="9"/>
  <c r="N111" i="9"/>
  <c r="L109" i="9"/>
  <c r="K108" i="9"/>
  <c r="H105" i="9"/>
  <c r="G104" i="9"/>
  <c r="E105" i="8"/>
  <c r="J107" i="8"/>
  <c r="I106" i="8"/>
  <c r="H105" i="8"/>
  <c r="G104" i="8"/>
  <c r="F104" i="8" s="1"/>
  <c r="L11" i="3" l="1"/>
  <c r="AE11" i="3" s="1"/>
  <c r="AE48" i="3" s="1"/>
  <c r="Y101" i="10"/>
  <c r="AC101" i="10" s="1"/>
  <c r="N102" i="10"/>
  <c r="AG102" i="10" s="1"/>
  <c r="AK102" i="10" s="1"/>
  <c r="R102" i="10"/>
  <c r="F104" i="9"/>
  <c r="D103" i="10" s="1"/>
  <c r="S101" i="10"/>
  <c r="V100" i="10"/>
  <c r="Z100" i="10"/>
  <c r="AD100" i="10" s="1"/>
  <c r="AK9" i="3"/>
  <c r="AJ8" i="3"/>
  <c r="K11" i="3"/>
  <c r="X101" i="10"/>
  <c r="AB101" i="10" s="1"/>
  <c r="AX9" i="3"/>
  <c r="AW9" i="3"/>
  <c r="Q9" i="3"/>
  <c r="BB128" i="3" s="1"/>
  <c r="AY9" i="3"/>
  <c r="AH9" i="3"/>
  <c r="AH46" i="3" s="1"/>
  <c r="AV9" i="3"/>
  <c r="AD10" i="3"/>
  <c r="AD47" i="3" s="1"/>
  <c r="O10" i="3"/>
  <c r="AU10" i="3" s="1"/>
  <c r="O101" i="10"/>
  <c r="AH101" i="10" s="1"/>
  <c r="AL101" i="10" s="1"/>
  <c r="U100" i="10"/>
  <c r="Q102" i="10"/>
  <c r="M102" i="10"/>
  <c r="AF102" i="10" s="1"/>
  <c r="AJ102" i="10" s="1"/>
  <c r="E102" i="10"/>
  <c r="B104" i="8"/>
  <c r="C103" i="10"/>
  <c r="AR142" i="9"/>
  <c r="AP140" i="9"/>
  <c r="AQ141" i="9"/>
  <c r="AN138" i="9"/>
  <c r="AL136" i="9"/>
  <c r="AJ134" i="9"/>
  <c r="AO139" i="9"/>
  <c r="AM137" i="9"/>
  <c r="AK135" i="9"/>
  <c r="AH132" i="9"/>
  <c r="AF130" i="9"/>
  <c r="AD128" i="9"/>
  <c r="AI133" i="9"/>
  <c r="AG131" i="9"/>
  <c r="AE129" i="9"/>
  <c r="AC127" i="9"/>
  <c r="AB126" i="9"/>
  <c r="AA125" i="9"/>
  <c r="Z124" i="9"/>
  <c r="X122" i="9"/>
  <c r="W121" i="9"/>
  <c r="T118" i="9"/>
  <c r="S117" i="9"/>
  <c r="Y123" i="9"/>
  <c r="V120" i="9"/>
  <c r="U119" i="9"/>
  <c r="R116" i="9"/>
  <c r="Q115" i="9"/>
  <c r="N112" i="9"/>
  <c r="M111" i="9"/>
  <c r="K109" i="9"/>
  <c r="J108" i="9"/>
  <c r="E106" i="9"/>
  <c r="G105" i="9"/>
  <c r="P114" i="9"/>
  <c r="O113" i="9"/>
  <c r="L110" i="9"/>
  <c r="I107" i="9"/>
  <c r="H106" i="9"/>
  <c r="J108" i="8"/>
  <c r="I107" i="8"/>
  <c r="H106" i="8"/>
  <c r="G105" i="8"/>
  <c r="F105" i="8" s="1"/>
  <c r="E106" i="8"/>
  <c r="Y102" i="10" l="1"/>
  <c r="AC102" i="10" s="1"/>
  <c r="L12" i="3"/>
  <c r="AE12" i="3" s="1"/>
  <c r="AE49" i="3" s="1"/>
  <c r="N103" i="10"/>
  <c r="AG103" i="10" s="1"/>
  <c r="AK103" i="10" s="1"/>
  <c r="R103" i="10"/>
  <c r="F105" i="9"/>
  <c r="D104" i="10" s="1"/>
  <c r="S102" i="10"/>
  <c r="V101" i="10"/>
  <c r="Z101" i="10"/>
  <c r="AD101" i="10" s="1"/>
  <c r="AY10" i="3"/>
  <c r="AX10" i="3"/>
  <c r="AH10" i="3"/>
  <c r="AH47" i="3" s="1"/>
  <c r="AW10" i="3"/>
  <c r="Q10" i="3"/>
  <c r="BB129" i="3" s="1"/>
  <c r="AV10" i="3"/>
  <c r="K12" i="3"/>
  <c r="X102" i="10"/>
  <c r="AB102" i="10" s="1"/>
  <c r="AK10" i="3"/>
  <c r="AJ9" i="3"/>
  <c r="AD11" i="3"/>
  <c r="AD48" i="3" s="1"/>
  <c r="O11" i="3"/>
  <c r="AU11" i="3" s="1"/>
  <c r="E103" i="10"/>
  <c r="Q103" i="10"/>
  <c r="M103" i="10"/>
  <c r="AF103" i="10" s="1"/>
  <c r="AJ103" i="10" s="1"/>
  <c r="B105" i="8"/>
  <c r="C104" i="10"/>
  <c r="O102" i="10"/>
  <c r="AH102" i="10" s="1"/>
  <c r="AL102" i="10" s="1"/>
  <c r="U101" i="10"/>
  <c r="AP141" i="9"/>
  <c r="AQ142" i="9"/>
  <c r="AO140" i="9"/>
  <c r="AN139" i="9"/>
  <c r="AL137" i="9"/>
  <c r="AJ135" i="9"/>
  <c r="AM138" i="9"/>
  <c r="AK136" i="9"/>
  <c r="AI134" i="9"/>
  <c r="AH133" i="9"/>
  <c r="AF131" i="9"/>
  <c r="AD129" i="9"/>
  <c r="AG132" i="9"/>
  <c r="AE130" i="9"/>
  <c r="AC128" i="9"/>
  <c r="AB127" i="9"/>
  <c r="X123" i="9"/>
  <c r="U120" i="9"/>
  <c r="T119" i="9"/>
  <c r="Q116" i="9"/>
  <c r="AA126" i="9"/>
  <c r="Z125" i="9"/>
  <c r="Y124" i="9"/>
  <c r="W122" i="9"/>
  <c r="V121" i="9"/>
  <c r="S118" i="9"/>
  <c r="R117" i="9"/>
  <c r="O114" i="9"/>
  <c r="N113" i="9"/>
  <c r="K110" i="9"/>
  <c r="H107" i="9"/>
  <c r="G106" i="9"/>
  <c r="P115" i="9"/>
  <c r="M112" i="9"/>
  <c r="L111" i="9"/>
  <c r="J109" i="9"/>
  <c r="I108" i="9"/>
  <c r="E107" i="9"/>
  <c r="E107" i="8"/>
  <c r="J109" i="8"/>
  <c r="I108" i="8"/>
  <c r="H107" i="8"/>
  <c r="G106" i="8"/>
  <c r="F106" i="8" s="1"/>
  <c r="Y103" i="10" l="1"/>
  <c r="AC103" i="10" s="1"/>
  <c r="L13" i="3"/>
  <c r="AE13" i="3" s="1"/>
  <c r="AE50" i="3" s="1"/>
  <c r="N104" i="10"/>
  <c r="AG104" i="10" s="1"/>
  <c r="AK104" i="10" s="1"/>
  <c r="R104" i="10"/>
  <c r="F106" i="9"/>
  <c r="D105" i="10" s="1"/>
  <c r="S103" i="10"/>
  <c r="K13" i="3"/>
  <c r="X103" i="10"/>
  <c r="AB103" i="10" s="1"/>
  <c r="AH11" i="3"/>
  <c r="AH48" i="3" s="1"/>
  <c r="AX11" i="3"/>
  <c r="AW11" i="3"/>
  <c r="AY11" i="3"/>
  <c r="Q11" i="3"/>
  <c r="BB130" i="3" s="1"/>
  <c r="AV11" i="3"/>
  <c r="V102" i="10"/>
  <c r="Z102" i="10"/>
  <c r="AD102" i="10" s="1"/>
  <c r="AD12" i="3"/>
  <c r="AD49" i="3" s="1"/>
  <c r="O12" i="3"/>
  <c r="AU12" i="3" s="1"/>
  <c r="AK11" i="3"/>
  <c r="AJ10" i="3"/>
  <c r="U102" i="10"/>
  <c r="B106" i="8"/>
  <c r="C105" i="10"/>
  <c r="Q104" i="10"/>
  <c r="M104" i="10"/>
  <c r="AF104" i="10" s="1"/>
  <c r="AJ104" i="10" s="1"/>
  <c r="E104" i="10"/>
  <c r="O103" i="10"/>
  <c r="AH103" i="10" s="1"/>
  <c r="AL103" i="10" s="1"/>
  <c r="AP142" i="9"/>
  <c r="AN140" i="9"/>
  <c r="AO141" i="9"/>
  <c r="AL138" i="9"/>
  <c r="AJ136" i="9"/>
  <c r="AH134" i="9"/>
  <c r="AM139" i="9"/>
  <c r="AK137" i="9"/>
  <c r="AI135" i="9"/>
  <c r="AF132" i="9"/>
  <c r="AD130" i="9"/>
  <c r="AB128" i="9"/>
  <c r="AG133" i="9"/>
  <c r="AE131" i="9"/>
  <c r="AC129" i="9"/>
  <c r="Z126" i="9"/>
  <c r="Y125" i="9"/>
  <c r="X124" i="9"/>
  <c r="V122" i="9"/>
  <c r="U121" i="9"/>
  <c r="R118" i="9"/>
  <c r="Q117" i="9"/>
  <c r="AA127" i="9"/>
  <c r="W123" i="9"/>
  <c r="T120" i="9"/>
  <c r="S119" i="9"/>
  <c r="P116" i="9"/>
  <c r="O115" i="9"/>
  <c r="L112" i="9"/>
  <c r="K111" i="9"/>
  <c r="I109" i="9"/>
  <c r="H108" i="9"/>
  <c r="N114" i="9"/>
  <c r="M113" i="9"/>
  <c r="J110" i="9"/>
  <c r="E108" i="9"/>
  <c r="G107" i="9"/>
  <c r="J110" i="8"/>
  <c r="I109" i="8"/>
  <c r="H108" i="8"/>
  <c r="G107" i="8"/>
  <c r="F107" i="8" s="1"/>
  <c r="E108" i="8"/>
  <c r="Y104" i="10" l="1"/>
  <c r="AC104" i="10" s="1"/>
  <c r="L14" i="3"/>
  <c r="AE14" i="3" s="1"/>
  <c r="AE51" i="3" s="1"/>
  <c r="N105" i="10"/>
  <c r="AG105" i="10" s="1"/>
  <c r="AK105" i="10" s="1"/>
  <c r="R105" i="10"/>
  <c r="F107" i="9"/>
  <c r="D106" i="10" s="1"/>
  <c r="S104" i="10"/>
  <c r="V103" i="10"/>
  <c r="Z103" i="10"/>
  <c r="AD103" i="10" s="1"/>
  <c r="K14" i="3"/>
  <c r="X104" i="10"/>
  <c r="AB104" i="10" s="1"/>
  <c r="AY12" i="3"/>
  <c r="AX12" i="3"/>
  <c r="Q12" i="3"/>
  <c r="BB131" i="3" s="1"/>
  <c r="AH12" i="3"/>
  <c r="AH49" i="3" s="1"/>
  <c r="AW12" i="3"/>
  <c r="AV12" i="3"/>
  <c r="AJ11" i="3"/>
  <c r="AK12" i="3"/>
  <c r="AD13" i="3"/>
  <c r="AD50" i="3" s="1"/>
  <c r="O13" i="3"/>
  <c r="B107" i="8"/>
  <c r="C106" i="10"/>
  <c r="U103" i="10"/>
  <c r="O104" i="10"/>
  <c r="AH104" i="10" s="1"/>
  <c r="AL104" i="10" s="1"/>
  <c r="E105" i="10"/>
  <c r="Q105" i="10"/>
  <c r="M105" i="10"/>
  <c r="AF105" i="10" s="1"/>
  <c r="AJ105" i="10" s="1"/>
  <c r="AN141" i="9"/>
  <c r="AO142" i="9"/>
  <c r="AM140" i="9"/>
  <c r="AL139" i="9"/>
  <c r="AJ137" i="9"/>
  <c r="AH135" i="9"/>
  <c r="AK138" i="9"/>
  <c r="AI136" i="9"/>
  <c r="AG134" i="9"/>
  <c r="AF133" i="9"/>
  <c r="AD131" i="9"/>
  <c r="AB129" i="9"/>
  <c r="AE132" i="9"/>
  <c r="AC130" i="9"/>
  <c r="AA128" i="9"/>
  <c r="Z127" i="9"/>
  <c r="V123" i="9"/>
  <c r="S120" i="9"/>
  <c r="R119" i="9"/>
  <c r="O116" i="9"/>
  <c r="Y126" i="9"/>
  <c r="X125" i="9"/>
  <c r="W124" i="9"/>
  <c r="U122" i="9"/>
  <c r="T121" i="9"/>
  <c r="Q118" i="9"/>
  <c r="P117" i="9"/>
  <c r="M114" i="9"/>
  <c r="L113" i="9"/>
  <c r="I110" i="9"/>
  <c r="E109" i="9"/>
  <c r="N115" i="9"/>
  <c r="K112" i="9"/>
  <c r="J111" i="9"/>
  <c r="H109" i="9"/>
  <c r="G108" i="9"/>
  <c r="J111" i="8"/>
  <c r="I110" i="8"/>
  <c r="E109" i="8"/>
  <c r="H109" i="8"/>
  <c r="G108" i="8"/>
  <c r="F108" i="8" s="1"/>
  <c r="Y105" i="10" l="1"/>
  <c r="AC105" i="10" s="1"/>
  <c r="L15" i="3"/>
  <c r="N106" i="10"/>
  <c r="AG106" i="10" s="1"/>
  <c r="AK106" i="10" s="1"/>
  <c r="R106" i="10"/>
  <c r="F108" i="9"/>
  <c r="D107" i="10" s="1"/>
  <c r="S105" i="10"/>
  <c r="K15" i="3"/>
  <c r="X105" i="10"/>
  <c r="AB105" i="10" s="1"/>
  <c r="AY13" i="3"/>
  <c r="Q13" i="3"/>
  <c r="BB132" i="3" s="1"/>
  <c r="AX13" i="3"/>
  <c r="AW13" i="3"/>
  <c r="AH13" i="3"/>
  <c r="AH50" i="3" s="1"/>
  <c r="AV13" i="3"/>
  <c r="AK13" i="3"/>
  <c r="AJ12" i="3"/>
  <c r="V104" i="10"/>
  <c r="Z104" i="10"/>
  <c r="AD104" i="10" s="1"/>
  <c r="L16" i="3"/>
  <c r="Y106" i="10"/>
  <c r="AU13" i="3"/>
  <c r="AE15" i="3"/>
  <c r="AE52" i="3" s="1"/>
  <c r="AD14" i="3"/>
  <c r="AD51" i="3" s="1"/>
  <c r="O14" i="3"/>
  <c r="AU14" i="3" s="1"/>
  <c r="O105" i="10"/>
  <c r="AH105" i="10" s="1"/>
  <c r="AL105" i="10" s="1"/>
  <c r="U104" i="10"/>
  <c r="Q106" i="10"/>
  <c r="M106" i="10"/>
  <c r="AF106" i="10" s="1"/>
  <c r="AJ106" i="10" s="1"/>
  <c r="E106" i="10"/>
  <c r="B108" i="8"/>
  <c r="C107" i="10"/>
  <c r="AN142" i="9"/>
  <c r="AL140" i="9"/>
  <c r="AM141" i="9"/>
  <c r="AJ138" i="9"/>
  <c r="AH136" i="9"/>
  <c r="AF134" i="9"/>
  <c r="AK139" i="9"/>
  <c r="AI137" i="9"/>
  <c r="AG135" i="9"/>
  <c r="AD132" i="9"/>
  <c r="AB130" i="9"/>
  <c r="Z128" i="9"/>
  <c r="AE133" i="9"/>
  <c r="AC131" i="9"/>
  <c r="AA129" i="9"/>
  <c r="Y127" i="9"/>
  <c r="X126" i="9"/>
  <c r="W125" i="9"/>
  <c r="V124" i="9"/>
  <c r="T122" i="9"/>
  <c r="S121" i="9"/>
  <c r="P118" i="9"/>
  <c r="O117" i="9"/>
  <c r="U123" i="9"/>
  <c r="R120" i="9"/>
  <c r="Q119" i="9"/>
  <c r="N116" i="9"/>
  <c r="M115" i="9"/>
  <c r="J112" i="9"/>
  <c r="I111" i="9"/>
  <c r="E110" i="9"/>
  <c r="G109" i="9"/>
  <c r="L114" i="9"/>
  <c r="K113" i="9"/>
  <c r="H110" i="9"/>
  <c r="I111" i="8"/>
  <c r="J112" i="8"/>
  <c r="H110" i="8"/>
  <c r="E110" i="8"/>
  <c r="G109" i="8"/>
  <c r="F109" i="8" s="1"/>
  <c r="AC106" i="10" l="1"/>
  <c r="N107" i="10"/>
  <c r="AG107" i="10" s="1"/>
  <c r="AK107" i="10" s="1"/>
  <c r="R107" i="10"/>
  <c r="F109" i="9"/>
  <c r="D108" i="10" s="1"/>
  <c r="S106" i="10"/>
  <c r="K16" i="3"/>
  <c r="X106" i="10"/>
  <c r="AB106" i="10" s="1"/>
  <c r="V105" i="10"/>
  <c r="Z105" i="10"/>
  <c r="AD105" i="10" s="1"/>
  <c r="AY14" i="3"/>
  <c r="AX14" i="3"/>
  <c r="Q14" i="3"/>
  <c r="BB133" i="3" s="1"/>
  <c r="AH14" i="3"/>
  <c r="AH51" i="3" s="1"/>
  <c r="AW14" i="3"/>
  <c r="AV14" i="3"/>
  <c r="AE16" i="3"/>
  <c r="AE53" i="3" s="1"/>
  <c r="AJ13" i="3"/>
  <c r="AK14" i="3"/>
  <c r="AD15" i="3"/>
  <c r="AD52" i="3" s="1"/>
  <c r="O15" i="3"/>
  <c r="E107" i="10"/>
  <c r="Q107" i="10"/>
  <c r="M107" i="10"/>
  <c r="AF107" i="10" s="1"/>
  <c r="AJ107" i="10" s="1"/>
  <c r="B109" i="8"/>
  <c r="C108" i="10"/>
  <c r="O106" i="10"/>
  <c r="AH106" i="10" s="1"/>
  <c r="AL106" i="10" s="1"/>
  <c r="U105" i="10"/>
  <c r="AL141" i="9"/>
  <c r="AM142" i="9"/>
  <c r="AK140" i="9"/>
  <c r="AJ139" i="9"/>
  <c r="AH137" i="9"/>
  <c r="AF135" i="9"/>
  <c r="AI138" i="9"/>
  <c r="AG136" i="9"/>
  <c r="AE134" i="9"/>
  <c r="AD133" i="9"/>
  <c r="AB131" i="9"/>
  <c r="Z129" i="9"/>
  <c r="AC132" i="9"/>
  <c r="AA130" i="9"/>
  <c r="Y128" i="9"/>
  <c r="X127" i="9"/>
  <c r="T123" i="9"/>
  <c r="Q120" i="9"/>
  <c r="P119" i="9"/>
  <c r="M116" i="9"/>
  <c r="W126" i="9"/>
  <c r="V125" i="9"/>
  <c r="U124" i="9"/>
  <c r="S122" i="9"/>
  <c r="R121" i="9"/>
  <c r="O118" i="9"/>
  <c r="N117" i="9"/>
  <c r="K114" i="9"/>
  <c r="J113" i="9"/>
  <c r="G110" i="9"/>
  <c r="L115" i="9"/>
  <c r="I112" i="9"/>
  <c r="H111" i="9"/>
  <c r="E111" i="9"/>
  <c r="I112" i="8"/>
  <c r="J113" i="8"/>
  <c r="E111" i="8"/>
  <c r="G110" i="8"/>
  <c r="F110" i="8" s="1"/>
  <c r="Y107" i="10" l="1"/>
  <c r="AC107" i="10" s="1"/>
  <c r="L17" i="3"/>
  <c r="AE17" i="3" s="1"/>
  <c r="AE54" i="3" s="1"/>
  <c r="R108" i="10"/>
  <c r="N108" i="10"/>
  <c r="AG108" i="10" s="1"/>
  <c r="AK108" i="10" s="1"/>
  <c r="F111" i="9"/>
  <c r="D110" i="10" s="1"/>
  <c r="F110" i="9"/>
  <c r="D109" i="10" s="1"/>
  <c r="S107" i="10"/>
  <c r="K17" i="3"/>
  <c r="X107" i="10"/>
  <c r="AB107" i="10" s="1"/>
  <c r="AY15" i="3"/>
  <c r="AH15" i="3"/>
  <c r="AH52" i="3" s="1"/>
  <c r="AX15" i="3"/>
  <c r="AW15" i="3"/>
  <c r="Q15" i="3"/>
  <c r="BB134" i="3" s="1"/>
  <c r="AV15" i="3"/>
  <c r="AK15" i="3"/>
  <c r="AJ14" i="3"/>
  <c r="V106" i="10"/>
  <c r="Z106" i="10"/>
  <c r="AD106" i="10" s="1"/>
  <c r="L18" i="3"/>
  <c r="AU15" i="3"/>
  <c r="AD16" i="3"/>
  <c r="AD53" i="3" s="1"/>
  <c r="O16" i="3"/>
  <c r="B110" i="8"/>
  <c r="C109" i="10"/>
  <c r="U106" i="10"/>
  <c r="Q108" i="10"/>
  <c r="M108" i="10"/>
  <c r="AF108" i="10" s="1"/>
  <c r="AJ108" i="10" s="1"/>
  <c r="E108" i="10"/>
  <c r="O107" i="10"/>
  <c r="AH107" i="10" s="1"/>
  <c r="AL107" i="10" s="1"/>
  <c r="AL142" i="9"/>
  <c r="AJ140" i="9"/>
  <c r="AK141" i="9"/>
  <c r="AH138" i="9"/>
  <c r="AF136" i="9"/>
  <c r="AD134" i="9"/>
  <c r="AI139" i="9"/>
  <c r="AG137" i="9"/>
  <c r="AE135" i="9"/>
  <c r="AB132" i="9"/>
  <c r="Z130" i="9"/>
  <c r="X128" i="9"/>
  <c r="AC133" i="9"/>
  <c r="AA131" i="9"/>
  <c r="Y129" i="9"/>
  <c r="V126" i="9"/>
  <c r="U125" i="9"/>
  <c r="T124" i="9"/>
  <c r="R122" i="9"/>
  <c r="Q121" i="9"/>
  <c r="N118" i="9"/>
  <c r="M117" i="9"/>
  <c r="W127" i="9"/>
  <c r="S123" i="9"/>
  <c r="P120" i="9"/>
  <c r="O119" i="9"/>
  <c r="L116" i="9"/>
  <c r="K115" i="9"/>
  <c r="H112" i="9"/>
  <c r="E112" i="9"/>
  <c r="J114" i="9"/>
  <c r="I113" i="9"/>
  <c r="I113" i="8"/>
  <c r="J114" i="8"/>
  <c r="E112" i="8"/>
  <c r="G111" i="8"/>
  <c r="F111" i="8" s="1"/>
  <c r="Y108" i="10" l="1"/>
  <c r="AC108" i="10" s="1"/>
  <c r="O17" i="3"/>
  <c r="Q17" i="3" s="1"/>
  <c r="AU16" i="3"/>
  <c r="Q16" i="3"/>
  <c r="BB135" i="3" s="1"/>
  <c r="N109" i="10"/>
  <c r="AG109" i="10" s="1"/>
  <c r="AK109" i="10" s="1"/>
  <c r="R109" i="10"/>
  <c r="R110" i="10"/>
  <c r="N110" i="10"/>
  <c r="AG110" i="10" s="1"/>
  <c r="F112" i="9"/>
  <c r="D111" i="10" s="1"/>
  <c r="S108" i="10"/>
  <c r="AJ15" i="3"/>
  <c r="AK16" i="3"/>
  <c r="V107" i="10"/>
  <c r="Z107" i="10"/>
  <c r="AD107" i="10" s="1"/>
  <c r="K18" i="3"/>
  <c r="X108" i="10"/>
  <c r="AB108" i="10" s="1"/>
  <c r="AY16" i="3"/>
  <c r="AX16" i="3"/>
  <c r="AH16" i="3"/>
  <c r="AH53" i="3" s="1"/>
  <c r="AW16" i="3"/>
  <c r="AV16" i="3"/>
  <c r="AE18" i="3"/>
  <c r="AE55" i="3" s="1"/>
  <c r="AD17" i="3"/>
  <c r="AD54" i="3" s="1"/>
  <c r="B111" i="8"/>
  <c r="C110" i="10"/>
  <c r="E109" i="10"/>
  <c r="Q109" i="10"/>
  <c r="M109" i="10"/>
  <c r="AF109" i="10" s="1"/>
  <c r="AJ109" i="10" s="1"/>
  <c r="U107" i="10"/>
  <c r="O108" i="10"/>
  <c r="AH108" i="10" s="1"/>
  <c r="AL108" i="10" s="1"/>
  <c r="AJ141" i="9"/>
  <c r="AK142" i="9"/>
  <c r="AI140" i="9"/>
  <c r="AH139" i="9"/>
  <c r="AF137" i="9"/>
  <c r="AD135" i="9"/>
  <c r="AG138" i="9"/>
  <c r="AE136" i="9"/>
  <c r="AC134" i="9"/>
  <c r="AB133" i="9"/>
  <c r="Z131" i="9"/>
  <c r="X129" i="9"/>
  <c r="AA132" i="9"/>
  <c r="Y130" i="9"/>
  <c r="W128" i="9"/>
  <c r="V127" i="9"/>
  <c r="R123" i="9"/>
  <c r="O120" i="9"/>
  <c r="N119" i="9"/>
  <c r="K116" i="9"/>
  <c r="U126" i="9"/>
  <c r="T125" i="9"/>
  <c r="S124" i="9"/>
  <c r="Q122" i="9"/>
  <c r="P121" i="9"/>
  <c r="M118" i="9"/>
  <c r="L117" i="9"/>
  <c r="I114" i="9"/>
  <c r="H113" i="9"/>
  <c r="E113" i="9"/>
  <c r="J115" i="9"/>
  <c r="I114" i="8"/>
  <c r="J115" i="8"/>
  <c r="E113" i="8"/>
  <c r="G112" i="8"/>
  <c r="F112" i="8" s="1"/>
  <c r="Y109" i="10" l="1"/>
  <c r="AC109" i="10" s="1"/>
  <c r="AK110" i="10"/>
  <c r="L19" i="3"/>
  <c r="AE19" i="3" s="1"/>
  <c r="AE56" i="3" s="1"/>
  <c r="Y110" i="10"/>
  <c r="N111" i="10"/>
  <c r="AG111" i="10" s="1"/>
  <c r="AK111" i="10" s="1"/>
  <c r="R111" i="10"/>
  <c r="L20" i="3"/>
  <c r="AE20" i="3" s="1"/>
  <c r="AE57" i="3" s="1"/>
  <c r="F113" i="9"/>
  <c r="D112" i="10" s="1"/>
  <c r="R112" i="10" s="1"/>
  <c r="S109" i="10"/>
  <c r="V108" i="10"/>
  <c r="Z108" i="10"/>
  <c r="AD108" i="10" s="1"/>
  <c r="K19" i="3"/>
  <c r="X109" i="10"/>
  <c r="AB109" i="10" s="1"/>
  <c r="AX17" i="3"/>
  <c r="AW17" i="3"/>
  <c r="BB136" i="3"/>
  <c r="AY17" i="3"/>
  <c r="AH17" i="3"/>
  <c r="AH54" i="3" s="1"/>
  <c r="AV17" i="3"/>
  <c r="AJ16" i="3"/>
  <c r="AK17" i="3"/>
  <c r="AU17" i="3"/>
  <c r="AD18" i="3"/>
  <c r="AD55" i="3" s="1"/>
  <c r="O18" i="3"/>
  <c r="AU18" i="3" s="1"/>
  <c r="U108" i="10"/>
  <c r="Q110" i="10"/>
  <c r="M110" i="10"/>
  <c r="AF110" i="10" s="1"/>
  <c r="AJ110" i="10" s="1"/>
  <c r="E110" i="10"/>
  <c r="B112" i="8"/>
  <c r="C111" i="10"/>
  <c r="O109" i="10"/>
  <c r="AH109" i="10" s="1"/>
  <c r="AL109" i="10" s="1"/>
  <c r="AJ142" i="9"/>
  <c r="AH140" i="9"/>
  <c r="AI141" i="9"/>
  <c r="AF138" i="9"/>
  <c r="AD136" i="9"/>
  <c r="AB134" i="9"/>
  <c r="AG139" i="9"/>
  <c r="AE137" i="9"/>
  <c r="AC135" i="9"/>
  <c r="Z132" i="9"/>
  <c r="X130" i="9"/>
  <c r="V128" i="9"/>
  <c r="AA133" i="9"/>
  <c r="Y131" i="9"/>
  <c r="W129" i="9"/>
  <c r="U127" i="9"/>
  <c r="T126" i="9"/>
  <c r="S125" i="9"/>
  <c r="R124" i="9"/>
  <c r="P122" i="9"/>
  <c r="O121" i="9"/>
  <c r="L118" i="9"/>
  <c r="K117" i="9"/>
  <c r="Q123" i="9"/>
  <c r="N120" i="9"/>
  <c r="M119" i="9"/>
  <c r="J116" i="9"/>
  <c r="I115" i="9"/>
  <c r="H114" i="9"/>
  <c r="E114" i="9"/>
  <c r="I115" i="8"/>
  <c r="J116" i="8"/>
  <c r="E114" i="8"/>
  <c r="G113" i="8"/>
  <c r="F113" i="8" s="1"/>
  <c r="AC110" i="10" l="1"/>
  <c r="Y111" i="10"/>
  <c r="AC111" i="10" s="1"/>
  <c r="L21" i="3"/>
  <c r="AE21" i="3" s="1"/>
  <c r="AE58" i="3" s="1"/>
  <c r="N112" i="10"/>
  <c r="AG112" i="10" s="1"/>
  <c r="AK112" i="10" s="1"/>
  <c r="F114" i="9"/>
  <c r="D113" i="10" s="1"/>
  <c r="S110" i="10"/>
  <c r="V109" i="10"/>
  <c r="Z109" i="10"/>
  <c r="AD109" i="10" s="1"/>
  <c r="K20" i="3"/>
  <c r="X110" i="10"/>
  <c r="AB110" i="10" s="1"/>
  <c r="AY18" i="3"/>
  <c r="AX18" i="3"/>
  <c r="AH18" i="3"/>
  <c r="AH55" i="3" s="1"/>
  <c r="AW18" i="3"/>
  <c r="Q18" i="3"/>
  <c r="BB137" i="3" s="1"/>
  <c r="AV18" i="3"/>
  <c r="AJ17" i="3"/>
  <c r="AK18" i="3"/>
  <c r="AD19" i="3"/>
  <c r="AD56" i="3" s="1"/>
  <c r="O19" i="3"/>
  <c r="U109" i="10"/>
  <c r="O110" i="10"/>
  <c r="AH110" i="10" s="1"/>
  <c r="AL110" i="10" s="1"/>
  <c r="B113" i="8"/>
  <c r="C112" i="10"/>
  <c r="M112" i="10" s="1"/>
  <c r="E111" i="10"/>
  <c r="Q111" i="10"/>
  <c r="M111" i="10"/>
  <c r="AF111" i="10" s="1"/>
  <c r="AJ111" i="10" s="1"/>
  <c r="AH141" i="9"/>
  <c r="AI142" i="9"/>
  <c r="AG140" i="9"/>
  <c r="AF139" i="9"/>
  <c r="AD137" i="9"/>
  <c r="AB135" i="9"/>
  <c r="AE138" i="9"/>
  <c r="AC136" i="9"/>
  <c r="AA134" i="9"/>
  <c r="Z133" i="9"/>
  <c r="X131" i="9"/>
  <c r="V129" i="9"/>
  <c r="Y132" i="9"/>
  <c r="W130" i="9"/>
  <c r="U128" i="9"/>
  <c r="T127" i="9"/>
  <c r="P123" i="9"/>
  <c r="M120" i="9"/>
  <c r="L119" i="9"/>
  <c r="I116" i="9"/>
  <c r="S126" i="9"/>
  <c r="R125" i="9"/>
  <c r="Q124" i="9"/>
  <c r="O122" i="9"/>
  <c r="N121" i="9"/>
  <c r="K118" i="9"/>
  <c r="J117" i="9"/>
  <c r="H115" i="9"/>
  <c r="E115" i="9"/>
  <c r="I116" i="8"/>
  <c r="J117" i="8"/>
  <c r="E115" i="8"/>
  <c r="G114" i="8"/>
  <c r="F114" i="8" s="1"/>
  <c r="Y112" i="10" l="1"/>
  <c r="AC112" i="10" s="1"/>
  <c r="L22" i="3"/>
  <c r="R113" i="10"/>
  <c r="N113" i="10"/>
  <c r="AG113" i="10" s="1"/>
  <c r="AK113" i="10" s="1"/>
  <c r="F115" i="9"/>
  <c r="D114" i="10" s="1"/>
  <c r="S111" i="10"/>
  <c r="K21" i="3"/>
  <c r="X111" i="10"/>
  <c r="AB111" i="10" s="1"/>
  <c r="AH19" i="3"/>
  <c r="AH56" i="3" s="1"/>
  <c r="AX19" i="3"/>
  <c r="AW19" i="3"/>
  <c r="AY19" i="3"/>
  <c r="Q19" i="3"/>
  <c r="BB138" i="3" s="1"/>
  <c r="AV19" i="3"/>
  <c r="V110" i="10"/>
  <c r="Z110" i="10"/>
  <c r="AD110" i="10" s="1"/>
  <c r="AU19" i="3"/>
  <c r="AJ18" i="3"/>
  <c r="AK19" i="3"/>
  <c r="AD20" i="3"/>
  <c r="AD57" i="3" s="1"/>
  <c r="O20" i="3"/>
  <c r="AU20" i="3" s="1"/>
  <c r="AE22" i="3"/>
  <c r="AE59" i="3" s="1"/>
  <c r="O111" i="10"/>
  <c r="AH111" i="10" s="1"/>
  <c r="AL111" i="10" s="1"/>
  <c r="U110" i="10"/>
  <c r="B114" i="8"/>
  <c r="C113" i="10"/>
  <c r="Q112" i="10"/>
  <c r="AF112" i="10"/>
  <c r="AJ112" i="10" s="1"/>
  <c r="E112" i="10"/>
  <c r="AH142" i="9"/>
  <c r="AF140" i="9"/>
  <c r="AG141" i="9"/>
  <c r="AD138" i="9"/>
  <c r="AB136" i="9"/>
  <c r="Z134" i="9"/>
  <c r="AE139" i="9"/>
  <c r="AC137" i="9"/>
  <c r="AA135" i="9"/>
  <c r="X132" i="9"/>
  <c r="V130" i="9"/>
  <c r="T128" i="9"/>
  <c r="Y133" i="9"/>
  <c r="W131" i="9"/>
  <c r="U129" i="9"/>
  <c r="R126" i="9"/>
  <c r="Q125" i="9"/>
  <c r="P124" i="9"/>
  <c r="N122" i="9"/>
  <c r="M121" i="9"/>
  <c r="J118" i="9"/>
  <c r="I117" i="9"/>
  <c r="S127" i="9"/>
  <c r="O123" i="9"/>
  <c r="L120" i="9"/>
  <c r="K119" i="9"/>
  <c r="H116" i="9"/>
  <c r="E116" i="9"/>
  <c r="I117" i="8"/>
  <c r="J118" i="8"/>
  <c r="E116" i="8"/>
  <c r="G115" i="8"/>
  <c r="F115" i="8" s="1"/>
  <c r="L23" i="3" l="1"/>
  <c r="AE23" i="3" s="1"/>
  <c r="AE60" i="3" s="1"/>
  <c r="Y113" i="10"/>
  <c r="AC113" i="10" s="1"/>
  <c r="N114" i="10"/>
  <c r="AG114" i="10" s="1"/>
  <c r="AK114" i="10" s="1"/>
  <c r="R114" i="10"/>
  <c r="F116" i="9"/>
  <c r="D115" i="10" s="1"/>
  <c r="S112" i="10"/>
  <c r="K22" i="3"/>
  <c r="X112" i="10"/>
  <c r="AB112" i="10" s="1"/>
  <c r="V111" i="10"/>
  <c r="Z111" i="10"/>
  <c r="AD111" i="10" s="1"/>
  <c r="AX20" i="3"/>
  <c r="AY20" i="3"/>
  <c r="AH20" i="3"/>
  <c r="AH57" i="3" s="1"/>
  <c r="AW20" i="3"/>
  <c r="Q20" i="3"/>
  <c r="BB139" i="3" s="1"/>
  <c r="AV20" i="3"/>
  <c r="AJ19" i="3"/>
  <c r="AK20" i="3"/>
  <c r="AD21" i="3"/>
  <c r="AD58" i="3" s="1"/>
  <c r="O21" i="3"/>
  <c r="B115" i="8"/>
  <c r="C114" i="10"/>
  <c r="O112" i="10"/>
  <c r="AH112" i="10" s="1"/>
  <c r="AL112" i="10" s="1"/>
  <c r="E113" i="10"/>
  <c r="Q113" i="10"/>
  <c r="M113" i="10"/>
  <c r="AF113" i="10" s="1"/>
  <c r="AJ113" i="10" s="1"/>
  <c r="U111" i="10"/>
  <c r="AF141" i="9"/>
  <c r="AG142" i="9"/>
  <c r="AE140" i="9"/>
  <c r="AD139" i="9"/>
  <c r="AB137" i="9"/>
  <c r="Z135" i="9"/>
  <c r="AC138" i="9"/>
  <c r="AA136" i="9"/>
  <c r="Y134" i="9"/>
  <c r="X133" i="9"/>
  <c r="V131" i="9"/>
  <c r="T129" i="9"/>
  <c r="W132" i="9"/>
  <c r="U130" i="9"/>
  <c r="S128" i="9"/>
  <c r="R127" i="9"/>
  <c r="N123" i="9"/>
  <c r="K120" i="9"/>
  <c r="J119" i="9"/>
  <c r="Q126" i="9"/>
  <c r="P125" i="9"/>
  <c r="O124" i="9"/>
  <c r="M122" i="9"/>
  <c r="L121" i="9"/>
  <c r="I118" i="9"/>
  <c r="H117" i="9"/>
  <c r="E117" i="9"/>
  <c r="I118" i="8"/>
  <c r="J119" i="8"/>
  <c r="E117" i="8"/>
  <c r="G116" i="8"/>
  <c r="F116" i="8" s="1"/>
  <c r="L24" i="3" l="1"/>
  <c r="AE24" i="3" s="1"/>
  <c r="AE61" i="3" s="1"/>
  <c r="Y114" i="10"/>
  <c r="AC114" i="10" s="1"/>
  <c r="N115" i="10"/>
  <c r="AG115" i="10" s="1"/>
  <c r="AK115" i="10" s="1"/>
  <c r="R115" i="10"/>
  <c r="F117" i="9"/>
  <c r="D116" i="10" s="1"/>
  <c r="S113" i="10"/>
  <c r="V112" i="10"/>
  <c r="Z112" i="10"/>
  <c r="AD112" i="10" s="1"/>
  <c r="AV21" i="3"/>
  <c r="AW21" i="3"/>
  <c r="AX21" i="3"/>
  <c r="AY21" i="3"/>
  <c r="Q21" i="3"/>
  <c r="BB140" i="3" s="1"/>
  <c r="AH21" i="3"/>
  <c r="AH58" i="3" s="1"/>
  <c r="K23" i="3"/>
  <c r="X113" i="10"/>
  <c r="AB113" i="10" s="1"/>
  <c r="AU21" i="3"/>
  <c r="AK21" i="3"/>
  <c r="BC140" i="3" s="1"/>
  <c r="AJ20" i="3"/>
  <c r="AD22" i="3"/>
  <c r="AD59" i="3" s="1"/>
  <c r="O22" i="3"/>
  <c r="AU22" i="3" s="1"/>
  <c r="Q114" i="10"/>
  <c r="M114" i="10"/>
  <c r="AF114" i="10" s="1"/>
  <c r="AJ114" i="10" s="1"/>
  <c r="E114" i="10"/>
  <c r="B116" i="8"/>
  <c r="C115" i="10"/>
  <c r="O113" i="10"/>
  <c r="AH113" i="10" s="1"/>
  <c r="AL113" i="10" s="1"/>
  <c r="U112" i="10"/>
  <c r="AF142" i="9"/>
  <c r="AD140" i="9"/>
  <c r="AE141" i="9"/>
  <c r="AB138" i="9"/>
  <c r="Z136" i="9"/>
  <c r="X134" i="9"/>
  <c r="AC139" i="9"/>
  <c r="AA137" i="9"/>
  <c r="Y135" i="9"/>
  <c r="V132" i="9"/>
  <c r="T130" i="9"/>
  <c r="R128" i="9"/>
  <c r="W133" i="9"/>
  <c r="U131" i="9"/>
  <c r="S129" i="9"/>
  <c r="Q127" i="9"/>
  <c r="P126" i="9"/>
  <c r="O125" i="9"/>
  <c r="N124" i="9"/>
  <c r="L122" i="9"/>
  <c r="K121" i="9"/>
  <c r="H118" i="9"/>
  <c r="E118" i="9"/>
  <c r="M123" i="9"/>
  <c r="J120" i="9"/>
  <c r="I119" i="9"/>
  <c r="I119" i="8"/>
  <c r="J120" i="8"/>
  <c r="E118" i="8"/>
  <c r="G117" i="8"/>
  <c r="F117" i="8" s="1"/>
  <c r="Y115" i="10" l="1"/>
  <c r="AC115" i="10" s="1"/>
  <c r="L25" i="3"/>
  <c r="AE25" i="3" s="1"/>
  <c r="AE62" i="3" s="1"/>
  <c r="N116" i="10"/>
  <c r="AG116" i="10" s="1"/>
  <c r="AK116" i="10" s="1"/>
  <c r="R116" i="10"/>
  <c r="F118" i="9"/>
  <c r="D117" i="10" s="1"/>
  <c r="S114" i="10"/>
  <c r="V113" i="10"/>
  <c r="Z113" i="10"/>
  <c r="AD113" i="10" s="1"/>
  <c r="K24" i="3"/>
  <c r="X114" i="10"/>
  <c r="AB114" i="10" s="1"/>
  <c r="AK22" i="3"/>
  <c r="AJ21" i="3"/>
  <c r="AX22" i="3"/>
  <c r="Q22" i="3"/>
  <c r="BB141" i="3" s="1"/>
  <c r="AY22" i="3"/>
  <c r="AW22" i="3"/>
  <c r="AH22" i="3"/>
  <c r="AH59" i="3" s="1"/>
  <c r="AV22" i="3"/>
  <c r="AD23" i="3"/>
  <c r="AD60" i="3" s="1"/>
  <c r="O23" i="3"/>
  <c r="U113" i="10"/>
  <c r="B117" i="8"/>
  <c r="C116" i="10"/>
  <c r="O114" i="10"/>
  <c r="AH114" i="10" s="1"/>
  <c r="AL114" i="10" s="1"/>
  <c r="E115" i="10"/>
  <c r="Q115" i="10"/>
  <c r="M115" i="10"/>
  <c r="AF115" i="10" s="1"/>
  <c r="AJ115" i="10" s="1"/>
  <c r="AD141" i="9"/>
  <c r="AE142" i="9"/>
  <c r="AC140" i="9"/>
  <c r="AB139" i="9"/>
  <c r="Z137" i="9"/>
  <c r="X135" i="9"/>
  <c r="AA138" i="9"/>
  <c r="Y136" i="9"/>
  <c r="W134" i="9"/>
  <c r="V133" i="9"/>
  <c r="T131" i="9"/>
  <c r="R129" i="9"/>
  <c r="U132" i="9"/>
  <c r="S130" i="9"/>
  <c r="Q128" i="9"/>
  <c r="L123" i="9"/>
  <c r="I120" i="9"/>
  <c r="H119" i="9"/>
  <c r="E119" i="9"/>
  <c r="P127" i="9"/>
  <c r="O126" i="9"/>
  <c r="N125" i="9"/>
  <c r="M124" i="9"/>
  <c r="K122" i="9"/>
  <c r="J121" i="9"/>
  <c r="I120" i="8"/>
  <c r="J121" i="8"/>
  <c r="E119" i="8"/>
  <c r="G118" i="8"/>
  <c r="F118" i="8" s="1"/>
  <c r="L26" i="3" l="1"/>
  <c r="AE26" i="3" s="1"/>
  <c r="AE63" i="3" s="1"/>
  <c r="Y116" i="10"/>
  <c r="AC116" i="10" s="1"/>
  <c r="N117" i="10"/>
  <c r="AG117" i="10" s="1"/>
  <c r="AK117" i="10" s="1"/>
  <c r="R117" i="10"/>
  <c r="F119" i="9"/>
  <c r="D118" i="10" s="1"/>
  <c r="BC141" i="3"/>
  <c r="S115" i="10"/>
  <c r="K25" i="3"/>
  <c r="X115" i="10"/>
  <c r="AB115" i="10" s="1"/>
  <c r="AV23" i="3"/>
  <c r="AH23" i="3"/>
  <c r="AH60" i="3" s="1"/>
  <c r="AW23" i="3"/>
  <c r="Q23" i="3"/>
  <c r="BB142" i="3" s="1"/>
  <c r="AX23" i="3"/>
  <c r="AY23" i="3"/>
  <c r="V114" i="10"/>
  <c r="Z114" i="10"/>
  <c r="AD114" i="10" s="1"/>
  <c r="L27" i="3"/>
  <c r="AE27" i="3" s="1"/>
  <c r="AE64" i="3" s="1"/>
  <c r="Y117" i="10"/>
  <c r="AU23" i="3"/>
  <c r="AK23" i="3"/>
  <c r="AJ22" i="3"/>
  <c r="AD24" i="3"/>
  <c r="AD61" i="3" s="1"/>
  <c r="O24" i="3"/>
  <c r="AU24" i="3" s="1"/>
  <c r="B118" i="8"/>
  <c r="C117" i="10"/>
  <c r="Q116" i="10"/>
  <c r="M116" i="10"/>
  <c r="AF116" i="10" s="1"/>
  <c r="AJ116" i="10" s="1"/>
  <c r="E116" i="10"/>
  <c r="O115" i="10"/>
  <c r="AH115" i="10" s="1"/>
  <c r="AL115" i="10" s="1"/>
  <c r="U114" i="10"/>
  <c r="AD142" i="9"/>
  <c r="AB140" i="9"/>
  <c r="AC141" i="9"/>
  <c r="Z138" i="9"/>
  <c r="X136" i="9"/>
  <c r="V134" i="9"/>
  <c r="AA139" i="9"/>
  <c r="Y137" i="9"/>
  <c r="W135" i="9"/>
  <c r="T132" i="9"/>
  <c r="R130" i="9"/>
  <c r="P128" i="9"/>
  <c r="U133" i="9"/>
  <c r="S131" i="9"/>
  <c r="Q129" i="9"/>
  <c r="O127" i="9"/>
  <c r="N126" i="9"/>
  <c r="M125" i="9"/>
  <c r="L124" i="9"/>
  <c r="J122" i="9"/>
  <c r="I121" i="9"/>
  <c r="K123" i="9"/>
  <c r="H120" i="9"/>
  <c r="E120" i="9"/>
  <c r="J122" i="8"/>
  <c r="I121" i="8"/>
  <c r="E120" i="8"/>
  <c r="G119" i="8"/>
  <c r="F119" i="8" s="1"/>
  <c r="AC117" i="10" l="1"/>
  <c r="R118" i="10"/>
  <c r="N118" i="10"/>
  <c r="AG118" i="10" s="1"/>
  <c r="AK118" i="10" s="1"/>
  <c r="F120" i="9"/>
  <c r="D119" i="10" s="1"/>
  <c r="BC142" i="3"/>
  <c r="S116" i="10"/>
  <c r="V115" i="10"/>
  <c r="Z115" i="10"/>
  <c r="AD115" i="10" s="1"/>
  <c r="K26" i="3"/>
  <c r="X116" i="10"/>
  <c r="AB116" i="10" s="1"/>
  <c r="L28" i="3"/>
  <c r="AJ23" i="3"/>
  <c r="AK24" i="3"/>
  <c r="AX24" i="3"/>
  <c r="AY24" i="3"/>
  <c r="Q24" i="3"/>
  <c r="BB143" i="3" s="1"/>
  <c r="AW24" i="3"/>
  <c r="AH24" i="3"/>
  <c r="AH61" i="3" s="1"/>
  <c r="AV24" i="3"/>
  <c r="AD25" i="3"/>
  <c r="AD62" i="3" s="1"/>
  <c r="O25" i="3"/>
  <c r="U115" i="10"/>
  <c r="B119" i="8"/>
  <c r="C118" i="10"/>
  <c r="O116" i="10"/>
  <c r="AH116" i="10" s="1"/>
  <c r="AL116" i="10" s="1"/>
  <c r="E117" i="10"/>
  <c r="Q117" i="10"/>
  <c r="M117" i="10"/>
  <c r="AF117" i="10" s="1"/>
  <c r="AJ117" i="10" s="1"/>
  <c r="AB141" i="9"/>
  <c r="AC142" i="9"/>
  <c r="AA140" i="9"/>
  <c r="Z139" i="9"/>
  <c r="X137" i="9"/>
  <c r="V135" i="9"/>
  <c r="Y138" i="9"/>
  <c r="W136" i="9"/>
  <c r="U134" i="9"/>
  <c r="T133" i="9"/>
  <c r="R131" i="9"/>
  <c r="P129" i="9"/>
  <c r="S132" i="9"/>
  <c r="Q130" i="9"/>
  <c r="O128" i="9"/>
  <c r="J123" i="9"/>
  <c r="N127" i="9"/>
  <c r="M126" i="9"/>
  <c r="L125" i="9"/>
  <c r="K124" i="9"/>
  <c r="I122" i="9"/>
  <c r="H121" i="9"/>
  <c r="E121" i="9"/>
  <c r="J123" i="8"/>
  <c r="I122" i="8"/>
  <c r="E121" i="8"/>
  <c r="G120" i="8"/>
  <c r="F120" i="8" s="1"/>
  <c r="N119" i="10" l="1"/>
  <c r="AG119" i="10" s="1"/>
  <c r="AK119" i="10" s="1"/>
  <c r="R119" i="10"/>
  <c r="F121" i="9"/>
  <c r="D120" i="10" s="1"/>
  <c r="Y118" i="10"/>
  <c r="AC118" i="10" s="1"/>
  <c r="BC143" i="3"/>
  <c r="S117" i="10"/>
  <c r="K27" i="3"/>
  <c r="X117" i="10"/>
  <c r="AB117" i="10" s="1"/>
  <c r="AV25" i="3"/>
  <c r="Q25" i="3"/>
  <c r="BB144" i="3" s="1"/>
  <c r="AX25" i="3"/>
  <c r="AY25" i="3"/>
  <c r="AH25" i="3"/>
  <c r="AH62" i="3" s="1"/>
  <c r="AW25" i="3"/>
  <c r="V116" i="10"/>
  <c r="Z116" i="10"/>
  <c r="AD116" i="10" s="1"/>
  <c r="AU25" i="3"/>
  <c r="AJ24" i="3"/>
  <c r="AK25" i="3"/>
  <c r="AE28" i="3"/>
  <c r="AE65" i="3" s="1"/>
  <c r="AD26" i="3"/>
  <c r="AD63" i="3" s="1"/>
  <c r="O26" i="3"/>
  <c r="AU26" i="3" s="1"/>
  <c r="B120" i="8"/>
  <c r="C119" i="10"/>
  <c r="Q118" i="10"/>
  <c r="M118" i="10"/>
  <c r="AF118" i="10" s="1"/>
  <c r="AJ118" i="10" s="1"/>
  <c r="E118" i="10"/>
  <c r="O117" i="10"/>
  <c r="AH117" i="10" s="1"/>
  <c r="AL117" i="10" s="1"/>
  <c r="U116" i="10"/>
  <c r="AB142" i="9"/>
  <c r="Z140" i="9"/>
  <c r="AA141" i="9"/>
  <c r="X138" i="9"/>
  <c r="V136" i="9"/>
  <c r="T134" i="9"/>
  <c r="Y139" i="9"/>
  <c r="W137" i="9"/>
  <c r="U135" i="9"/>
  <c r="R132" i="9"/>
  <c r="P130" i="9"/>
  <c r="N128" i="9"/>
  <c r="S133" i="9"/>
  <c r="Q131" i="9"/>
  <c r="O129" i="9"/>
  <c r="M127" i="9"/>
  <c r="L126" i="9"/>
  <c r="K125" i="9"/>
  <c r="J124" i="9"/>
  <c r="H122" i="9"/>
  <c r="E122" i="9"/>
  <c r="I123" i="9"/>
  <c r="J124" i="8"/>
  <c r="I123" i="8"/>
  <c r="E122" i="8"/>
  <c r="G121" i="8"/>
  <c r="F121" i="8" s="1"/>
  <c r="Y119" i="10" l="1"/>
  <c r="AC119" i="10" s="1"/>
  <c r="L29" i="3"/>
  <c r="AE29" i="3" s="1"/>
  <c r="AE66" i="3" s="1"/>
  <c r="R120" i="10"/>
  <c r="N120" i="10"/>
  <c r="AG120" i="10" s="1"/>
  <c r="AK120" i="10" s="1"/>
  <c r="F122" i="9"/>
  <c r="D121" i="10" s="1"/>
  <c r="BC144" i="3"/>
  <c r="S118" i="10"/>
  <c r="V117" i="10"/>
  <c r="Z117" i="10"/>
  <c r="AD117" i="10" s="1"/>
  <c r="K28" i="3"/>
  <c r="X118" i="10"/>
  <c r="AB118" i="10" s="1"/>
  <c r="AX26" i="3"/>
  <c r="AH26" i="3"/>
  <c r="AH63" i="3" s="1"/>
  <c r="Q26" i="3"/>
  <c r="BB145" i="3" s="1"/>
  <c r="AY26" i="3"/>
  <c r="AW26" i="3"/>
  <c r="AV26" i="3"/>
  <c r="AK26" i="3"/>
  <c r="AJ25" i="3"/>
  <c r="AD27" i="3"/>
  <c r="AD64" i="3" s="1"/>
  <c r="O27" i="3"/>
  <c r="Q27" i="3" s="1"/>
  <c r="U117" i="10"/>
  <c r="B121" i="8"/>
  <c r="C120" i="10"/>
  <c r="O118" i="10"/>
  <c r="AH118" i="10" s="1"/>
  <c r="AL118" i="10" s="1"/>
  <c r="E119" i="10"/>
  <c r="Q119" i="10"/>
  <c r="M119" i="10"/>
  <c r="AF119" i="10" s="1"/>
  <c r="AJ119" i="10" s="1"/>
  <c r="Z141" i="9"/>
  <c r="AA142" i="9"/>
  <c r="Y140" i="9"/>
  <c r="X139" i="9"/>
  <c r="V137" i="9"/>
  <c r="T135" i="9"/>
  <c r="W138" i="9"/>
  <c r="U136" i="9"/>
  <c r="S134" i="9"/>
  <c r="R133" i="9"/>
  <c r="P131" i="9"/>
  <c r="N129" i="9"/>
  <c r="Q132" i="9"/>
  <c r="O130" i="9"/>
  <c r="M128" i="9"/>
  <c r="H123" i="9"/>
  <c r="E123" i="9"/>
  <c r="L127" i="9"/>
  <c r="K126" i="9"/>
  <c r="J125" i="9"/>
  <c r="I124" i="9"/>
  <c r="I124" i="8"/>
  <c r="E123" i="8"/>
  <c r="J125" i="8"/>
  <c r="G122" i="8"/>
  <c r="F122" i="8" s="1"/>
  <c r="L30" i="3" l="1"/>
  <c r="AE30" i="3" s="1"/>
  <c r="AE67" i="3" s="1"/>
  <c r="Y120" i="10"/>
  <c r="AC120" i="10" s="1"/>
  <c r="N121" i="10"/>
  <c r="AG121" i="10" s="1"/>
  <c r="AK121" i="10" s="1"/>
  <c r="R121" i="10"/>
  <c r="F123" i="9"/>
  <c r="D122" i="10" s="1"/>
  <c r="BC145" i="3"/>
  <c r="S119" i="10"/>
  <c r="K29" i="3"/>
  <c r="X119" i="10"/>
  <c r="AB119" i="10" s="1"/>
  <c r="AV27" i="3"/>
  <c r="AH27" i="3"/>
  <c r="AH64" i="3" s="1"/>
  <c r="AW27" i="3"/>
  <c r="BB146" i="3"/>
  <c r="AX27" i="3"/>
  <c r="AY27" i="3"/>
  <c r="AK27" i="3"/>
  <c r="AJ26" i="3"/>
  <c r="V118" i="10"/>
  <c r="Z118" i="10"/>
  <c r="AD118" i="10" s="1"/>
  <c r="AU27" i="3"/>
  <c r="AD28" i="3"/>
  <c r="AD65" i="3" s="1"/>
  <c r="O28" i="3"/>
  <c r="AU28" i="3" s="1"/>
  <c r="B122" i="8"/>
  <c r="C121" i="10"/>
  <c r="Q120" i="10"/>
  <c r="M120" i="10"/>
  <c r="AF120" i="10" s="1"/>
  <c r="AJ120" i="10" s="1"/>
  <c r="E120" i="10"/>
  <c r="O119" i="10"/>
  <c r="AH119" i="10" s="1"/>
  <c r="AL119" i="10" s="1"/>
  <c r="U118" i="10"/>
  <c r="Z142" i="9"/>
  <c r="X140" i="9"/>
  <c r="Y141" i="9"/>
  <c r="V138" i="9"/>
  <c r="T136" i="9"/>
  <c r="R134" i="9"/>
  <c r="W139" i="9"/>
  <c r="U137" i="9"/>
  <c r="S135" i="9"/>
  <c r="P132" i="9"/>
  <c r="N130" i="9"/>
  <c r="L128" i="9"/>
  <c r="Q133" i="9"/>
  <c r="O131" i="9"/>
  <c r="M129" i="9"/>
  <c r="K127" i="9"/>
  <c r="J126" i="9"/>
  <c r="I125" i="9"/>
  <c r="H124" i="9"/>
  <c r="F124" i="9" s="1"/>
  <c r="D123" i="10" s="1"/>
  <c r="E124" i="9"/>
  <c r="I125" i="8"/>
  <c r="G123" i="8"/>
  <c r="F123" i="8" s="1"/>
  <c r="J126" i="8"/>
  <c r="E124" i="8"/>
  <c r="L31" i="3" l="1"/>
  <c r="AE31" i="3" s="1"/>
  <c r="AE68" i="3" s="1"/>
  <c r="Y121" i="10"/>
  <c r="AC121" i="10" s="1"/>
  <c r="R122" i="10"/>
  <c r="N122" i="10"/>
  <c r="AG122" i="10" s="1"/>
  <c r="AK122" i="10" s="1"/>
  <c r="N123" i="10"/>
  <c r="R123" i="10"/>
  <c r="BC146" i="3"/>
  <c r="S120" i="10"/>
  <c r="V119" i="10"/>
  <c r="Z119" i="10"/>
  <c r="AD119" i="10" s="1"/>
  <c r="K30" i="3"/>
  <c r="X120" i="10"/>
  <c r="AB120" i="10" s="1"/>
  <c r="AJ27" i="3"/>
  <c r="AK28" i="3"/>
  <c r="AX28" i="3"/>
  <c r="AH28" i="3"/>
  <c r="AH65" i="3" s="1"/>
  <c r="AY28" i="3"/>
  <c r="AW28" i="3"/>
  <c r="Q28" i="3"/>
  <c r="BB147" i="3" s="1"/>
  <c r="AV28" i="3"/>
  <c r="AD29" i="3"/>
  <c r="AD66" i="3" s="1"/>
  <c r="O29" i="3"/>
  <c r="B123" i="8"/>
  <c r="C122" i="10"/>
  <c r="U119" i="10"/>
  <c r="O120" i="10"/>
  <c r="AH120" i="10" s="1"/>
  <c r="AL120" i="10" s="1"/>
  <c r="E121" i="10"/>
  <c r="Q121" i="10"/>
  <c r="M121" i="10"/>
  <c r="AF121" i="10" s="1"/>
  <c r="AJ121" i="10" s="1"/>
  <c r="X141" i="9"/>
  <c r="Y142" i="9"/>
  <c r="W140" i="9"/>
  <c r="V139" i="9"/>
  <c r="T137" i="9"/>
  <c r="R135" i="9"/>
  <c r="U138" i="9"/>
  <c r="S136" i="9"/>
  <c r="Q134" i="9"/>
  <c r="P133" i="9"/>
  <c r="N131" i="9"/>
  <c r="L129" i="9"/>
  <c r="O132" i="9"/>
  <c r="M130" i="9"/>
  <c r="K128" i="9"/>
  <c r="E125" i="9"/>
  <c r="J127" i="9"/>
  <c r="I126" i="9"/>
  <c r="H125" i="9"/>
  <c r="J127" i="8"/>
  <c r="I126" i="8"/>
  <c r="E125" i="8"/>
  <c r="G124" i="8"/>
  <c r="F124" i="8" s="1"/>
  <c r="Y122" i="10" l="1"/>
  <c r="AC122" i="10" s="1"/>
  <c r="L32" i="3"/>
  <c r="AE32" i="3" s="1"/>
  <c r="AE69" i="3" s="1"/>
  <c r="Y123" i="10"/>
  <c r="L33" i="3"/>
  <c r="AE33" i="3" s="1"/>
  <c r="AG123" i="10"/>
  <c r="AK123" i="10" s="1"/>
  <c r="BC147" i="3"/>
  <c r="B124" i="8"/>
  <c r="S121" i="10"/>
  <c r="K31" i="3"/>
  <c r="X121" i="10"/>
  <c r="AB121" i="10" s="1"/>
  <c r="AV29" i="3"/>
  <c r="AW29" i="3"/>
  <c r="AX29" i="3"/>
  <c r="AH29" i="3"/>
  <c r="AH66" i="3" s="1"/>
  <c r="AY29" i="3"/>
  <c r="Q29" i="3"/>
  <c r="BB148" i="3" s="1"/>
  <c r="AJ28" i="3"/>
  <c r="AK29" i="3"/>
  <c r="V120" i="10"/>
  <c r="Z120" i="10"/>
  <c r="AD120" i="10" s="1"/>
  <c r="AU29" i="3"/>
  <c r="AD30" i="3"/>
  <c r="AD67" i="3" s="1"/>
  <c r="O30" i="3"/>
  <c r="AU30" i="3" s="1"/>
  <c r="O121" i="10"/>
  <c r="AH121" i="10" s="1"/>
  <c r="AL121" i="10" s="1"/>
  <c r="U120" i="10"/>
  <c r="E122" i="10"/>
  <c r="Q122" i="10"/>
  <c r="M122" i="10"/>
  <c r="AF122" i="10" s="1"/>
  <c r="AJ122" i="10" s="1"/>
  <c r="X142" i="9"/>
  <c r="V140" i="9"/>
  <c r="W141" i="9"/>
  <c r="T138" i="9"/>
  <c r="R136" i="9"/>
  <c r="P134" i="9"/>
  <c r="U139" i="9"/>
  <c r="S137" i="9"/>
  <c r="Q135" i="9"/>
  <c r="N132" i="9"/>
  <c r="L130" i="9"/>
  <c r="J128" i="9"/>
  <c r="O133" i="9"/>
  <c r="M131" i="9"/>
  <c r="K129" i="9"/>
  <c r="I127" i="9"/>
  <c r="H126" i="9"/>
  <c r="E126" i="9"/>
  <c r="J128" i="8"/>
  <c r="E126" i="8"/>
  <c r="I127" i="8"/>
  <c r="G125" i="8"/>
  <c r="F125" i="8" s="1"/>
  <c r="AE70" i="3" l="1"/>
  <c r="AE71" i="3"/>
  <c r="AC123" i="10"/>
  <c r="BC148" i="3"/>
  <c r="C123" i="10"/>
  <c r="M123" i="10" s="1"/>
  <c r="S122" i="10"/>
  <c r="K32" i="3"/>
  <c r="X122" i="10"/>
  <c r="AB122" i="10" s="1"/>
  <c r="V121" i="10"/>
  <c r="Z121" i="10"/>
  <c r="AD121" i="10" s="1"/>
  <c r="AK30" i="3"/>
  <c r="AJ29" i="3"/>
  <c r="AX30" i="3"/>
  <c r="AY30" i="3"/>
  <c r="Q30" i="3"/>
  <c r="BB149" i="3" s="1"/>
  <c r="AW30" i="3"/>
  <c r="AH30" i="3"/>
  <c r="AH67" i="3" s="1"/>
  <c r="AV30" i="3"/>
  <c r="O31" i="3"/>
  <c r="AU31" i="3" s="1"/>
  <c r="AD31" i="3"/>
  <c r="AD68" i="3" s="1"/>
  <c r="O122" i="10"/>
  <c r="AH122" i="10" s="1"/>
  <c r="AL122" i="10" s="1"/>
  <c r="U121" i="10"/>
  <c r="V141" i="9"/>
  <c r="W142" i="9"/>
  <c r="U140" i="9"/>
  <c r="T139" i="9"/>
  <c r="R137" i="9"/>
  <c r="P135" i="9"/>
  <c r="S138" i="9"/>
  <c r="Q136" i="9"/>
  <c r="O134" i="9"/>
  <c r="N133" i="9"/>
  <c r="L131" i="9"/>
  <c r="J129" i="9"/>
  <c r="M132" i="9"/>
  <c r="K130" i="9"/>
  <c r="I128" i="9"/>
  <c r="E127" i="9"/>
  <c r="H127" i="9"/>
  <c r="J129" i="8"/>
  <c r="I128" i="8"/>
  <c r="E127" i="8"/>
  <c r="G126" i="8"/>
  <c r="F126" i="8" s="1"/>
  <c r="BC149" i="3" l="1"/>
  <c r="E123" i="10"/>
  <c r="S123" i="10" s="1"/>
  <c r="V122" i="10"/>
  <c r="Z122" i="10"/>
  <c r="AD122" i="10" s="1"/>
  <c r="Q31" i="3"/>
  <c r="BB150" i="3" s="1"/>
  <c r="AW31" i="3"/>
  <c r="AX31" i="3"/>
  <c r="AH31" i="3"/>
  <c r="AH68" i="3" s="1"/>
  <c r="AY31" i="3"/>
  <c r="AV31" i="3"/>
  <c r="AK31" i="3"/>
  <c r="AJ30" i="3"/>
  <c r="O32" i="3"/>
  <c r="Q32" i="3" s="1"/>
  <c r="AD32" i="3"/>
  <c r="AD69" i="3" s="1"/>
  <c r="U122" i="10"/>
  <c r="V142" i="9"/>
  <c r="T140" i="9"/>
  <c r="U141" i="9"/>
  <c r="R138" i="9"/>
  <c r="P136" i="9"/>
  <c r="N134" i="9"/>
  <c r="S139" i="9"/>
  <c r="Q137" i="9"/>
  <c r="O135" i="9"/>
  <c r="L132" i="9"/>
  <c r="J130" i="9"/>
  <c r="H128" i="9"/>
  <c r="M133" i="9"/>
  <c r="K131" i="9"/>
  <c r="I129" i="9"/>
  <c r="E128" i="9"/>
  <c r="I129" i="8"/>
  <c r="G127" i="8"/>
  <c r="E128" i="8"/>
  <c r="AV32" i="3" l="1"/>
  <c r="AX32" i="3"/>
  <c r="AU32" i="3"/>
  <c r="AY32" i="3"/>
  <c r="AW32" i="3"/>
  <c r="AF123" i="10"/>
  <c r="AJ123" i="10" s="1"/>
  <c r="O123" i="10"/>
  <c r="K33" i="3"/>
  <c r="O33" i="3" s="1"/>
  <c r="X123" i="10"/>
  <c r="AB123" i="10" s="1"/>
  <c r="AK32" i="3"/>
  <c r="AJ31" i="3"/>
  <c r="AH32" i="3"/>
  <c r="AH69" i="3" s="1"/>
  <c r="BB151" i="3"/>
  <c r="T141" i="9"/>
  <c r="U142" i="9"/>
  <c r="S140" i="9"/>
  <c r="R139" i="9"/>
  <c r="P137" i="9"/>
  <c r="N135" i="9"/>
  <c r="Q138" i="9"/>
  <c r="O136" i="9"/>
  <c r="M134" i="9"/>
  <c r="L133" i="9"/>
  <c r="J131" i="9"/>
  <c r="H129" i="9"/>
  <c r="K132" i="9"/>
  <c r="I130" i="9"/>
  <c r="E129" i="8"/>
  <c r="G129" i="8" s="1"/>
  <c r="G128" i="8"/>
  <c r="AH123" i="10" l="1"/>
  <c r="AL123" i="10" s="1"/>
  <c r="Z123" i="10"/>
  <c r="AD123" i="10" s="1"/>
  <c r="U123" i="10"/>
  <c r="V123" i="10"/>
  <c r="AD33" i="3"/>
  <c r="AK33" i="3"/>
  <c r="AJ32" i="3"/>
  <c r="AD70" i="3" l="1"/>
  <c r="AD71" i="3"/>
  <c r="AU33" i="3"/>
  <c r="AY33" i="3"/>
  <c r="AV33" i="3"/>
  <c r="AX33" i="3"/>
  <c r="AW33" i="3"/>
  <c r="AH33" i="3"/>
  <c r="Q33" i="3"/>
  <c r="BB152" i="3" s="1"/>
  <c r="AH70" i="3" l="1"/>
  <c r="AH71" i="3"/>
  <c r="AJ33" i="3"/>
  <c r="AK34" i="3"/>
</calcChain>
</file>

<file path=xl/sharedStrings.xml><?xml version="1.0" encoding="utf-8"?>
<sst xmlns="http://schemas.openxmlformats.org/spreadsheetml/2006/main" count="604" uniqueCount="329">
  <si>
    <r>
      <rPr>
        <b/>
        <sz val="10"/>
        <color indexed="8"/>
        <rFont val="Times New Roman"/>
        <family val="1"/>
      </rPr>
      <t>Criterio General:</t>
    </r>
    <r>
      <rPr>
        <sz val="10"/>
        <color indexed="8"/>
        <rFont val="Times New Roman"/>
        <family val="1"/>
      </rPr>
      <t xml:space="preserve"> Se utilizaron las series de la Revisión del INDEC (2016) a las estadísticas del INDEC durante la intervención (2007-2015). Luego se empalmaron por medio a través de interpolación con las series de 1993</t>
    </r>
  </si>
  <si>
    <t>Valorización del capital total de la sociedad argentina</t>
  </si>
  <si>
    <t>Años</t>
  </si>
  <si>
    <t xml:space="preserve">Tasa de ganancia en % sobre el capital total adelantado </t>
  </si>
  <si>
    <t>JIC 1882 - 1992 Propia 1993 - 2015; Millones de pesos (k); JIC (2007) Cuadro B. 15, pp. 129-131; Propia: Estadísticas de Revisión del INDEC (2016) base 2004 e interpolación con base 1993</t>
  </si>
  <si>
    <t>TG (k-1) (Mill $2004) (Propia con Rev)</t>
  </si>
  <si>
    <t>Ganancia del capital total de Argentina (Mill $)</t>
  </si>
  <si>
    <t>Capital Adelantado del capital total de Argentina (Mill $)</t>
  </si>
  <si>
    <t>TG (k) (Mill $)</t>
  </si>
  <si>
    <t xml:space="preserve">IPC 2004 = 1 </t>
  </si>
  <si>
    <t>Ganancia del capital total de Argentina (Mill $2004)</t>
  </si>
  <si>
    <t>Capital Adelantado del capital total de Argentina (Mill $2004)</t>
  </si>
  <si>
    <t>TG (k) (Mill $2004) (Propia con Rev)</t>
  </si>
  <si>
    <t xml:space="preserve">PBI </t>
  </si>
  <si>
    <t>Masa salarial</t>
  </si>
  <si>
    <t xml:space="preserve">Consumo maquinaria </t>
  </si>
  <si>
    <t xml:space="preserve">Consumo construccion </t>
  </si>
  <si>
    <t>Ganancia</t>
  </si>
  <si>
    <t>Ganado</t>
  </si>
  <si>
    <t>K Fijo Maquinaria</t>
  </si>
  <si>
    <t>K fijo Construcciones</t>
  </si>
  <si>
    <t>Kc circulante adelantado</t>
  </si>
  <si>
    <t>Kv circulante adelantado</t>
  </si>
  <si>
    <t>Total</t>
  </si>
  <si>
    <t>PBI - M$ Corrientes - Base 2004 - INDEC. Revisión 2016 Empalme 1993 Kennedy</t>
  </si>
  <si>
    <t>Costo laboral consumido. Millones de pesos. JIC hasta 2004 - 2015 actualización propia</t>
  </si>
  <si>
    <t>IBIF Maquinaria a Precios Constantes. Total economía.Millones de pesos 1993 [Cuadro B9 Iñigo] p.211 Hasta 1992 // Actualización 1993 - 2015 en base a INDEC con Revisión (2016) e Interpolación IBIF Maq (Kennedy)</t>
  </si>
  <si>
    <t>IBIF Construccion a Precios Constantes. Total economía. Millones de pesos 1993 [Cuadro B9 Iñigo] p.211 Hasta 1992 // Actualización 1993 - 2015 en base a INDEC con Revisión (2016) e Interpolación IBIF Constr (Kennedy)</t>
  </si>
  <si>
    <t>Empalme serie JIC - Coremberg hasta 2003 por año de la fuente con Ganado Total. FAO. TCC (no sólo bovino como JIC). 2015 = Solo bovino. FAO / SENASA  M$</t>
  </si>
  <si>
    <t>INDEC: 2004 - 2007; IPC San Luis 2005 - 2016</t>
  </si>
  <si>
    <t>Empalme serie JIC - Coremberg hasta 2003 por año de la fuente con Ganado Total. FAO. TCC (no sólo bovino como JIC). M$</t>
  </si>
  <si>
    <t>Ganancia del capital total de Argentina (%)</t>
  </si>
  <si>
    <t>Fecha</t>
  </si>
  <si>
    <t>Descontar de la IBIF en construcción las viviendas y ajustar el stock y las amortizaciones de construcciones.</t>
  </si>
  <si>
    <t>Actualizada en base a datos de EPH procesados por Manuel Espro</t>
  </si>
  <si>
    <t>Revisar 2016 y 2017 la estimación de ganado</t>
  </si>
  <si>
    <t>Cuentas Nacionales</t>
  </si>
  <si>
    <t>Actualización 2016: mantiene la base 2004, cambian los índices de precios:</t>
  </si>
  <si>
    <t xml:space="preserve">http://www.indec.gob.ar/ftp/cuadros/economia/metodologia_21_cuentas_nacionales.pdf </t>
  </si>
  <si>
    <t>Metodología</t>
  </si>
  <si>
    <t>Interpolación</t>
  </si>
  <si>
    <t>VBP M$ INDEC Rev 2016</t>
  </si>
  <si>
    <t>Año</t>
  </si>
  <si>
    <t>VBP M$ INDEC (93-09)</t>
  </si>
  <si>
    <t>D</t>
  </si>
  <si>
    <t>r</t>
  </si>
  <si>
    <t>t-1993</t>
  </si>
  <si>
    <t>V 2004</t>
  </si>
  <si>
    <t>VBP Total M$- Base 2004 - INDEC. Revisión 2016 Empalme INDEC 93-09</t>
  </si>
  <si>
    <t>VBP Agrario M$ INDEC (93-09)</t>
  </si>
  <si>
    <t>VBP Agrario M$ INDEC Rev 2016</t>
  </si>
  <si>
    <t>VBP Agrario M$- Base 2004 - INDEC. Revisión 2016 Empalme INDEC 93-09</t>
  </si>
  <si>
    <t>VBP Manuf M$ INDEC (93-09)</t>
  </si>
  <si>
    <t>VBP Mauf M$ INDEC Rev 2016</t>
  </si>
  <si>
    <t>VBP Manuf M$- Base 2004 - INDEC. Revisión 2016 Empalme INDEC 93-09</t>
  </si>
  <si>
    <t>VAB M$ INDEC (93-09)</t>
  </si>
  <si>
    <t>VAB  M$ INDEC Rev 2016</t>
  </si>
  <si>
    <t>VAB  Total M$- Base 2004 - INDEC. Revisión 2016 Empalme INDEC 93-09</t>
  </si>
  <si>
    <t>VAB  Agrario M$ INDEC (93-09)</t>
  </si>
  <si>
    <t>VAB  Agrario M$ INDEC Rev 2016</t>
  </si>
  <si>
    <t>VAB  Agrario M$- Base 2004 - INDEC. Revisión 2016 Empalme INDEC 93-09</t>
  </si>
  <si>
    <t>VAB  Manuf M$ INDEC (93-09)</t>
  </si>
  <si>
    <t>VAB  Mauf M$ INDEC Rev 2016</t>
  </si>
  <si>
    <t>VAB  Manuf M$- Base 2004 - INDEC. Revisión 2016 Empalme INDEC 93-09</t>
  </si>
  <si>
    <t>Kindustrial</t>
  </si>
  <si>
    <t>Kagrario</t>
  </si>
  <si>
    <t>Ktotal</t>
  </si>
  <si>
    <t>Rotación</t>
  </si>
  <si>
    <t>Valor Bruto de Producción a precios básicos por rama de actividad económica. Valores anuales en millones de pesos a precios corrientes. INDEC. Interpolación INDEC 93-09 e INDEC Rev 2016</t>
  </si>
  <si>
    <t>VAB Valores anuales en millones de pesos a precios corrientes. INDEC. Interpolación INDEC base 93 e INDEC base 04 Rev 2016</t>
  </si>
  <si>
    <t>Consumo Intermedio Valores anuales en millones de pesos a precios corrientes. INDEC. Interpolación INDEC base 93 e INDEC base 04 Rev 2016</t>
  </si>
  <si>
    <t>Consumo Intermedio ADELANTADO. Valores anuales en millones de pesos a precios corrientes. INDEC. Interpolación INDEC base 93 e INDEC base 04 Rev 2016</t>
  </si>
  <si>
    <t>Costo laboral  adelantado Total Economía. M$</t>
  </si>
  <si>
    <t>Cirulante Adelantado Total Economía. M$. Propio</t>
  </si>
  <si>
    <t>Circulante sin ganado Adelantado Millones de pesos (pp. 226-228)</t>
  </si>
  <si>
    <t>Propio vs JIC</t>
  </si>
  <si>
    <t>Agricultura, ganadería, caza y silvicultura</t>
  </si>
  <si>
    <t>Industria Manufacturera</t>
  </si>
  <si>
    <t>IBIF Maquinaria (Corrientes) Mill.  Base 1993. Kennedy</t>
  </si>
  <si>
    <t>IBIF Construcción (Corrientes) Mill  Base 1993. Kennedy</t>
  </si>
  <si>
    <t>IPI Maquinaria 1 = 2004 INDEC Con revisión</t>
  </si>
  <si>
    <t>IPI Construcción 1=2004 INDEC con Revisión</t>
  </si>
  <si>
    <t>Índices de precios implícitos en la inversión interna bruta fija. Construcción. Cuadro B3. p. 193. 2004=1</t>
  </si>
  <si>
    <t>IPI. Unificación Maq 2004 = 1 INDEC Con Revisión</t>
  </si>
  <si>
    <t>IPI. Unificación Constr 2004 = 1 INDEC Con revisión</t>
  </si>
  <si>
    <t>IPI. Unificación Maq 1993 = 1 INDEC Con Revisión</t>
  </si>
  <si>
    <t>IPI. Unificación Constr 1993 = 1 INDEC Con revisión</t>
  </si>
  <si>
    <t>IBIF Maquinaria Mill $1993   INDEC Rev</t>
  </si>
  <si>
    <t>IBIF Construcción Mill $1993 INDEC Rev</t>
  </si>
  <si>
    <t>Fuentes:</t>
  </si>
  <si>
    <t>Base 2004. Sin Revisión: 2004 - 2014</t>
  </si>
  <si>
    <t xml:space="preserve">IBIF: Fuente INDEC - Dirección Nacional de Cuentas Nacionales </t>
  </si>
  <si>
    <t>http://200.51.91.244/cnarg/agregados.php</t>
  </si>
  <si>
    <t>Base 2004. Con Revisión</t>
  </si>
  <si>
    <t>Formación Bruta de Capital Fijo. INDEC - Dirección Nacional de Cuentas Nacionales</t>
  </si>
  <si>
    <t>http://www.indec.gob.ar/nivel4_default.asp?id_tema_1=3&amp;id_tema_2=9&amp;id_tema_3=47</t>
  </si>
  <si>
    <t xml:space="preserve">Base 1993 </t>
  </si>
  <si>
    <t>Excel Kennedy: Cuentas Nacionales</t>
  </si>
  <si>
    <t>IBIF Maquinaria a Precios Constantes. Total economía.Millones de pesos 1993 [Cuadro B9 Iñigo] p.211 Hasta 1992 // Actualización 1993 - 2015 en base a INDEC con Revisión (2016) e Interpolación IBIF Maq (JIC)</t>
  </si>
  <si>
    <t>Depreciación por año</t>
  </si>
  <si>
    <t>STOCK NETO Maquinaria</t>
  </si>
  <si>
    <t>Vida útil</t>
  </si>
  <si>
    <t>Volver al gráfico</t>
  </si>
  <si>
    <t>IBIF Construccion a Precios Constantes. Total economía. Millones de pesos 1993 [Cuadro B9 Iñigo] p.211 Hasta 1992 // Actualización 1993 - 2015 en base a INDEC con Revisión (2016) e Interpolación IBIF Constr (JIC)</t>
  </si>
  <si>
    <t>STOCK NETO Construcción</t>
  </si>
  <si>
    <t>Fórmula</t>
  </si>
  <si>
    <t>Fijo Sin ganado (Mill $1993)</t>
  </si>
  <si>
    <t xml:space="preserve"> (Mill $1993) Stock Neto (Fijo Sin ganado)</t>
  </si>
  <si>
    <t xml:space="preserve"> (Mill) Stock Neto (Fijo Sin ganado)</t>
  </si>
  <si>
    <t>Var % anual -  (Mill $1993) Stock Neto (Fijo Sin ganado)</t>
  </si>
  <si>
    <t>Maq y Equipos</t>
  </si>
  <si>
    <t>Construcciones</t>
  </si>
  <si>
    <t>Índices de precios implícitos en la inversión interna bruta fija. Maquinari y equipo. Cuadro B3. p.193. 1993=1</t>
  </si>
  <si>
    <t>Índices de precios implícitos en la inversión interna bruta fija. Construcción. Cuadro B3. p. 193. 1993=1</t>
  </si>
  <si>
    <t xml:space="preserve">Fuente: </t>
  </si>
  <si>
    <t>Actualización Consumo capital fijo con IBIF interpolada JIC- INDEC Rev. Millones $ reales 1993 y corrientes</t>
  </si>
  <si>
    <t>Consumo Maquinaria. Mill$1993</t>
  </si>
  <si>
    <t>Consumo Construcciones Mill$1993</t>
  </si>
  <si>
    <t>Consumo Maquinaria. Mill$</t>
  </si>
  <si>
    <t>Consumo Construcciones Mill$</t>
  </si>
  <si>
    <t xml:space="preserve">IBIF Maquinaria a Precios Constantes. Total economía.Millones de pesos 1993 [Cuadro B9 Iñigo] p.211 Hasta 1992 // Actualización 1993 - 2015 en base a INDEC con Revisión (2016) e Interpolación IBIF Maq (JIC)
</t>
  </si>
  <si>
    <t>Consumo Maquinaria</t>
  </si>
  <si>
    <t>Consumo de inversiones pasadas</t>
  </si>
  <si>
    <t xml:space="preserve">Consumo </t>
  </si>
  <si>
    <t>Indice variación salarial INDEC</t>
  </si>
  <si>
    <t>IPC 2004=1</t>
  </si>
  <si>
    <t>Empleo</t>
  </si>
  <si>
    <t>Salarios</t>
  </si>
  <si>
    <t>% Del Total de Stock de capital</t>
  </si>
  <si>
    <t>Base 1993</t>
  </si>
  <si>
    <t>Agrario / Total</t>
  </si>
  <si>
    <t>Manufact /Total</t>
  </si>
  <si>
    <t>Base 2004</t>
  </si>
  <si>
    <t>Dif 2004/1993</t>
  </si>
  <si>
    <t>Agraria</t>
  </si>
  <si>
    <t>Manufac</t>
  </si>
  <si>
    <t>VAB</t>
  </si>
  <si>
    <t>Valor Bruto de la Producción</t>
  </si>
  <si>
    <t>¿Hay que revisar la nueva Cuenta de Generación Ingreso para la estimación del total del empleo? ¿Qué diferencias hay con la anterior? P. 145 JIC</t>
  </si>
  <si>
    <t>Inversión Neta. Maquinaria. Mill$1993</t>
  </si>
  <si>
    <t>Inversión Neta. Construcción. Mill$1993</t>
  </si>
  <si>
    <t>Total. IBIF. Mill$1993</t>
  </si>
  <si>
    <t>Total. Inversión Neta. Mill$1993</t>
  </si>
  <si>
    <t>Total Consumo Capital. Mill $1993</t>
  </si>
  <si>
    <t>IBIF Total Mill $1993 INDEC Rev</t>
  </si>
  <si>
    <t>Variación % Anual</t>
  </si>
  <si>
    <t>Participación IBIF</t>
  </si>
  <si>
    <t>IBIF  Mill $1993   INDEC Rev</t>
  </si>
  <si>
    <t>Var % anual IBIF</t>
  </si>
  <si>
    <t>Var % anual Inversión Neta</t>
  </si>
  <si>
    <t>Maquinaria. Mill$1993</t>
  </si>
  <si>
    <t>Construcción. Mill$1993</t>
  </si>
  <si>
    <t>Total. Mill$1993</t>
  </si>
  <si>
    <t>PBI Total. M$ corrientes</t>
  </si>
  <si>
    <t>IPC 1993=100</t>
  </si>
  <si>
    <t>IPC 1993=1</t>
  </si>
  <si>
    <t>Cuadro B.1. Índices de precios consumidor, mayorista y ganadero</t>
  </si>
  <si>
    <t>PBI. Millones de pesos (p. 195-197)</t>
  </si>
  <si>
    <t>PBI Total /IPC (1882-2018)</t>
  </si>
  <si>
    <t>INDEC: 2004 - 2007; IPC San Luis 2005 - 2016; INDEC 2017</t>
  </si>
  <si>
    <t>IPC 9 Pcias 2006 = 100</t>
  </si>
  <si>
    <t xml:space="preserve">IPC 2006 = 1 </t>
  </si>
  <si>
    <t>IPC 9 Pcias 2006 = 1</t>
  </si>
  <si>
    <t>1993-2005: INDEC; 2006-2018: IPC 9 Pcias</t>
  </si>
  <si>
    <t>IPC Unificación 2004=1</t>
  </si>
  <si>
    <t>IPC Unificación 2006=1</t>
  </si>
  <si>
    <t>Ejercicio</t>
  </si>
  <si>
    <t xml:space="preserve"> Stock Neto (Fijo Sin ganado) Mill $2004 c/ IPC</t>
  </si>
  <si>
    <t>Actualizado 26/04/2019</t>
  </si>
  <si>
    <t>TCP</t>
  </si>
  <si>
    <t xml:space="preserve"> Stock Neto (Fijo Sin ganado) Mill u$s c/TCP</t>
  </si>
  <si>
    <t>Cuadro B.9</t>
  </si>
  <si>
    <t>Inversión Interna Bruta Fija a Precios Constantes Millones de pesos a precios de 1993</t>
  </si>
  <si>
    <t>(211-213)</t>
  </si>
  <si>
    <t>Maquinaria y Equipo</t>
  </si>
  <si>
    <t>Fuente: Maquinaria y equipo (Nacional + Importado) excluyendo transporte</t>
  </si>
  <si>
    <t>IBIF Industrial   M$ INDEC Rev 2016</t>
  </si>
  <si>
    <t>IBIF Maquinaria c/ transporte (Corrientes) Mill.  Base 2004 con Revisión INDEC</t>
  </si>
  <si>
    <t>IBIF Construcción sin Otras Construcciones (Corrientes) Mill.  Base 2004 con Revisión INDEC Interpolada Base 1993 (Kennedy)</t>
  </si>
  <si>
    <t>IBIF Maquinaria s/Transporte (M$ 2004) INDEC con Revisión</t>
  </si>
  <si>
    <t>IBIF Construcción s/otras construcciones (M$ 2004) INDEC con Revisión</t>
  </si>
  <si>
    <t xml:space="preserve">IBIF Maquinaria s/ transporte (Corrientes) Mill.  Base 2004 con Revisión INDEC </t>
  </si>
  <si>
    <t>IBIF Construcción c/otras construcciones (M$ 2004) INDEC con Revisión</t>
  </si>
  <si>
    <t>IBIF Construcción (Corrientes) Mill.  Base 2004 con Revisión INDEC Interpolada Base 1993 (INDEC)</t>
  </si>
  <si>
    <t>IBIF Industrial s/transporte M$ INDEC (93-09)</t>
  </si>
  <si>
    <t>IBIF Industrial s/transporte M$ INDEC (93-04) Interpolada</t>
  </si>
  <si>
    <t>IBIF Construcción c/otras construcciones (Corrientes) Mill  Base 2004 con Revisión INDEC</t>
  </si>
  <si>
    <t xml:space="preserve">IBIF Construcción (C/otras construcciones) (Corrientes) Mill.  Base 1993. INDEC - </t>
  </si>
  <si>
    <t xml:space="preserve">IBIF Construcción (C/otras construcciones) Mill$1993.  Base 1993. INDEC - </t>
  </si>
  <si>
    <t xml:space="preserve">IBIF Maquinaria c/transporte (Corrientes) Mill.  Base 1993. INDEC - </t>
  </si>
  <si>
    <t xml:space="preserve">IBIF Maquinaria (Corrientes) Mill.  Base 1993. INDEC - </t>
  </si>
  <si>
    <t>IPI en la inversión interna bruta fija. Maquinari y equipo. Cuadro B3. p.193. 2004=1</t>
  </si>
  <si>
    <t>Cuadro B3. p. 193. 2004=1</t>
  </si>
  <si>
    <t xml:space="preserve">IBIF Maquinaria c/transporte  Mill$1993.  Base 1993. INDEC - </t>
  </si>
  <si>
    <t>JIC / INDEC 1993</t>
  </si>
  <si>
    <t>IBIF Maquinaria c/Transporte (M$ 2004) INDEC con Revisión</t>
  </si>
  <si>
    <t>IBIF Maquinaria s/Transporte (M$ 2004) Interpolada base 1993 INDEC con Revisión</t>
  </si>
  <si>
    <t>IBIF Maquinaria c/transporte (M$) Interpolada Base 1993 INDEC con Revisión</t>
  </si>
  <si>
    <t>Var % anual Total</t>
  </si>
  <si>
    <t>Actualización TG Capital Total JIC (2005-2018)</t>
  </si>
  <si>
    <t>Población</t>
  </si>
  <si>
    <t>Empleo Total</t>
  </si>
  <si>
    <t>Salario nominal</t>
  </si>
  <si>
    <t>IPC</t>
  </si>
  <si>
    <t>Salario $2004</t>
  </si>
  <si>
    <t>Salario</t>
  </si>
  <si>
    <t>año</t>
  </si>
  <si>
    <t>Censos</t>
  </si>
  <si>
    <t>Proyecciones</t>
  </si>
  <si>
    <t>Estimada</t>
  </si>
  <si>
    <t>JIC</t>
  </si>
  <si>
    <t>Estimado</t>
  </si>
  <si>
    <t>ene 2006=100</t>
  </si>
  <si>
    <t>2004=1</t>
  </si>
  <si>
    <t>c/salario directo</t>
  </si>
  <si>
    <t>Indirecto</t>
  </si>
  <si>
    <t>corregida</t>
  </si>
  <si>
    <t>urbana</t>
  </si>
  <si>
    <t>rural</t>
  </si>
  <si>
    <t>Urbana</t>
  </si>
  <si>
    <t>Rural</t>
  </si>
  <si>
    <t>Dif %</t>
  </si>
  <si>
    <t>Tasa urbana</t>
  </si>
  <si>
    <t>Tasa rural</t>
  </si>
  <si>
    <t>Empleo urbano estimado</t>
  </si>
  <si>
    <t>Empleo total</t>
  </si>
  <si>
    <t>Dif</t>
  </si>
  <si>
    <t>Tasa Empleo</t>
  </si>
  <si>
    <t>directo</t>
  </si>
  <si>
    <t>mill $2004</t>
  </si>
  <si>
    <t>Efectivo</t>
  </si>
  <si>
    <t>Manuel 03/05/2019</t>
  </si>
  <si>
    <t>TG (k-1)</t>
  </si>
  <si>
    <t>IBIF Maquinaria Corrientes</t>
  </si>
  <si>
    <t>IBIF Construcción Corrientes</t>
  </si>
  <si>
    <t>IBIF Maquinaria $2004</t>
  </si>
  <si>
    <t>IBIF Construcción $2004</t>
  </si>
  <si>
    <t>Inversión Neta $2004</t>
  </si>
  <si>
    <t>Inversión Neta Maquinaria. Mill$2004</t>
  </si>
  <si>
    <t>Inversión Neta Construcciones Mill$</t>
  </si>
  <si>
    <t>IBIF Total $2004</t>
  </si>
  <si>
    <t>Consumo Total M$2004</t>
  </si>
  <si>
    <t>PBI Total M$2004 c/IPC</t>
  </si>
  <si>
    <t>PBI c/IPI</t>
  </si>
  <si>
    <t>PBI Corrientes</t>
  </si>
  <si>
    <t>IBIF Total corrientes</t>
  </si>
  <si>
    <t>IBIF / PBI</t>
  </si>
  <si>
    <t>Inversión Neta Maquinaria. Mill$</t>
  </si>
  <si>
    <t>Inversión Neta M$</t>
  </si>
  <si>
    <t>Inversión Neta / PBI</t>
  </si>
  <si>
    <t xml:space="preserve">* 17/12/2019 En el III 2019, para el VBP se tomó la misma variación porcentual que el VAB frente a la ausencia de datos. </t>
  </si>
  <si>
    <t>*Incluye Pesca</t>
  </si>
  <si>
    <t>Comentario</t>
  </si>
  <si>
    <t>Velocidad de rotación del capital circulante, empleo total y cuenta propismo, ibif transporte y "otros ibif", revisar consumo de fijo sin ganado o cómo entra el consumo del ganado, salario incluye cargas patronales?</t>
  </si>
  <si>
    <t>Modifiqué el VAB total. Antes tomaba el PBI a precios de mercado y no el VAB total a precios básicos</t>
  </si>
  <si>
    <t>Con Pesca</t>
  </si>
  <si>
    <t>¿El VBP  de agricultura base 1993 incluyen pesca? El VAB 1993 y 2004 sí lo incluyen</t>
  </si>
  <si>
    <t>Hay un error con el consumo intermedio período 1993-2004. -37% diferencia con el de JIC. Revisar masa salarial o series de vbp 1993. VAB están revisadas con fuente INDEC https://sitioanterior.indec.gob.ar/informacion-de-archivo.asp?solapa=5</t>
  </si>
  <si>
    <t>Valos agregado a precios básicos</t>
  </si>
  <si>
    <t>mill $ corrientes</t>
  </si>
  <si>
    <t>Costo laboral  Total Economía. M$ [Estimación Espro}</t>
  </si>
  <si>
    <t xml:space="preserve">A partir de 2020, el INDEC no incluye la serie de IBIF a precios constantes en la planilla de Formación Bruta de Capital Fijo. Se actualizan los Índices de precios de IBIF maquinaria y construcción con la variación interanual de los índices de precios implícitos del Valor agregado de la manufactura y la construcción. </t>
  </si>
  <si>
    <t>Espro (2022)</t>
  </si>
  <si>
    <t>EHP Turbano (oct, IV)</t>
  </si>
  <si>
    <t>ESTIMACIÓN ANTERIOR - SOLO PARA COMPARAR</t>
  </si>
  <si>
    <t>empleo urbano</t>
  </si>
  <si>
    <t>Empleo Total Estimado</t>
  </si>
  <si>
    <t>Ingresos</t>
  </si>
  <si>
    <t>SIPA</t>
  </si>
  <si>
    <t>Estimación propia</t>
  </si>
  <si>
    <t>Valores corrientes</t>
  </si>
  <si>
    <t>Valores $ 2004</t>
  </si>
  <si>
    <t>Salario Indirecto</t>
  </si>
  <si>
    <t>GBA (oct)</t>
  </si>
  <si>
    <t>Turbano (oct, IV)</t>
  </si>
  <si>
    <t>Sector Público</t>
  </si>
  <si>
    <t>Sector Privado</t>
  </si>
  <si>
    <t>Salario Medio</t>
  </si>
  <si>
    <t>Coef Sal Indirecto (ap patronales)</t>
  </si>
  <si>
    <t>Salario medio</t>
  </si>
  <si>
    <t>Salario Real</t>
  </si>
  <si>
    <t>Asalariados/total</t>
  </si>
  <si>
    <t>Asa no reg/Total</t>
  </si>
  <si>
    <t>cpropia + patron/total</t>
  </si>
  <si>
    <t>Asalariados</t>
  </si>
  <si>
    <t>Asa Reg</t>
  </si>
  <si>
    <t>Asa no reg</t>
  </si>
  <si>
    <t>C prop + patron</t>
  </si>
  <si>
    <t>Asa N Reg</t>
  </si>
  <si>
    <t>No Asa</t>
  </si>
  <si>
    <t>Asa Reg (rem total por todo concepto)</t>
  </si>
  <si>
    <t>Asal no Reg</t>
  </si>
  <si>
    <t>Prom Asal</t>
  </si>
  <si>
    <t>No Asal</t>
  </si>
  <si>
    <t>Sin No Asal</t>
  </si>
  <si>
    <t>Con No Asal</t>
  </si>
  <si>
    <t>Con AsaNReg EPH</t>
  </si>
  <si>
    <t>mecon</t>
  </si>
  <si>
    <t>cgi</t>
  </si>
  <si>
    <t>empalmada</t>
  </si>
  <si>
    <t>Bruto</t>
  </si>
  <si>
    <t>Doble Bruto</t>
  </si>
  <si>
    <t>miles</t>
  </si>
  <si>
    <t>Indice</t>
  </si>
  <si>
    <t>corrientes mill</t>
  </si>
  <si>
    <t>Nominal</t>
  </si>
  <si>
    <t>Efectivo JIC</t>
  </si>
  <si>
    <t xml:space="preserve">Salarios estimado 94-74 con variación salario JIC. Empleo propio </t>
  </si>
  <si>
    <t>I.19</t>
  </si>
  <si>
    <t>II.19</t>
  </si>
  <si>
    <t>III.19</t>
  </si>
  <si>
    <t>IV.19</t>
  </si>
  <si>
    <t>I.20</t>
  </si>
  <si>
    <t>II.20</t>
  </si>
  <si>
    <t>III.20</t>
  </si>
  <si>
    <t>IV.20</t>
  </si>
  <si>
    <t>I.21</t>
  </si>
  <si>
    <t>II.21</t>
  </si>
  <si>
    <t>III.21</t>
  </si>
  <si>
    <t>IV.21</t>
  </si>
  <si>
    <t>I.22</t>
  </si>
  <si>
    <t>II.22</t>
  </si>
  <si>
    <t>IPC Unificación 2004=1 [Espro 2022*</t>
  </si>
  <si>
    <t>Total (Millones)</t>
  </si>
  <si>
    <t>TG</t>
  </si>
  <si>
    <t xml:space="preserve">Variación porcentual interanual </t>
  </si>
  <si>
    <t>PBI. M$2004 c/IPI. Volumen físico</t>
  </si>
  <si>
    <t xml:space="preserve">Volumen físico. Variación %  i.a. </t>
  </si>
  <si>
    <t xml:space="preserve">Valor. Variación %  i.a.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</si>
</sst>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43" formatCode="_-* #,##0.00_-;\-* #,##0.00_-;_-* &quot;-&quot;??_-;_-@_-"/>
    <numFmt numFmtId="164" formatCode="&quot;$&quot;\ #,##0;[Red]&quot;$&quot;\ \-#,##0"/>
    <numFmt numFmtId="165" formatCode="_ * #,##0_ ;_ * \-#,##0_ ;_ * &quot;-&quot;_ ;_ @_ "/>
    <numFmt numFmtId="166" formatCode="_ * #,##0.00_ ;_ * \-#,##0.00_ ;_ * &quot;-&quot;??_ ;_ @_ "/>
    <numFmt numFmtId="167" formatCode="_ * #,##0_ ;_ * \-#,##0_ ;_ * &quot;-&quot;??_ ;_ @_ "/>
    <numFmt numFmtId="168" formatCode="_ * #,##0.000_ ;_ * \-#,##0.000_ ;_ * &quot;-&quot;??_ ;_ @_ "/>
    <numFmt numFmtId="169" formatCode="0.0%"/>
    <numFmt numFmtId="170" formatCode="_ [$€-2]\ * #,##0.00_ ;_ [$€-2]\ * \-#,##0.00_ ;_ [$€-2]\ * &quot;-&quot;??_ "/>
    <numFmt numFmtId="171" formatCode="[$-2C0A]#,##0"/>
    <numFmt numFmtId="172" formatCode="&quot; &quot;#,##0.00&quot; &quot;;&quot; -&quot;#,##0.00&quot; &quot;;&quot; -&quot;#&quot; &quot;;&quot; &quot;@&quot; &quot;"/>
    <numFmt numFmtId="173" formatCode="&quot; &quot;#,##0&quot; &quot;;&quot; -&quot;#,##0&quot; &quot;;&quot; -&quot;#&quot; &quot;;&quot; &quot;@&quot; &quot;"/>
    <numFmt numFmtId="174" formatCode="[$-2C0A]0.00"/>
    <numFmt numFmtId="175" formatCode="[$-2C0A]General"/>
    <numFmt numFmtId="176" formatCode="&quot; &quot;#,##0&quot; &quot;;&quot; -&quot;#,##0&quot; &quot;;&quot; - &quot;;&quot; &quot;@&quot; &quot;"/>
    <numFmt numFmtId="177" formatCode="[$-2C0A]0%"/>
    <numFmt numFmtId="178" formatCode="[$$-2C0A]#,##0.00;[Red]&quot;(&quot;[$$-2C0A]#,##0.00&quot;)&quot;"/>
    <numFmt numFmtId="179" formatCode="#,##0_ ;\-#,##0\ "/>
    <numFmt numFmtId="180" formatCode="#,##0.000000000"/>
    <numFmt numFmtId="181" formatCode="#,##0.000000"/>
    <numFmt numFmtId="182" formatCode="#,##0.0000"/>
    <numFmt numFmtId="183" formatCode="_ * #,##0.0_ ;_ * \-#,##0.0_ ;_ * &quot;-&quot;??_ ;_ @_ "/>
    <numFmt numFmtId="184" formatCode="0.000000000000"/>
    <numFmt numFmtId="185" formatCode="_ &quot;$&quot;* #,##0_ ;_ &quot;$&quot;* \-#,##0_ ;_ &quot;$&quot;* &quot;-&quot;_ ;_ @_ "/>
    <numFmt numFmtId="186" formatCode="#,##0.00000"/>
    <numFmt numFmtId="187" formatCode="0.000"/>
    <numFmt numFmtId="188" formatCode="0.0000"/>
    <numFmt numFmtId="189" formatCode="0.0"/>
    <numFmt numFmtId="190" formatCode="#,##0.000"/>
    <numFmt numFmtId="191" formatCode="#,##0.00000000"/>
    <numFmt numFmtId="192" formatCode="#,##0.0000000"/>
    <numFmt numFmtId="193" formatCode="#,##0.0000000000000"/>
    <numFmt numFmtId="194" formatCode="0.0000000"/>
  </numFmts>
  <fonts count="64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indexed="8"/>
      <name val="Times New Roman"/>
      <family val="1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/>
      <sz val="11"/>
      <color rgb="FF0563C1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10"/>
      <color indexed="8"/>
      <name val="Calibri"/>
      <family val="2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indexed="24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FFFFFF"/>
      <name val="Times New Roman"/>
      <family val="1"/>
    </font>
    <font>
      <b/>
      <sz val="8"/>
      <color theme="1"/>
      <name val="Times New Roman"/>
      <family val="1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i/>
      <sz val="10"/>
      <color theme="1"/>
      <name val="Times New Roman"/>
      <family val="1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rgb="FFFF000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b/>
      <sz val="10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0D9"/>
        <bgColor rgb="FFE2F0D9"/>
      </patternFill>
    </fill>
    <fill>
      <patternFill patternType="solid">
        <fgColor rgb="FFFFFFFF"/>
        <bgColor rgb="FFFFFFFF"/>
      </patternFill>
    </fill>
    <fill>
      <patternFill patternType="solid">
        <fgColor rgb="FFDAE3F3"/>
        <bgColor rgb="FFDAE3F3"/>
      </patternFill>
    </fill>
    <fill>
      <patternFill patternType="solid">
        <fgColor rgb="FFFBE5D6"/>
        <bgColor rgb="FFFBE5D6"/>
      </patternFill>
    </fill>
    <fill>
      <patternFill patternType="solid">
        <fgColor rgb="FFDEEBF7"/>
        <bgColor rgb="FFDEEBF7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rgb="FFA9D18E"/>
      </patternFill>
    </fill>
    <fill>
      <patternFill patternType="solid">
        <fgColor theme="8" tint="0.79998168889431442"/>
        <bgColor rgb="FFA9D18E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/>
      <diagonal/>
    </border>
  </borders>
  <cellStyleXfs count="101">
    <xf numFmtId="0" fontId="0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4" borderId="0" applyNumberFormat="0" applyBorder="0" applyAlignment="0" applyProtection="0"/>
    <xf numFmtId="0" fontId="10" fillId="0" borderId="8" applyNumberFormat="0" applyFill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12" fillId="0" borderId="0" applyNumberFormat="0" applyFill="0" applyBorder="0" applyAlignment="0" applyProtection="0"/>
    <xf numFmtId="166" fontId="12" fillId="0" borderId="0" applyFont="0" applyFill="0" applyBorder="0" applyAlignment="0" applyProtection="0"/>
    <xf numFmtId="166" fontId="11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4" fillId="11" borderId="0" applyNumberFormat="0" applyBorder="0" applyAlignment="0" applyProtection="0"/>
    <xf numFmtId="0" fontId="17" fillId="4" borderId="0" applyNumberFormat="0" applyBorder="0" applyAlignment="0" applyProtection="0"/>
    <xf numFmtId="0" fontId="12" fillId="0" borderId="0">
      <alignment wrapText="1"/>
    </xf>
    <xf numFmtId="0" fontId="12" fillId="0" borderId="0">
      <alignment wrapText="1"/>
    </xf>
    <xf numFmtId="0" fontId="12" fillId="0" borderId="0">
      <alignment wrapText="1"/>
    </xf>
    <xf numFmtId="0" fontId="13" fillId="0" borderId="0"/>
    <xf numFmtId="0" fontId="12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4" fillId="0" borderId="0"/>
    <xf numFmtId="9" fontId="1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1" fillId="0" borderId="0"/>
    <xf numFmtId="172" fontId="21" fillId="0" borderId="0"/>
    <xf numFmtId="175" fontId="24" fillId="0" borderId="0"/>
    <xf numFmtId="176" fontId="21" fillId="0" borderId="0"/>
    <xf numFmtId="0" fontId="26" fillId="0" borderId="0"/>
    <xf numFmtId="177" fontId="21" fillId="0" borderId="0"/>
    <xf numFmtId="0" fontId="27" fillId="0" borderId="0">
      <alignment horizontal="center"/>
    </xf>
    <xf numFmtId="0" fontId="27" fillId="0" borderId="0">
      <alignment horizontal="center" textRotation="90"/>
    </xf>
    <xf numFmtId="0" fontId="26" fillId="0" borderId="0"/>
    <xf numFmtId="9" fontId="11" fillId="0" borderId="0" applyFont="0" applyFill="0" applyBorder="0" applyAlignment="0" applyProtection="0"/>
    <xf numFmtId="0" fontId="28" fillId="0" borderId="0"/>
    <xf numFmtId="178" fontId="28" fillId="0" borderId="0"/>
    <xf numFmtId="175" fontId="24" fillId="0" borderId="0"/>
    <xf numFmtId="175" fontId="24" fillId="0" borderId="0">
      <alignment wrapText="1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/>
    <xf numFmtId="0" fontId="39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84" fontId="12" fillId="0" borderId="0" applyFont="0" applyFill="0" applyBorder="0" applyAlignment="0" applyProtection="0"/>
    <xf numFmtId="185" fontId="4" fillId="0" borderId="0" applyFont="0" applyFill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44" fillId="34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5" fillId="26" borderId="0" applyNumberFormat="0" applyBorder="0" applyAlignment="0" applyProtection="0"/>
    <xf numFmtId="0" fontId="46" fillId="38" borderId="31" applyNumberFormat="0" applyAlignment="0" applyProtection="0"/>
    <xf numFmtId="0" fontId="47" fillId="39" borderId="32" applyNumberFormat="0" applyAlignment="0" applyProtection="0"/>
    <xf numFmtId="0" fontId="48" fillId="0" borderId="33" applyNumberFormat="0" applyFill="0" applyAlignment="0" applyProtection="0"/>
    <xf numFmtId="0" fontId="49" fillId="0" borderId="0" applyNumberFormat="0" applyFill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2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43" borderId="0" applyNumberFormat="0" applyBorder="0" applyAlignment="0" applyProtection="0"/>
    <xf numFmtId="0" fontId="50" fillId="29" borderId="31" applyNumberFormat="0" applyAlignment="0" applyProtection="0"/>
    <xf numFmtId="0" fontId="51" fillId="25" borderId="0" applyNumberFormat="0" applyBorder="0" applyAlignment="0" applyProtection="0"/>
    <xf numFmtId="166" fontId="12" fillId="0" borderId="0" applyFont="0" applyFill="0" applyBorder="0" applyAlignment="0" applyProtection="0"/>
    <xf numFmtId="0" fontId="12" fillId="44" borderId="34" applyNumberFormat="0" applyFont="0" applyAlignment="0" applyProtection="0"/>
    <xf numFmtId="0" fontId="52" fillId="38" borderId="35" applyNumberFormat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36" applyNumberFormat="0" applyFill="0" applyAlignment="0" applyProtection="0"/>
    <xf numFmtId="0" fontId="57" fillId="0" borderId="37" applyNumberFormat="0" applyFill="0" applyAlignment="0" applyProtection="0"/>
    <xf numFmtId="0" fontId="49" fillId="0" borderId="38" applyNumberFormat="0" applyFill="0" applyAlignment="0" applyProtection="0"/>
    <xf numFmtId="0" fontId="61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439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7" fillId="0" borderId="0" xfId="0" applyFont="1"/>
    <xf numFmtId="0" fontId="7" fillId="0" borderId="1" xfId="0" applyFont="1" applyBorder="1"/>
    <xf numFmtId="0" fontId="5" fillId="0" borderId="1" xfId="0" applyFont="1" applyBorder="1"/>
    <xf numFmtId="0" fontId="3" fillId="0" borderId="1" xfId="0" applyFont="1" applyBorder="1"/>
    <xf numFmtId="9" fontId="5" fillId="0" borderId="1" xfId="2" applyFont="1" applyBorder="1"/>
    <xf numFmtId="167" fontId="5" fillId="0" borderId="1" xfId="1" applyNumberFormat="1" applyFont="1" applyBorder="1"/>
    <xf numFmtId="167" fontId="7" fillId="0" borderId="1" xfId="0" applyNumberFormat="1" applyFont="1" applyBorder="1"/>
    <xf numFmtId="167" fontId="5" fillId="0" borderId="1" xfId="1" applyNumberFormat="1" applyFont="1" applyFill="1" applyBorder="1"/>
    <xf numFmtId="167" fontId="5" fillId="0" borderId="0" xfId="0" applyNumberFormat="1" applyFont="1"/>
    <xf numFmtId="9" fontId="7" fillId="2" borderId="1" xfId="2" applyFont="1" applyFill="1" applyBorder="1"/>
    <xf numFmtId="168" fontId="5" fillId="0" borderId="1" xfId="1" applyNumberFormat="1" applyFont="1" applyBorder="1"/>
    <xf numFmtId="9" fontId="5" fillId="2" borderId="1" xfId="2" applyFont="1" applyFill="1" applyBorder="1"/>
    <xf numFmtId="9" fontId="5" fillId="0" borderId="0" xfId="2" applyFont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/>
    <xf numFmtId="3" fontId="8" fillId="0" borderId="1" xfId="0" applyNumberFormat="1" applyFont="1" applyFill="1" applyBorder="1" applyAlignment="1">
      <alignment horizontal="right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3" borderId="0" xfId="0" applyFont="1" applyFill="1"/>
    <xf numFmtId="167" fontId="5" fillId="0" borderId="1" xfId="1" applyNumberFormat="1" applyFont="1" applyBorder="1"/>
    <xf numFmtId="0" fontId="0" fillId="0" borderId="0" xfId="0"/>
    <xf numFmtId="167" fontId="5" fillId="0" borderId="0" xfId="1" applyNumberFormat="1" applyFont="1" applyBorder="1"/>
    <xf numFmtId="0" fontId="20" fillId="14" borderId="1" xfId="0" applyFont="1" applyFill="1" applyBorder="1"/>
    <xf numFmtId="0" fontId="5" fillId="14" borderId="1" xfId="0" applyFont="1" applyFill="1" applyBorder="1"/>
    <xf numFmtId="0" fontId="5" fillId="15" borderId="1" xfId="0" applyFont="1" applyFill="1" applyBorder="1"/>
    <xf numFmtId="0" fontId="3" fillId="15" borderId="1" xfId="0" applyFont="1" applyFill="1" applyBorder="1"/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22" fillId="0" borderId="0" xfId="33" applyFont="1"/>
    <xf numFmtId="0" fontId="23" fillId="0" borderId="0" xfId="33" applyFont="1"/>
    <xf numFmtId="0" fontId="22" fillId="0" borderId="10" xfId="33" applyFont="1" applyBorder="1" applyAlignment="1">
      <alignment vertical="top" wrapText="1"/>
    </xf>
    <xf numFmtId="0" fontId="23" fillId="0" borderId="10" xfId="33" applyFont="1" applyBorder="1"/>
    <xf numFmtId="171" fontId="5" fillId="0" borderId="10" xfId="33" applyNumberFormat="1" applyFont="1" applyFill="1" applyBorder="1" applyAlignment="1"/>
    <xf numFmtId="173" fontId="23" fillId="0" borderId="10" xfId="34" applyNumberFormat="1" applyFont="1" applyFill="1" applyBorder="1" applyAlignment="1" applyProtection="1"/>
    <xf numFmtId="173" fontId="23" fillId="0" borderId="10" xfId="33" applyNumberFormat="1" applyFont="1" applyBorder="1"/>
    <xf numFmtId="173" fontId="23" fillId="16" borderId="10" xfId="33" applyNumberFormat="1" applyFont="1" applyFill="1" applyBorder="1"/>
    <xf numFmtId="171" fontId="5" fillId="0" borderId="10" xfId="33" applyNumberFormat="1" applyFont="1" applyFill="1" applyBorder="1"/>
    <xf numFmtId="174" fontId="23" fillId="0" borderId="10" xfId="33" applyNumberFormat="1" applyFont="1" applyBorder="1"/>
    <xf numFmtId="171" fontId="25" fillId="17" borderId="0" xfId="35" applyNumberFormat="1" applyFont="1" applyFill="1" applyBorder="1"/>
    <xf numFmtId="173" fontId="23" fillId="0" borderId="11" xfId="34" applyNumberFormat="1" applyFont="1" applyFill="1" applyBorder="1" applyAlignment="1" applyProtection="1"/>
    <xf numFmtId="171" fontId="5" fillId="0" borderId="11" xfId="33" applyNumberFormat="1" applyFont="1" applyFill="1" applyBorder="1" applyAlignment="1"/>
    <xf numFmtId="173" fontId="23" fillId="0" borderId="1" xfId="34" applyNumberFormat="1" applyFont="1" applyFill="1" applyBorder="1" applyAlignment="1" applyProtection="1"/>
    <xf numFmtId="171" fontId="5" fillId="0" borderId="1" xfId="33" applyNumberFormat="1" applyFont="1" applyFill="1" applyBorder="1"/>
    <xf numFmtId="0" fontId="23" fillId="0" borderId="1" xfId="33" applyFont="1" applyBorder="1"/>
    <xf numFmtId="167" fontId="23" fillId="0" borderId="1" xfId="1" applyNumberFormat="1" applyFont="1" applyBorder="1"/>
    <xf numFmtId="171" fontId="25" fillId="17" borderId="0" xfId="45" applyNumberFormat="1" applyFont="1" applyFill="1" applyBorder="1"/>
    <xf numFmtId="0" fontId="7" fillId="0" borderId="1" xfId="0" applyFont="1" applyBorder="1" applyAlignment="1">
      <alignment vertical="top" wrapText="1"/>
    </xf>
    <xf numFmtId="0" fontId="7" fillId="15" borderId="1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top" wrapText="1"/>
    </xf>
    <xf numFmtId="0" fontId="5" fillId="0" borderId="1" xfId="0" applyFont="1" applyFill="1" applyBorder="1"/>
    <xf numFmtId="179" fontId="5" fillId="0" borderId="1" xfId="0" applyNumberFormat="1" applyFont="1" applyBorder="1"/>
    <xf numFmtId="0" fontId="7" fillId="3" borderId="1" xfId="0" applyFont="1" applyFill="1" applyBorder="1"/>
    <xf numFmtId="167" fontId="5" fillId="3" borderId="1" xfId="1" applyNumberFormat="1" applyFont="1" applyFill="1" applyBorder="1"/>
    <xf numFmtId="167" fontId="1" fillId="3" borderId="1" xfId="1" applyNumberFormat="1" applyFont="1" applyFill="1" applyBorder="1"/>
    <xf numFmtId="0" fontId="5" fillId="3" borderId="1" xfId="0" applyFont="1" applyFill="1" applyBorder="1"/>
    <xf numFmtId="167" fontId="1" fillId="0" borderId="1" xfId="1" applyNumberFormat="1" applyFont="1" applyFill="1" applyBorder="1"/>
    <xf numFmtId="3" fontId="5" fillId="0" borderId="0" xfId="0" applyNumberFormat="1" applyFont="1"/>
    <xf numFmtId="2" fontId="5" fillId="0" borderId="0" xfId="0" applyNumberFormat="1" applyFont="1"/>
    <xf numFmtId="0" fontId="7" fillId="0" borderId="1" xfId="0" applyFont="1" applyBorder="1" applyAlignment="1">
      <alignment horizontal="right"/>
    </xf>
    <xf numFmtId="167" fontId="5" fillId="0" borderId="0" xfId="1" applyNumberFormat="1" applyFont="1"/>
    <xf numFmtId="0" fontId="35" fillId="0" borderId="0" xfId="51" applyFont="1" applyBorder="1"/>
    <xf numFmtId="0" fontId="35" fillId="0" borderId="1" xfId="51" applyFont="1" applyBorder="1"/>
    <xf numFmtId="180" fontId="35" fillId="0" borderId="1" xfId="51" applyNumberFormat="1" applyFont="1" applyBorder="1"/>
    <xf numFmtId="0" fontId="36" fillId="3" borderId="1" xfId="51" applyFont="1" applyFill="1" applyBorder="1" applyAlignment="1">
      <alignment horizontal="center"/>
    </xf>
    <xf numFmtId="1" fontId="35" fillId="0" borderId="1" xfId="51" applyNumberFormat="1" applyFont="1" applyBorder="1"/>
    <xf numFmtId="0" fontId="35" fillId="3" borderId="12" xfId="51" applyFont="1" applyFill="1" applyBorder="1"/>
    <xf numFmtId="0" fontId="35" fillId="0" borderId="13" xfId="51" applyFont="1" applyBorder="1"/>
    <xf numFmtId="165" fontId="35" fillId="0" borderId="1" xfId="32" applyFont="1" applyBorder="1" applyAlignment="1">
      <alignment horizontal="right"/>
    </xf>
    <xf numFmtId="3" fontId="35" fillId="0" borderId="7" xfId="51" applyNumberFormat="1" applyFont="1" applyBorder="1"/>
    <xf numFmtId="0" fontId="35" fillId="0" borderId="3" xfId="51" applyFont="1" applyBorder="1"/>
    <xf numFmtId="3" fontId="35" fillId="0" borderId="1" xfId="51" applyNumberFormat="1" applyFont="1" applyBorder="1"/>
    <xf numFmtId="3" fontId="35" fillId="0" borderId="1" xfId="51" applyNumberFormat="1" applyFont="1" applyFill="1" applyBorder="1"/>
    <xf numFmtId="165" fontId="35" fillId="0" borderId="1" xfId="32" applyFont="1" applyBorder="1"/>
    <xf numFmtId="9" fontId="35" fillId="0" borderId="1" xfId="2" applyFont="1" applyFill="1" applyBorder="1"/>
    <xf numFmtId="0" fontId="35" fillId="0" borderId="0" xfId="51" applyFont="1" applyFill="1" applyBorder="1" applyAlignment="1">
      <alignment horizontal="right"/>
    </xf>
    <xf numFmtId="0" fontId="35" fillId="0" borderId="0" xfId="1" applyNumberFormat="1" applyFont="1" applyFill="1" applyBorder="1" applyAlignment="1">
      <alignment horizontal="right"/>
    </xf>
    <xf numFmtId="0" fontId="35" fillId="0" borderId="1" xfId="51" applyFont="1" applyBorder="1" applyAlignment="1">
      <alignment vertical="center" wrapText="1"/>
    </xf>
    <xf numFmtId="0" fontId="37" fillId="0" borderId="1" xfId="51" applyFont="1" applyBorder="1" applyAlignment="1">
      <alignment horizontal="center" vertical="center"/>
    </xf>
    <xf numFmtId="165" fontId="35" fillId="0" borderId="0" xfId="32" applyFont="1" applyBorder="1"/>
    <xf numFmtId="0" fontId="35" fillId="0" borderId="0" xfId="51" applyFont="1" applyFill="1" applyBorder="1"/>
    <xf numFmtId="167" fontId="35" fillId="0" borderId="1" xfId="1" applyNumberFormat="1" applyFont="1" applyBorder="1" applyAlignment="1">
      <alignment horizontal="right"/>
    </xf>
    <xf numFmtId="167" fontId="35" fillId="0" borderId="1" xfId="1" applyNumberFormat="1" applyFont="1" applyBorder="1"/>
    <xf numFmtId="3" fontId="35" fillId="0" borderId="0" xfId="51" applyNumberFormat="1" applyFont="1" applyFill="1" applyBorder="1"/>
    <xf numFmtId="0" fontId="5" fillId="0" borderId="0" xfId="0" applyFont="1" applyAlignment="1"/>
    <xf numFmtId="181" fontId="2" fillId="22" borderId="1" xfId="0" applyNumberFormat="1" applyFont="1" applyFill="1" applyBorder="1" applyAlignment="1">
      <alignment vertical="center" wrapText="1"/>
    </xf>
    <xf numFmtId="167" fontId="5" fillId="0" borderId="1" xfId="1" applyNumberFormat="1" applyFont="1" applyBorder="1" applyAlignment="1">
      <alignment horizontal="right"/>
    </xf>
    <xf numFmtId="3" fontId="5" fillId="0" borderId="1" xfId="0" applyNumberFormat="1" applyFont="1" applyBorder="1"/>
    <xf numFmtId="4" fontId="5" fillId="0" borderId="1" xfId="1" applyNumberFormat="1" applyFont="1" applyBorder="1"/>
    <xf numFmtId="3" fontId="5" fillId="3" borderId="1" xfId="0" applyNumberFormat="1" applyFont="1" applyFill="1" applyBorder="1"/>
    <xf numFmtId="166" fontId="5" fillId="0" borderId="1" xfId="1" applyFont="1" applyBorder="1"/>
    <xf numFmtId="0" fontId="2" fillId="0" borderId="0" xfId="51" applyFont="1"/>
    <xf numFmtId="0" fontId="1" fillId="0" borderId="0" xfId="51" applyFont="1"/>
    <xf numFmtId="0" fontId="1" fillId="0" borderId="1" xfId="51" applyFont="1" applyBorder="1"/>
    <xf numFmtId="0" fontId="7" fillId="0" borderId="1" xfId="51" applyFont="1" applyBorder="1" applyAlignment="1">
      <alignment vertical="center" wrapText="1"/>
    </xf>
    <xf numFmtId="3" fontId="1" fillId="0" borderId="1" xfId="51" applyNumberFormat="1" applyFont="1" applyBorder="1"/>
    <xf numFmtId="0" fontId="1" fillId="2" borderId="1" xfId="51" applyFont="1" applyFill="1" applyBorder="1"/>
    <xf numFmtId="3" fontId="35" fillId="0" borderId="0" xfId="51" applyNumberFormat="1" applyFont="1" applyBorder="1"/>
    <xf numFmtId="3" fontId="36" fillId="0" borderId="0" xfId="51" applyNumberFormat="1" applyFont="1" applyBorder="1"/>
    <xf numFmtId="3" fontId="36" fillId="3" borderId="1" xfId="51" applyNumberFormat="1" applyFont="1" applyFill="1" applyBorder="1" applyAlignment="1">
      <alignment horizontal="center"/>
    </xf>
    <xf numFmtId="3" fontId="35" fillId="3" borderId="1" xfId="51" applyNumberFormat="1" applyFont="1" applyFill="1" applyBorder="1"/>
    <xf numFmtId="3" fontId="35" fillId="0" borderId="1" xfId="51" applyNumberFormat="1" applyFont="1" applyBorder="1" applyAlignment="1">
      <alignment horizontal="right"/>
    </xf>
    <xf numFmtId="4" fontId="35" fillId="0" borderId="7" xfId="51" applyNumberFormat="1" applyFont="1" applyBorder="1"/>
    <xf numFmtId="4" fontId="35" fillId="0" borderId="1" xfId="51" applyNumberFormat="1" applyFont="1" applyBorder="1"/>
    <xf numFmtId="1" fontId="35" fillId="0" borderId="0" xfId="51" applyNumberFormat="1" applyFont="1" applyFill="1" applyBorder="1"/>
    <xf numFmtId="3" fontId="35" fillId="0" borderId="5" xfId="51" applyNumberFormat="1" applyFont="1" applyBorder="1"/>
    <xf numFmtId="4" fontId="35" fillId="0" borderId="13" xfId="51" applyNumberFormat="1" applyFont="1" applyBorder="1"/>
    <xf numFmtId="3" fontId="35" fillId="0" borderId="22" xfId="51" applyNumberFormat="1" applyFont="1" applyBorder="1"/>
    <xf numFmtId="3" fontId="35" fillId="0" borderId="23" xfId="51" applyNumberFormat="1" applyFont="1" applyBorder="1"/>
    <xf numFmtId="3" fontId="35" fillId="0" borderId="24" xfId="51" applyNumberFormat="1" applyFont="1" applyBorder="1"/>
    <xf numFmtId="182" fontId="35" fillId="0" borderId="0" xfId="51" applyNumberFormat="1" applyFont="1" applyFill="1" applyBorder="1"/>
    <xf numFmtId="3" fontId="35" fillId="0" borderId="25" xfId="51" applyNumberFormat="1" applyFont="1" applyBorder="1"/>
    <xf numFmtId="0" fontId="38" fillId="0" borderId="0" xfId="0" applyFont="1"/>
    <xf numFmtId="167" fontId="5" fillId="0" borderId="0" xfId="1" applyNumberFormat="1" applyFont="1" applyFill="1"/>
    <xf numFmtId="0" fontId="30" fillId="0" borderId="0" xfId="0" applyFont="1"/>
    <xf numFmtId="167" fontId="5" fillId="0" borderId="0" xfId="1" applyNumberFormat="1" applyFont="1" applyFill="1" applyBorder="1"/>
    <xf numFmtId="0" fontId="5" fillId="0" borderId="0" xfId="0" applyFont="1" applyFill="1"/>
    <xf numFmtId="0" fontId="31" fillId="0" borderId="0" xfId="0" applyFont="1" applyFill="1"/>
    <xf numFmtId="167" fontId="35" fillId="0" borderId="0" xfId="1" applyNumberFormat="1" applyFont="1" applyBorder="1"/>
    <xf numFmtId="167" fontId="35" fillId="0" borderId="2" xfId="1" applyNumberFormat="1" applyFont="1" applyBorder="1"/>
    <xf numFmtId="167" fontId="36" fillId="3" borderId="14" xfId="1" applyNumberFormat="1" applyFont="1" applyFill="1" applyBorder="1" applyAlignment="1">
      <alignment horizontal="center"/>
    </xf>
    <xf numFmtId="167" fontId="36" fillId="3" borderId="15" xfId="1" applyNumberFormat="1" applyFont="1" applyFill="1" applyBorder="1" applyAlignment="1">
      <alignment horizontal="center"/>
    </xf>
    <xf numFmtId="167" fontId="35" fillId="0" borderId="3" xfId="1" applyNumberFormat="1" applyFont="1" applyBorder="1"/>
    <xf numFmtId="167" fontId="35" fillId="3" borderId="16" xfId="1" applyNumberFormat="1" applyFont="1" applyFill="1" applyBorder="1"/>
    <xf numFmtId="167" fontId="35" fillId="3" borderId="17" xfId="1" applyNumberFormat="1" applyFont="1" applyFill="1" applyBorder="1"/>
    <xf numFmtId="167" fontId="35" fillId="0" borderId="5" xfId="1" applyNumberFormat="1" applyFont="1" applyBorder="1"/>
    <xf numFmtId="167" fontId="35" fillId="0" borderId="7" xfId="1" applyNumberFormat="1" applyFont="1" applyBorder="1"/>
    <xf numFmtId="167" fontId="35" fillId="0" borderId="1" xfId="1" applyNumberFormat="1" applyFont="1" applyFill="1" applyBorder="1"/>
    <xf numFmtId="167" fontId="41" fillId="0" borderId="0" xfId="1" applyNumberFormat="1" applyFont="1"/>
    <xf numFmtId="167" fontId="41" fillId="0" borderId="0" xfId="1" applyNumberFormat="1" applyFont="1" applyFill="1"/>
    <xf numFmtId="167" fontId="35" fillId="0" borderId="0" xfId="1" applyNumberFormat="1" applyFont="1" applyFill="1" applyBorder="1"/>
    <xf numFmtId="167" fontId="1" fillId="0" borderId="1" xfId="1" applyNumberFormat="1" applyFont="1" applyBorder="1"/>
    <xf numFmtId="169" fontId="23" fillId="0" borderId="1" xfId="2" applyNumberFormat="1" applyFont="1" applyBorder="1"/>
    <xf numFmtId="0" fontId="23" fillId="0" borderId="0" xfId="33" applyFont="1" applyBorder="1"/>
    <xf numFmtId="169" fontId="23" fillId="0" borderId="0" xfId="2" applyNumberFormat="1" applyFont="1" applyBorder="1"/>
    <xf numFmtId="9" fontId="23" fillId="0" borderId="1" xfId="2" applyFont="1" applyBorder="1"/>
    <xf numFmtId="10" fontId="23" fillId="0" borderId="1" xfId="2" applyNumberFormat="1" applyFont="1" applyBorder="1"/>
    <xf numFmtId="183" fontId="35" fillId="0" borderId="1" xfId="1" applyNumberFormat="1" applyFont="1" applyBorder="1"/>
    <xf numFmtId="0" fontId="5" fillId="0" borderId="0" xfId="0" applyFont="1" applyFill="1" applyBorder="1"/>
    <xf numFmtId="0" fontId="32" fillId="0" borderId="0" xfId="0" applyFont="1" applyFill="1" applyBorder="1"/>
    <xf numFmtId="0" fontId="7" fillId="0" borderId="3" xfId="0" applyFont="1" applyBorder="1"/>
    <xf numFmtId="0" fontId="7" fillId="2" borderId="7" xfId="0" applyFont="1" applyFill="1" applyBorder="1" applyAlignment="1">
      <alignment vertical="top" wrapText="1"/>
    </xf>
    <xf numFmtId="0" fontId="5" fillId="0" borderId="3" xfId="0" applyFont="1" applyBorder="1"/>
    <xf numFmtId="0" fontId="5" fillId="0" borderId="5" xfId="0" applyFont="1" applyBorder="1"/>
    <xf numFmtId="0" fontId="7" fillId="2" borderId="5" xfId="0" applyFont="1" applyFill="1" applyBorder="1" applyAlignment="1">
      <alignment vertical="top" wrapText="1"/>
    </xf>
    <xf numFmtId="9" fontId="5" fillId="0" borderId="5" xfId="2" applyFont="1" applyBorder="1"/>
    <xf numFmtId="0" fontId="38" fillId="0" borderId="1" xfId="0" applyFont="1" applyBorder="1"/>
    <xf numFmtId="167" fontId="5" fillId="0" borderId="1" xfId="0" applyNumberFormat="1" applyFont="1" applyBorder="1"/>
    <xf numFmtId="0" fontId="23" fillId="3" borderId="1" xfId="33" applyFont="1" applyFill="1" applyBorder="1"/>
    <xf numFmtId="0" fontId="23" fillId="0" borderId="11" xfId="33" applyFont="1" applyBorder="1"/>
    <xf numFmtId="0" fontId="23" fillId="0" borderId="29" xfId="33" applyFont="1" applyBorder="1"/>
    <xf numFmtId="0" fontId="23" fillId="0" borderId="30" xfId="33" applyFont="1" applyBorder="1"/>
    <xf numFmtId="0" fontId="23" fillId="0" borderId="3" xfId="33" applyFont="1" applyBorder="1"/>
    <xf numFmtId="171" fontId="5" fillId="0" borderId="1" xfId="33" applyNumberFormat="1" applyFont="1" applyFill="1" applyBorder="1" applyAlignment="1"/>
    <xf numFmtId="0" fontId="23" fillId="0" borderId="0" xfId="33" applyFont="1" applyFill="1"/>
    <xf numFmtId="171" fontId="25" fillId="0" borderId="0" xfId="45" applyNumberFormat="1" applyFont="1" applyFill="1" applyBorder="1" applyAlignment="1"/>
    <xf numFmtId="171" fontId="29" fillId="0" borderId="0" xfId="45" applyNumberFormat="1" applyFont="1" applyFill="1" applyBorder="1"/>
    <xf numFmtId="171" fontId="5" fillId="0" borderId="11" xfId="33" applyNumberFormat="1" applyFont="1" applyFill="1" applyBorder="1"/>
    <xf numFmtId="0" fontId="7" fillId="0" borderId="1" xfId="0" applyFont="1" applyBorder="1" applyAlignment="1">
      <alignment horizontal="center" vertical="center" wrapText="1"/>
    </xf>
    <xf numFmtId="168" fontId="5" fillId="0" borderId="0" xfId="0" applyNumberFormat="1" applyFont="1"/>
    <xf numFmtId="0" fontId="43" fillId="3" borderId="0" xfId="0" applyFont="1" applyFill="1"/>
    <xf numFmtId="0" fontId="5" fillId="12" borderId="1" xfId="0" applyFont="1" applyFill="1" applyBorder="1" applyAlignment="1">
      <alignment horizontal="center" vertical="center" wrapText="1"/>
    </xf>
    <xf numFmtId="168" fontId="5" fillId="0" borderId="1" xfId="0" applyNumberFormat="1" applyFont="1" applyBorder="1"/>
    <xf numFmtId="10" fontId="5" fillId="0" borderId="0" xfId="2" applyNumberFormat="1" applyFont="1"/>
    <xf numFmtId="0" fontId="7" fillId="0" borderId="0" xfId="0" applyFont="1" applyBorder="1" applyAlignment="1">
      <alignment horizontal="center" vertical="center" wrapText="1"/>
    </xf>
    <xf numFmtId="4" fontId="5" fillId="0" borderId="0" xfId="1" applyNumberFormat="1" applyFont="1" applyBorder="1"/>
    <xf numFmtId="166" fontId="5" fillId="0" borderId="0" xfId="1" applyFont="1" applyBorder="1"/>
    <xf numFmtId="186" fontId="5" fillId="0" borderId="1" xfId="1" applyNumberFormat="1" applyFont="1" applyBorder="1"/>
    <xf numFmtId="167" fontId="5" fillId="0" borderId="0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3" fontId="30" fillId="0" borderId="1" xfId="0" applyNumberFormat="1" applyFont="1" applyBorder="1"/>
    <xf numFmtId="0" fontId="30" fillId="0" borderId="1" xfId="0" applyFont="1" applyBorder="1" applyAlignment="1">
      <alignment wrapText="1"/>
    </xf>
    <xf numFmtId="3" fontId="29" fillId="23" borderId="0" xfId="0" applyNumberFormat="1" applyFont="1" applyFill="1" applyBorder="1"/>
    <xf numFmtId="9" fontId="5" fillId="0" borderId="1" xfId="2" applyFont="1" applyFill="1" applyBorder="1"/>
    <xf numFmtId="9" fontId="5" fillId="3" borderId="1" xfId="2" applyFont="1" applyFill="1" applyBorder="1"/>
    <xf numFmtId="0" fontId="22" fillId="0" borderId="1" xfId="33" applyFont="1" applyBorder="1"/>
    <xf numFmtId="0" fontId="22" fillId="0" borderId="0" xfId="33" applyFont="1" applyBorder="1"/>
    <xf numFmtId="0" fontId="22" fillId="0" borderId="1" xfId="33" applyFont="1" applyBorder="1" applyAlignment="1">
      <alignment vertical="top" wrapText="1"/>
    </xf>
    <xf numFmtId="3" fontId="5" fillId="0" borderId="0" xfId="0" applyNumberFormat="1" applyFont="1" applyFill="1"/>
    <xf numFmtId="167" fontId="5" fillId="0" borderId="3" xfId="1" applyNumberFormat="1" applyFont="1" applyBorder="1"/>
    <xf numFmtId="167" fontId="1" fillId="0" borderId="5" xfId="1" applyNumberFormat="1" applyFont="1" applyFill="1" applyBorder="1"/>
    <xf numFmtId="167" fontId="23" fillId="0" borderId="1" xfId="33" applyNumberFormat="1" applyFont="1" applyBorder="1"/>
    <xf numFmtId="173" fontId="23" fillId="0" borderId="1" xfId="33" applyNumberFormat="1" applyFont="1" applyFill="1" applyBorder="1"/>
    <xf numFmtId="3" fontId="30" fillId="0" borderId="0" xfId="0" applyNumberFormat="1" applyFont="1" applyBorder="1"/>
    <xf numFmtId="167" fontId="7" fillId="45" borderId="1" xfId="1" applyNumberFormat="1" applyFont="1" applyFill="1" applyBorder="1" applyAlignment="1">
      <alignment vertical="top" wrapText="1"/>
    </xf>
    <xf numFmtId="167" fontId="23" fillId="45" borderId="1" xfId="1" applyNumberFormat="1" applyFont="1" applyFill="1" applyBorder="1"/>
    <xf numFmtId="167" fontId="5" fillId="45" borderId="1" xfId="1" applyNumberFormat="1" applyFont="1" applyFill="1" applyBorder="1"/>
    <xf numFmtId="179" fontId="5" fillId="0" borderId="1" xfId="0" applyNumberFormat="1" applyFont="1" applyFill="1" applyBorder="1"/>
    <xf numFmtId="165" fontId="35" fillId="0" borderId="1" xfId="51" applyNumberFormat="1" applyFont="1" applyBorder="1"/>
    <xf numFmtId="171" fontId="25" fillId="0" borderId="0" xfId="45" applyNumberFormat="1" applyFont="1" applyFill="1" applyBorder="1"/>
    <xf numFmtId="171" fontId="5" fillId="0" borderId="0" xfId="33" applyNumberFormat="1" applyFont="1" applyFill="1" applyBorder="1"/>
    <xf numFmtId="166" fontId="20" fillId="0" borderId="1" xfId="1" applyFont="1" applyFill="1" applyBorder="1"/>
    <xf numFmtId="166" fontId="5" fillId="3" borderId="1" xfId="1" applyFont="1" applyFill="1" applyBorder="1"/>
    <xf numFmtId="166" fontId="5" fillId="0" borderId="1" xfId="1" applyFont="1" applyFill="1" applyBorder="1"/>
    <xf numFmtId="0" fontId="5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/>
    </xf>
    <xf numFmtId="0" fontId="59" fillId="0" borderId="0" xfId="0" applyFont="1" applyBorder="1" applyAlignment="1">
      <alignment horizontal="center"/>
    </xf>
    <xf numFmtId="0" fontId="59" fillId="0" borderId="18" xfId="0" applyFont="1" applyBorder="1" applyAlignment="1">
      <alignment horizontal="center"/>
    </xf>
    <xf numFmtId="0" fontId="59" fillId="0" borderId="26" xfId="0" applyFont="1" applyBorder="1" applyAlignment="1">
      <alignment horizontal="center"/>
    </xf>
    <xf numFmtId="0" fontId="59" fillId="0" borderId="27" xfId="0" applyFont="1" applyBorder="1" applyAlignment="1">
      <alignment horizontal="center"/>
    </xf>
    <xf numFmtId="0" fontId="59" fillId="3" borderId="18" xfId="0" applyFont="1" applyFill="1" applyBorder="1" applyAlignment="1">
      <alignment horizontal="center"/>
    </xf>
    <xf numFmtId="0" fontId="59" fillId="0" borderId="1" xfId="0" applyFont="1" applyBorder="1" applyAlignment="1">
      <alignment horizontal="center"/>
    </xf>
    <xf numFmtId="0" fontId="59" fillId="0" borderId="20" xfId="0" applyFont="1" applyBorder="1" applyAlignment="1">
      <alignment horizontal="center"/>
    </xf>
    <xf numFmtId="0" fontId="59" fillId="0" borderId="39" xfId="0" applyFont="1" applyBorder="1" applyAlignment="1">
      <alignment horizontal="center"/>
    </xf>
    <xf numFmtId="0" fontId="59" fillId="3" borderId="20" xfId="0" applyFont="1" applyFill="1" applyBorder="1" applyAlignment="1">
      <alignment horizontal="center"/>
    </xf>
    <xf numFmtId="0" fontId="59" fillId="0" borderId="13" xfId="0" applyFont="1" applyBorder="1" applyAlignment="1">
      <alignment horizontal="center"/>
    </xf>
    <xf numFmtId="0" fontId="59" fillId="0" borderId="28" xfId="0" applyFont="1" applyBorder="1" applyAlignment="1">
      <alignment horizontal="center"/>
    </xf>
    <xf numFmtId="0" fontId="59" fillId="0" borderId="7" xfId="0" applyFont="1" applyBorder="1" applyAlignment="1">
      <alignment horizontal="center"/>
    </xf>
    <xf numFmtId="0" fontId="59" fillId="0" borderId="23" xfId="0" applyFont="1" applyBorder="1" applyAlignment="1">
      <alignment horizontal="center"/>
    </xf>
    <xf numFmtId="0" fontId="59" fillId="0" borderId="28" xfId="0" applyFont="1" applyBorder="1" applyAlignment="1">
      <alignment horizontal="left"/>
    </xf>
    <xf numFmtId="164" fontId="59" fillId="3" borderId="13" xfId="0" applyNumberFormat="1" applyFont="1" applyFill="1" applyBorder="1" applyAlignment="1">
      <alignment horizontal="center"/>
    </xf>
    <xf numFmtId="164" fontId="59" fillId="0" borderId="23" xfId="0" applyNumberFormat="1" applyFont="1" applyBorder="1" applyAlignment="1">
      <alignment horizontal="center"/>
    </xf>
    <xf numFmtId="0" fontId="59" fillId="0" borderId="0" xfId="0" applyFont="1"/>
    <xf numFmtId="3" fontId="60" fillId="0" borderId="0" xfId="0" applyNumberFormat="1" applyFont="1" applyBorder="1" applyAlignment="1">
      <alignment horizontal="right" vertical="center"/>
    </xf>
    <xf numFmtId="3" fontId="59" fillId="0" borderId="0" xfId="0" applyNumberFormat="1" applyFont="1"/>
    <xf numFmtId="0" fontId="59" fillId="3" borderId="0" xfId="0" applyFont="1" applyFill="1"/>
    <xf numFmtId="169" fontId="59" fillId="0" borderId="0" xfId="2" applyNumberFormat="1" applyFont="1"/>
    <xf numFmtId="188" fontId="59" fillId="0" borderId="0" xfId="0" applyNumberFormat="1" applyFont="1"/>
    <xf numFmtId="189" fontId="59" fillId="0" borderId="0" xfId="0" applyNumberFormat="1" applyFont="1"/>
    <xf numFmtId="189" fontId="59" fillId="3" borderId="0" xfId="0" applyNumberFormat="1" applyFont="1" applyFill="1"/>
    <xf numFmtId="187" fontId="59" fillId="0" borderId="0" xfId="0" applyNumberFormat="1" applyFont="1"/>
    <xf numFmtId="0" fontId="59" fillId="0" borderId="0" xfId="0" applyFont="1" applyFill="1"/>
    <xf numFmtId="3" fontId="59" fillId="0" borderId="0" xfId="0" applyNumberFormat="1" applyFont="1" applyFill="1"/>
    <xf numFmtId="188" fontId="59" fillId="0" borderId="0" xfId="0" applyNumberFormat="1" applyFont="1" applyFill="1"/>
    <xf numFmtId="187" fontId="59" fillId="0" borderId="0" xfId="0" applyNumberFormat="1" applyFont="1" applyFill="1"/>
    <xf numFmtId="1" fontId="59" fillId="0" borderId="0" xfId="0" applyNumberFormat="1" applyFont="1"/>
    <xf numFmtId="9" fontId="5" fillId="0" borderId="0" xfId="0" applyNumberFormat="1" applyFont="1"/>
    <xf numFmtId="169" fontId="5" fillId="0" borderId="0" xfId="0" applyNumberFormat="1" applyFont="1"/>
    <xf numFmtId="10" fontId="5" fillId="0" borderId="0" xfId="0" applyNumberFormat="1" applyFont="1"/>
    <xf numFmtId="169" fontId="5" fillId="2" borderId="1" xfId="2" applyNumberFormat="1" applyFont="1" applyFill="1" applyBorder="1"/>
    <xf numFmtId="169" fontId="7" fillId="2" borderId="1" xfId="2" applyNumberFormat="1" applyFont="1" applyFill="1" applyBorder="1"/>
    <xf numFmtId="171" fontId="5" fillId="0" borderId="3" xfId="33" applyNumberFormat="1" applyFont="1" applyFill="1" applyBorder="1" applyAlignment="1"/>
    <xf numFmtId="173" fontId="23" fillId="0" borderId="3" xfId="34" applyNumberFormat="1" applyFont="1" applyFill="1" applyBorder="1" applyAlignment="1" applyProtection="1"/>
    <xf numFmtId="169" fontId="5" fillId="0" borderId="0" xfId="2" applyNumberFormat="1" applyFont="1"/>
    <xf numFmtId="0" fontId="7" fillId="0" borderId="1" xfId="0" applyFont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33" fillId="0" borderId="0" xfId="47"/>
    <xf numFmtId="0" fontId="5" fillId="0" borderId="0" xfId="0" applyFont="1" applyAlignment="1">
      <alignment wrapText="1"/>
    </xf>
    <xf numFmtId="0" fontId="19" fillId="14" borderId="1" xfId="0" applyFont="1" applyFill="1" applyBorder="1" applyAlignment="1">
      <alignment wrapText="1"/>
    </xf>
    <xf numFmtId="0" fontId="7" fillId="14" borderId="1" xfId="0" applyFont="1" applyFill="1" applyBorder="1" applyAlignment="1">
      <alignment wrapText="1"/>
    </xf>
    <xf numFmtId="0" fontId="7" fillId="1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167" fontId="1" fillId="0" borderId="1" xfId="51" applyNumberFormat="1" applyFont="1" applyBorder="1"/>
    <xf numFmtId="0" fontId="7" fillId="0" borderId="0" xfId="51" applyFont="1" applyBorder="1" applyAlignment="1">
      <alignment vertical="center" wrapText="1"/>
    </xf>
    <xf numFmtId="167" fontId="1" fillId="0" borderId="0" xfId="51" applyNumberFormat="1" applyFont="1" applyBorder="1"/>
    <xf numFmtId="9" fontId="1" fillId="0" borderId="0" xfId="2" applyFont="1"/>
    <xf numFmtId="169" fontId="1" fillId="0" borderId="0" xfId="2" applyNumberFormat="1" applyFont="1"/>
    <xf numFmtId="10" fontId="1" fillId="0" borderId="0" xfId="2" applyNumberFormat="1" applyFont="1"/>
    <xf numFmtId="167" fontId="1" fillId="0" borderId="0" xfId="1" applyNumberFormat="1" applyFont="1"/>
    <xf numFmtId="0" fontId="22" fillId="0" borderId="3" xfId="33" applyFont="1" applyBorder="1" applyAlignment="1">
      <alignment horizontal="right"/>
    </xf>
    <xf numFmtId="0" fontId="22" fillId="0" borderId="1" xfId="33" applyFont="1" applyBorder="1" applyAlignment="1">
      <alignment horizontal="right"/>
    </xf>
    <xf numFmtId="2" fontId="5" fillId="0" borderId="1" xfId="0" applyNumberFormat="1" applyFont="1" applyBorder="1"/>
    <xf numFmtId="2" fontId="5" fillId="0" borderId="1" xfId="0" applyNumberFormat="1" applyFont="1" applyFill="1" applyBorder="1"/>
    <xf numFmtId="0" fontId="59" fillId="0" borderId="27" xfId="0" applyFont="1" applyBorder="1" applyAlignment="1">
      <alignment horizontal="center"/>
    </xf>
    <xf numFmtId="0" fontId="59" fillId="0" borderId="39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67" fontId="58" fillId="0" borderId="0" xfId="1" applyNumberFormat="1" applyFont="1" applyBorder="1"/>
    <xf numFmtId="167" fontId="7" fillId="0" borderId="0" xfId="0" applyNumberFormat="1" applyFont="1" applyBorder="1"/>
    <xf numFmtId="168" fontId="5" fillId="0" borderId="0" xfId="1" applyNumberFormat="1" applyFont="1" applyBorder="1"/>
    <xf numFmtId="9" fontId="5" fillId="0" borderId="0" xfId="2" applyFont="1" applyBorder="1"/>
    <xf numFmtId="167" fontId="23" fillId="0" borderId="0" xfId="1" applyNumberFormat="1" applyFont="1"/>
    <xf numFmtId="3" fontId="62" fillId="21" borderId="0" xfId="0" applyNumberFormat="1" applyFont="1" applyFill="1" applyBorder="1"/>
    <xf numFmtId="3" fontId="62" fillId="21" borderId="0" xfId="0" applyNumberFormat="1" applyFont="1" applyFill="1"/>
    <xf numFmtId="0" fontId="5" fillId="0" borderId="0" xfId="33" applyFont="1"/>
    <xf numFmtId="0" fontId="22" fillId="0" borderId="10" xfId="33" applyFont="1" applyBorder="1"/>
    <xf numFmtId="174" fontId="22" fillId="0" borderId="10" xfId="33" applyNumberFormat="1" applyFont="1" applyBorder="1"/>
    <xf numFmtId="0" fontId="22" fillId="20" borderId="10" xfId="33" applyFont="1" applyFill="1" applyBorder="1" applyAlignment="1">
      <alignment horizontal="center" vertical="top" wrapText="1"/>
    </xf>
    <xf numFmtId="0" fontId="22" fillId="16" borderId="10" xfId="33" applyFont="1" applyFill="1" applyBorder="1" applyAlignment="1">
      <alignment vertical="center" wrapText="1"/>
    </xf>
    <xf numFmtId="0" fontId="22" fillId="16" borderId="10" xfId="33" applyFont="1" applyFill="1" applyBorder="1" applyAlignment="1">
      <alignment horizontal="center" vertical="center" wrapText="1"/>
    </xf>
    <xf numFmtId="173" fontId="22" fillId="18" borderId="10" xfId="34" applyNumberFormat="1" applyFont="1" applyFill="1" applyBorder="1" applyAlignment="1" applyProtection="1">
      <alignment vertical="center" wrapText="1"/>
    </xf>
    <xf numFmtId="173" fontId="22" fillId="18" borderId="10" xfId="34" applyNumberFormat="1" applyFont="1" applyFill="1" applyBorder="1" applyAlignment="1" applyProtection="1">
      <alignment horizontal="center" vertical="center" wrapText="1"/>
    </xf>
    <xf numFmtId="173" fontId="22" fillId="19" borderId="10" xfId="34" applyNumberFormat="1" applyFont="1" applyFill="1" applyBorder="1" applyAlignment="1" applyProtection="1">
      <alignment vertical="center" wrapText="1"/>
    </xf>
    <xf numFmtId="173" fontId="22" fillId="19" borderId="10" xfId="34" applyNumberFormat="1" applyFont="1" applyFill="1" applyBorder="1" applyAlignment="1" applyProtection="1">
      <alignment horizontal="center" vertical="center" wrapText="1"/>
    </xf>
    <xf numFmtId="0" fontId="5" fillId="0" borderId="1" xfId="33" applyFont="1" applyBorder="1" applyAlignment="1">
      <alignment horizontal="center" vertical="center" wrapText="1"/>
    </xf>
    <xf numFmtId="0" fontId="23" fillId="0" borderId="10" xfId="33" applyFont="1" applyFill="1" applyBorder="1"/>
    <xf numFmtId="0" fontId="5" fillId="0" borderId="0" xfId="33" applyFont="1" applyFill="1"/>
    <xf numFmtId="171" fontId="5" fillId="0" borderId="10" xfId="46" applyNumberFormat="1" applyFont="1" applyBorder="1" applyAlignment="1">
      <alignment horizontal="right" vertical="center" wrapText="1"/>
    </xf>
    <xf numFmtId="173" fontId="5" fillId="0" borderId="0" xfId="33" applyNumberFormat="1" applyFont="1"/>
    <xf numFmtId="0" fontId="5" fillId="0" borderId="1" xfId="33" applyFont="1" applyBorder="1"/>
    <xf numFmtId="173" fontId="22" fillId="46" borderId="10" xfId="34" applyNumberFormat="1" applyFont="1" applyFill="1" applyBorder="1" applyAlignment="1" applyProtection="1">
      <alignment vertical="center" wrapText="1"/>
    </xf>
    <xf numFmtId="173" fontId="22" fillId="46" borderId="10" xfId="34" applyNumberFormat="1" applyFont="1" applyFill="1" applyBorder="1" applyAlignment="1" applyProtection="1">
      <alignment horizontal="center" vertical="center" wrapText="1"/>
    </xf>
    <xf numFmtId="173" fontId="23" fillId="47" borderId="10" xfId="34" applyNumberFormat="1" applyFont="1" applyFill="1" applyBorder="1" applyAlignment="1" applyProtection="1"/>
    <xf numFmtId="14" fontId="59" fillId="0" borderId="0" xfId="0" applyNumberFormat="1" applyFont="1"/>
    <xf numFmtId="0" fontId="63" fillId="0" borderId="0" xfId="0" applyFont="1"/>
    <xf numFmtId="166" fontId="5" fillId="0" borderId="0" xfId="1" applyFont="1"/>
    <xf numFmtId="177" fontId="58" fillId="0" borderId="10" xfId="38" applyFont="1" applyFill="1" applyBorder="1" applyAlignment="1" applyProtection="1">
      <alignment horizontal="center" vertical="center" wrapText="1"/>
    </xf>
    <xf numFmtId="0" fontId="7" fillId="0" borderId="0" xfId="0" applyFont="1" applyBorder="1"/>
    <xf numFmtId="166" fontId="5" fillId="0" borderId="0" xfId="1" applyFont="1" applyFill="1"/>
    <xf numFmtId="183" fontId="5" fillId="0" borderId="1" xfId="1" applyNumberFormat="1" applyFont="1" applyBorder="1"/>
    <xf numFmtId="0" fontId="7" fillId="15" borderId="1" xfId="0" applyFont="1" applyFill="1" applyBorder="1" applyAlignment="1">
      <alignment horizontal="center" vertical="center" wrapText="1"/>
    </xf>
    <xf numFmtId="0" fontId="59" fillId="0" borderId="3" xfId="0" applyFont="1" applyBorder="1" applyAlignment="1">
      <alignment horizontal="center"/>
    </xf>
    <xf numFmtId="0" fontId="59" fillId="0" borderId="0" xfId="0" applyFont="1" applyBorder="1" applyAlignment="1">
      <alignment horizontal="center"/>
    </xf>
    <xf numFmtId="183" fontId="59" fillId="0" borderId="0" xfId="1" applyNumberFormat="1" applyFont="1"/>
    <xf numFmtId="167" fontId="59" fillId="0" borderId="0" xfId="1" applyNumberFormat="1" applyFont="1"/>
    <xf numFmtId="167" fontId="59" fillId="0" borderId="0" xfId="1" applyNumberFormat="1" applyFont="1" applyFill="1"/>
    <xf numFmtId="0" fontId="59" fillId="0" borderId="2" xfId="0" applyFont="1" applyBorder="1" applyAlignment="1">
      <alignment horizontal="center"/>
    </xf>
    <xf numFmtId="183" fontId="59" fillId="0" borderId="0" xfId="0" applyNumberFormat="1" applyFont="1"/>
    <xf numFmtId="9" fontId="59" fillId="0" borderId="0" xfId="2" applyFont="1"/>
    <xf numFmtId="0" fontId="59" fillId="48" borderId="0" xfId="0" applyFont="1" applyFill="1"/>
    <xf numFmtId="0" fontId="59" fillId="49" borderId="0" xfId="0" applyFont="1" applyFill="1"/>
    <xf numFmtId="0" fontId="59" fillId="0" borderId="0" xfId="0" applyFont="1" applyBorder="1" applyAlignment="1"/>
    <xf numFmtId="0" fontId="59" fillId="49" borderId="26" xfId="0" applyFont="1" applyFill="1" applyBorder="1" applyAlignment="1">
      <alignment horizontal="center"/>
    </xf>
    <xf numFmtId="0" fontId="59" fillId="49" borderId="27" xfId="0" applyFont="1" applyFill="1" applyBorder="1" applyAlignment="1">
      <alignment horizontal="center"/>
    </xf>
    <xf numFmtId="0" fontId="59" fillId="49" borderId="0" xfId="0" applyFont="1" applyFill="1" applyBorder="1" applyAlignment="1">
      <alignment horizontal="center"/>
    </xf>
    <xf numFmtId="0" fontId="59" fillId="0" borderId="4" xfId="0" applyFont="1" applyBorder="1" applyAlignment="1"/>
    <xf numFmtId="0" fontId="59" fillId="0" borderId="5" xfId="0" applyFont="1" applyBorder="1" applyAlignment="1"/>
    <xf numFmtId="0" fontId="59" fillId="0" borderId="6" xfId="0" applyFont="1" applyBorder="1" applyAlignment="1"/>
    <xf numFmtId="0" fontId="59" fillId="0" borderId="0" xfId="0" applyFont="1" applyAlignment="1"/>
    <xf numFmtId="0" fontId="59" fillId="48" borderId="6" xfId="0" applyFont="1" applyFill="1" applyBorder="1" applyAlignment="1">
      <alignment horizontal="center"/>
    </xf>
    <xf numFmtId="0" fontId="59" fillId="48" borderId="2" xfId="0" applyFont="1" applyFill="1" applyBorder="1" applyAlignment="1">
      <alignment horizontal="center"/>
    </xf>
    <xf numFmtId="0" fontId="59" fillId="0" borderId="6" xfId="0" applyFont="1" applyBorder="1" applyAlignment="1">
      <alignment horizontal="center"/>
    </xf>
    <xf numFmtId="0" fontId="59" fillId="49" borderId="39" xfId="0" applyFont="1" applyFill="1" applyBorder="1" applyAlignment="1">
      <alignment horizontal="center"/>
    </xf>
    <xf numFmtId="0" fontId="59" fillId="0" borderId="13" xfId="0" applyFont="1" applyBorder="1" applyAlignment="1">
      <alignment horizontal="left"/>
    </xf>
    <xf numFmtId="0" fontId="59" fillId="0" borderId="23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59" fillId="3" borderId="0" xfId="0" applyFont="1" applyFill="1" applyBorder="1" applyAlignment="1">
      <alignment horizontal="center"/>
    </xf>
    <xf numFmtId="0" fontId="59" fillId="48" borderId="7" xfId="0" applyFont="1" applyFill="1" applyBorder="1" applyAlignment="1">
      <alignment horizontal="center"/>
    </xf>
    <xf numFmtId="0" fontId="59" fillId="48" borderId="0" xfId="0" applyFont="1" applyFill="1" applyAlignment="1">
      <alignment horizontal="center"/>
    </xf>
    <xf numFmtId="0" fontId="59" fillId="49" borderId="28" xfId="0" applyFont="1" applyFill="1" applyBorder="1" applyAlignment="1">
      <alignment horizontal="center"/>
    </xf>
    <xf numFmtId="0" fontId="59" fillId="49" borderId="23" xfId="0" applyFont="1" applyFill="1" applyBorder="1" applyAlignment="1">
      <alignment horizontal="center"/>
    </xf>
    <xf numFmtId="0" fontId="59" fillId="49" borderId="13" xfId="0" applyFont="1" applyFill="1" applyBorder="1" applyAlignment="1">
      <alignment horizontal="center"/>
    </xf>
    <xf numFmtId="164" fontId="59" fillId="49" borderId="7" xfId="0" applyNumberFormat="1" applyFont="1" applyFill="1" applyBorder="1" applyAlignment="1">
      <alignment horizontal="center"/>
    </xf>
    <xf numFmtId="164" fontId="59" fillId="49" borderId="28" xfId="0" applyNumberFormat="1" applyFont="1" applyFill="1" applyBorder="1" applyAlignment="1">
      <alignment horizontal="center"/>
    </xf>
    <xf numFmtId="164" fontId="59" fillId="49" borderId="13" xfId="0" applyNumberFormat="1" applyFont="1" applyFill="1" applyBorder="1" applyAlignment="1">
      <alignment horizontal="center"/>
    </xf>
    <xf numFmtId="0" fontId="59" fillId="49" borderId="7" xfId="0" applyFont="1" applyFill="1" applyBorder="1" applyAlignment="1">
      <alignment horizontal="center"/>
    </xf>
    <xf numFmtId="164" fontId="59" fillId="49" borderId="23" xfId="0" applyNumberFormat="1" applyFont="1" applyFill="1" applyBorder="1" applyAlignment="1">
      <alignment horizontal="center"/>
    </xf>
    <xf numFmtId="187" fontId="59" fillId="50" borderId="0" xfId="0" applyNumberFormat="1" applyFont="1" applyFill="1"/>
    <xf numFmtId="3" fontId="59" fillId="3" borderId="0" xfId="0" applyNumberFormat="1" applyFont="1" applyFill="1"/>
    <xf numFmtId="190" fontId="59" fillId="0" borderId="0" xfId="0" applyNumberFormat="1" applyFont="1"/>
    <xf numFmtId="191" fontId="59" fillId="0" borderId="0" xfId="0" applyNumberFormat="1" applyFont="1"/>
    <xf numFmtId="192" fontId="59" fillId="0" borderId="0" xfId="0" applyNumberFormat="1" applyFont="1" applyFill="1"/>
    <xf numFmtId="193" fontId="59" fillId="48" borderId="0" xfId="0" applyNumberFormat="1" applyFont="1" applyFill="1"/>
    <xf numFmtId="167" fontId="59" fillId="48" borderId="0" xfId="1" applyNumberFormat="1" applyFont="1" applyFill="1"/>
    <xf numFmtId="3" fontId="59" fillId="48" borderId="0" xfId="0" applyNumberFormat="1" applyFont="1" applyFill="1"/>
    <xf numFmtId="189" fontId="59" fillId="49" borderId="0" xfId="0" applyNumberFormat="1" applyFont="1" applyFill="1"/>
    <xf numFmtId="194" fontId="59" fillId="49" borderId="0" xfId="0" applyNumberFormat="1" applyFont="1" applyFill="1"/>
    <xf numFmtId="166" fontId="59" fillId="0" borderId="0" xfId="0" applyNumberFormat="1" applyFont="1"/>
    <xf numFmtId="187" fontId="59" fillId="49" borderId="0" xfId="0" applyNumberFormat="1" applyFont="1" applyFill="1"/>
    <xf numFmtId="190" fontId="59" fillId="48" borderId="0" xfId="0" applyNumberFormat="1" applyFont="1" applyFill="1"/>
    <xf numFmtId="169" fontId="59" fillId="3" borderId="0" xfId="2" applyNumberFormat="1" applyFont="1" applyFill="1"/>
    <xf numFmtId="188" fontId="59" fillId="3" borderId="0" xfId="0" applyNumberFormat="1" applyFont="1" applyFill="1"/>
    <xf numFmtId="187" fontId="59" fillId="3" borderId="0" xfId="0" applyNumberFormat="1" applyFont="1" applyFill="1"/>
    <xf numFmtId="182" fontId="59" fillId="3" borderId="0" xfId="0" applyNumberFormat="1" applyFont="1" applyFill="1"/>
    <xf numFmtId="1" fontId="59" fillId="3" borderId="0" xfId="0" applyNumberFormat="1" applyFont="1" applyFill="1"/>
    <xf numFmtId="4" fontId="59" fillId="3" borderId="0" xfId="0" applyNumberFormat="1" applyFont="1" applyFill="1"/>
    <xf numFmtId="190" fontId="59" fillId="3" borderId="0" xfId="0" applyNumberFormat="1" applyFont="1" applyFill="1"/>
    <xf numFmtId="167" fontId="59" fillId="3" borderId="0" xfId="1" applyNumberFormat="1" applyFont="1" applyFill="1"/>
    <xf numFmtId="190" fontId="59" fillId="48" borderId="0" xfId="1" applyNumberFormat="1" applyFont="1" applyFill="1"/>
    <xf numFmtId="182" fontId="59" fillId="0" borderId="0" xfId="0" applyNumberFormat="1" applyFont="1"/>
    <xf numFmtId="4" fontId="59" fillId="0" borderId="0" xfId="0" applyNumberFormat="1" applyFont="1"/>
    <xf numFmtId="182" fontId="59" fillId="0" borderId="0" xfId="0" applyNumberFormat="1" applyFont="1" applyFill="1"/>
    <xf numFmtId="1" fontId="59" fillId="0" borderId="0" xfId="0" applyNumberFormat="1" applyFont="1" applyFill="1"/>
    <xf numFmtId="1" fontId="59" fillId="49" borderId="0" xfId="0" applyNumberFormat="1" applyFont="1" applyFill="1"/>
    <xf numFmtId="190" fontId="59" fillId="49" borderId="0" xfId="1" applyNumberFormat="1" applyFont="1" applyFill="1"/>
    <xf numFmtId="169" fontId="59" fillId="0" borderId="0" xfId="2" applyNumberFormat="1" applyFont="1" applyFill="1"/>
    <xf numFmtId="17" fontId="59" fillId="0" borderId="0" xfId="0" applyNumberFormat="1" applyFont="1"/>
    <xf numFmtId="166" fontId="59" fillId="48" borderId="0" xfId="1" applyNumberFormat="1" applyFont="1" applyFill="1"/>
    <xf numFmtId="186" fontId="59" fillId="0" borderId="0" xfId="0" applyNumberFormat="1" applyFont="1"/>
    <xf numFmtId="169" fontId="5" fillId="0" borderId="1" xfId="2" applyNumberFormat="1" applyFont="1" applyBorder="1"/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7" fillId="1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3" fillId="0" borderId="1" xfId="33" applyFont="1" applyBorder="1" applyAlignment="1">
      <alignment horizontal="center"/>
    </xf>
    <xf numFmtId="0" fontId="22" fillId="20" borderId="10" xfId="33" applyFont="1" applyFill="1" applyBorder="1" applyAlignment="1">
      <alignment horizontal="center" vertical="top" wrapText="1"/>
    </xf>
    <xf numFmtId="0" fontId="23" fillId="0" borderId="10" xfId="33" applyFont="1" applyFill="1" applyBorder="1" applyAlignment="1">
      <alignment horizontal="center" vertical="center" wrapText="1"/>
    </xf>
    <xf numFmtId="0" fontId="7" fillId="16" borderId="10" xfId="33" applyFont="1" applyFill="1" applyBorder="1" applyAlignment="1">
      <alignment horizontal="center" vertical="center" wrapText="1"/>
    </xf>
    <xf numFmtId="0" fontId="7" fillId="18" borderId="10" xfId="33" applyFont="1" applyFill="1" applyBorder="1" applyAlignment="1">
      <alignment horizontal="center" vertical="center" wrapText="1"/>
    </xf>
    <xf numFmtId="0" fontId="7" fillId="19" borderId="10" xfId="33" applyFont="1" applyFill="1" applyBorder="1" applyAlignment="1">
      <alignment horizontal="center" vertical="center" wrapText="1"/>
    </xf>
    <xf numFmtId="0" fontId="7" fillId="46" borderId="10" xfId="33" applyFont="1" applyFill="1" applyBorder="1" applyAlignment="1">
      <alignment horizontal="center" vertical="center" wrapText="1"/>
    </xf>
    <xf numFmtId="0" fontId="36" fillId="0" borderId="3" xfId="51" applyFont="1" applyBorder="1" applyAlignment="1">
      <alignment horizontal="center" vertical="center" wrapText="1"/>
    </xf>
    <xf numFmtId="165" fontId="36" fillId="0" borderId="1" xfId="32" applyFont="1" applyBorder="1" applyAlignment="1">
      <alignment horizontal="center" vertical="center" wrapText="1"/>
    </xf>
    <xf numFmtId="0" fontId="36" fillId="0" borderId="1" xfId="51" applyFont="1" applyBorder="1" applyAlignment="1">
      <alignment horizontal="center" vertical="center" wrapText="1"/>
    </xf>
    <xf numFmtId="167" fontId="36" fillId="0" borderId="1" xfId="1" applyNumberFormat="1" applyFont="1" applyBorder="1" applyAlignment="1">
      <alignment horizontal="center" vertical="center" wrapText="1"/>
    </xf>
    <xf numFmtId="167" fontId="36" fillId="0" borderId="5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67" fontId="5" fillId="0" borderId="1" xfId="1" applyNumberFormat="1" applyFont="1" applyBorder="1" applyAlignment="1">
      <alignment horizontal="center"/>
    </xf>
    <xf numFmtId="9" fontId="5" fillId="0" borderId="1" xfId="2" applyFont="1" applyBorder="1" applyAlignment="1">
      <alignment horizontal="left"/>
    </xf>
    <xf numFmtId="167" fontId="5" fillId="12" borderId="1" xfId="1" applyNumberFormat="1" applyFont="1" applyFill="1" applyBorder="1" applyAlignment="1">
      <alignment horizontal="center"/>
    </xf>
    <xf numFmtId="3" fontId="36" fillId="0" borderId="1" xfId="51" applyNumberFormat="1" applyFont="1" applyBorder="1" applyAlignment="1">
      <alignment horizontal="center" vertical="center" wrapText="1"/>
    </xf>
    <xf numFmtId="3" fontId="36" fillId="0" borderId="2" xfId="51" applyNumberFormat="1" applyFont="1" applyBorder="1" applyAlignment="1">
      <alignment horizontal="center" vertical="center" wrapText="1"/>
    </xf>
    <xf numFmtId="3" fontId="36" fillId="0" borderId="6" xfId="51" applyNumberFormat="1" applyFont="1" applyBorder="1" applyAlignment="1">
      <alignment horizontal="center" vertical="center" wrapText="1"/>
    </xf>
    <xf numFmtId="3" fontId="36" fillId="0" borderId="7" xfId="51" applyNumberFormat="1" applyFont="1" applyBorder="1" applyAlignment="1">
      <alignment horizontal="center" vertical="center" wrapText="1"/>
    </xf>
    <xf numFmtId="3" fontId="36" fillId="0" borderId="1" xfId="51" applyNumberFormat="1" applyFont="1" applyBorder="1" applyAlignment="1">
      <alignment horizontal="left" vertical="top" wrapText="1"/>
    </xf>
    <xf numFmtId="3" fontId="36" fillId="0" borderId="18" xfId="51" applyNumberFormat="1" applyFont="1" applyBorder="1" applyAlignment="1">
      <alignment horizontal="center" vertical="center" wrapText="1"/>
    </xf>
    <xf numFmtId="3" fontId="36" fillId="0" borderId="20" xfId="51" applyNumberFormat="1" applyFont="1" applyBorder="1" applyAlignment="1">
      <alignment horizontal="center" vertical="center" wrapText="1"/>
    </xf>
    <xf numFmtId="3" fontId="36" fillId="0" borderId="13" xfId="51" applyNumberFormat="1" applyFont="1" applyBorder="1" applyAlignment="1">
      <alignment horizontal="center" vertical="center" wrapText="1"/>
    </xf>
    <xf numFmtId="3" fontId="36" fillId="0" borderId="19" xfId="51" applyNumberFormat="1" applyFont="1" applyBorder="1" applyAlignment="1">
      <alignment horizontal="center" vertical="center" wrapText="1"/>
    </xf>
    <xf numFmtId="3" fontId="36" fillId="0" borderId="21" xfId="51" applyNumberFormat="1" applyFont="1" applyBorder="1" applyAlignment="1">
      <alignment horizontal="center" vertical="center" wrapText="1"/>
    </xf>
    <xf numFmtId="3" fontId="36" fillId="0" borderId="22" xfId="51" applyNumberFormat="1" applyFont="1" applyBorder="1" applyAlignment="1">
      <alignment horizontal="center" vertical="center" wrapText="1"/>
    </xf>
    <xf numFmtId="0" fontId="59" fillId="0" borderId="3" xfId="0" applyFont="1" applyBorder="1" applyAlignment="1">
      <alignment horizontal="center"/>
    </xf>
    <xf numFmtId="0" fontId="59" fillId="0" borderId="4" xfId="0" applyFont="1" applyBorder="1" applyAlignment="1">
      <alignment horizontal="center"/>
    </xf>
    <xf numFmtId="0" fontId="59" fillId="0" borderId="5" xfId="0" applyFont="1" applyBorder="1" applyAlignment="1">
      <alignment horizontal="center"/>
    </xf>
    <xf numFmtId="0" fontId="59" fillId="0" borderId="18" xfId="0" applyFont="1" applyBorder="1" applyAlignment="1">
      <alignment horizontal="center"/>
    </xf>
    <xf numFmtId="0" fontId="59" fillId="0" borderId="27" xfId="0" applyFont="1" applyBorder="1" applyAlignment="1">
      <alignment horizontal="center"/>
    </xf>
    <xf numFmtId="0" fontId="59" fillId="0" borderId="26" xfId="0" applyFont="1" applyBorder="1" applyAlignment="1">
      <alignment horizontal="center"/>
    </xf>
    <xf numFmtId="0" fontId="59" fillId="0" borderId="20" xfId="0" applyFont="1" applyBorder="1" applyAlignment="1">
      <alignment horizontal="center"/>
    </xf>
    <xf numFmtId="0" fontId="59" fillId="0" borderId="0" xfId="0" applyFont="1" applyBorder="1" applyAlignment="1">
      <alignment horizontal="center"/>
    </xf>
    <xf numFmtId="0" fontId="59" fillId="0" borderId="39" xfId="0" applyFont="1" applyBorder="1" applyAlignment="1">
      <alignment horizontal="center"/>
    </xf>
    <xf numFmtId="0" fontId="59" fillId="0" borderId="26" xfId="0" applyFont="1" applyBorder="1" applyAlignment="1">
      <alignment horizontal="center" wrapText="1"/>
    </xf>
    <xf numFmtId="0" fontId="59" fillId="0" borderId="0" xfId="0" applyFont="1" applyBorder="1" applyAlignment="1">
      <alignment horizontal="center" wrapText="1"/>
    </xf>
    <xf numFmtId="0" fontId="59" fillId="0" borderId="28" xfId="0" applyFont="1" applyBorder="1" applyAlignment="1">
      <alignment horizontal="center" wrapText="1"/>
    </xf>
    <xf numFmtId="0" fontId="59" fillId="48" borderId="3" xfId="0" applyFont="1" applyFill="1" applyBorder="1" applyAlignment="1">
      <alignment horizontal="center"/>
    </xf>
    <xf numFmtId="0" fontId="59" fillId="48" borderId="4" xfId="0" applyFont="1" applyFill="1" applyBorder="1" applyAlignment="1">
      <alignment horizontal="center"/>
    </xf>
    <xf numFmtId="0" fontId="59" fillId="49" borderId="20" xfId="0" applyFont="1" applyFill="1" applyBorder="1" applyAlignment="1">
      <alignment horizontal="center"/>
    </xf>
    <xf numFmtId="0" fontId="59" fillId="49" borderId="39" xfId="0" applyFont="1" applyFill="1" applyBorder="1" applyAlignment="1">
      <alignment horizontal="center"/>
    </xf>
    <xf numFmtId="3" fontId="59" fillId="0" borderId="0" xfId="0" applyNumberFormat="1" applyFont="1" applyAlignment="1">
      <alignment horizontal="center" vertical="center" textRotation="90" wrapText="1"/>
    </xf>
    <xf numFmtId="0" fontId="59" fillId="48" borderId="5" xfId="0" applyFont="1" applyFill="1" applyBorder="1" applyAlignment="1">
      <alignment horizontal="center"/>
    </xf>
    <xf numFmtId="0" fontId="59" fillId="49" borderId="18" xfId="0" applyFont="1" applyFill="1" applyBorder="1" applyAlignment="1">
      <alignment horizontal="center" wrapText="1"/>
    </xf>
    <xf numFmtId="0" fontId="59" fillId="49" borderId="20" xfId="0" applyFont="1" applyFill="1" applyBorder="1" applyAlignment="1">
      <alignment horizontal="center" wrapText="1"/>
    </xf>
    <xf numFmtId="0" fontId="59" fillId="49" borderId="13" xfId="0" applyFont="1" applyFill="1" applyBorder="1" applyAlignment="1">
      <alignment horizontal="center" wrapText="1"/>
    </xf>
    <xf numFmtId="0" fontId="59" fillId="49" borderId="18" xfId="0" applyFont="1" applyFill="1" applyBorder="1" applyAlignment="1">
      <alignment horizontal="center"/>
    </xf>
    <xf numFmtId="0" fontId="59" fillId="49" borderId="27" xfId="0" applyFont="1" applyFill="1" applyBorder="1" applyAlignment="1">
      <alignment horizontal="center"/>
    </xf>
    <xf numFmtId="0" fontId="59" fillId="49" borderId="18" xfId="0" applyFont="1" applyFill="1" applyBorder="1" applyAlignment="1">
      <alignment horizontal="center" vertical="center" wrapText="1"/>
    </xf>
    <xf numFmtId="0" fontId="59" fillId="49" borderId="27" xfId="0" applyFont="1" applyFill="1" applyBorder="1" applyAlignment="1">
      <alignment horizontal="center" vertical="center" wrapText="1"/>
    </xf>
    <xf numFmtId="0" fontId="59" fillId="49" borderId="20" xfId="0" applyFont="1" applyFill="1" applyBorder="1" applyAlignment="1">
      <alignment horizontal="center" vertical="center" wrapText="1"/>
    </xf>
    <xf numFmtId="0" fontId="59" fillId="49" borderId="39" xfId="0" applyFont="1" applyFill="1" applyBorder="1" applyAlignment="1">
      <alignment horizontal="center" vertical="center" wrapText="1"/>
    </xf>
    <xf numFmtId="0" fontId="59" fillId="0" borderId="28" xfId="0" applyFont="1" applyBorder="1" applyAlignment="1">
      <alignment horizontal="center"/>
    </xf>
  </cellXfs>
  <cellStyles count="101">
    <cellStyle name="=C:\WINNT\SYSTEM32\COMMAND.COM" xfId="48" xr:uid="{00000000-0005-0000-0000-000000000000}"/>
    <cellStyle name="=C:\WINNT\SYSTEM32\COMMAND.COM 3" xfId="49" xr:uid="{00000000-0005-0000-0000-000001000000}"/>
    <cellStyle name="=C:\WINNT\SYSTEM32\COMMAND.COM 4" xfId="50" xr:uid="{00000000-0005-0000-0000-000002000000}"/>
    <cellStyle name="20% - Énfasis1 2" xfId="57" xr:uid="{00000000-0005-0000-0000-000003000000}"/>
    <cellStyle name="20% - Énfasis2 2" xfId="58" xr:uid="{00000000-0005-0000-0000-000004000000}"/>
    <cellStyle name="20% - Énfasis3 2" xfId="59" xr:uid="{00000000-0005-0000-0000-000005000000}"/>
    <cellStyle name="20% - Énfasis4 2" xfId="60" xr:uid="{00000000-0005-0000-0000-000006000000}"/>
    <cellStyle name="20% - Énfasis5 2" xfId="61" xr:uid="{00000000-0005-0000-0000-000007000000}"/>
    <cellStyle name="20% - Énfasis6 2" xfId="62" xr:uid="{00000000-0005-0000-0000-000008000000}"/>
    <cellStyle name="40% - Énfasis1 2" xfId="63" xr:uid="{00000000-0005-0000-0000-000009000000}"/>
    <cellStyle name="40% - Énfasis2 2" xfId="64" xr:uid="{00000000-0005-0000-0000-00000A000000}"/>
    <cellStyle name="40% - Énfasis3 2" xfId="65" xr:uid="{00000000-0005-0000-0000-00000B000000}"/>
    <cellStyle name="40% - Énfasis4 2" xfId="66" xr:uid="{00000000-0005-0000-0000-00000C000000}"/>
    <cellStyle name="40% - Énfasis5 2" xfId="67" xr:uid="{00000000-0005-0000-0000-00000D000000}"/>
    <cellStyle name="40% - Énfasis6 2" xfId="68" xr:uid="{00000000-0005-0000-0000-00000E000000}"/>
    <cellStyle name="60% - Accent1 2" xfId="5" xr:uid="{00000000-0005-0000-0000-00000F000000}"/>
    <cellStyle name="60% - Accent2 2" xfId="6" xr:uid="{00000000-0005-0000-0000-000010000000}"/>
    <cellStyle name="60% - Accent3 2" xfId="7" xr:uid="{00000000-0005-0000-0000-000011000000}"/>
    <cellStyle name="60% - Accent4 2" xfId="8" xr:uid="{00000000-0005-0000-0000-000012000000}"/>
    <cellStyle name="60% - Accent5 2" xfId="9" xr:uid="{00000000-0005-0000-0000-000013000000}"/>
    <cellStyle name="60% - Accent6 2" xfId="10" xr:uid="{00000000-0005-0000-0000-000014000000}"/>
    <cellStyle name="60% - Énfasis1 2" xfId="69" xr:uid="{00000000-0005-0000-0000-000015000000}"/>
    <cellStyle name="60% - Énfasis2 2" xfId="70" xr:uid="{00000000-0005-0000-0000-000016000000}"/>
    <cellStyle name="60% - Énfasis3 2" xfId="71" xr:uid="{00000000-0005-0000-0000-000017000000}"/>
    <cellStyle name="60% - Énfasis4 2" xfId="72" xr:uid="{00000000-0005-0000-0000-000018000000}"/>
    <cellStyle name="60% - Énfasis5 2" xfId="73" xr:uid="{00000000-0005-0000-0000-000019000000}"/>
    <cellStyle name="60% - Énfasis6 2" xfId="74" xr:uid="{00000000-0005-0000-0000-00001A000000}"/>
    <cellStyle name="ANCLAS,REZONES Y SUS PARTES,DE FUNDICION,DE HIERRO O DE ACERO" xfId="11" xr:uid="{00000000-0005-0000-0000-00001B000000}"/>
    <cellStyle name="Buena 2" xfId="75" xr:uid="{00000000-0005-0000-0000-00001C000000}"/>
    <cellStyle name="Cálculo 2" xfId="76" xr:uid="{00000000-0005-0000-0000-00001D000000}"/>
    <cellStyle name="Celda de comprobación 2" xfId="77" xr:uid="{00000000-0005-0000-0000-00001E000000}"/>
    <cellStyle name="Celda vinculada 2" xfId="78" xr:uid="{00000000-0005-0000-0000-00001F000000}"/>
    <cellStyle name="Comma 2" xfId="12" xr:uid="{00000000-0005-0000-0000-000020000000}"/>
    <cellStyle name="Comma 3" xfId="13" xr:uid="{00000000-0005-0000-0000-000021000000}"/>
    <cellStyle name="Encabezado 4 2" xfId="79" xr:uid="{00000000-0005-0000-0000-000022000000}"/>
    <cellStyle name="Énfasis1 2" xfId="80" xr:uid="{00000000-0005-0000-0000-000023000000}"/>
    <cellStyle name="Énfasis2 2" xfId="81" xr:uid="{00000000-0005-0000-0000-000024000000}"/>
    <cellStyle name="Énfasis3 2" xfId="82" xr:uid="{00000000-0005-0000-0000-000025000000}"/>
    <cellStyle name="Énfasis4 2" xfId="83" xr:uid="{00000000-0005-0000-0000-000026000000}"/>
    <cellStyle name="Énfasis5 2" xfId="84" xr:uid="{00000000-0005-0000-0000-000027000000}"/>
    <cellStyle name="Énfasis6 2" xfId="85" xr:uid="{00000000-0005-0000-0000-000028000000}"/>
    <cellStyle name="Entrada 2" xfId="86" xr:uid="{00000000-0005-0000-0000-000029000000}"/>
    <cellStyle name="Euro" xfId="14" xr:uid="{00000000-0005-0000-0000-00002A000000}"/>
    <cellStyle name="Excel Built-in Comma" xfId="34" xr:uid="{00000000-0005-0000-0000-00002B000000}"/>
    <cellStyle name="Excel Built-in Comma [0]" xfId="36" xr:uid="{00000000-0005-0000-0000-00002C000000}"/>
    <cellStyle name="Excel Built-in Hyperlink" xfId="37" xr:uid="{00000000-0005-0000-0000-00002D000000}"/>
    <cellStyle name="Excel Built-in Normal" xfId="15" xr:uid="{00000000-0005-0000-0000-00002E000000}"/>
    <cellStyle name="Excel Built-in Percent" xfId="38" xr:uid="{00000000-0005-0000-0000-00002F000000}"/>
    <cellStyle name="Heading" xfId="39" xr:uid="{00000000-0005-0000-0000-000030000000}"/>
    <cellStyle name="Heading1" xfId="40" xr:uid="{00000000-0005-0000-0000-000031000000}"/>
    <cellStyle name="Hipervínculo" xfId="47" builtinId="8"/>
    <cellStyle name="Hipervínculo 2" xfId="41" xr:uid="{00000000-0005-0000-0000-000033000000}"/>
    <cellStyle name="Hipervínculo 3" xfId="53" xr:uid="{00000000-0005-0000-0000-000034000000}"/>
    <cellStyle name="Hipervínculo 4" xfId="54" xr:uid="{00000000-0005-0000-0000-000035000000}"/>
    <cellStyle name="Hyperlink 2" xfId="16" xr:uid="{00000000-0005-0000-0000-000036000000}"/>
    <cellStyle name="Incorrecto 2" xfId="87" xr:uid="{00000000-0005-0000-0000-000037000000}"/>
    <cellStyle name="Millares" xfId="1" builtinId="3"/>
    <cellStyle name="Millares [0]" xfId="32" builtinId="6"/>
    <cellStyle name="Millares 2" xfId="55" xr:uid="{00000000-0005-0000-0000-00003A000000}"/>
    <cellStyle name="Millares 29" xfId="56" xr:uid="{00000000-0005-0000-0000-00003B000000}"/>
    <cellStyle name="Millares 3" xfId="88" xr:uid="{00000000-0005-0000-0000-00003C000000}"/>
    <cellStyle name="Millares 4" xfId="98" xr:uid="{1F5F5BA1-D781-4183-8E18-0BAFB64ABCCE}"/>
    <cellStyle name="Millares 5" xfId="99" xr:uid="{00000000-0005-0000-0000-00008D000000}"/>
    <cellStyle name="Neutral" xfId="3" builtinId="28" customBuiltin="1"/>
    <cellStyle name="Neutral 2" xfId="17" xr:uid="{00000000-0005-0000-0000-00003E000000}"/>
    <cellStyle name="Neutral 3" xfId="18" xr:uid="{00000000-0005-0000-0000-00003F000000}"/>
    <cellStyle name="Normal" xfId="0" builtinId="0"/>
    <cellStyle name="Normal 10" xfId="52" xr:uid="{00000000-0005-0000-0000-000041000000}"/>
    <cellStyle name="Normal 11" xfId="97" xr:uid="{F9D62C23-63D4-4ADE-85BA-25BED4B7A81A}"/>
    <cellStyle name="Normal 2" xfId="19" xr:uid="{00000000-0005-0000-0000-000042000000}"/>
    <cellStyle name="Normal 2 2" xfId="51" xr:uid="{00000000-0005-0000-0000-000043000000}"/>
    <cellStyle name="Normal 3" xfId="20" xr:uid="{00000000-0005-0000-0000-000044000000}"/>
    <cellStyle name="Normal 3 2" xfId="35" xr:uid="{00000000-0005-0000-0000-000045000000}"/>
    <cellStyle name="Normal 4" xfId="21" xr:uid="{00000000-0005-0000-0000-000046000000}"/>
    <cellStyle name="Normal 4 2" xfId="22" xr:uid="{00000000-0005-0000-0000-000047000000}"/>
    <cellStyle name="Normal 4 3" xfId="46" xr:uid="{00000000-0005-0000-0000-000048000000}"/>
    <cellStyle name="Normal 5" xfId="23" xr:uid="{00000000-0005-0000-0000-000049000000}"/>
    <cellStyle name="Normal 5 2" xfId="45" xr:uid="{00000000-0005-0000-0000-00004A000000}"/>
    <cellStyle name="Normal 6" xfId="24" xr:uid="{00000000-0005-0000-0000-00004B000000}"/>
    <cellStyle name="Normal 7" xfId="25" xr:uid="{00000000-0005-0000-0000-00004C000000}"/>
    <cellStyle name="Normal 8" xfId="33" xr:uid="{00000000-0005-0000-0000-00004D000000}"/>
    <cellStyle name="Normal 9" xfId="30" xr:uid="{00000000-0005-0000-0000-00004E000000}"/>
    <cellStyle name="Notas 2" xfId="89" xr:uid="{00000000-0005-0000-0000-00004F000000}"/>
    <cellStyle name="Percent 2" xfId="26" xr:uid="{00000000-0005-0000-0000-000050000000}"/>
    <cellStyle name="Percent 3" xfId="27" xr:uid="{00000000-0005-0000-0000-000051000000}"/>
    <cellStyle name="Porcentaje" xfId="2" builtinId="5"/>
    <cellStyle name="Porcentaje 2" xfId="100" xr:uid="{00000000-0005-0000-0000-00008E000000}"/>
    <cellStyle name="Porcentual 2" xfId="31" xr:uid="{00000000-0005-0000-0000-000053000000}"/>
    <cellStyle name="Porcentual 2 2" xfId="42" xr:uid="{00000000-0005-0000-0000-000054000000}"/>
    <cellStyle name="Result" xfId="43" xr:uid="{00000000-0005-0000-0000-000055000000}"/>
    <cellStyle name="Result2" xfId="44" xr:uid="{00000000-0005-0000-0000-000056000000}"/>
    <cellStyle name="Salida 2" xfId="90" xr:uid="{00000000-0005-0000-0000-000057000000}"/>
    <cellStyle name="Texto de advertencia 2" xfId="91" xr:uid="{00000000-0005-0000-0000-000058000000}"/>
    <cellStyle name="Texto explicativo 2" xfId="92" xr:uid="{00000000-0005-0000-0000-000059000000}"/>
    <cellStyle name="Title 2" xfId="28" xr:uid="{00000000-0005-0000-0000-00005A000000}"/>
    <cellStyle name="Título 1 2" xfId="94" xr:uid="{00000000-0005-0000-0000-00005B000000}"/>
    <cellStyle name="Título 2 2" xfId="95" xr:uid="{00000000-0005-0000-0000-00005C000000}"/>
    <cellStyle name="Título 3 2" xfId="96" xr:uid="{00000000-0005-0000-0000-00005D000000}"/>
    <cellStyle name="Título 4" xfId="93" xr:uid="{00000000-0005-0000-0000-00005E000000}"/>
    <cellStyle name="Total" xfId="4" builtinId="25" customBuiltin="1"/>
    <cellStyle name="Total 2" xfId="29" xr:uid="{00000000-0005-0000-0000-00006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Argentina. PBI (1993- 2018) (M$2004) 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409565170474447"/>
          <c:y val="0.10814279007383977"/>
          <c:w val="0.86297624379845728"/>
          <c:h val="0.70139320146595396"/>
        </c:manualLayout>
      </c:layout>
      <c:lineChart>
        <c:grouping val="standard"/>
        <c:varyColors val="0"/>
        <c:ser>
          <c:idx val="1"/>
          <c:order val="0"/>
          <c:tx>
            <c:v>Volumen físico</c:v>
          </c:tx>
          <c:spPr>
            <a:ln w="9525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cat>
            <c:numRef>
              <c:f>TG!$U$19:$U$36</c:f>
              <c:numCache>
                <c:formatCode>General</c:formatCode>
                <c:ptCount val="18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</c:numCache>
            </c:numRef>
          </c:cat>
          <c:val>
            <c:numRef>
              <c:f>TG!$BM$19:$BM$36</c:f>
              <c:numCache>
                <c:formatCode>_ * #,##0_ ;_ * \-#,##0_ ;_ * "-"??_ ;_ @_ </c:formatCode>
                <c:ptCount val="18"/>
                <c:pt idx="0">
                  <c:v>412427.45938339259</c:v>
                </c:pt>
                <c:pt idx="1">
                  <c:v>450303.33233439946</c:v>
                </c:pt>
                <c:pt idx="2">
                  <c:v>484489.08634231647</c:v>
                </c:pt>
                <c:pt idx="3">
                  <c:v>523313.96210307459</c:v>
                </c:pt>
                <c:pt idx="4">
                  <c:v>542819.28082321479</c:v>
                </c:pt>
                <c:pt idx="5">
                  <c:v>511683.81018198718</c:v>
                </c:pt>
                <c:pt idx="6">
                  <c:v>562997.53665260295</c:v>
                </c:pt>
                <c:pt idx="7">
                  <c:v>593520.27043628809</c:v>
                </c:pt>
                <c:pt idx="8">
                  <c:v>585086.28899990558</c:v>
                </c:pt>
                <c:pt idx="9">
                  <c:v>597995.54953390593</c:v>
                </c:pt>
                <c:pt idx="10">
                  <c:v>587117.33858283039</c:v>
                </c:pt>
                <c:pt idx="11">
                  <c:v>602940.23175298283</c:v>
                </c:pt>
                <c:pt idx="12">
                  <c:v>589623.05548802717</c:v>
                </c:pt>
                <c:pt idx="13">
                  <c:v>604787.14515303494</c:v>
                </c:pt>
                <c:pt idx="14">
                  <c:v>588532.68865860905</c:v>
                </c:pt>
                <c:pt idx="15">
                  <c:v>579043.41265569476</c:v>
                </c:pt>
                <c:pt idx="16">
                  <c:v>521404.79825433204</c:v>
                </c:pt>
                <c:pt idx="17">
                  <c:v>573456.05480269808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6-4979-89AD-474F7B0AA20C}"/>
            </c:ext>
          </c:extLst>
        </c:ser>
        <c:ser>
          <c:idx val="0"/>
          <c:order val="1"/>
          <c:tx>
            <c:v>Valor</c:v>
          </c:tx>
          <c:spPr>
            <a:ln w="2857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numRef>
              <c:f>TG!$U$19:$U$36</c:f>
              <c:numCache>
                <c:formatCode>General</c:formatCode>
                <c:ptCount val="18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</c:numCache>
            </c:numRef>
          </c:cat>
          <c:val>
            <c:numRef>
              <c:f>TG!$V$19:$V$36</c:f>
              <c:numCache>
                <c:formatCode>_ * #,##0_ ;_ * \-#,##0_ ;_ * "-"??_ ;_ @_ </c:formatCode>
                <c:ptCount val="18"/>
                <c:pt idx="0">
                  <c:v>412427.45938339265</c:v>
                </c:pt>
                <c:pt idx="1">
                  <c:v>451883.39334433555</c:v>
                </c:pt>
                <c:pt idx="2">
                  <c:v>499810.12320284749</c:v>
                </c:pt>
                <c:pt idx="3">
                  <c:v>529185.66587588482</c:v>
                </c:pt>
                <c:pt idx="4">
                  <c:v>530453.07528532576</c:v>
                </c:pt>
                <c:pt idx="5">
                  <c:v>502608.99145720532</c:v>
                </c:pt>
                <c:pt idx="6">
                  <c:v>543866.74242416234</c:v>
                </c:pt>
                <c:pt idx="7">
                  <c:v>578722.71342829859</c:v>
                </c:pt>
                <c:pt idx="8">
                  <c:v>565538.49903902796</c:v>
                </c:pt>
                <c:pt idx="9">
                  <c:v>572775.9932234938</c:v>
                </c:pt>
                <c:pt idx="10">
                  <c:v>564952.48217040254</c:v>
                </c:pt>
                <c:pt idx="11">
                  <c:v>584594.38487422664</c:v>
                </c:pt>
                <c:pt idx="12">
                  <c:v>573487.3641081478</c:v>
                </c:pt>
                <c:pt idx="13">
                  <c:v>586185.46615254122</c:v>
                </c:pt>
                <c:pt idx="14">
                  <c:v>605957.40834260371</c:v>
                </c:pt>
                <c:pt idx="15">
                  <c:v>575562.3594644398</c:v>
                </c:pt>
                <c:pt idx="16">
                  <c:v>515343.50880338892</c:v>
                </c:pt>
                <c:pt idx="17">
                  <c:v>593064.40155169438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C6-4979-89AD-474F7B0AA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05856"/>
        <c:axId val="83707392"/>
      </c:lineChart>
      <c:catAx>
        <c:axId val="8370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83707392"/>
        <c:crosses val="autoZero"/>
        <c:auto val="1"/>
        <c:lblAlgn val="ctr"/>
        <c:lblOffset val="100"/>
        <c:noMultiLvlLbl val="0"/>
      </c:catAx>
      <c:valAx>
        <c:axId val="83707392"/>
        <c:scaling>
          <c:orientation val="minMax"/>
          <c:min val="38000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837058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Capital total de la sociedad. Tasa de ganancia, masa salarial y ganancia (1993 - 2021)</a:t>
            </a:r>
          </a:p>
        </c:rich>
      </c:tx>
      <c:layout>
        <c:manualLayout>
          <c:xMode val="edge"/>
          <c:yMode val="edge"/>
          <c:x val="0.10345480049048093"/>
          <c:y val="2.49146641253115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048013943141564"/>
          <c:y val="0.14084584885100548"/>
          <c:w val="0.7959859080749131"/>
          <c:h val="0.61584293826550029"/>
        </c:manualLayout>
      </c:layout>
      <c:lineChart>
        <c:grouping val="standard"/>
        <c:varyColors val="0"/>
        <c:ser>
          <c:idx val="0"/>
          <c:order val="0"/>
          <c:tx>
            <c:strRef>
              <c:f>TG!$Z$6</c:f>
              <c:strCache>
                <c:ptCount val="1"/>
                <c:pt idx="0">
                  <c:v>Ganancia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dash"/>
              <a:miter lim="800000"/>
            </a:ln>
            <a:effectLst/>
          </c:spPr>
          <c:marker>
            <c:symbol val="none"/>
          </c:marker>
          <c:cat>
            <c:numRef>
              <c:f>TG!$U$8:$U$36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TG!$Z$8:$Z$36</c:f>
              <c:numCache>
                <c:formatCode>_ * #,##0_ ;_ * \-#,##0_ ;_ * "-"??_ ;_ @_ </c:formatCode>
                <c:ptCount val="29"/>
                <c:pt idx="0">
                  <c:v>87482.202291766909</c:v>
                </c:pt>
                <c:pt idx="1">
                  <c:v>117596.28991780462</c:v>
                </c:pt>
                <c:pt idx="2">
                  <c:v>117915.2831206952</c:v>
                </c:pt>
                <c:pt idx="3">
                  <c:v>144466.93543914636</c:v>
                </c:pt>
                <c:pt idx="4">
                  <c:v>164966.4973763712</c:v>
                </c:pt>
                <c:pt idx="5">
                  <c:v>167019.87324714111</c:v>
                </c:pt>
                <c:pt idx="6">
                  <c:v>156983.73305889976</c:v>
                </c:pt>
                <c:pt idx="7">
                  <c:v>166792.42927599512</c:v>
                </c:pt>
                <c:pt idx="8">
                  <c:v>161560.87753591899</c:v>
                </c:pt>
                <c:pt idx="9">
                  <c:v>154557.71467634969</c:v>
                </c:pt>
                <c:pt idx="10">
                  <c:v>167338.50996115911</c:v>
                </c:pt>
                <c:pt idx="11">
                  <c:v>178162.28093078893</c:v>
                </c:pt>
                <c:pt idx="12">
                  <c:v>193457.56117358708</c:v>
                </c:pt>
                <c:pt idx="13">
                  <c:v>210496.91469521992</c:v>
                </c:pt>
                <c:pt idx="14">
                  <c:v>219124.54177230137</c:v>
                </c:pt>
                <c:pt idx="15">
                  <c:v>217982.06051125971</c:v>
                </c:pt>
                <c:pt idx="16">
                  <c:v>165391.15299396124</c:v>
                </c:pt>
                <c:pt idx="17">
                  <c:v>197318.53097416612</c:v>
                </c:pt>
                <c:pt idx="18">
                  <c:v>206500.59542975802</c:v>
                </c:pt>
                <c:pt idx="19">
                  <c:v>180623.31800379828</c:v>
                </c:pt>
                <c:pt idx="20">
                  <c:v>172111.51353881712</c:v>
                </c:pt>
                <c:pt idx="21">
                  <c:v>184242.66102755684</c:v>
                </c:pt>
                <c:pt idx="22">
                  <c:v>184407.35199133205</c:v>
                </c:pt>
                <c:pt idx="23">
                  <c:v>187666.02855108434</c:v>
                </c:pt>
                <c:pt idx="24">
                  <c:v>188268.12269980717</c:v>
                </c:pt>
                <c:pt idx="25">
                  <c:v>217591.95220329842</c:v>
                </c:pt>
                <c:pt idx="26">
                  <c:v>202079.05546643809</c:v>
                </c:pt>
                <c:pt idx="27">
                  <c:v>169420.80080813009</c:v>
                </c:pt>
                <c:pt idx="28">
                  <c:v>203532.07620483142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4-4B59-8CF7-DD6FEC4B14CD}"/>
            </c:ext>
          </c:extLst>
        </c:ser>
        <c:ser>
          <c:idx val="2"/>
          <c:order val="1"/>
          <c:tx>
            <c:strRef>
              <c:f>TG!$W$6</c:f>
              <c:strCache>
                <c:ptCount val="1"/>
                <c:pt idx="0">
                  <c:v>Masa salarial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square"/>
            <c:size val="3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cat>
            <c:numRef>
              <c:f>TG!$U$8:$U$36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TG!$W$8:$W$36</c:f>
              <c:numCache>
                <c:formatCode>_ * #,##0_ ;_ * \-#,##0_ ;_ * "-"??_ ;_ @_ </c:formatCode>
                <c:ptCount val="29"/>
                <c:pt idx="0">
                  <c:v>202520.73326572581</c:v>
                </c:pt>
                <c:pt idx="1">
                  <c:v>190990.19211991859</c:v>
                </c:pt>
                <c:pt idx="2">
                  <c:v>183495.17730401931</c:v>
                </c:pt>
                <c:pt idx="3">
                  <c:v>176952.34254878401</c:v>
                </c:pt>
                <c:pt idx="4">
                  <c:v>182515.63900181276</c:v>
                </c:pt>
                <c:pt idx="5">
                  <c:v>187733.153716195</c:v>
                </c:pt>
                <c:pt idx="6">
                  <c:v>185656.57987594497</c:v>
                </c:pt>
                <c:pt idx="7">
                  <c:v>184542.18395753426</c:v>
                </c:pt>
                <c:pt idx="8">
                  <c:v>175012.48486558674</c:v>
                </c:pt>
                <c:pt idx="9">
                  <c:v>138972.22965356338</c:v>
                </c:pt>
                <c:pt idx="10">
                  <c:v>144548.99504024751</c:v>
                </c:pt>
                <c:pt idx="11">
                  <c:v>177511.80716566567</c:v>
                </c:pt>
                <c:pt idx="12">
                  <c:v>198863.07523602271</c:v>
                </c:pt>
                <c:pt idx="13">
                  <c:v>226670.04805873468</c:v>
                </c:pt>
                <c:pt idx="14">
                  <c:v>248682.66685707218</c:v>
                </c:pt>
                <c:pt idx="15">
                  <c:v>254140.79727559423</c:v>
                </c:pt>
                <c:pt idx="16">
                  <c:v>276266.98316861392</c:v>
                </c:pt>
                <c:pt idx="17">
                  <c:v>287943.26262746681</c:v>
                </c:pt>
                <c:pt idx="18">
                  <c:v>313708.80072477029</c:v>
                </c:pt>
                <c:pt idx="19">
                  <c:v>326306.06334299425</c:v>
                </c:pt>
                <c:pt idx="20">
                  <c:v>338587.57427688618</c:v>
                </c:pt>
                <c:pt idx="21">
                  <c:v>314844.42349522829</c:v>
                </c:pt>
                <c:pt idx="22">
                  <c:v>333486.64319735015</c:v>
                </c:pt>
                <c:pt idx="23">
                  <c:v>319435.96453998156</c:v>
                </c:pt>
                <c:pt idx="24">
                  <c:v>332503.16273637983</c:v>
                </c:pt>
                <c:pt idx="25">
                  <c:v>316745.40527242678</c:v>
                </c:pt>
                <c:pt idx="26">
                  <c:v>297596.68524555844</c:v>
                </c:pt>
                <c:pt idx="27">
                  <c:v>263455.7538122558</c:v>
                </c:pt>
                <c:pt idx="28">
                  <c:v>300457.5634875886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E4-4B59-8CF7-DD6FEC4B1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73984"/>
        <c:axId val="81987072"/>
      </c:lineChart>
      <c:lineChart>
        <c:grouping val="standard"/>
        <c:varyColors val="0"/>
        <c:ser>
          <c:idx val="3"/>
          <c:order val="2"/>
          <c:tx>
            <c:strRef>
              <c:f>TG!$AJ$4</c:f>
              <c:strCache>
                <c:ptCount val="1"/>
                <c:pt idx="0">
                  <c:v>TG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val>
            <c:numRef>
              <c:f>TG!$AJ$8:$AJ$36</c:f>
              <c:numCache>
                <c:formatCode>0%</c:formatCode>
                <c:ptCount val="29"/>
                <c:pt idx="0">
                  <c:v>8.3656337662716213E-2</c:v>
                </c:pt>
                <c:pt idx="1">
                  <c:v>0.1125077056740381</c:v>
                </c:pt>
                <c:pt idx="2">
                  <c:v>0.10927141291538861</c:v>
                </c:pt>
                <c:pt idx="3">
                  <c:v>0.13305711079902</c:v>
                </c:pt>
                <c:pt idx="4">
                  <c:v>0.14886922721197657</c:v>
                </c:pt>
                <c:pt idx="5">
                  <c:v>0.14764803849376121</c:v>
                </c:pt>
                <c:pt idx="6">
                  <c:v>0.13665573353397867</c:v>
                </c:pt>
                <c:pt idx="7">
                  <c:v>0.14587851660289328</c:v>
                </c:pt>
                <c:pt idx="8">
                  <c:v>0.14256906516983114</c:v>
                </c:pt>
                <c:pt idx="9">
                  <c:v>0.11771526705442258</c:v>
                </c:pt>
                <c:pt idx="10">
                  <c:v>0.12949154180071984</c:v>
                </c:pt>
                <c:pt idx="11">
                  <c:v>0.12609466144756534</c:v>
                </c:pt>
                <c:pt idx="12">
                  <c:v>0.12737780293345483</c:v>
                </c:pt>
                <c:pt idx="13">
                  <c:v>0.12925872355629189</c:v>
                </c:pt>
                <c:pt idx="14">
                  <c:v>0.13325544283725405</c:v>
                </c:pt>
                <c:pt idx="15">
                  <c:v>0.13595419830604863</c:v>
                </c:pt>
                <c:pt idx="16">
                  <c:v>0.10160198674406973</c:v>
                </c:pt>
                <c:pt idx="17">
                  <c:v>0.12306216791855625</c:v>
                </c:pt>
                <c:pt idx="18">
                  <c:v>0.12509846757521542</c:v>
                </c:pt>
                <c:pt idx="19">
                  <c:v>0.10975749136597021</c:v>
                </c:pt>
                <c:pt idx="20">
                  <c:v>9.9534141228209139E-2</c:v>
                </c:pt>
                <c:pt idx="21" formatCode="0.0%">
                  <c:v>0.10316683673478004</c:v>
                </c:pt>
                <c:pt idx="22" formatCode="0.0%">
                  <c:v>0.10211074765266832</c:v>
                </c:pt>
                <c:pt idx="23" formatCode="0.0%">
                  <c:v>0.10763645742186163</c:v>
                </c:pt>
                <c:pt idx="24" formatCode="0.0%">
                  <c:v>0.10652267741299996</c:v>
                </c:pt>
                <c:pt idx="25" formatCode="0.0%">
                  <c:v>0.11376841752181964</c:v>
                </c:pt>
                <c:pt idx="26" formatCode="0.0%">
                  <c:v>0.10400906242334715</c:v>
                </c:pt>
                <c:pt idx="27" formatCode="0.0%">
                  <c:v>8.5191046444220167E-2</c:v>
                </c:pt>
                <c:pt idx="28" formatCode="0.0%">
                  <c:v>9.3673526911868907E-2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E4-4B59-8CF7-DD6FEC4B1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94496"/>
        <c:axId val="81988608"/>
      </c:lineChart>
      <c:catAx>
        <c:axId val="9607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81987072"/>
        <c:crosses val="autoZero"/>
        <c:auto val="1"/>
        <c:lblAlgn val="ctr"/>
        <c:lblOffset val="100"/>
        <c:noMultiLvlLbl val="0"/>
      </c:catAx>
      <c:valAx>
        <c:axId val="81987072"/>
        <c:scaling>
          <c:orientation val="minMax"/>
        </c:scaling>
        <c:delete val="0"/>
        <c:axPos val="l"/>
        <c:majorGridlines/>
        <c:numFmt formatCode="_ * #,##0_ ;_ * \-#,##0_ ;_ * &quot;-&quot;??_ ;_ @_ " sourceLinked="1"/>
        <c:majorTickMark val="out"/>
        <c:minorTickMark val="none"/>
        <c:tickLblPos val="nextTo"/>
        <c:crossAx val="96073984"/>
        <c:crosses val="autoZero"/>
        <c:crossBetween val="between"/>
      </c:valAx>
      <c:valAx>
        <c:axId val="819886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81994496"/>
        <c:crosses val="max"/>
        <c:crossBetween val="between"/>
      </c:valAx>
      <c:catAx>
        <c:axId val="81994496"/>
        <c:scaling>
          <c:orientation val="minMax"/>
        </c:scaling>
        <c:delete val="1"/>
        <c:axPos val="b"/>
        <c:majorTickMark val="out"/>
        <c:minorTickMark val="none"/>
        <c:tickLblPos val="nextTo"/>
        <c:crossAx val="81988608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1.100569745854939E-3"/>
          <c:y val="0.86516205747654196"/>
          <c:w val="0.99564740663268625"/>
          <c:h val="0.1318263041058223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TG Capital Total. Argentina. (1882-2021)</a:t>
            </a:r>
          </a:p>
        </c:rich>
      </c:tx>
      <c:layout>
        <c:manualLayout>
          <c:xMode val="edge"/>
          <c:yMode val="edge"/>
          <c:x val="0.31912901833944873"/>
          <c:y val="2.46376819627225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0112028863832918E-2"/>
          <c:y val="0.11391457206249063"/>
          <c:w val="0.91579077361473149"/>
          <c:h val="0.71048444433907454"/>
        </c:manualLayout>
      </c:layout>
      <c:lineChart>
        <c:grouping val="standard"/>
        <c:varyColors val="0"/>
        <c:ser>
          <c:idx val="1"/>
          <c:order val="0"/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trendline>
            <c:trendlineType val="linear"/>
            <c:forward val="2"/>
            <c:dispRSqr val="0"/>
            <c:dispEq val="0"/>
          </c:trendline>
          <c:cat>
            <c:numRef>
              <c:f>TG!$BA$8:$BA$155</c:f>
              <c:numCache>
                <c:formatCode>General</c:formatCode>
                <c:ptCount val="148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34">
                  <c:v>1908</c:v>
                </c:pt>
                <c:pt idx="35">
                  <c:v>1909</c:v>
                </c:pt>
                <c:pt idx="36">
                  <c:v>1910</c:v>
                </c:pt>
                <c:pt idx="37">
                  <c:v>1911</c:v>
                </c:pt>
                <c:pt idx="38">
                  <c:v>1912</c:v>
                </c:pt>
                <c:pt idx="39">
                  <c:v>1913</c:v>
                </c:pt>
                <c:pt idx="40">
                  <c:v>1914</c:v>
                </c:pt>
                <c:pt idx="41">
                  <c:v>1915</c:v>
                </c:pt>
                <c:pt idx="42">
                  <c:v>1916</c:v>
                </c:pt>
                <c:pt idx="43">
                  <c:v>1917</c:v>
                </c:pt>
                <c:pt idx="44">
                  <c:v>1918</c:v>
                </c:pt>
                <c:pt idx="45">
                  <c:v>1919</c:v>
                </c:pt>
                <c:pt idx="46">
                  <c:v>1920</c:v>
                </c:pt>
                <c:pt idx="47">
                  <c:v>1921</c:v>
                </c:pt>
                <c:pt idx="48">
                  <c:v>1922</c:v>
                </c:pt>
                <c:pt idx="49">
                  <c:v>1923</c:v>
                </c:pt>
                <c:pt idx="50">
                  <c:v>1924</c:v>
                </c:pt>
                <c:pt idx="51">
                  <c:v>1925</c:v>
                </c:pt>
                <c:pt idx="52">
                  <c:v>1926</c:v>
                </c:pt>
                <c:pt idx="53">
                  <c:v>1927</c:v>
                </c:pt>
                <c:pt idx="54">
                  <c:v>1928</c:v>
                </c:pt>
                <c:pt idx="55">
                  <c:v>1929</c:v>
                </c:pt>
                <c:pt idx="56">
                  <c:v>1930</c:v>
                </c:pt>
                <c:pt idx="57">
                  <c:v>1931</c:v>
                </c:pt>
                <c:pt idx="58">
                  <c:v>1932</c:v>
                </c:pt>
                <c:pt idx="59">
                  <c:v>1933</c:v>
                </c:pt>
                <c:pt idx="60">
                  <c:v>1934</c:v>
                </c:pt>
                <c:pt idx="61">
                  <c:v>1935</c:v>
                </c:pt>
                <c:pt idx="62">
                  <c:v>1936</c:v>
                </c:pt>
                <c:pt idx="63">
                  <c:v>1937</c:v>
                </c:pt>
                <c:pt idx="64">
                  <c:v>1938</c:v>
                </c:pt>
                <c:pt idx="65">
                  <c:v>1939</c:v>
                </c:pt>
                <c:pt idx="66">
                  <c:v>1940</c:v>
                </c:pt>
                <c:pt idx="67">
                  <c:v>1941</c:v>
                </c:pt>
                <c:pt idx="68">
                  <c:v>1942</c:v>
                </c:pt>
                <c:pt idx="69">
                  <c:v>1943</c:v>
                </c:pt>
                <c:pt idx="70">
                  <c:v>1944</c:v>
                </c:pt>
                <c:pt idx="71">
                  <c:v>1945</c:v>
                </c:pt>
                <c:pt idx="72">
                  <c:v>1946</c:v>
                </c:pt>
                <c:pt idx="73">
                  <c:v>1947</c:v>
                </c:pt>
                <c:pt idx="74">
                  <c:v>1948</c:v>
                </c:pt>
                <c:pt idx="75">
                  <c:v>1949</c:v>
                </c:pt>
                <c:pt idx="76">
                  <c:v>1950</c:v>
                </c:pt>
                <c:pt idx="77">
                  <c:v>1951</c:v>
                </c:pt>
                <c:pt idx="78">
                  <c:v>1952</c:v>
                </c:pt>
                <c:pt idx="79">
                  <c:v>1953</c:v>
                </c:pt>
                <c:pt idx="80">
                  <c:v>1954</c:v>
                </c:pt>
                <c:pt idx="81">
                  <c:v>1955</c:v>
                </c:pt>
                <c:pt idx="82">
                  <c:v>1956</c:v>
                </c:pt>
                <c:pt idx="83">
                  <c:v>1957</c:v>
                </c:pt>
                <c:pt idx="84">
                  <c:v>1958</c:v>
                </c:pt>
                <c:pt idx="85">
                  <c:v>1959</c:v>
                </c:pt>
                <c:pt idx="86">
                  <c:v>1960</c:v>
                </c:pt>
                <c:pt idx="87">
                  <c:v>1961</c:v>
                </c:pt>
                <c:pt idx="88">
                  <c:v>1962</c:v>
                </c:pt>
                <c:pt idx="89">
                  <c:v>1963</c:v>
                </c:pt>
                <c:pt idx="90">
                  <c:v>1964</c:v>
                </c:pt>
                <c:pt idx="91">
                  <c:v>1965</c:v>
                </c:pt>
                <c:pt idx="92">
                  <c:v>1966</c:v>
                </c:pt>
                <c:pt idx="93">
                  <c:v>1967</c:v>
                </c:pt>
                <c:pt idx="94">
                  <c:v>1968</c:v>
                </c:pt>
                <c:pt idx="95">
                  <c:v>1969</c:v>
                </c:pt>
                <c:pt idx="96">
                  <c:v>1970</c:v>
                </c:pt>
                <c:pt idx="97">
                  <c:v>1971</c:v>
                </c:pt>
                <c:pt idx="98">
                  <c:v>1972</c:v>
                </c:pt>
                <c:pt idx="99">
                  <c:v>1973</c:v>
                </c:pt>
                <c:pt idx="100">
                  <c:v>1974</c:v>
                </c:pt>
                <c:pt idx="101">
                  <c:v>1975</c:v>
                </c:pt>
                <c:pt idx="102">
                  <c:v>1976</c:v>
                </c:pt>
                <c:pt idx="103">
                  <c:v>1977</c:v>
                </c:pt>
                <c:pt idx="104">
                  <c:v>1978</c:v>
                </c:pt>
                <c:pt idx="105">
                  <c:v>1979</c:v>
                </c:pt>
                <c:pt idx="106">
                  <c:v>1980</c:v>
                </c:pt>
                <c:pt idx="107">
                  <c:v>1981</c:v>
                </c:pt>
                <c:pt idx="108">
                  <c:v>1982</c:v>
                </c:pt>
                <c:pt idx="109">
                  <c:v>1983</c:v>
                </c:pt>
                <c:pt idx="110">
                  <c:v>1984</c:v>
                </c:pt>
                <c:pt idx="111">
                  <c:v>1985</c:v>
                </c:pt>
                <c:pt idx="112">
                  <c:v>1986</c:v>
                </c:pt>
                <c:pt idx="113">
                  <c:v>1987</c:v>
                </c:pt>
                <c:pt idx="114">
                  <c:v>1988</c:v>
                </c:pt>
                <c:pt idx="115">
                  <c:v>1989</c:v>
                </c:pt>
                <c:pt idx="116">
                  <c:v>1990</c:v>
                </c:pt>
                <c:pt idx="117">
                  <c:v>1991</c:v>
                </c:pt>
                <c:pt idx="118">
                  <c:v>1992</c:v>
                </c:pt>
                <c:pt idx="119">
                  <c:v>1993</c:v>
                </c:pt>
                <c:pt idx="120">
                  <c:v>1994</c:v>
                </c:pt>
                <c:pt idx="121">
                  <c:v>1995</c:v>
                </c:pt>
                <c:pt idx="122">
                  <c:v>1996</c:v>
                </c:pt>
                <c:pt idx="123">
                  <c:v>1997</c:v>
                </c:pt>
                <c:pt idx="124">
                  <c:v>1998</c:v>
                </c:pt>
                <c:pt idx="125">
                  <c:v>1999</c:v>
                </c:pt>
                <c:pt idx="126">
                  <c:v>2000</c:v>
                </c:pt>
                <c:pt idx="127">
                  <c:v>2001</c:v>
                </c:pt>
                <c:pt idx="128">
                  <c:v>2002</c:v>
                </c:pt>
                <c:pt idx="129">
                  <c:v>2003</c:v>
                </c:pt>
                <c:pt idx="130">
                  <c:v>2004</c:v>
                </c:pt>
                <c:pt idx="131">
                  <c:v>2005</c:v>
                </c:pt>
                <c:pt idx="132">
                  <c:v>2006</c:v>
                </c:pt>
                <c:pt idx="133">
                  <c:v>2007</c:v>
                </c:pt>
                <c:pt idx="134">
                  <c:v>2008</c:v>
                </c:pt>
                <c:pt idx="135">
                  <c:v>2009</c:v>
                </c:pt>
                <c:pt idx="136">
                  <c:v>2010</c:v>
                </c:pt>
                <c:pt idx="137">
                  <c:v>2011</c:v>
                </c:pt>
                <c:pt idx="138">
                  <c:v>2012</c:v>
                </c:pt>
                <c:pt idx="139">
                  <c:v>2013</c:v>
                </c:pt>
                <c:pt idx="140">
                  <c:v>2014</c:v>
                </c:pt>
                <c:pt idx="141">
                  <c:v>2015</c:v>
                </c:pt>
                <c:pt idx="142">
                  <c:v>2016</c:v>
                </c:pt>
                <c:pt idx="143">
                  <c:v>2017</c:v>
                </c:pt>
                <c:pt idx="144">
                  <c:v>2018</c:v>
                </c:pt>
                <c:pt idx="145">
                  <c:v>2019</c:v>
                </c:pt>
                <c:pt idx="146">
                  <c:v>2020</c:v>
                </c:pt>
                <c:pt idx="147">
                  <c:v>2021</c:v>
                </c:pt>
              </c:numCache>
            </c:numRef>
          </c:cat>
          <c:val>
            <c:numRef>
              <c:f>TG!$BB$8:$BB$155</c:f>
              <c:numCache>
                <c:formatCode>0%</c:formatCode>
                <c:ptCount val="148"/>
                <c:pt idx="0">
                  <c:v>0.10400000000000001</c:v>
                </c:pt>
                <c:pt idx="1">
                  <c:v>0.111</c:v>
                </c:pt>
                <c:pt idx="2">
                  <c:v>0.128</c:v>
                </c:pt>
                <c:pt idx="3">
                  <c:v>0.124</c:v>
                </c:pt>
                <c:pt idx="4">
                  <c:v>0.11199999999999999</c:v>
                </c:pt>
                <c:pt idx="5">
                  <c:v>0.11599999999999999</c:v>
                </c:pt>
                <c:pt idx="6">
                  <c:v>0.122</c:v>
                </c:pt>
                <c:pt idx="7">
                  <c:v>0.14699999999999999</c:v>
                </c:pt>
                <c:pt idx="8">
                  <c:v>0.16899999999999998</c:v>
                </c:pt>
                <c:pt idx="9">
                  <c:v>0.191</c:v>
                </c:pt>
                <c:pt idx="10">
                  <c:v>0.18899999999999997</c:v>
                </c:pt>
                <c:pt idx="11">
                  <c:v>0.20399999999999999</c:v>
                </c:pt>
                <c:pt idx="12">
                  <c:v>0.20699999999999999</c:v>
                </c:pt>
                <c:pt idx="13">
                  <c:v>0.222</c:v>
                </c:pt>
                <c:pt idx="14">
                  <c:v>0.193</c:v>
                </c:pt>
                <c:pt idx="15">
                  <c:v>0.13800000000000001</c:v>
                </c:pt>
                <c:pt idx="16">
                  <c:v>0.13400000000000001</c:v>
                </c:pt>
                <c:pt idx="17">
                  <c:v>0.128</c:v>
                </c:pt>
                <c:pt idx="18">
                  <c:v>0.13300000000000001</c:v>
                </c:pt>
                <c:pt idx="19">
                  <c:v>0.13100000000000001</c:v>
                </c:pt>
                <c:pt idx="20">
                  <c:v>0.13200000000000001</c:v>
                </c:pt>
                <c:pt idx="21">
                  <c:v>0.114</c:v>
                </c:pt>
                <c:pt idx="22">
                  <c:v>0.10099999999999999</c:v>
                </c:pt>
                <c:pt idx="23">
                  <c:v>0.11699999999999999</c:v>
                </c:pt>
                <c:pt idx="24">
                  <c:v>0.10300000000000001</c:v>
                </c:pt>
                <c:pt idx="25">
                  <c:v>9.8000000000000004E-2</c:v>
                </c:pt>
                <c:pt idx="34">
                  <c:v>8.900000000000001E-2</c:v>
                </c:pt>
                <c:pt idx="35">
                  <c:v>0.109</c:v>
                </c:pt>
                <c:pt idx="36">
                  <c:v>0.122</c:v>
                </c:pt>
                <c:pt idx="37">
                  <c:v>0.10400000000000001</c:v>
                </c:pt>
                <c:pt idx="38">
                  <c:v>0.10199999999999999</c:v>
                </c:pt>
                <c:pt idx="39">
                  <c:v>0.11199999999999999</c:v>
                </c:pt>
                <c:pt idx="40">
                  <c:v>0.10300000000000001</c:v>
                </c:pt>
                <c:pt idx="41">
                  <c:v>0.114</c:v>
                </c:pt>
                <c:pt idx="42">
                  <c:v>0.124</c:v>
                </c:pt>
                <c:pt idx="43">
                  <c:v>0.13300000000000001</c:v>
                </c:pt>
                <c:pt idx="44">
                  <c:v>0.153</c:v>
                </c:pt>
                <c:pt idx="45">
                  <c:v>0.129</c:v>
                </c:pt>
                <c:pt idx="46">
                  <c:v>0.14599999999999999</c:v>
                </c:pt>
                <c:pt idx="47">
                  <c:v>0.13100000000000001</c:v>
                </c:pt>
                <c:pt idx="48">
                  <c:v>0.13400000000000001</c:v>
                </c:pt>
                <c:pt idx="49">
                  <c:v>0.16399999999999998</c:v>
                </c:pt>
                <c:pt idx="50">
                  <c:v>0.159</c:v>
                </c:pt>
                <c:pt idx="51">
                  <c:v>0.158</c:v>
                </c:pt>
                <c:pt idx="52">
                  <c:v>0.14599999999999999</c:v>
                </c:pt>
                <c:pt idx="53">
                  <c:v>0.14499999999999999</c:v>
                </c:pt>
                <c:pt idx="54">
                  <c:v>0.14300000000000002</c:v>
                </c:pt>
                <c:pt idx="55">
                  <c:v>0.153</c:v>
                </c:pt>
                <c:pt idx="56">
                  <c:v>0.14400000000000002</c:v>
                </c:pt>
                <c:pt idx="57">
                  <c:v>0.11599999999999999</c:v>
                </c:pt>
                <c:pt idx="58">
                  <c:v>0.10400000000000001</c:v>
                </c:pt>
                <c:pt idx="59">
                  <c:v>0.111</c:v>
                </c:pt>
                <c:pt idx="60">
                  <c:v>0.11800000000000001</c:v>
                </c:pt>
                <c:pt idx="61">
                  <c:v>0.11</c:v>
                </c:pt>
                <c:pt idx="62">
                  <c:v>0.10300000000000001</c:v>
                </c:pt>
                <c:pt idx="63">
                  <c:v>0.122</c:v>
                </c:pt>
                <c:pt idx="64">
                  <c:v>0.10400000000000001</c:v>
                </c:pt>
                <c:pt idx="65">
                  <c:v>9.9000000000000005E-2</c:v>
                </c:pt>
                <c:pt idx="66">
                  <c:v>0.1</c:v>
                </c:pt>
                <c:pt idx="67">
                  <c:v>0.1</c:v>
                </c:pt>
                <c:pt idx="68">
                  <c:v>0.111</c:v>
                </c:pt>
                <c:pt idx="69">
                  <c:v>0.11599999999999999</c:v>
                </c:pt>
                <c:pt idx="70">
                  <c:v>0.122</c:v>
                </c:pt>
                <c:pt idx="71">
                  <c:v>0.114</c:v>
                </c:pt>
                <c:pt idx="72">
                  <c:v>0.13</c:v>
                </c:pt>
                <c:pt idx="73">
                  <c:v>0.109</c:v>
                </c:pt>
                <c:pt idx="74">
                  <c:v>6.7000000000000004E-2</c:v>
                </c:pt>
                <c:pt idx="75">
                  <c:v>4.2999999999999997E-2</c:v>
                </c:pt>
                <c:pt idx="76">
                  <c:v>3.7000000000000005E-2</c:v>
                </c:pt>
                <c:pt idx="77">
                  <c:v>6.5000000000000002E-2</c:v>
                </c:pt>
                <c:pt idx="78">
                  <c:v>5.5999999999999994E-2</c:v>
                </c:pt>
                <c:pt idx="79">
                  <c:v>6.5000000000000002E-2</c:v>
                </c:pt>
                <c:pt idx="80">
                  <c:v>4.8000000000000001E-2</c:v>
                </c:pt>
                <c:pt idx="81">
                  <c:v>5.5999999999999994E-2</c:v>
                </c:pt>
                <c:pt idx="82">
                  <c:v>8.5999999999999993E-2</c:v>
                </c:pt>
                <c:pt idx="83">
                  <c:v>8.3000000000000004E-2</c:v>
                </c:pt>
                <c:pt idx="84">
                  <c:v>7.6999999999999999E-2</c:v>
                </c:pt>
                <c:pt idx="85">
                  <c:v>0.122</c:v>
                </c:pt>
                <c:pt idx="86">
                  <c:v>0.12</c:v>
                </c:pt>
                <c:pt idx="87">
                  <c:v>0.10400000000000001</c:v>
                </c:pt>
                <c:pt idx="88">
                  <c:v>0.11900000000000001</c:v>
                </c:pt>
                <c:pt idx="89">
                  <c:v>0.13</c:v>
                </c:pt>
                <c:pt idx="90">
                  <c:v>0.13800000000000001</c:v>
                </c:pt>
                <c:pt idx="91">
                  <c:v>0.121</c:v>
                </c:pt>
                <c:pt idx="92">
                  <c:v>0.113</c:v>
                </c:pt>
                <c:pt idx="93">
                  <c:v>0.11800000000000001</c:v>
                </c:pt>
                <c:pt idx="94">
                  <c:v>0.13200000000000001</c:v>
                </c:pt>
                <c:pt idx="95">
                  <c:v>0.14800000000000002</c:v>
                </c:pt>
                <c:pt idx="96">
                  <c:v>0.14300000000000002</c:v>
                </c:pt>
                <c:pt idx="97">
                  <c:v>0.14499999999999999</c:v>
                </c:pt>
                <c:pt idx="98">
                  <c:v>0.157</c:v>
                </c:pt>
                <c:pt idx="99">
                  <c:v>0.154</c:v>
                </c:pt>
                <c:pt idx="100">
                  <c:v>0.13200000000000001</c:v>
                </c:pt>
                <c:pt idx="101">
                  <c:v>0.111</c:v>
                </c:pt>
                <c:pt idx="102">
                  <c:v>0.17600000000000002</c:v>
                </c:pt>
                <c:pt idx="103">
                  <c:v>0.2</c:v>
                </c:pt>
                <c:pt idx="104">
                  <c:v>0.16899999999999998</c:v>
                </c:pt>
                <c:pt idx="105">
                  <c:v>0.154</c:v>
                </c:pt>
                <c:pt idx="106">
                  <c:v>0.124</c:v>
                </c:pt>
                <c:pt idx="107">
                  <c:v>0.13200000000000001</c:v>
                </c:pt>
                <c:pt idx="108">
                  <c:v>0.151</c:v>
                </c:pt>
                <c:pt idx="109">
                  <c:v>0.127</c:v>
                </c:pt>
                <c:pt idx="110">
                  <c:v>8.3000000000000004E-2</c:v>
                </c:pt>
                <c:pt idx="111">
                  <c:v>7.0000000000000007E-2</c:v>
                </c:pt>
                <c:pt idx="112">
                  <c:v>8.5999999999999993E-2</c:v>
                </c:pt>
                <c:pt idx="113">
                  <c:v>9.5000000000000001E-2</c:v>
                </c:pt>
                <c:pt idx="114">
                  <c:v>0.11900000000000001</c:v>
                </c:pt>
                <c:pt idx="115">
                  <c:v>0.11199999999999999</c:v>
                </c:pt>
                <c:pt idx="116">
                  <c:v>9.3000000000000013E-2</c:v>
                </c:pt>
                <c:pt idx="117">
                  <c:v>0.124</c:v>
                </c:pt>
                <c:pt idx="118">
                  <c:v>0.13300000000000001</c:v>
                </c:pt>
                <c:pt idx="119">
                  <c:v>8.3656337662716213E-2</c:v>
                </c:pt>
                <c:pt idx="120">
                  <c:v>0.1125077056740381</c:v>
                </c:pt>
                <c:pt idx="121">
                  <c:v>0.10927141291538861</c:v>
                </c:pt>
                <c:pt idx="122">
                  <c:v>0.13305711079902</c:v>
                </c:pt>
                <c:pt idx="123">
                  <c:v>0.14886922721197657</c:v>
                </c:pt>
                <c:pt idx="124">
                  <c:v>0.14764803849376118</c:v>
                </c:pt>
                <c:pt idx="125">
                  <c:v>0.13665573353397867</c:v>
                </c:pt>
                <c:pt idx="126">
                  <c:v>0.14587851660289328</c:v>
                </c:pt>
                <c:pt idx="127">
                  <c:v>0.14256906516983112</c:v>
                </c:pt>
                <c:pt idx="128">
                  <c:v>0.11771526705442256</c:v>
                </c:pt>
                <c:pt idx="129">
                  <c:v>0.12949154180071984</c:v>
                </c:pt>
                <c:pt idx="130">
                  <c:v>0.12609466144756534</c:v>
                </c:pt>
                <c:pt idx="131">
                  <c:v>0.12737780293345483</c:v>
                </c:pt>
                <c:pt idx="132">
                  <c:v>0.12925872355629189</c:v>
                </c:pt>
                <c:pt idx="133">
                  <c:v>0.13325544283725405</c:v>
                </c:pt>
                <c:pt idx="134">
                  <c:v>0.13595419830604863</c:v>
                </c:pt>
                <c:pt idx="135">
                  <c:v>0.10160198674406973</c:v>
                </c:pt>
                <c:pt idx="136">
                  <c:v>0.12306216791855623</c:v>
                </c:pt>
                <c:pt idx="137">
                  <c:v>0.12509846757521545</c:v>
                </c:pt>
                <c:pt idx="138">
                  <c:v>0.1097574913659702</c:v>
                </c:pt>
                <c:pt idx="139">
                  <c:v>9.9534141228209139E-2</c:v>
                </c:pt>
                <c:pt idx="140">
                  <c:v>0.10316683673478003</c:v>
                </c:pt>
                <c:pt idx="141">
                  <c:v>0.10211074765266832</c:v>
                </c:pt>
                <c:pt idx="142">
                  <c:v>0.10763645742186163</c:v>
                </c:pt>
                <c:pt idx="143">
                  <c:v>0.10652267741299995</c:v>
                </c:pt>
                <c:pt idx="144">
                  <c:v>0.11376841752181964</c:v>
                </c:pt>
                <c:pt idx="145">
                  <c:v>0.10400906242334715</c:v>
                </c:pt>
                <c:pt idx="146">
                  <c:v>8.5191046444220167E-2</c:v>
                </c:pt>
                <c:pt idx="147">
                  <c:v>9.3673526911868907E-2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B5-4163-A033-68C92DCFD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20224"/>
        <c:axId val="82030592"/>
      </c:lineChart>
      <c:catAx>
        <c:axId val="8202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JIC 1882 - 1992 Propia 1993 - 2015; Millones de pesos (k); JIC (2007) Cuadro B. 15, pp. 129-131; Propia: Estadísticas de Revisión del INDEC (2016) base 2004 e interpolación con base 1993</a:t>
                </a:r>
              </a:p>
            </c:rich>
          </c:tx>
          <c:layout>
            <c:manualLayout>
              <c:xMode val="edge"/>
              <c:yMode val="edge"/>
              <c:x val="0.14470392805074833"/>
              <c:y val="0.9065314335708037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5400000" vert="horz"/>
          <a:lstStyle/>
          <a:p>
            <a:pPr>
              <a:defRPr sz="800"/>
            </a:pPr>
            <a:endParaRPr lang="es-AR"/>
          </a:p>
        </c:txPr>
        <c:crossAx val="82030592"/>
        <c:crosses val="autoZero"/>
        <c:auto val="1"/>
        <c:lblAlgn val="ctr"/>
        <c:lblOffset val="100"/>
        <c:noMultiLvlLbl val="0"/>
      </c:catAx>
      <c:valAx>
        <c:axId val="820305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8202022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AR" sz="1200"/>
              <a:t>Var % anual. PBI Total  en valor (c/IPC) (1882-2021) </a:t>
            </a:r>
          </a:p>
        </c:rich>
      </c:tx>
      <c:layout>
        <c:manualLayout>
          <c:xMode val="edge"/>
          <c:yMode val="edge"/>
          <c:x val="0.25712950752140579"/>
          <c:y val="3.530633668122659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2712327147068498E-2"/>
          <c:y val="0.10384955830938804"/>
          <c:w val="0.90239388139470034"/>
          <c:h val="0.85305836276454727"/>
        </c:manualLayout>
      </c:layout>
      <c:lineChart>
        <c:grouping val="standard"/>
        <c:varyColors val="0"/>
        <c:ser>
          <c:idx val="0"/>
          <c:order val="0"/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numRef>
              <c:f>TG!$BA$45:$BA$155</c:f>
              <c:numCache>
                <c:formatCode>General</c:formatCode>
                <c:ptCount val="111"/>
                <c:pt idx="0">
                  <c:v>1911</c:v>
                </c:pt>
                <c:pt idx="1">
                  <c:v>1912</c:v>
                </c:pt>
                <c:pt idx="2">
                  <c:v>1913</c:v>
                </c:pt>
                <c:pt idx="3">
                  <c:v>1914</c:v>
                </c:pt>
                <c:pt idx="4">
                  <c:v>1915</c:v>
                </c:pt>
                <c:pt idx="5">
                  <c:v>1916</c:v>
                </c:pt>
                <c:pt idx="6">
                  <c:v>1917</c:v>
                </c:pt>
                <c:pt idx="7">
                  <c:v>1918</c:v>
                </c:pt>
                <c:pt idx="8">
                  <c:v>1919</c:v>
                </c:pt>
                <c:pt idx="9">
                  <c:v>1920</c:v>
                </c:pt>
                <c:pt idx="10">
                  <c:v>1921</c:v>
                </c:pt>
                <c:pt idx="11">
                  <c:v>1922</c:v>
                </c:pt>
                <c:pt idx="12">
                  <c:v>1923</c:v>
                </c:pt>
                <c:pt idx="13">
                  <c:v>1924</c:v>
                </c:pt>
                <c:pt idx="14">
                  <c:v>1925</c:v>
                </c:pt>
                <c:pt idx="15">
                  <c:v>1926</c:v>
                </c:pt>
                <c:pt idx="16">
                  <c:v>1927</c:v>
                </c:pt>
                <c:pt idx="17">
                  <c:v>1928</c:v>
                </c:pt>
                <c:pt idx="18">
                  <c:v>1929</c:v>
                </c:pt>
                <c:pt idx="19">
                  <c:v>1930</c:v>
                </c:pt>
                <c:pt idx="20">
                  <c:v>1931</c:v>
                </c:pt>
                <c:pt idx="21">
                  <c:v>1932</c:v>
                </c:pt>
                <c:pt idx="22">
                  <c:v>1933</c:v>
                </c:pt>
                <c:pt idx="23">
                  <c:v>1934</c:v>
                </c:pt>
                <c:pt idx="24">
                  <c:v>1935</c:v>
                </c:pt>
                <c:pt idx="25">
                  <c:v>1936</c:v>
                </c:pt>
                <c:pt idx="26">
                  <c:v>1937</c:v>
                </c:pt>
                <c:pt idx="27">
                  <c:v>1938</c:v>
                </c:pt>
                <c:pt idx="28">
                  <c:v>1939</c:v>
                </c:pt>
                <c:pt idx="29">
                  <c:v>1940</c:v>
                </c:pt>
                <c:pt idx="30">
                  <c:v>1941</c:v>
                </c:pt>
                <c:pt idx="31">
                  <c:v>1942</c:v>
                </c:pt>
                <c:pt idx="32">
                  <c:v>1943</c:v>
                </c:pt>
                <c:pt idx="33">
                  <c:v>1944</c:v>
                </c:pt>
                <c:pt idx="34">
                  <c:v>1945</c:v>
                </c:pt>
                <c:pt idx="35">
                  <c:v>1946</c:v>
                </c:pt>
                <c:pt idx="36">
                  <c:v>1947</c:v>
                </c:pt>
                <c:pt idx="37">
                  <c:v>1948</c:v>
                </c:pt>
                <c:pt idx="38">
                  <c:v>1949</c:v>
                </c:pt>
                <c:pt idx="39">
                  <c:v>1950</c:v>
                </c:pt>
                <c:pt idx="40">
                  <c:v>1951</c:v>
                </c:pt>
                <c:pt idx="41">
                  <c:v>1952</c:v>
                </c:pt>
                <c:pt idx="42">
                  <c:v>1953</c:v>
                </c:pt>
                <c:pt idx="43">
                  <c:v>1954</c:v>
                </c:pt>
                <c:pt idx="44">
                  <c:v>1955</c:v>
                </c:pt>
                <c:pt idx="45">
                  <c:v>1956</c:v>
                </c:pt>
                <c:pt idx="46">
                  <c:v>1957</c:v>
                </c:pt>
                <c:pt idx="47">
                  <c:v>1958</c:v>
                </c:pt>
                <c:pt idx="48">
                  <c:v>1959</c:v>
                </c:pt>
                <c:pt idx="49">
                  <c:v>1960</c:v>
                </c:pt>
                <c:pt idx="50">
                  <c:v>1961</c:v>
                </c:pt>
                <c:pt idx="51">
                  <c:v>1962</c:v>
                </c:pt>
                <c:pt idx="52">
                  <c:v>1963</c:v>
                </c:pt>
                <c:pt idx="53">
                  <c:v>1964</c:v>
                </c:pt>
                <c:pt idx="54">
                  <c:v>1965</c:v>
                </c:pt>
                <c:pt idx="55">
                  <c:v>1966</c:v>
                </c:pt>
                <c:pt idx="56">
                  <c:v>1967</c:v>
                </c:pt>
                <c:pt idx="57">
                  <c:v>1968</c:v>
                </c:pt>
                <c:pt idx="58">
                  <c:v>1969</c:v>
                </c:pt>
                <c:pt idx="59">
                  <c:v>1970</c:v>
                </c:pt>
                <c:pt idx="60">
                  <c:v>1971</c:v>
                </c:pt>
                <c:pt idx="61">
                  <c:v>1972</c:v>
                </c:pt>
                <c:pt idx="62">
                  <c:v>1973</c:v>
                </c:pt>
                <c:pt idx="63">
                  <c:v>1974</c:v>
                </c:pt>
                <c:pt idx="64">
                  <c:v>1975</c:v>
                </c:pt>
                <c:pt idx="65">
                  <c:v>1976</c:v>
                </c:pt>
                <c:pt idx="66">
                  <c:v>1977</c:v>
                </c:pt>
                <c:pt idx="67">
                  <c:v>1978</c:v>
                </c:pt>
                <c:pt idx="68">
                  <c:v>1979</c:v>
                </c:pt>
                <c:pt idx="69">
                  <c:v>1980</c:v>
                </c:pt>
                <c:pt idx="70">
                  <c:v>1981</c:v>
                </c:pt>
                <c:pt idx="71">
                  <c:v>1982</c:v>
                </c:pt>
                <c:pt idx="72">
                  <c:v>1983</c:v>
                </c:pt>
                <c:pt idx="73">
                  <c:v>1984</c:v>
                </c:pt>
                <c:pt idx="74">
                  <c:v>1985</c:v>
                </c:pt>
                <c:pt idx="75">
                  <c:v>1986</c:v>
                </c:pt>
                <c:pt idx="76">
                  <c:v>1987</c:v>
                </c:pt>
                <c:pt idx="77">
                  <c:v>1988</c:v>
                </c:pt>
                <c:pt idx="78">
                  <c:v>1989</c:v>
                </c:pt>
                <c:pt idx="79">
                  <c:v>1990</c:v>
                </c:pt>
                <c:pt idx="80">
                  <c:v>1991</c:v>
                </c:pt>
                <c:pt idx="81">
                  <c:v>1992</c:v>
                </c:pt>
                <c:pt idx="82">
                  <c:v>1993</c:v>
                </c:pt>
                <c:pt idx="83">
                  <c:v>1994</c:v>
                </c:pt>
                <c:pt idx="84">
                  <c:v>1995</c:v>
                </c:pt>
                <c:pt idx="85">
                  <c:v>1996</c:v>
                </c:pt>
                <c:pt idx="86">
                  <c:v>1997</c:v>
                </c:pt>
                <c:pt idx="87">
                  <c:v>1998</c:v>
                </c:pt>
                <c:pt idx="88">
                  <c:v>1999</c:v>
                </c:pt>
                <c:pt idx="89">
                  <c:v>2000</c:v>
                </c:pt>
                <c:pt idx="90">
                  <c:v>2001</c:v>
                </c:pt>
                <c:pt idx="91">
                  <c:v>2002</c:v>
                </c:pt>
                <c:pt idx="92">
                  <c:v>2003</c:v>
                </c:pt>
                <c:pt idx="93">
                  <c:v>2004</c:v>
                </c:pt>
                <c:pt idx="94">
                  <c:v>2005</c:v>
                </c:pt>
                <c:pt idx="95">
                  <c:v>2006</c:v>
                </c:pt>
                <c:pt idx="96">
                  <c:v>2007</c:v>
                </c:pt>
                <c:pt idx="97">
                  <c:v>2008</c:v>
                </c:pt>
                <c:pt idx="98">
                  <c:v>2009</c:v>
                </c:pt>
                <c:pt idx="99">
                  <c:v>2010</c:v>
                </c:pt>
                <c:pt idx="100">
                  <c:v>2011</c:v>
                </c:pt>
                <c:pt idx="101">
                  <c:v>2012</c:v>
                </c:pt>
                <c:pt idx="102">
                  <c:v>2013</c:v>
                </c:pt>
                <c:pt idx="103">
                  <c:v>2014</c:v>
                </c:pt>
                <c:pt idx="104">
                  <c:v>2015</c:v>
                </c:pt>
                <c:pt idx="105">
                  <c:v>2016</c:v>
                </c:pt>
                <c:pt idx="106">
                  <c:v>2017</c:v>
                </c:pt>
                <c:pt idx="107">
                  <c:v>2018</c:v>
                </c:pt>
                <c:pt idx="108">
                  <c:v>2019</c:v>
                </c:pt>
                <c:pt idx="109">
                  <c:v>2020</c:v>
                </c:pt>
                <c:pt idx="110">
                  <c:v>2021</c:v>
                </c:pt>
              </c:numCache>
            </c:numRef>
          </c:cat>
          <c:val>
            <c:numRef>
              <c:f>TG!$BK$45:$BK$155</c:f>
              <c:numCache>
                <c:formatCode>0.0%</c:formatCode>
                <c:ptCount val="111"/>
                <c:pt idx="0">
                  <c:v>-1.0930442353813796E-2</c:v>
                </c:pt>
                <c:pt idx="1">
                  <c:v>7.8589668612443875E-2</c:v>
                </c:pt>
                <c:pt idx="2">
                  <c:v>-1.8092341610810969E-2</c:v>
                </c:pt>
                <c:pt idx="3">
                  <c:v>-0.1079584775086504</c:v>
                </c:pt>
                <c:pt idx="4">
                  <c:v>-2.1162103904672769E-3</c:v>
                </c:pt>
                <c:pt idx="5">
                  <c:v>-2.4042278803944606E-2</c:v>
                </c:pt>
                <c:pt idx="6">
                  <c:v>-9.0289371519293504E-2</c:v>
                </c:pt>
                <c:pt idx="7">
                  <c:v>8.4175765281995885E-2</c:v>
                </c:pt>
                <c:pt idx="8">
                  <c:v>0.14051766682417144</c:v>
                </c:pt>
                <c:pt idx="9">
                  <c:v>4.2716175008619572E-2</c:v>
                </c:pt>
                <c:pt idx="10">
                  <c:v>4.9146942910060831E-2</c:v>
                </c:pt>
                <c:pt idx="11">
                  <c:v>0.14104249479540742</c:v>
                </c:pt>
                <c:pt idx="12">
                  <c:v>0.14106381570240623</c:v>
                </c:pt>
                <c:pt idx="13">
                  <c:v>9.1375132636360323E-2</c:v>
                </c:pt>
                <c:pt idx="14">
                  <c:v>2.6441526574046526E-2</c:v>
                </c:pt>
                <c:pt idx="15">
                  <c:v>1.8764616248295729E-2</c:v>
                </c:pt>
                <c:pt idx="16">
                  <c:v>8.9893912054098468E-2</c:v>
                </c:pt>
                <c:pt idx="17">
                  <c:v>9.053049971933369E-2</c:v>
                </c:pt>
                <c:pt idx="18">
                  <c:v>3.1549938925619525E-2</c:v>
                </c:pt>
                <c:pt idx="19">
                  <c:v>2.1485231285160333E-2</c:v>
                </c:pt>
                <c:pt idx="20">
                  <c:v>-0.11917159549696454</c:v>
                </c:pt>
                <c:pt idx="21">
                  <c:v>1.8923258727977066E-2</c:v>
                </c:pt>
                <c:pt idx="22">
                  <c:v>4.4522723215583371E-2</c:v>
                </c:pt>
                <c:pt idx="23">
                  <c:v>0.18761948750603485</c:v>
                </c:pt>
                <c:pt idx="24">
                  <c:v>2.0829992746153492E-2</c:v>
                </c:pt>
                <c:pt idx="25">
                  <c:v>-2.2816142135833939E-2</c:v>
                </c:pt>
                <c:pt idx="26">
                  <c:v>0.12317829229593946</c:v>
                </c:pt>
                <c:pt idx="27">
                  <c:v>-1.9300581886102619E-2</c:v>
                </c:pt>
                <c:pt idx="28">
                  <c:v>3.4302919038682544E-2</c:v>
                </c:pt>
                <c:pt idx="29">
                  <c:v>8.749359771397458E-3</c:v>
                </c:pt>
                <c:pt idx="30">
                  <c:v>4.9391404071207123E-2</c:v>
                </c:pt>
                <c:pt idx="31">
                  <c:v>6.9336507536825742E-2</c:v>
                </c:pt>
                <c:pt idx="32">
                  <c:v>4.0689560609845632E-2</c:v>
                </c:pt>
                <c:pt idx="33">
                  <c:v>0.14549849591749031</c:v>
                </c:pt>
                <c:pt idx="34">
                  <c:v>-7.8150609254808323E-2</c:v>
                </c:pt>
                <c:pt idx="35">
                  <c:v>0.15114995576382451</c:v>
                </c:pt>
                <c:pt idx="36">
                  <c:v>0.23010226466279993</c:v>
                </c:pt>
                <c:pt idx="37">
                  <c:v>9.4734742637626157E-2</c:v>
                </c:pt>
                <c:pt idx="38">
                  <c:v>-6.9071160468412107E-2</c:v>
                </c:pt>
                <c:pt idx="39">
                  <c:v>-4.1067803271465975E-2</c:v>
                </c:pt>
                <c:pt idx="40">
                  <c:v>4.8337831036205703E-2</c:v>
                </c:pt>
                <c:pt idx="41">
                  <c:v>2.1702245560939248E-2</c:v>
                </c:pt>
                <c:pt idx="42">
                  <c:v>-9.4039475785989035E-2</c:v>
                </c:pt>
                <c:pt idx="43">
                  <c:v>6.7474655709949927E-2</c:v>
                </c:pt>
                <c:pt idx="44">
                  <c:v>5.2437365189978546E-2</c:v>
                </c:pt>
                <c:pt idx="45">
                  <c:v>0.14439494176636369</c:v>
                </c:pt>
                <c:pt idx="46">
                  <c:v>3.7530931215619789E-2</c:v>
                </c:pt>
                <c:pt idx="47">
                  <c:v>7.2300275354819643E-2</c:v>
                </c:pt>
                <c:pt idx="48">
                  <c:v>-0.1063631465897914</c:v>
                </c:pt>
                <c:pt idx="49">
                  <c:v>3.6063142468296228E-2</c:v>
                </c:pt>
                <c:pt idx="50">
                  <c:v>6.6312220677547273E-2</c:v>
                </c:pt>
                <c:pt idx="51">
                  <c:v>-2.1117959938134256E-2</c:v>
                </c:pt>
                <c:pt idx="52">
                  <c:v>2.3046486897665197E-2</c:v>
                </c:pt>
                <c:pt idx="53">
                  <c:v>0.15781970447760152</c:v>
                </c:pt>
                <c:pt idx="54">
                  <c:v>0.10335927409027179</c:v>
                </c:pt>
                <c:pt idx="55">
                  <c:v>-4.0089104885868809E-2</c:v>
                </c:pt>
                <c:pt idx="56">
                  <c:v>3.1558043885759668E-2</c:v>
                </c:pt>
                <c:pt idx="57">
                  <c:v>5.3387511989206882E-3</c:v>
                </c:pt>
                <c:pt idx="58">
                  <c:v>0.15799107009873214</c:v>
                </c:pt>
                <c:pt idx="59">
                  <c:v>1.2345179423307595E-2</c:v>
                </c:pt>
                <c:pt idx="60">
                  <c:v>5.0278338652113064E-2</c:v>
                </c:pt>
                <c:pt idx="61">
                  <c:v>4.223982378923985E-2</c:v>
                </c:pt>
                <c:pt idx="62">
                  <c:v>6.8114732162471991E-2</c:v>
                </c:pt>
                <c:pt idx="63">
                  <c:v>0.10380399392229211</c:v>
                </c:pt>
                <c:pt idx="64">
                  <c:v>3.9421706715492499E-2</c:v>
                </c:pt>
                <c:pt idx="65">
                  <c:v>-2.4480628860191089E-2</c:v>
                </c:pt>
                <c:pt idx="66">
                  <c:v>-1.5580700365249722E-3</c:v>
                </c:pt>
                <c:pt idx="67">
                  <c:v>-9.2095588513333437E-2</c:v>
                </c:pt>
                <c:pt idx="68">
                  <c:v>4.9226261030816953E-2</c:v>
                </c:pt>
                <c:pt idx="69">
                  <c:v>-1.0260068530650202E-2</c:v>
                </c:pt>
                <c:pt idx="70">
                  <c:v>-4.8043507046329426E-2</c:v>
                </c:pt>
                <c:pt idx="71">
                  <c:v>0.10405991835579131</c:v>
                </c:pt>
                <c:pt idx="72">
                  <c:v>0.12882071669123629</c:v>
                </c:pt>
                <c:pt idx="73">
                  <c:v>-5.6600877760247803E-3</c:v>
                </c:pt>
                <c:pt idx="74">
                  <c:v>-0.13125965737734746</c:v>
                </c:pt>
                <c:pt idx="75">
                  <c:v>-1.0032874126489566E-2</c:v>
                </c:pt>
                <c:pt idx="76">
                  <c:v>1.0168533470170216E-2</c:v>
                </c:pt>
                <c:pt idx="77">
                  <c:v>7.5029839074782556E-2</c:v>
                </c:pt>
                <c:pt idx="78">
                  <c:v>-8.1760709718670221E-2</c:v>
                </c:pt>
                <c:pt idx="79">
                  <c:v>-0.11961629303019028</c:v>
                </c:pt>
                <c:pt idx="80">
                  <c:v>-3.3975622816151296E-2</c:v>
                </c:pt>
                <c:pt idx="81">
                  <c:v>3.924062367435921E-3</c:v>
                </c:pt>
                <c:pt idx="82">
                  <c:v>-9.5706090580931602E-2</c:v>
                </c:pt>
                <c:pt idx="83">
                  <c:v>5.5951995015281808E-2</c:v>
                </c:pt>
                <c:pt idx="84">
                  <c:v>-1.5838579678831843E-2</c:v>
                </c:pt>
                <c:pt idx="85">
                  <c:v>5.918105657795536E-2</c:v>
                </c:pt>
                <c:pt idx="86">
                  <c:v>7.2243382672272149E-2</c:v>
                </c:pt>
                <c:pt idx="87">
                  <c:v>2.0428401119411577E-2</c:v>
                </c:pt>
                <c:pt idx="88">
                  <c:v>-2.7585842884581879E-2</c:v>
                </c:pt>
                <c:pt idx="89">
                  <c:v>2.1334348141357484E-2</c:v>
                </c:pt>
                <c:pt idx="90">
                  <c:v>-3.7051526260373668E-2</c:v>
                </c:pt>
                <c:pt idx="91">
                  <c:v>-7.8492867010698464E-2</c:v>
                </c:pt>
                <c:pt idx="92">
                  <c:v>4.5188492433403171E-2</c:v>
                </c:pt>
                <c:pt idx="93">
                  <c:v>0.12939612938578615</c:v>
                </c:pt>
                <c:pt idx="94">
                  <c:v>9.566757271674442E-2</c:v>
                </c:pt>
                <c:pt idx="95">
                  <c:v>0.10605994945689834</c:v>
                </c:pt>
                <c:pt idx="96">
                  <c:v>5.8773404757781034E-2</c:v>
                </c:pt>
                <c:pt idx="97">
                  <c:v>2.3950184050114398E-3</c:v>
                </c:pt>
                <c:pt idx="98">
                  <c:v>-5.2491134702430275E-2</c:v>
                </c:pt>
                <c:pt idx="99">
                  <c:v>8.2087172470470815E-2</c:v>
                </c:pt>
                <c:pt idx="100">
                  <c:v>6.4089175316684566E-2</c:v>
                </c:pt>
                <c:pt idx="101">
                  <c:v>-2.2781574117194392E-2</c:v>
                </c:pt>
                <c:pt idx="102">
                  <c:v>1.2797526953096661E-2</c:v>
                </c:pt>
                <c:pt idx="103">
                  <c:v>-1.36589367320753E-2</c:v>
                </c:pt>
                <c:pt idx="104">
                  <c:v>3.4767353580543503E-2</c:v>
                </c:pt>
                <c:pt idx="105">
                  <c:v>-1.8999533785238887E-2</c:v>
                </c:pt>
                <c:pt idx="106">
                  <c:v>2.2141903796155438E-2</c:v>
                </c:pt>
                <c:pt idx="107">
                  <c:v>3.3729840352127116E-2</c:v>
                </c:pt>
                <c:pt idx="108">
                  <c:v>-5.0160371768206535E-2</c:v>
                </c:pt>
                <c:pt idx="109">
                  <c:v>-0.10462610987467014</c:v>
                </c:pt>
                <c:pt idx="110">
                  <c:v>0.15081376095872612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F-4792-8BE5-C16BB2F3D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63872"/>
        <c:axId val="83265408"/>
      </c:lineChart>
      <c:catAx>
        <c:axId val="8326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 sz="1000"/>
            </a:pPr>
            <a:endParaRPr lang="es-AR"/>
          </a:p>
        </c:txPr>
        <c:crossAx val="83265408"/>
        <c:crosses val="autoZero"/>
        <c:auto val="1"/>
        <c:lblAlgn val="ctr"/>
        <c:lblOffset val="100"/>
        <c:noMultiLvlLbl val="0"/>
      </c:catAx>
      <c:valAx>
        <c:axId val="83265408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crossAx val="832638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TG!$BJ$6</c:f>
              <c:strCache>
                <c:ptCount val="1"/>
                <c:pt idx="0">
                  <c:v>PBI Total /IPC (1882-2018)</c:v>
                </c:pt>
              </c:strCache>
            </c:strRef>
          </c:tx>
          <c:marker>
            <c:symbol val="none"/>
          </c:marker>
          <c:cat>
            <c:numRef>
              <c:f>TG!$BA$8:$BA$155</c:f>
              <c:numCache>
                <c:formatCode>General</c:formatCode>
                <c:ptCount val="148"/>
                <c:pt idx="0">
                  <c:v>1882</c:v>
                </c:pt>
                <c:pt idx="1">
                  <c:v>1883</c:v>
                </c:pt>
                <c:pt idx="2">
                  <c:v>1884</c:v>
                </c:pt>
                <c:pt idx="3">
                  <c:v>1885</c:v>
                </c:pt>
                <c:pt idx="4">
                  <c:v>1886</c:v>
                </c:pt>
                <c:pt idx="5">
                  <c:v>1887</c:v>
                </c:pt>
                <c:pt idx="6">
                  <c:v>1888</c:v>
                </c:pt>
                <c:pt idx="7">
                  <c:v>1889</c:v>
                </c:pt>
                <c:pt idx="8">
                  <c:v>1890</c:v>
                </c:pt>
                <c:pt idx="9">
                  <c:v>1891</c:v>
                </c:pt>
                <c:pt idx="10">
                  <c:v>1892</c:v>
                </c:pt>
                <c:pt idx="11">
                  <c:v>1893</c:v>
                </c:pt>
                <c:pt idx="12">
                  <c:v>1894</c:v>
                </c:pt>
                <c:pt idx="13">
                  <c:v>1895</c:v>
                </c:pt>
                <c:pt idx="14">
                  <c:v>1896</c:v>
                </c:pt>
                <c:pt idx="15">
                  <c:v>1897</c:v>
                </c:pt>
                <c:pt idx="16">
                  <c:v>1898</c:v>
                </c:pt>
                <c:pt idx="17">
                  <c:v>1899</c:v>
                </c:pt>
                <c:pt idx="18">
                  <c:v>1900</c:v>
                </c:pt>
                <c:pt idx="19">
                  <c:v>1901</c:v>
                </c:pt>
                <c:pt idx="20">
                  <c:v>1902</c:v>
                </c:pt>
                <c:pt idx="21">
                  <c:v>1903</c:v>
                </c:pt>
                <c:pt idx="22">
                  <c:v>1904</c:v>
                </c:pt>
                <c:pt idx="23">
                  <c:v>1905</c:v>
                </c:pt>
                <c:pt idx="24">
                  <c:v>1906</c:v>
                </c:pt>
                <c:pt idx="25">
                  <c:v>1907</c:v>
                </c:pt>
                <c:pt idx="34">
                  <c:v>1908</c:v>
                </c:pt>
                <c:pt idx="35">
                  <c:v>1909</c:v>
                </c:pt>
                <c:pt idx="36">
                  <c:v>1910</c:v>
                </c:pt>
                <c:pt idx="37">
                  <c:v>1911</c:v>
                </c:pt>
                <c:pt idx="38">
                  <c:v>1912</c:v>
                </c:pt>
                <c:pt idx="39">
                  <c:v>1913</c:v>
                </c:pt>
                <c:pt idx="40">
                  <c:v>1914</c:v>
                </c:pt>
                <c:pt idx="41">
                  <c:v>1915</c:v>
                </c:pt>
                <c:pt idx="42">
                  <c:v>1916</c:v>
                </c:pt>
                <c:pt idx="43">
                  <c:v>1917</c:v>
                </c:pt>
                <c:pt idx="44">
                  <c:v>1918</c:v>
                </c:pt>
                <c:pt idx="45">
                  <c:v>1919</c:v>
                </c:pt>
                <c:pt idx="46">
                  <c:v>1920</c:v>
                </c:pt>
                <c:pt idx="47">
                  <c:v>1921</c:v>
                </c:pt>
                <c:pt idx="48">
                  <c:v>1922</c:v>
                </c:pt>
                <c:pt idx="49">
                  <c:v>1923</c:v>
                </c:pt>
                <c:pt idx="50">
                  <c:v>1924</c:v>
                </c:pt>
                <c:pt idx="51">
                  <c:v>1925</c:v>
                </c:pt>
                <c:pt idx="52">
                  <c:v>1926</c:v>
                </c:pt>
                <c:pt idx="53">
                  <c:v>1927</c:v>
                </c:pt>
                <c:pt idx="54">
                  <c:v>1928</c:v>
                </c:pt>
                <c:pt idx="55">
                  <c:v>1929</c:v>
                </c:pt>
                <c:pt idx="56">
                  <c:v>1930</c:v>
                </c:pt>
                <c:pt idx="57">
                  <c:v>1931</c:v>
                </c:pt>
                <c:pt idx="58">
                  <c:v>1932</c:v>
                </c:pt>
                <c:pt idx="59">
                  <c:v>1933</c:v>
                </c:pt>
                <c:pt idx="60">
                  <c:v>1934</c:v>
                </c:pt>
                <c:pt idx="61">
                  <c:v>1935</c:v>
                </c:pt>
                <c:pt idx="62">
                  <c:v>1936</c:v>
                </c:pt>
                <c:pt idx="63">
                  <c:v>1937</c:v>
                </c:pt>
                <c:pt idx="64">
                  <c:v>1938</c:v>
                </c:pt>
                <c:pt idx="65">
                  <c:v>1939</c:v>
                </c:pt>
                <c:pt idx="66">
                  <c:v>1940</c:v>
                </c:pt>
                <c:pt idx="67">
                  <c:v>1941</c:v>
                </c:pt>
                <c:pt idx="68">
                  <c:v>1942</c:v>
                </c:pt>
                <c:pt idx="69">
                  <c:v>1943</c:v>
                </c:pt>
                <c:pt idx="70">
                  <c:v>1944</c:v>
                </c:pt>
                <c:pt idx="71">
                  <c:v>1945</c:v>
                </c:pt>
                <c:pt idx="72">
                  <c:v>1946</c:v>
                </c:pt>
                <c:pt idx="73">
                  <c:v>1947</c:v>
                </c:pt>
                <c:pt idx="74">
                  <c:v>1948</c:v>
                </c:pt>
                <c:pt idx="75">
                  <c:v>1949</c:v>
                </c:pt>
                <c:pt idx="76">
                  <c:v>1950</c:v>
                </c:pt>
                <c:pt idx="77">
                  <c:v>1951</c:v>
                </c:pt>
                <c:pt idx="78">
                  <c:v>1952</c:v>
                </c:pt>
                <c:pt idx="79">
                  <c:v>1953</c:v>
                </c:pt>
                <c:pt idx="80">
                  <c:v>1954</c:v>
                </c:pt>
                <c:pt idx="81">
                  <c:v>1955</c:v>
                </c:pt>
                <c:pt idx="82">
                  <c:v>1956</c:v>
                </c:pt>
                <c:pt idx="83">
                  <c:v>1957</c:v>
                </c:pt>
                <c:pt idx="84">
                  <c:v>1958</c:v>
                </c:pt>
                <c:pt idx="85">
                  <c:v>1959</c:v>
                </c:pt>
                <c:pt idx="86">
                  <c:v>1960</c:v>
                </c:pt>
                <c:pt idx="87">
                  <c:v>1961</c:v>
                </c:pt>
                <c:pt idx="88">
                  <c:v>1962</c:v>
                </c:pt>
                <c:pt idx="89">
                  <c:v>1963</c:v>
                </c:pt>
                <c:pt idx="90">
                  <c:v>1964</c:v>
                </c:pt>
                <c:pt idx="91">
                  <c:v>1965</c:v>
                </c:pt>
                <c:pt idx="92">
                  <c:v>1966</c:v>
                </c:pt>
                <c:pt idx="93">
                  <c:v>1967</c:v>
                </c:pt>
                <c:pt idx="94">
                  <c:v>1968</c:v>
                </c:pt>
                <c:pt idx="95">
                  <c:v>1969</c:v>
                </c:pt>
                <c:pt idx="96">
                  <c:v>1970</c:v>
                </c:pt>
                <c:pt idx="97">
                  <c:v>1971</c:v>
                </c:pt>
                <c:pt idx="98">
                  <c:v>1972</c:v>
                </c:pt>
                <c:pt idx="99">
                  <c:v>1973</c:v>
                </c:pt>
                <c:pt idx="100">
                  <c:v>1974</c:v>
                </c:pt>
                <c:pt idx="101">
                  <c:v>1975</c:v>
                </c:pt>
                <c:pt idx="102">
                  <c:v>1976</c:v>
                </c:pt>
                <c:pt idx="103">
                  <c:v>1977</c:v>
                </c:pt>
                <c:pt idx="104">
                  <c:v>1978</c:v>
                </c:pt>
                <c:pt idx="105">
                  <c:v>1979</c:v>
                </c:pt>
                <c:pt idx="106">
                  <c:v>1980</c:v>
                </c:pt>
                <c:pt idx="107">
                  <c:v>1981</c:v>
                </c:pt>
                <c:pt idx="108">
                  <c:v>1982</c:v>
                </c:pt>
                <c:pt idx="109">
                  <c:v>1983</c:v>
                </c:pt>
                <c:pt idx="110">
                  <c:v>1984</c:v>
                </c:pt>
                <c:pt idx="111">
                  <c:v>1985</c:v>
                </c:pt>
                <c:pt idx="112">
                  <c:v>1986</c:v>
                </c:pt>
                <c:pt idx="113">
                  <c:v>1987</c:v>
                </c:pt>
                <c:pt idx="114">
                  <c:v>1988</c:v>
                </c:pt>
                <c:pt idx="115">
                  <c:v>1989</c:v>
                </c:pt>
                <c:pt idx="116">
                  <c:v>1990</c:v>
                </c:pt>
                <c:pt idx="117">
                  <c:v>1991</c:v>
                </c:pt>
                <c:pt idx="118">
                  <c:v>1992</c:v>
                </c:pt>
                <c:pt idx="119">
                  <c:v>1993</c:v>
                </c:pt>
                <c:pt idx="120">
                  <c:v>1994</c:v>
                </c:pt>
                <c:pt idx="121">
                  <c:v>1995</c:v>
                </c:pt>
                <c:pt idx="122">
                  <c:v>1996</c:v>
                </c:pt>
                <c:pt idx="123">
                  <c:v>1997</c:v>
                </c:pt>
                <c:pt idx="124">
                  <c:v>1998</c:v>
                </c:pt>
                <c:pt idx="125">
                  <c:v>1999</c:v>
                </c:pt>
                <c:pt idx="126">
                  <c:v>2000</c:v>
                </c:pt>
                <c:pt idx="127">
                  <c:v>2001</c:v>
                </c:pt>
                <c:pt idx="128">
                  <c:v>2002</c:v>
                </c:pt>
                <c:pt idx="129">
                  <c:v>2003</c:v>
                </c:pt>
                <c:pt idx="130">
                  <c:v>2004</c:v>
                </c:pt>
                <c:pt idx="131">
                  <c:v>2005</c:v>
                </c:pt>
                <c:pt idx="132">
                  <c:v>2006</c:v>
                </c:pt>
                <c:pt idx="133">
                  <c:v>2007</c:v>
                </c:pt>
                <c:pt idx="134">
                  <c:v>2008</c:v>
                </c:pt>
                <c:pt idx="135">
                  <c:v>2009</c:v>
                </c:pt>
                <c:pt idx="136">
                  <c:v>2010</c:v>
                </c:pt>
                <c:pt idx="137">
                  <c:v>2011</c:v>
                </c:pt>
                <c:pt idx="138">
                  <c:v>2012</c:v>
                </c:pt>
                <c:pt idx="139">
                  <c:v>2013</c:v>
                </c:pt>
                <c:pt idx="140">
                  <c:v>2014</c:v>
                </c:pt>
                <c:pt idx="141">
                  <c:v>2015</c:v>
                </c:pt>
                <c:pt idx="142">
                  <c:v>2016</c:v>
                </c:pt>
                <c:pt idx="143">
                  <c:v>2017</c:v>
                </c:pt>
                <c:pt idx="144">
                  <c:v>2018</c:v>
                </c:pt>
                <c:pt idx="145">
                  <c:v>2019</c:v>
                </c:pt>
                <c:pt idx="146">
                  <c:v>2020</c:v>
                </c:pt>
                <c:pt idx="147">
                  <c:v>2021</c:v>
                </c:pt>
              </c:numCache>
            </c:numRef>
          </c:cat>
          <c:val>
            <c:numRef>
              <c:f>TG!$BJ$8:$BJ$155</c:f>
              <c:numCache>
                <c:formatCode>_ * #,##0_ ;_ * \-#,##0_ ;_ * "-"??_ ;_ @_ </c:formatCode>
                <c:ptCount val="148"/>
                <c:pt idx="0">
                  <c:v>6405.5331239718862</c:v>
                </c:pt>
                <c:pt idx="1">
                  <c:v>7564.1095475866232</c:v>
                </c:pt>
                <c:pt idx="2">
                  <c:v>7978.7593464414294</c:v>
                </c:pt>
                <c:pt idx="3">
                  <c:v>10614.62781304097</c:v>
                </c:pt>
                <c:pt idx="4">
                  <c:v>9468.9747718733215</c:v>
                </c:pt>
                <c:pt idx="5">
                  <c:v>8615.0667731994072</c:v>
                </c:pt>
                <c:pt idx="6">
                  <c:v>9961.6006811409115</c:v>
                </c:pt>
                <c:pt idx="7">
                  <c:v>10699.031945788967</c:v>
                </c:pt>
                <c:pt idx="8">
                  <c:v>10554.684684684684</c:v>
                </c:pt>
                <c:pt idx="9">
                  <c:v>12815.436696005416</c:v>
                </c:pt>
                <c:pt idx="10">
                  <c:v>13141.553133514986</c:v>
                </c:pt>
                <c:pt idx="11">
                  <c:v>13563.470319634704</c:v>
                </c:pt>
                <c:pt idx="12">
                  <c:v>14805.185185185188</c:v>
                </c:pt>
                <c:pt idx="13">
                  <c:v>15077.9821958457</c:v>
                </c:pt>
                <c:pt idx="14">
                  <c:v>16314.5958986731</c:v>
                </c:pt>
                <c:pt idx="15">
                  <c:v>13332.400932400935</c:v>
                </c:pt>
                <c:pt idx="16">
                  <c:v>15292.029470864032</c:v>
                </c:pt>
                <c:pt idx="17">
                  <c:v>18220.131291028451</c:v>
                </c:pt>
                <c:pt idx="18">
                  <c:v>16342.955326460484</c:v>
                </c:pt>
                <c:pt idx="19">
                  <c:v>18283.345349675557</c:v>
                </c:pt>
                <c:pt idx="20">
                  <c:v>17976.588151320484</c:v>
                </c:pt>
                <c:pt idx="21">
                  <c:v>20844.296296296299</c:v>
                </c:pt>
                <c:pt idx="22">
                  <c:v>22746.452084857356</c:v>
                </c:pt>
                <c:pt idx="23">
                  <c:v>26505.710306406691</c:v>
                </c:pt>
                <c:pt idx="24">
                  <c:v>28534.649421375088</c:v>
                </c:pt>
                <c:pt idx="25">
                  <c:v>29377.466666666671</c:v>
                </c:pt>
                <c:pt idx="34">
                  <c:v>30860.026385224279</c:v>
                </c:pt>
                <c:pt idx="35">
                  <c:v>33990.660024906603</c:v>
                </c:pt>
                <c:pt idx="36">
                  <c:v>36837.834549878346</c:v>
                </c:pt>
                <c:pt idx="37">
                  <c:v>36435.180722891571</c:v>
                </c:pt>
                <c:pt idx="38">
                  <c:v>39298.609501738123</c:v>
                </c:pt>
                <c:pt idx="39">
                  <c:v>38587.605633802814</c:v>
                </c:pt>
                <c:pt idx="40">
                  <c:v>34421.74647887324</c:v>
                </c:pt>
                <c:pt idx="41">
                  <c:v>34348.902821316617</c:v>
                </c:pt>
                <c:pt idx="42">
                  <c:v>33523.076923076922</c:v>
                </c:pt>
                <c:pt idx="43">
                  <c:v>30496.299376299376</c:v>
                </c:pt>
                <c:pt idx="44">
                  <c:v>33063.34871456823</c:v>
                </c:pt>
                <c:pt idx="45">
                  <c:v>37709.333333333328</c:v>
                </c:pt>
                <c:pt idx="46">
                  <c:v>39320.131815458364</c:v>
                </c:pt>
                <c:pt idx="47">
                  <c:v>41252.596089008766</c:v>
                </c:pt>
                <c:pt idx="48">
                  <c:v>47070.965158189829</c:v>
                </c:pt>
                <c:pt idx="49">
                  <c:v>53710.975112199099</c:v>
                </c:pt>
                <c:pt idx="50">
                  <c:v>58618.822587104536</c:v>
                </c:pt>
                <c:pt idx="51">
                  <c:v>60168.793742280774</c:v>
                </c:pt>
                <c:pt idx="52">
                  <c:v>61297.838066977536</c:v>
                </c:pt>
                <c:pt idx="53">
                  <c:v>66808.140531276789</c:v>
                </c:pt>
                <c:pt idx="54">
                  <c:v>72856.31487889275</c:v>
                </c:pt>
                <c:pt idx="55">
                  <c:v>75154.927163667526</c:v>
                </c:pt>
                <c:pt idx="56">
                  <c:v>76769.648155998308</c:v>
                </c:pt>
                <c:pt idx="57">
                  <c:v>67620.886699507391</c:v>
                </c:pt>
                <c:pt idx="58">
                  <c:v>68900.494233937396</c:v>
                </c:pt>
                <c:pt idx="59">
                  <c:v>71968.131868131881</c:v>
                </c:pt>
                <c:pt idx="60">
                  <c:v>85470.755885997525</c:v>
                </c:pt>
                <c:pt idx="61">
                  <c:v>87251.111111111109</c:v>
                </c:pt>
                <c:pt idx="62">
                  <c:v>85260.377358490558</c:v>
                </c:pt>
                <c:pt idx="63">
                  <c:v>95762.605042016803</c:v>
                </c:pt>
                <c:pt idx="64">
                  <c:v>93914.331041776852</c:v>
                </c:pt>
                <c:pt idx="65">
                  <c:v>97135.866736074953</c:v>
                </c:pt>
                <c:pt idx="66">
                  <c:v>97985.743380855391</c:v>
                </c:pt>
                <c:pt idx="67">
                  <c:v>102825.39682539683</c:v>
                </c:pt>
                <c:pt idx="68">
                  <c:v>109954.95072735805</c:v>
                </c:pt>
                <c:pt idx="69">
                  <c:v>114428.96935933149</c:v>
                </c:pt>
                <c:pt idx="70">
                  <c:v>131078.21229050279</c:v>
                </c:pt>
                <c:pt idx="71">
                  <c:v>120834.3701399689</c:v>
                </c:pt>
                <c:pt idx="72">
                  <c:v>139098.47984137479</c:v>
                </c:pt>
                <c:pt idx="73">
                  <c:v>171105.35506402794</c:v>
                </c:pt>
                <c:pt idx="74">
                  <c:v>187314.97683993826</c:v>
                </c:pt>
                <c:pt idx="75">
                  <c:v>174376.91401648999</c:v>
                </c:pt>
                <c:pt idx="76">
                  <c:v>167215.63721657544</c:v>
                </c:pt>
                <c:pt idx="77">
                  <c:v>175298.47843496173</c:v>
                </c:pt>
                <c:pt idx="78">
                  <c:v>179102.84906041628</c:v>
                </c:pt>
                <c:pt idx="79">
                  <c:v>162260.11102299762</c:v>
                </c:pt>
                <c:pt idx="80">
                  <c:v>173208.55614973264</c:v>
                </c:pt>
                <c:pt idx="81">
                  <c:v>182291.15646258506</c:v>
                </c:pt>
                <c:pt idx="82">
                  <c:v>208613.07738452312</c:v>
                </c:pt>
                <c:pt idx="83">
                  <c:v>216442.52044252044</c:v>
                </c:pt>
                <c:pt idx="84">
                  <c:v>232091.37426900584</c:v>
                </c:pt>
                <c:pt idx="85">
                  <c:v>207405.40540540544</c:v>
                </c:pt>
                <c:pt idx="86">
                  <c:v>214885.09608923533</c:v>
                </c:pt>
                <c:pt idx="87">
                  <c:v>229134.60400142064</c:v>
                </c:pt>
                <c:pt idx="88">
                  <c:v>224295.74861367838</c:v>
                </c:pt>
                <c:pt idx="89">
                  <c:v>229464.97764530551</c:v>
                </c:pt>
                <c:pt idx="90">
                  <c:v>265679.07260524709</c:v>
                </c:pt>
                <c:pt idx="91">
                  <c:v>293139.46869070205</c:v>
                </c:pt>
                <c:pt idx="92">
                  <c:v>281387.76978417265</c:v>
                </c:pt>
                <c:pt idx="93">
                  <c:v>290267.81737193762</c:v>
                </c:pt>
                <c:pt idx="94">
                  <c:v>291817.48502994014</c:v>
                </c:pt>
                <c:pt idx="95">
                  <c:v>337922.04176334111</c:v>
                </c:pt>
                <c:pt idx="96">
                  <c:v>342093.75</c:v>
                </c:pt>
                <c:pt idx="97">
                  <c:v>359293.65541327128</c:v>
                </c:pt>
                <c:pt idx="98">
                  <c:v>374470.15610651975</c:v>
                </c:pt>
                <c:pt idx="99">
                  <c:v>399977.09049255442</c:v>
                </c:pt>
                <c:pt idx="100">
                  <c:v>441496.30996309966</c:v>
                </c:pt>
                <c:pt idx="101">
                  <c:v>458900.8480104371</c:v>
                </c:pt>
                <c:pt idx="102">
                  <c:v>447666.66666666663</c:v>
                </c:pt>
                <c:pt idx="103">
                  <c:v>446969.17064698227</c:v>
                </c:pt>
                <c:pt idx="104">
                  <c:v>405805.28182893188</c:v>
                </c:pt>
                <c:pt idx="105">
                  <c:v>425781.5585599271</c:v>
                </c:pt>
                <c:pt idx="106">
                  <c:v>421413.01059001521</c:v>
                </c:pt>
                <c:pt idx="107">
                  <c:v>401166.85164631892</c:v>
                </c:pt>
                <c:pt idx="108">
                  <c:v>442912.24147568474</c:v>
                </c:pt>
                <c:pt idx="109">
                  <c:v>499968.51385390438</c:v>
                </c:pt>
                <c:pt idx="110">
                  <c:v>497138.64818024263</c:v>
                </c:pt>
                <c:pt idx="111">
                  <c:v>431884.39955106628</c:v>
                </c:pt>
                <c:pt idx="112">
                  <c:v>427551.35773317592</c:v>
                </c:pt>
                <c:pt idx="113">
                  <c:v>431898.92802450241</c:v>
                </c:pt>
                <c:pt idx="114">
                  <c:v>464304.23509075196</c:v>
                </c:pt>
                <c:pt idx="115">
                  <c:v>426342.39130434778</c:v>
                </c:pt>
                <c:pt idx="116">
                  <c:v>375344.89489489485</c:v>
                </c:pt>
                <c:pt idx="117">
                  <c:v>362592.31831997796</c:v>
                </c:pt>
                <c:pt idx="118">
                  <c:v>364015.15319101873</c:v>
                </c:pt>
                <c:pt idx="119">
                  <c:v>329176.68596688739</c:v>
                </c:pt>
                <c:pt idx="120">
                  <c:v>347594.77825925365</c:v>
                </c:pt>
                <c:pt idx="121">
                  <c:v>342089.37066784856</c:v>
                </c:pt>
                <c:pt idx="122">
                  <c:v>362334.58106805966</c:v>
                </c:pt>
                <c:pt idx="123">
                  <c:v>388510.8568635569</c:v>
                </c:pt>
                <c:pt idx="124">
                  <c:v>396447.5124868119</c:v>
                </c:pt>
                <c:pt idx="125">
                  <c:v>385511.17369536741</c:v>
                </c:pt>
                <c:pt idx="126">
                  <c:v>393735.80328736769</c:v>
                </c:pt>
                <c:pt idx="127">
                  <c:v>379147.29083221644</c:v>
                </c:pt>
                <c:pt idx="128">
                  <c:v>349386.93295545666</c:v>
                </c:pt>
                <c:pt idx="129">
                  <c:v>365175.20173164422</c:v>
                </c:pt>
                <c:pt idx="130">
                  <c:v>412427.45938339265</c:v>
                </c:pt>
                <c:pt idx="131">
                  <c:v>451883.39334433555</c:v>
                </c:pt>
                <c:pt idx="132">
                  <c:v>499810.12320284749</c:v>
                </c:pt>
                <c:pt idx="133">
                  <c:v>529185.66587588482</c:v>
                </c:pt>
                <c:pt idx="134">
                  <c:v>530453.07528532576</c:v>
                </c:pt>
                <c:pt idx="135">
                  <c:v>502608.99145720532</c:v>
                </c:pt>
                <c:pt idx="136">
                  <c:v>543866.74242416234</c:v>
                </c:pt>
                <c:pt idx="137">
                  <c:v>578722.71342829859</c:v>
                </c:pt>
                <c:pt idx="138">
                  <c:v>565538.49903902796</c:v>
                </c:pt>
                <c:pt idx="139">
                  <c:v>572775.9932234938</c:v>
                </c:pt>
                <c:pt idx="140">
                  <c:v>564952.48217040254</c:v>
                </c:pt>
                <c:pt idx="141">
                  <c:v>584594.38487422664</c:v>
                </c:pt>
                <c:pt idx="142">
                  <c:v>573487.3641081478</c:v>
                </c:pt>
                <c:pt idx="143">
                  <c:v>586185.46615254122</c:v>
                </c:pt>
                <c:pt idx="144">
                  <c:v>605957.40834260371</c:v>
                </c:pt>
                <c:pt idx="145">
                  <c:v>575562.3594644398</c:v>
                </c:pt>
                <c:pt idx="146">
                  <c:v>515343.50880338892</c:v>
                </c:pt>
                <c:pt idx="147">
                  <c:v>593064.40155169438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0-487F-9782-3FA547101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50176"/>
        <c:axId val="83251968"/>
      </c:lineChart>
      <c:catAx>
        <c:axId val="8325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83251968"/>
        <c:crosses val="autoZero"/>
        <c:auto val="1"/>
        <c:lblAlgn val="ctr"/>
        <c:lblOffset val="100"/>
        <c:noMultiLvlLbl val="0"/>
      </c:catAx>
      <c:valAx>
        <c:axId val="83251968"/>
        <c:scaling>
          <c:orientation val="minMax"/>
        </c:scaling>
        <c:delete val="0"/>
        <c:axPos val="l"/>
        <c:majorGridlines/>
        <c:numFmt formatCode="_ * #,##0_ ;_ * \-#,##0_ ;_ * &quot;-&quot;??_ ;_ @_ " sourceLinked="1"/>
        <c:majorTickMark val="out"/>
        <c:minorTickMark val="none"/>
        <c:tickLblPos val="nextTo"/>
        <c:crossAx val="83250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Componentes del PBI total en M$2004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074718497319313E-2"/>
          <c:y val="0.10890401337974562"/>
          <c:w val="0.87764592211655024"/>
          <c:h val="0.6659565529428815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TG!$W$6</c:f>
              <c:strCache>
                <c:ptCount val="1"/>
                <c:pt idx="0">
                  <c:v>Masa salarial</c:v>
                </c:pt>
              </c:strCache>
            </c:strRef>
          </c:tx>
          <c:invertIfNegative val="0"/>
          <c:cat>
            <c:numRef>
              <c:f>TG!$U$8:$U$33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TG!$W$8:$W$33</c:f>
              <c:numCache>
                <c:formatCode>_ * #,##0_ ;_ * \-#,##0_ ;_ * "-"??_ ;_ @_ </c:formatCode>
                <c:ptCount val="26"/>
                <c:pt idx="0">
                  <c:v>202520.73326572581</c:v>
                </c:pt>
                <c:pt idx="1">
                  <c:v>190990.19211991859</c:v>
                </c:pt>
                <c:pt idx="2">
                  <c:v>183495.17730401931</c:v>
                </c:pt>
                <c:pt idx="3">
                  <c:v>176952.34254878401</c:v>
                </c:pt>
                <c:pt idx="4">
                  <c:v>182515.63900181276</c:v>
                </c:pt>
                <c:pt idx="5">
                  <c:v>187733.153716195</c:v>
                </c:pt>
                <c:pt idx="6">
                  <c:v>185656.57987594497</c:v>
                </c:pt>
                <c:pt idx="7">
                  <c:v>184542.18395753426</c:v>
                </c:pt>
                <c:pt idx="8">
                  <c:v>175012.48486558674</c:v>
                </c:pt>
                <c:pt idx="9">
                  <c:v>138972.22965356338</c:v>
                </c:pt>
                <c:pt idx="10">
                  <c:v>144548.99504024751</c:v>
                </c:pt>
                <c:pt idx="11">
                  <c:v>177511.80716566567</c:v>
                </c:pt>
                <c:pt idx="12">
                  <c:v>198863.07523602271</c:v>
                </c:pt>
                <c:pt idx="13">
                  <c:v>226670.04805873468</c:v>
                </c:pt>
                <c:pt idx="14">
                  <c:v>248682.66685707218</c:v>
                </c:pt>
                <c:pt idx="15">
                  <c:v>254140.79727559423</c:v>
                </c:pt>
                <c:pt idx="16">
                  <c:v>276266.98316861392</c:v>
                </c:pt>
                <c:pt idx="17">
                  <c:v>287943.26262746681</c:v>
                </c:pt>
                <c:pt idx="18">
                  <c:v>313708.80072477029</c:v>
                </c:pt>
                <c:pt idx="19">
                  <c:v>326306.06334299425</c:v>
                </c:pt>
                <c:pt idx="20">
                  <c:v>338587.57427688618</c:v>
                </c:pt>
                <c:pt idx="21">
                  <c:v>314844.42349522829</c:v>
                </c:pt>
                <c:pt idx="22">
                  <c:v>333486.64319735015</c:v>
                </c:pt>
                <c:pt idx="23">
                  <c:v>319435.96453998156</c:v>
                </c:pt>
                <c:pt idx="24">
                  <c:v>332503.16273637983</c:v>
                </c:pt>
                <c:pt idx="25">
                  <c:v>316745.40527242678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1-42FF-9F51-8DD0D76303BB}"/>
            </c:ext>
          </c:extLst>
        </c:ser>
        <c:ser>
          <c:idx val="3"/>
          <c:order val="1"/>
          <c:tx>
            <c:strRef>
              <c:f>TG!$Z$6</c:f>
              <c:strCache>
                <c:ptCount val="1"/>
                <c:pt idx="0">
                  <c:v>Ganancia</c:v>
                </c:pt>
              </c:strCache>
            </c:strRef>
          </c:tx>
          <c:invertIfNegative val="0"/>
          <c:cat>
            <c:numRef>
              <c:f>TG!$U$8:$U$33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TG!$Z$8:$Z$33</c:f>
              <c:numCache>
                <c:formatCode>_ * #,##0_ ;_ * \-#,##0_ ;_ * "-"??_ ;_ @_ </c:formatCode>
                <c:ptCount val="26"/>
                <c:pt idx="0">
                  <c:v>87482.202291766909</c:v>
                </c:pt>
                <c:pt idx="1">
                  <c:v>117596.28991780462</c:v>
                </c:pt>
                <c:pt idx="2">
                  <c:v>117915.2831206952</c:v>
                </c:pt>
                <c:pt idx="3">
                  <c:v>144466.93543914636</c:v>
                </c:pt>
                <c:pt idx="4">
                  <c:v>164966.4973763712</c:v>
                </c:pt>
                <c:pt idx="5">
                  <c:v>167019.87324714111</c:v>
                </c:pt>
                <c:pt idx="6">
                  <c:v>156983.73305889976</c:v>
                </c:pt>
                <c:pt idx="7">
                  <c:v>166792.42927599512</c:v>
                </c:pt>
                <c:pt idx="8">
                  <c:v>161560.87753591899</c:v>
                </c:pt>
                <c:pt idx="9">
                  <c:v>154557.71467634969</c:v>
                </c:pt>
                <c:pt idx="10">
                  <c:v>167338.50996115911</c:v>
                </c:pt>
                <c:pt idx="11">
                  <c:v>178162.28093078893</c:v>
                </c:pt>
                <c:pt idx="12">
                  <c:v>193457.56117358708</c:v>
                </c:pt>
                <c:pt idx="13">
                  <c:v>210496.91469521992</c:v>
                </c:pt>
                <c:pt idx="14">
                  <c:v>219124.54177230137</c:v>
                </c:pt>
                <c:pt idx="15">
                  <c:v>217982.06051125971</c:v>
                </c:pt>
                <c:pt idx="16">
                  <c:v>165391.15299396124</c:v>
                </c:pt>
                <c:pt idx="17">
                  <c:v>197318.53097416612</c:v>
                </c:pt>
                <c:pt idx="18">
                  <c:v>206500.59542975802</c:v>
                </c:pt>
                <c:pt idx="19">
                  <c:v>180623.31800379828</c:v>
                </c:pt>
                <c:pt idx="20">
                  <c:v>172111.51353881712</c:v>
                </c:pt>
                <c:pt idx="21">
                  <c:v>184242.66102755684</c:v>
                </c:pt>
                <c:pt idx="22">
                  <c:v>184407.35199133205</c:v>
                </c:pt>
                <c:pt idx="23">
                  <c:v>187666.02855108434</c:v>
                </c:pt>
                <c:pt idx="24">
                  <c:v>188268.12269980717</c:v>
                </c:pt>
                <c:pt idx="25">
                  <c:v>217591.95220329842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1-42FF-9F51-8DD0D76303BB}"/>
            </c:ext>
          </c:extLst>
        </c:ser>
        <c:ser>
          <c:idx val="2"/>
          <c:order val="2"/>
          <c:tx>
            <c:strRef>
              <c:f>TG!$Y$6</c:f>
              <c:strCache>
                <c:ptCount val="1"/>
                <c:pt idx="0">
                  <c:v>Consumo construccion </c:v>
                </c:pt>
              </c:strCache>
            </c:strRef>
          </c:tx>
          <c:invertIfNegative val="0"/>
          <c:cat>
            <c:numRef>
              <c:f>TG!$U$8:$U$33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TG!$Y$8:$Y$33</c:f>
              <c:numCache>
                <c:formatCode>_ * #,##0_ ;_ * \-#,##0_ ;_ * "-"??_ ;_ @_ </c:formatCode>
                <c:ptCount val="26"/>
                <c:pt idx="0">
                  <c:v>21780.549407292656</c:v>
                </c:pt>
                <c:pt idx="1">
                  <c:v>21590.672292094219</c:v>
                </c:pt>
                <c:pt idx="2">
                  <c:v>22947.059505307723</c:v>
                </c:pt>
                <c:pt idx="3">
                  <c:v>23018.395296534713</c:v>
                </c:pt>
                <c:pt idx="4">
                  <c:v>23110.212591182924</c:v>
                </c:pt>
                <c:pt idx="5">
                  <c:v>23439.146233217438</c:v>
                </c:pt>
                <c:pt idx="6">
                  <c:v>24343.999782449791</c:v>
                </c:pt>
                <c:pt idx="7">
                  <c:v>24417.408360807105</c:v>
                </c:pt>
                <c:pt idx="8">
                  <c:v>24569.56780417027</c:v>
                </c:pt>
                <c:pt idx="9">
                  <c:v>26667.235637167214</c:v>
                </c:pt>
                <c:pt idx="10">
                  <c:v>26932.213383702969</c:v>
                </c:pt>
                <c:pt idx="11">
                  <c:v>29829.263623606348</c:v>
                </c:pt>
                <c:pt idx="12">
                  <c:v>32744.512012154773</c:v>
                </c:pt>
                <c:pt idx="13">
                  <c:v>35071.558125085219</c:v>
                </c:pt>
                <c:pt idx="14">
                  <c:v>35355.80125188364</c:v>
                </c:pt>
                <c:pt idx="15">
                  <c:v>34673.028780498971</c:v>
                </c:pt>
                <c:pt idx="16">
                  <c:v>35848.740273720912</c:v>
                </c:pt>
                <c:pt idx="17">
                  <c:v>35142.589294500132</c:v>
                </c:pt>
                <c:pt idx="18">
                  <c:v>36528.034722697084</c:v>
                </c:pt>
                <c:pt idx="19">
                  <c:v>36544.308702668837</c:v>
                </c:pt>
                <c:pt idx="20">
                  <c:v>38553.352471326813</c:v>
                </c:pt>
                <c:pt idx="21">
                  <c:v>40051.596056421942</c:v>
                </c:pt>
                <c:pt idx="22">
                  <c:v>40625.082426748151</c:v>
                </c:pt>
                <c:pt idx="23">
                  <c:v>39266.490727203476</c:v>
                </c:pt>
                <c:pt idx="24">
                  <c:v>40108.079526848342</c:v>
                </c:pt>
                <c:pt idx="25">
                  <c:v>43615.141139868814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B1-42FF-9F51-8DD0D76303BB}"/>
            </c:ext>
          </c:extLst>
        </c:ser>
        <c:ser>
          <c:idx val="1"/>
          <c:order val="3"/>
          <c:tx>
            <c:strRef>
              <c:f>TG!$X$6</c:f>
              <c:strCache>
                <c:ptCount val="1"/>
                <c:pt idx="0">
                  <c:v>Consumo maquinaria </c:v>
                </c:pt>
              </c:strCache>
            </c:strRef>
          </c:tx>
          <c:invertIfNegative val="0"/>
          <c:cat>
            <c:numRef>
              <c:f>TG!$U$8:$U$33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TG!$X$8:$X$33</c:f>
              <c:numCache>
                <c:formatCode>_ * #,##0_ ;_ * \-#,##0_ ;_ * "-"??_ ;_ @_ </c:formatCode>
                <c:ptCount val="26"/>
                <c:pt idx="0">
                  <c:v>17393.201002102011</c:v>
                </c:pt>
                <c:pt idx="1">
                  <c:v>17417.623929436231</c:v>
                </c:pt>
                <c:pt idx="2">
                  <c:v>17731.850737826306</c:v>
                </c:pt>
                <c:pt idx="3">
                  <c:v>17896.907783594575</c:v>
                </c:pt>
                <c:pt idx="4">
                  <c:v>17918.507894190017</c:v>
                </c:pt>
                <c:pt idx="5">
                  <c:v>18255.339290258333</c:v>
                </c:pt>
                <c:pt idx="6">
                  <c:v>18526.860978072891</c:v>
                </c:pt>
                <c:pt idx="7">
                  <c:v>17983.781693031226</c:v>
                </c:pt>
                <c:pt idx="8">
                  <c:v>18004.360626540434</c:v>
                </c:pt>
                <c:pt idx="9">
                  <c:v>29189.752988376385</c:v>
                </c:pt>
                <c:pt idx="10">
                  <c:v>26355.483346534656</c:v>
                </c:pt>
                <c:pt idx="11">
                  <c:v>26924.107663331688</c:v>
                </c:pt>
                <c:pt idx="12">
                  <c:v>26818.24492257103</c:v>
                </c:pt>
                <c:pt idx="13">
                  <c:v>27571.602323807703</c:v>
                </c:pt>
                <c:pt idx="14">
                  <c:v>26022.655994627596</c:v>
                </c:pt>
                <c:pt idx="15">
                  <c:v>23657.188717972807</c:v>
                </c:pt>
                <c:pt idx="16">
                  <c:v>25102.115020909208</c:v>
                </c:pt>
                <c:pt idx="17">
                  <c:v>23462.359528029381</c:v>
                </c:pt>
                <c:pt idx="18">
                  <c:v>21985.282551073182</c:v>
                </c:pt>
                <c:pt idx="19">
                  <c:v>22064.808989566569</c:v>
                </c:pt>
                <c:pt idx="20">
                  <c:v>23523.552936463693</c:v>
                </c:pt>
                <c:pt idx="21">
                  <c:v>25813.801591195541</c:v>
                </c:pt>
                <c:pt idx="22">
                  <c:v>26075.307258796278</c:v>
                </c:pt>
                <c:pt idx="23">
                  <c:v>27118.880289878456</c:v>
                </c:pt>
                <c:pt idx="24">
                  <c:v>25306.10118950584</c:v>
                </c:pt>
                <c:pt idx="25">
                  <c:v>28004.909727009664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B1-42FF-9F51-8DD0D7630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658240"/>
        <c:axId val="83659776"/>
      </c:barChart>
      <c:catAx>
        <c:axId val="8365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83659776"/>
        <c:crosses val="autoZero"/>
        <c:auto val="1"/>
        <c:lblAlgn val="ctr"/>
        <c:lblOffset val="100"/>
        <c:noMultiLvlLbl val="0"/>
      </c:catAx>
      <c:valAx>
        <c:axId val="836597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36582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VBP y PBI Total de la Economía M$2004 1993-2017 (Interpolación INDEC 93-09 e INDEC Rev 2016)</a:t>
            </a:r>
          </a:p>
        </c:rich>
      </c:tx>
      <c:layout>
        <c:manualLayout>
          <c:xMode val="edge"/>
          <c:yMode val="edge"/>
          <c:x val="0.17256547609911335"/>
          <c:y val="8.080823505906636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287649716300083"/>
          <c:y val="0.14433050695396221"/>
          <c:w val="0.81545681058873487"/>
          <c:h val="0.62756120746591737"/>
        </c:manualLayout>
      </c:layout>
      <c:lineChart>
        <c:grouping val="standard"/>
        <c:varyColors val="0"/>
        <c:ser>
          <c:idx val="0"/>
          <c:order val="0"/>
          <c:tx>
            <c:strRef>
              <c:f>' Consumo intermedio'!$AH$5</c:f>
              <c:strCache>
                <c:ptCount val="1"/>
                <c:pt idx="0">
                  <c:v>Valor Bruto de la Producción</c:v>
                </c:pt>
              </c:strCache>
            </c:strRef>
          </c:tx>
          <c:spPr>
            <a:ln w="190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numRef>
              <c:f>' Consumo intermedio'!$B$6:$B$34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 Consumo intermedio'!$AH$6:$AH$34</c:f>
              <c:numCache>
                <c:formatCode>General</c:formatCode>
                <c:ptCount val="29"/>
                <c:pt idx="0">
                  <c:v>600497.35361983452</c:v>
                </c:pt>
                <c:pt idx="1">
                  <c:v>630006.45106865908</c:v>
                </c:pt>
                <c:pt idx="2">
                  <c:v>616800.41148809169</c:v>
                </c:pt>
                <c:pt idx="3">
                  <c:v>654412.08667655673</c:v>
                </c:pt>
                <c:pt idx="4">
                  <c:v>704043.14541179908</c:v>
                </c:pt>
                <c:pt idx="5">
                  <c:v>712277.74989781727</c:v>
                </c:pt>
                <c:pt idx="6">
                  <c:v>680931.79707266064</c:v>
                </c:pt>
                <c:pt idx="7">
                  <c:v>693168.16043246014</c:v>
                </c:pt>
                <c:pt idx="8">
                  <c:v>667385.61346109957</c:v>
                </c:pt>
                <c:pt idx="9">
                  <c:v>699824.92661998351</c:v>
                </c:pt>
                <c:pt idx="10">
                  <c:v>735785.09723133582</c:v>
                </c:pt>
                <c:pt idx="11">
                  <c:v>834611.78739119205</c:v>
                </c:pt>
                <c:pt idx="12">
                  <c:v>903368.8328799227</c:v>
                </c:pt>
                <c:pt idx="13">
                  <c:v>996166.15402859333</c:v>
                </c:pt>
                <c:pt idx="14">
                  <c:v>1048174.2651521252</c:v>
                </c:pt>
                <c:pt idx="15">
                  <c:v>1043007.9274514747</c:v>
                </c:pt>
                <c:pt idx="16">
                  <c:v>975751.03603607754</c:v>
                </c:pt>
                <c:pt idx="17">
                  <c:v>1058154.2752198391</c:v>
                </c:pt>
                <c:pt idx="18">
                  <c:v>1125015.9792153523</c:v>
                </c:pt>
                <c:pt idx="19">
                  <c:v>1092250.6293120533</c:v>
                </c:pt>
                <c:pt idx="20">
                  <c:v>1098554.8680942934</c:v>
                </c:pt>
                <c:pt idx="21">
                  <c:v>1082024.9279096057</c:v>
                </c:pt>
                <c:pt idx="22">
                  <c:v>1102536.3008916837</c:v>
                </c:pt>
                <c:pt idx="23">
                  <c:v>1078792.7140132978</c:v>
                </c:pt>
                <c:pt idx="24">
                  <c:v>1090604.6046792448</c:v>
                </c:pt>
                <c:pt idx="25">
                  <c:v>1149066.0971226112</c:v>
                </c:pt>
                <c:pt idx="26">
                  <c:v>1116362.5920140534</c:v>
                </c:pt>
                <c:pt idx="27">
                  <c:v>1028447.7471770894</c:v>
                </c:pt>
                <c:pt idx="28">
                  <c:v>1239121.4123904263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0-432E-B19D-98F2A159DF46}"/>
            </c:ext>
          </c:extLst>
        </c:ser>
        <c:ser>
          <c:idx val="1"/>
          <c:order val="1"/>
          <c:tx>
            <c:strRef>
              <c:f>' Consumo intermedio'!$AI$5</c:f>
              <c:strCache>
                <c:ptCount val="1"/>
                <c:pt idx="0">
                  <c:v>Valos agregado a precios básicos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dash"/>
              <a:miter lim="800000"/>
            </a:ln>
            <a:effectLst/>
          </c:spPr>
          <c:marker>
            <c:symbol val="none"/>
          </c:marker>
          <c:cat>
            <c:numRef>
              <c:f>' Consumo intermedio'!$B$6:$B$34</c:f>
              <c:numCache>
                <c:formatCode>General</c:formatCod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numCache>
            </c:numRef>
          </c:cat>
          <c:val>
            <c:numRef>
              <c:f>' Consumo intermedio'!$AI$6:$AI$34</c:f>
              <c:numCache>
                <c:formatCode>General</c:formatCode>
                <c:ptCount val="29"/>
                <c:pt idx="0">
                  <c:v>329176.7761537052</c:v>
                </c:pt>
                <c:pt idx="1">
                  <c:v>347594.9992247714</c:v>
                </c:pt>
                <c:pt idx="2">
                  <c:v>342089.56352107134</c:v>
                </c:pt>
                <c:pt idx="3">
                  <c:v>362334.7694013518</c:v>
                </c:pt>
                <c:pt idx="4">
                  <c:v>388511.01302621025</c:v>
                </c:pt>
                <c:pt idx="5">
                  <c:v>396447.65559343295</c:v>
                </c:pt>
                <c:pt idx="6">
                  <c:v>385511.3755808592</c:v>
                </c:pt>
                <c:pt idx="7">
                  <c:v>393734.17558708938</c:v>
                </c:pt>
                <c:pt idx="8">
                  <c:v>379145.1887179318</c:v>
                </c:pt>
                <c:pt idx="9">
                  <c:v>349385.13005134056</c:v>
                </c:pt>
                <c:pt idx="10">
                  <c:v>365174.26414637599</c:v>
                </c:pt>
                <c:pt idx="11">
                  <c:v>412427.45938339265</c:v>
                </c:pt>
                <c:pt idx="12">
                  <c:v>451886.4240683323</c:v>
                </c:pt>
                <c:pt idx="13">
                  <c:v>499807.33328632574</c:v>
                </c:pt>
                <c:pt idx="14">
                  <c:v>526155.50117280218</c:v>
                </c:pt>
                <c:pt idx="15">
                  <c:v>527415.65328200907</c:v>
                </c:pt>
                <c:pt idx="16">
                  <c:v>499731.00718141289</c:v>
                </c:pt>
                <c:pt idx="17">
                  <c:v>540752.51255675568</c:v>
                </c:pt>
                <c:pt idx="18">
                  <c:v>575408.8951369432</c:v>
                </c:pt>
                <c:pt idx="19">
                  <c:v>562300.17474468786</c:v>
                </c:pt>
                <c:pt idx="20">
                  <c:v>569496.22638671414</c:v>
                </c:pt>
                <c:pt idx="21">
                  <c:v>561717.51346134231</c:v>
                </c:pt>
                <c:pt idx="22">
                  <c:v>581246.94486423663</c:v>
                </c:pt>
                <c:pt idx="23">
                  <c:v>570203.52389772166</c:v>
                </c:pt>
                <c:pt idx="24">
                  <c:v>578556.43357138184</c:v>
                </c:pt>
                <c:pt idx="25">
                  <c:v>599189.54396805854</c:v>
                </c:pt>
                <c:pt idx="26">
                  <c:v>574490.63014762814</c:v>
                </c:pt>
                <c:pt idx="27">
                  <c:v>526799.94042418117</c:v>
                </c:pt>
                <c:pt idx="28">
                  <c:v>623454.78037695086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90-432E-B19D-98F2A159D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37088"/>
        <c:axId val="82138624"/>
      </c:lineChart>
      <c:catAx>
        <c:axId val="8213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82138624"/>
        <c:crosses val="autoZero"/>
        <c:auto val="1"/>
        <c:lblAlgn val="ctr"/>
        <c:lblOffset val="100"/>
        <c:noMultiLvlLbl val="0"/>
      </c:catAx>
      <c:valAx>
        <c:axId val="8213862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82137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STOCK NETO Maquinaria (1919-2015) (MIll $1993)</a:t>
            </a:r>
          </a:p>
        </c:rich>
      </c:tx>
      <c:layout>
        <c:manualLayout>
          <c:xMode val="edge"/>
          <c:yMode val="edge"/>
          <c:x val="0.1551466392787858"/>
          <c:y val="3.7037162807479256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Neto Maquinaria INDEC Rev'!$F$2</c:f>
              <c:strCache>
                <c:ptCount val="1"/>
                <c:pt idx="0">
                  <c:v>STOCK NETO Maquinaria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'Stock Neto Maquinaria INDEC Rev'!$C$25:$C$123</c:f>
              <c:numCache>
                <c:formatCode>General</c:formatCode>
                <c:ptCount val="99"/>
                <c:pt idx="0">
                  <c:v>1919</c:v>
                </c:pt>
                <c:pt idx="1">
                  <c:v>1920</c:v>
                </c:pt>
                <c:pt idx="2">
                  <c:v>1921</c:v>
                </c:pt>
                <c:pt idx="3">
                  <c:v>1922</c:v>
                </c:pt>
                <c:pt idx="4">
                  <c:v>1923</c:v>
                </c:pt>
                <c:pt idx="5">
                  <c:v>1924</c:v>
                </c:pt>
                <c:pt idx="6">
                  <c:v>1925</c:v>
                </c:pt>
                <c:pt idx="7">
                  <c:v>1926</c:v>
                </c:pt>
                <c:pt idx="8">
                  <c:v>1927</c:v>
                </c:pt>
                <c:pt idx="9">
                  <c:v>1928</c:v>
                </c:pt>
                <c:pt idx="10">
                  <c:v>1929</c:v>
                </c:pt>
                <c:pt idx="11">
                  <c:v>1930</c:v>
                </c:pt>
                <c:pt idx="12">
                  <c:v>1931</c:v>
                </c:pt>
                <c:pt idx="13">
                  <c:v>1932</c:v>
                </c:pt>
                <c:pt idx="14">
                  <c:v>1933</c:v>
                </c:pt>
                <c:pt idx="15">
                  <c:v>1934</c:v>
                </c:pt>
                <c:pt idx="16">
                  <c:v>1935</c:v>
                </c:pt>
                <c:pt idx="17">
                  <c:v>1936</c:v>
                </c:pt>
                <c:pt idx="18">
                  <c:v>1937</c:v>
                </c:pt>
                <c:pt idx="19">
                  <c:v>1938</c:v>
                </c:pt>
                <c:pt idx="20">
                  <c:v>1939</c:v>
                </c:pt>
                <c:pt idx="21">
                  <c:v>1940</c:v>
                </c:pt>
                <c:pt idx="22">
                  <c:v>1941</c:v>
                </c:pt>
                <c:pt idx="23">
                  <c:v>1942</c:v>
                </c:pt>
                <c:pt idx="24">
                  <c:v>1943</c:v>
                </c:pt>
                <c:pt idx="25">
                  <c:v>1944</c:v>
                </c:pt>
                <c:pt idx="26">
                  <c:v>1945</c:v>
                </c:pt>
                <c:pt idx="27">
                  <c:v>1946</c:v>
                </c:pt>
                <c:pt idx="28">
                  <c:v>1947</c:v>
                </c:pt>
                <c:pt idx="29">
                  <c:v>1948</c:v>
                </c:pt>
                <c:pt idx="30">
                  <c:v>1949</c:v>
                </c:pt>
                <c:pt idx="31">
                  <c:v>1950</c:v>
                </c:pt>
                <c:pt idx="32">
                  <c:v>1951</c:v>
                </c:pt>
                <c:pt idx="33">
                  <c:v>1952</c:v>
                </c:pt>
                <c:pt idx="34">
                  <c:v>1953</c:v>
                </c:pt>
                <c:pt idx="35">
                  <c:v>1954</c:v>
                </c:pt>
                <c:pt idx="36">
                  <c:v>1955</c:v>
                </c:pt>
                <c:pt idx="37">
                  <c:v>1956</c:v>
                </c:pt>
                <c:pt idx="38">
                  <c:v>1957</c:v>
                </c:pt>
                <c:pt idx="39">
                  <c:v>1958</c:v>
                </c:pt>
                <c:pt idx="40">
                  <c:v>1959</c:v>
                </c:pt>
                <c:pt idx="41">
                  <c:v>1960</c:v>
                </c:pt>
                <c:pt idx="42">
                  <c:v>1961</c:v>
                </c:pt>
                <c:pt idx="43">
                  <c:v>1962</c:v>
                </c:pt>
                <c:pt idx="44">
                  <c:v>1963</c:v>
                </c:pt>
                <c:pt idx="45">
                  <c:v>1964</c:v>
                </c:pt>
                <c:pt idx="46">
                  <c:v>1965</c:v>
                </c:pt>
                <c:pt idx="47">
                  <c:v>1966</c:v>
                </c:pt>
                <c:pt idx="48">
                  <c:v>1967</c:v>
                </c:pt>
                <c:pt idx="49">
                  <c:v>1968</c:v>
                </c:pt>
                <c:pt idx="50">
                  <c:v>1969</c:v>
                </c:pt>
                <c:pt idx="51">
                  <c:v>1970</c:v>
                </c:pt>
                <c:pt idx="52">
                  <c:v>1971</c:v>
                </c:pt>
                <c:pt idx="53">
                  <c:v>1972</c:v>
                </c:pt>
                <c:pt idx="54">
                  <c:v>1973</c:v>
                </c:pt>
                <c:pt idx="55">
                  <c:v>1974</c:v>
                </c:pt>
                <c:pt idx="56">
                  <c:v>1975</c:v>
                </c:pt>
                <c:pt idx="57">
                  <c:v>1976</c:v>
                </c:pt>
                <c:pt idx="58">
                  <c:v>1977</c:v>
                </c:pt>
                <c:pt idx="59">
                  <c:v>1978</c:v>
                </c:pt>
                <c:pt idx="60">
                  <c:v>1979</c:v>
                </c:pt>
                <c:pt idx="61">
                  <c:v>1980</c:v>
                </c:pt>
                <c:pt idx="62">
                  <c:v>1981</c:v>
                </c:pt>
                <c:pt idx="63">
                  <c:v>1982</c:v>
                </c:pt>
                <c:pt idx="64">
                  <c:v>1983</c:v>
                </c:pt>
                <c:pt idx="65">
                  <c:v>1984</c:v>
                </c:pt>
                <c:pt idx="66">
                  <c:v>1985</c:v>
                </c:pt>
                <c:pt idx="67">
                  <c:v>1986</c:v>
                </c:pt>
                <c:pt idx="68">
                  <c:v>1987</c:v>
                </c:pt>
                <c:pt idx="69">
                  <c:v>1988</c:v>
                </c:pt>
                <c:pt idx="70">
                  <c:v>1989</c:v>
                </c:pt>
                <c:pt idx="71">
                  <c:v>1990</c:v>
                </c:pt>
                <c:pt idx="72">
                  <c:v>1991</c:v>
                </c:pt>
                <c:pt idx="73">
                  <c:v>1992</c:v>
                </c:pt>
                <c:pt idx="74">
                  <c:v>1993</c:v>
                </c:pt>
                <c:pt idx="75">
                  <c:v>1994</c:v>
                </c:pt>
                <c:pt idx="76">
                  <c:v>1995</c:v>
                </c:pt>
                <c:pt idx="77">
                  <c:v>1996</c:v>
                </c:pt>
                <c:pt idx="78">
                  <c:v>1997</c:v>
                </c:pt>
                <c:pt idx="79">
                  <c:v>1998</c:v>
                </c:pt>
                <c:pt idx="80">
                  <c:v>1999</c:v>
                </c:pt>
                <c:pt idx="81">
                  <c:v>2000</c:v>
                </c:pt>
                <c:pt idx="82">
                  <c:v>2001</c:v>
                </c:pt>
                <c:pt idx="83">
                  <c:v>2002</c:v>
                </c:pt>
                <c:pt idx="84">
                  <c:v>2003</c:v>
                </c:pt>
                <c:pt idx="85">
                  <c:v>2004</c:v>
                </c:pt>
                <c:pt idx="86">
                  <c:v>2005</c:v>
                </c:pt>
                <c:pt idx="87">
                  <c:v>2006</c:v>
                </c:pt>
                <c:pt idx="88">
                  <c:v>2007</c:v>
                </c:pt>
                <c:pt idx="89">
                  <c:v>2008</c:v>
                </c:pt>
                <c:pt idx="90">
                  <c:v>2009</c:v>
                </c:pt>
                <c:pt idx="91">
                  <c:v>2010</c:v>
                </c:pt>
                <c:pt idx="92">
                  <c:v>2011</c:v>
                </c:pt>
                <c:pt idx="93">
                  <c:v>2012</c:v>
                </c:pt>
                <c:pt idx="94">
                  <c:v>2013</c:v>
                </c:pt>
                <c:pt idx="95">
                  <c:v>2014</c:v>
                </c:pt>
                <c:pt idx="96">
                  <c:v>2015</c:v>
                </c:pt>
                <c:pt idx="97">
                  <c:v>2016</c:v>
                </c:pt>
                <c:pt idx="98">
                  <c:v>2017</c:v>
                </c:pt>
              </c:numCache>
            </c:numRef>
          </c:cat>
          <c:val>
            <c:numRef>
              <c:f>'Stock Neto Maquinaria INDEC Rev'!$F$25:$F$123</c:f>
              <c:numCache>
                <c:formatCode>#,##0</c:formatCode>
                <c:ptCount val="99"/>
                <c:pt idx="0">
                  <c:v>6269.6500000000005</c:v>
                </c:pt>
                <c:pt idx="1">
                  <c:v>6587.7999999999984</c:v>
                </c:pt>
                <c:pt idx="2">
                  <c:v>6956.05</c:v>
                </c:pt>
                <c:pt idx="3">
                  <c:v>7196.4499999999989</c:v>
                </c:pt>
                <c:pt idx="4">
                  <c:v>7788.45</c:v>
                </c:pt>
                <c:pt idx="5">
                  <c:v>8645.25</c:v>
                </c:pt>
                <c:pt idx="6">
                  <c:v>9633.4500000000007</c:v>
                </c:pt>
                <c:pt idx="7">
                  <c:v>10705.199999999999</c:v>
                </c:pt>
                <c:pt idx="8">
                  <c:v>11588.8</c:v>
                </c:pt>
                <c:pt idx="9">
                  <c:v>12765.599999999999</c:v>
                </c:pt>
                <c:pt idx="10">
                  <c:v>14065.799999999997</c:v>
                </c:pt>
                <c:pt idx="11">
                  <c:v>14703.300000000001</c:v>
                </c:pt>
                <c:pt idx="12">
                  <c:v>14688.65</c:v>
                </c:pt>
                <c:pt idx="13">
                  <c:v>14342.449999999999</c:v>
                </c:pt>
                <c:pt idx="14">
                  <c:v>14078.7</c:v>
                </c:pt>
                <c:pt idx="15">
                  <c:v>14021.599999999999</c:v>
                </c:pt>
                <c:pt idx="16">
                  <c:v>14230.750000000004</c:v>
                </c:pt>
                <c:pt idx="17">
                  <c:v>14503.699999999999</c:v>
                </c:pt>
                <c:pt idx="18">
                  <c:v>15251.55</c:v>
                </c:pt>
                <c:pt idx="19">
                  <c:v>16098.799999999997</c:v>
                </c:pt>
                <c:pt idx="20">
                  <c:v>16414.699999999997</c:v>
                </c:pt>
                <c:pt idx="21">
                  <c:v>16518.199999999997</c:v>
                </c:pt>
                <c:pt idx="22">
                  <c:v>16502.150000000001</c:v>
                </c:pt>
                <c:pt idx="23">
                  <c:v>16183.949999999997</c:v>
                </c:pt>
                <c:pt idx="24">
                  <c:v>15798.9</c:v>
                </c:pt>
                <c:pt idx="25">
                  <c:v>15438.55</c:v>
                </c:pt>
                <c:pt idx="26">
                  <c:v>15116.549999999996</c:v>
                </c:pt>
                <c:pt idx="27">
                  <c:v>15316.15</c:v>
                </c:pt>
                <c:pt idx="28">
                  <c:v>17616.849999999999</c:v>
                </c:pt>
                <c:pt idx="29">
                  <c:v>19758.7</c:v>
                </c:pt>
                <c:pt idx="30">
                  <c:v>20576.899999999998</c:v>
                </c:pt>
                <c:pt idx="31">
                  <c:v>20776.5</c:v>
                </c:pt>
                <c:pt idx="32">
                  <c:v>21997.949999999997</c:v>
                </c:pt>
                <c:pt idx="33">
                  <c:v>22752.599999999995</c:v>
                </c:pt>
                <c:pt idx="34">
                  <c:v>23284.649999999998</c:v>
                </c:pt>
                <c:pt idx="35">
                  <c:v>23618.899999999998</c:v>
                </c:pt>
                <c:pt idx="36">
                  <c:v>24686.549999999996</c:v>
                </c:pt>
                <c:pt idx="37">
                  <c:v>26042.25</c:v>
                </c:pt>
                <c:pt idx="38">
                  <c:v>27621.4</c:v>
                </c:pt>
                <c:pt idx="39">
                  <c:v>29201.8</c:v>
                </c:pt>
                <c:pt idx="40">
                  <c:v>30028.849999999995</c:v>
                </c:pt>
                <c:pt idx="41">
                  <c:v>33503.800000000003</c:v>
                </c:pt>
                <c:pt idx="42">
                  <c:v>38261.899999999994</c:v>
                </c:pt>
                <c:pt idx="43">
                  <c:v>42103.95</c:v>
                </c:pt>
                <c:pt idx="44">
                  <c:v>44269.2</c:v>
                </c:pt>
                <c:pt idx="45">
                  <c:v>46953.1</c:v>
                </c:pt>
                <c:pt idx="46">
                  <c:v>49808.2</c:v>
                </c:pt>
                <c:pt idx="47">
                  <c:v>52566.6</c:v>
                </c:pt>
                <c:pt idx="48">
                  <c:v>55716.549999999996</c:v>
                </c:pt>
                <c:pt idx="49">
                  <c:v>60110.549999999996</c:v>
                </c:pt>
                <c:pt idx="50">
                  <c:v>63244.649999999994</c:v>
                </c:pt>
                <c:pt idx="51">
                  <c:v>66857.149999999994</c:v>
                </c:pt>
                <c:pt idx="52">
                  <c:v>70649.5</c:v>
                </c:pt>
                <c:pt idx="53">
                  <c:v>74135.650000000009</c:v>
                </c:pt>
                <c:pt idx="54">
                  <c:v>77126.799999999988</c:v>
                </c:pt>
                <c:pt idx="55">
                  <c:v>79722.7</c:v>
                </c:pt>
                <c:pt idx="56">
                  <c:v>81424.899999999994</c:v>
                </c:pt>
                <c:pt idx="57">
                  <c:v>83300.5</c:v>
                </c:pt>
                <c:pt idx="58">
                  <c:v>88437.65</c:v>
                </c:pt>
                <c:pt idx="59">
                  <c:v>90288.4</c:v>
                </c:pt>
                <c:pt idx="60">
                  <c:v>93630.599999999991</c:v>
                </c:pt>
                <c:pt idx="61">
                  <c:v>105810.65</c:v>
                </c:pt>
                <c:pt idx="62">
                  <c:v>113374.04999999999</c:v>
                </c:pt>
                <c:pt idx="63">
                  <c:v>114856.7</c:v>
                </c:pt>
                <c:pt idx="64">
                  <c:v>116576.2</c:v>
                </c:pt>
                <c:pt idx="65">
                  <c:v>119147.90000000001</c:v>
                </c:pt>
                <c:pt idx="66">
                  <c:v>119782.19999999998</c:v>
                </c:pt>
                <c:pt idx="67">
                  <c:v>119943.34999999998</c:v>
                </c:pt>
                <c:pt idx="68">
                  <c:v>121302.1</c:v>
                </c:pt>
                <c:pt idx="69">
                  <c:v>121930.34999999999</c:v>
                </c:pt>
                <c:pt idx="70">
                  <c:v>120527.54999999999</c:v>
                </c:pt>
                <c:pt idx="71">
                  <c:v>117694.5</c:v>
                </c:pt>
                <c:pt idx="72">
                  <c:v>117685.69999999997</c:v>
                </c:pt>
                <c:pt idx="73">
                  <c:v>124173.59999999999</c:v>
                </c:pt>
                <c:pt idx="74">
                  <c:v>130006.6627297512</c:v>
                </c:pt>
                <c:pt idx="75">
                  <c:v>138557.80829855954</c:v>
                </c:pt>
                <c:pt idx="76">
                  <c:v>142666.34814031882</c:v>
                </c:pt>
                <c:pt idx="77">
                  <c:v>148288.4282051624</c:v>
                </c:pt>
                <c:pt idx="78">
                  <c:v>157380.19283368293</c:v>
                </c:pt>
                <c:pt idx="79">
                  <c:v>167336.95150481252</c:v>
                </c:pt>
                <c:pt idx="80">
                  <c:v>172709.86008902016</c:v>
                </c:pt>
                <c:pt idx="81">
                  <c:v>175603.08773359729</c:v>
                </c:pt>
                <c:pt idx="82">
                  <c:v>173943.41584387113</c:v>
                </c:pt>
                <c:pt idx="83">
                  <c:v>166481.68943495647</c:v>
                </c:pt>
                <c:pt idx="84">
                  <c:v>162354.00390614563</c:v>
                </c:pt>
                <c:pt idx="85">
                  <c:v>163507.46720911807</c:v>
                </c:pt>
                <c:pt idx="86">
                  <c:v>168686.40520588728</c:v>
                </c:pt>
                <c:pt idx="87">
                  <c:v>177002.12912904407</c:v>
                </c:pt>
                <c:pt idx="88">
                  <c:v>192410.72240622752</c:v>
                </c:pt>
                <c:pt idx="89">
                  <c:v>210854.44163437298</c:v>
                </c:pt>
                <c:pt idx="90">
                  <c:v>218719.26937792479</c:v>
                </c:pt>
                <c:pt idx="91">
                  <c:v>235595.31204570556</c:v>
                </c:pt>
                <c:pt idx="92">
                  <c:v>259929.40603679212</c:v>
                </c:pt>
                <c:pt idx="93">
                  <c:v>278050.68551338336</c:v>
                </c:pt>
                <c:pt idx="94">
                  <c:v>296499.89829454705</c:v>
                </c:pt>
                <c:pt idx="95">
                  <c:v>309472.26097424253</c:v>
                </c:pt>
                <c:pt idx="96">
                  <c:v>323285.20772215578</c:v>
                </c:pt>
                <c:pt idx="97">
                  <c:v>336192.44887631765</c:v>
                </c:pt>
                <c:pt idx="98">
                  <c:v>354643.99820363859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4-4153-A306-C0F5B8386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19232"/>
        <c:axId val="84341504"/>
      </c:barChart>
      <c:catAx>
        <c:axId val="8431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4341504"/>
        <c:crosses val="autoZero"/>
        <c:auto val="1"/>
        <c:lblAlgn val="ctr"/>
        <c:lblOffset val="100"/>
        <c:noMultiLvlLbl val="0"/>
      </c:catAx>
      <c:valAx>
        <c:axId val="843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43192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 Neto Maquinaria INDEC Rev'!$C$97:$C$123</c:f>
              <c:numCache>
                <c:formatCode>General</c:formatCode>
                <c:ptCount val="27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</c:numCache>
            </c:numRef>
          </c:cat>
          <c:val>
            <c:numRef>
              <c:f>'Stock Neto Maquinaria INDEC Rev'!$B$97:$B$123</c:f>
              <c:numCache>
                <c:formatCode>0%</c:formatCode>
                <c:ptCount val="27"/>
                <c:pt idx="0">
                  <c:v>-7.4769849058639221E-5</c:v>
                </c:pt>
                <c:pt idx="1">
                  <c:v>5.512904286587092E-2</c:v>
                </c:pt>
                <c:pt idx="2">
                  <c:v>4.6975063377007763E-2</c:v>
                </c:pt>
                <c:pt idx="3">
                  <c:v>6.5774671768814366E-2</c:v>
                </c:pt>
                <c:pt idx="4">
                  <c:v>2.9652171120564653E-2</c:v>
                </c:pt>
                <c:pt idx="5">
                  <c:v>3.9407191241160898E-2</c:v>
                </c:pt>
                <c:pt idx="6">
                  <c:v>6.1311356108932125E-2</c:v>
                </c:pt>
                <c:pt idx="7">
                  <c:v>6.3265640306158125E-2</c:v>
                </c:pt>
                <c:pt idx="8">
                  <c:v>3.2108321180054029E-2</c:v>
                </c:pt>
                <c:pt idx="9">
                  <c:v>1.6751954075383223E-2</c:v>
                </c:pt>
                <c:pt idx="10">
                  <c:v>-9.4512682615467639E-3</c:v>
                </c:pt>
                <c:pt idx="11">
                  <c:v>-4.2897435195892619E-2</c:v>
                </c:pt>
                <c:pt idx="12">
                  <c:v>-2.479363071590825E-2</c:v>
                </c:pt>
                <c:pt idx="13">
                  <c:v>7.1046187665272176E-3</c:v>
                </c:pt>
                <c:pt idx="14">
                  <c:v>3.1674015169873546E-2</c:v>
                </c:pt>
                <c:pt idx="15">
                  <c:v>4.9296941937953927E-2</c:v>
                </c:pt>
                <c:pt idx="16">
                  <c:v>8.7053152145699642E-2</c:v>
                </c:pt>
                <c:pt idx="17">
                  <c:v>9.5855984518399773E-2</c:v>
                </c:pt>
                <c:pt idx="18">
                  <c:v>3.7299796402627476E-2</c:v>
                </c:pt>
                <c:pt idx="19">
                  <c:v>7.7158463064453064E-2</c:v>
                </c:pt>
                <c:pt idx="20">
                  <c:v>0.10328768335749285</c:v>
                </c:pt>
                <c:pt idx="21">
                  <c:v>6.9716157755641675E-2</c:v>
                </c:pt>
                <c:pt idx="22">
                  <c:v>6.6351977327801542E-2</c:v>
                </c:pt>
                <c:pt idx="23">
                  <c:v>4.3751659795878091E-2</c:v>
                </c:pt>
                <c:pt idx="24">
                  <c:v>4.4633876730757832E-2</c:v>
                </c:pt>
                <c:pt idx="25">
                  <c:v>3.9925245095825304E-2</c:v>
                </c:pt>
                <c:pt idx="26">
                  <c:v>5.4883889834506996E-2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F-41F0-ADF3-801497FBF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46912"/>
        <c:axId val="84248448"/>
      </c:lineChart>
      <c:catAx>
        <c:axId val="8424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4248448"/>
        <c:crosses val="autoZero"/>
        <c:auto val="1"/>
        <c:lblAlgn val="ctr"/>
        <c:lblOffset val="100"/>
        <c:noMultiLvlLbl val="0"/>
      </c:catAx>
      <c:valAx>
        <c:axId val="8424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42469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STOCK NETO Construcción (1949 - 2015) Mill $1993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Neto Constr INDEC C Rev'!$F$2:$F$5</c:f>
              <c:strCache>
                <c:ptCount val="4"/>
                <c:pt idx="0">
                  <c:v> STOCK NETO Construcción 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'Stock Neto Constr INDEC C Rev'!$C$55:$C$123</c:f>
              <c:numCache>
                <c:formatCode>_ * #,##0_ ;_ * \-#,##0_ ;_ * "-"??_ ;_ @_ </c:formatCode>
                <c:ptCount val="69"/>
                <c:pt idx="0">
                  <c:v>1949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</c:numCache>
            </c:numRef>
          </c:cat>
          <c:val>
            <c:numRef>
              <c:f>'Stock Neto Constr INDEC C Rev'!$F$55:$F$123</c:f>
              <c:numCache>
                <c:formatCode>_ * #,##0_ ;_ * \-#,##0_ ;_ * "-"??_ ;_ @_ </c:formatCode>
                <c:ptCount val="69"/>
                <c:pt idx="0">
                  <c:v>113524.93999999999</c:v>
                </c:pt>
                <c:pt idx="1">
                  <c:v>117289.81999999998</c:v>
                </c:pt>
                <c:pt idx="2">
                  <c:v>121478.05999999997</c:v>
                </c:pt>
                <c:pt idx="3">
                  <c:v>124728.33999999998</c:v>
                </c:pt>
                <c:pt idx="4">
                  <c:v>127997.85999999996</c:v>
                </c:pt>
                <c:pt idx="5">
                  <c:v>130890.63999999997</c:v>
                </c:pt>
                <c:pt idx="6">
                  <c:v>133965.79999999999</c:v>
                </c:pt>
                <c:pt idx="7">
                  <c:v>137086.95999999996</c:v>
                </c:pt>
                <c:pt idx="8">
                  <c:v>140920.94</c:v>
                </c:pt>
                <c:pt idx="9">
                  <c:v>145996.53999999995</c:v>
                </c:pt>
                <c:pt idx="10">
                  <c:v>148608.95999999996</c:v>
                </c:pt>
                <c:pt idx="11">
                  <c:v>152752.18</c:v>
                </c:pt>
                <c:pt idx="12">
                  <c:v>157259.95999999993</c:v>
                </c:pt>
                <c:pt idx="13">
                  <c:v>160765.02000000002</c:v>
                </c:pt>
                <c:pt idx="14">
                  <c:v>163639.18</c:v>
                </c:pt>
                <c:pt idx="15">
                  <c:v>167037.16</c:v>
                </c:pt>
                <c:pt idx="16">
                  <c:v>170616.67999999996</c:v>
                </c:pt>
                <c:pt idx="17">
                  <c:v>174559.13999999996</c:v>
                </c:pt>
                <c:pt idx="18">
                  <c:v>179135.05999999997</c:v>
                </c:pt>
                <c:pt idx="19">
                  <c:v>185201.95999999993</c:v>
                </c:pt>
                <c:pt idx="20">
                  <c:v>193538.49999999994</c:v>
                </c:pt>
                <c:pt idx="21">
                  <c:v>203834.75999999995</c:v>
                </c:pt>
                <c:pt idx="22">
                  <c:v>215037.83999999994</c:v>
                </c:pt>
                <c:pt idx="23">
                  <c:v>225604.81999999995</c:v>
                </c:pt>
                <c:pt idx="24">
                  <c:v>234006.95999999996</c:v>
                </c:pt>
                <c:pt idx="25">
                  <c:v>243367.76</c:v>
                </c:pt>
                <c:pt idx="26">
                  <c:v>253258.87999999995</c:v>
                </c:pt>
                <c:pt idx="27">
                  <c:v>265260.51999999996</c:v>
                </c:pt>
                <c:pt idx="28">
                  <c:v>278905.29999999993</c:v>
                </c:pt>
                <c:pt idx="29">
                  <c:v>291081.34000000003</c:v>
                </c:pt>
                <c:pt idx="30">
                  <c:v>302910.55999999994</c:v>
                </c:pt>
                <c:pt idx="31">
                  <c:v>324758.45999999996</c:v>
                </c:pt>
                <c:pt idx="32">
                  <c:v>342314.6</c:v>
                </c:pt>
                <c:pt idx="33">
                  <c:v>356321.57999999996</c:v>
                </c:pt>
                <c:pt idx="34">
                  <c:v>369604.33999999997</c:v>
                </c:pt>
                <c:pt idx="35">
                  <c:v>379875.0199999999</c:v>
                </c:pt>
                <c:pt idx="36">
                  <c:v>386686.29999999993</c:v>
                </c:pt>
                <c:pt idx="37">
                  <c:v>396656.59999999992</c:v>
                </c:pt>
                <c:pt idx="38">
                  <c:v>409030.41999999993</c:v>
                </c:pt>
                <c:pt idx="39">
                  <c:v>420234.85999999993</c:v>
                </c:pt>
                <c:pt idx="40">
                  <c:v>425417.17999999993</c:v>
                </c:pt>
                <c:pt idx="41">
                  <c:v>427061.63999999996</c:v>
                </c:pt>
                <c:pt idx="42">
                  <c:v>432512.63999999996</c:v>
                </c:pt>
                <c:pt idx="43">
                  <c:v>440747.56</c:v>
                </c:pt>
                <c:pt idx="44">
                  <c:v>454663.8515732477</c:v>
                </c:pt>
                <c:pt idx="45">
                  <c:v>470617.00617814716</c:v>
                </c:pt>
                <c:pt idx="46">
                  <c:v>482862.73183602921</c:v>
                </c:pt>
                <c:pt idx="47">
                  <c:v>496131.43178487883</c:v>
                </c:pt>
                <c:pt idx="48">
                  <c:v>512707.81220511382</c:v>
                </c:pt>
                <c:pt idx="49">
                  <c:v>530359.57515604445</c:v>
                </c:pt>
                <c:pt idx="50">
                  <c:v>543565.59368654946</c:v>
                </c:pt>
                <c:pt idx="51">
                  <c:v>554512.23039221799</c:v>
                </c:pt>
                <c:pt idx="52">
                  <c:v>562190.47049790411</c:v>
                </c:pt>
                <c:pt idx="53">
                  <c:v>561244.75894856022</c:v>
                </c:pt>
                <c:pt idx="54">
                  <c:v>565883.46672258235</c:v>
                </c:pt>
                <c:pt idx="55">
                  <c:v>575875.6587074456</c:v>
                </c:pt>
                <c:pt idx="56">
                  <c:v>587955.65042860515</c:v>
                </c:pt>
                <c:pt idx="57">
                  <c:v>603227.00341733568</c:v>
                </c:pt>
                <c:pt idx="58">
                  <c:v>621585.26070494356</c:v>
                </c:pt>
                <c:pt idx="59">
                  <c:v>641158.08944584336</c:v>
                </c:pt>
                <c:pt idx="60">
                  <c:v>652712.81260545005</c:v>
                </c:pt>
                <c:pt idx="61">
                  <c:v>668827.34392398491</c:v>
                </c:pt>
                <c:pt idx="62">
                  <c:v>687840.06623970438</c:v>
                </c:pt>
                <c:pt idx="63">
                  <c:v>704925.27297200484</c:v>
                </c:pt>
                <c:pt idx="64">
                  <c:v>721691.27453984134</c:v>
                </c:pt>
                <c:pt idx="65">
                  <c:v>736824.16093009897</c:v>
                </c:pt>
                <c:pt idx="66">
                  <c:v>752244.70016475581</c:v>
                </c:pt>
                <c:pt idx="67">
                  <c:v>761795.12279754179</c:v>
                </c:pt>
                <c:pt idx="68">
                  <c:v>774666.54730814346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9-44FF-A1F6-05E7FC17B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616512"/>
        <c:axId val="85618048"/>
      </c:barChart>
      <c:catAx>
        <c:axId val="85616512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5618048"/>
        <c:crosses val="autoZero"/>
        <c:auto val="1"/>
        <c:lblAlgn val="ctr"/>
        <c:lblOffset val="100"/>
        <c:noMultiLvlLbl val="0"/>
      </c:catAx>
      <c:valAx>
        <c:axId val="856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56165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Fijo sin ganado (Mill $1993) (1949-2015)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'Fijo Sin Ganado'!$E$4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'Fijo Sin Ganado'!$B$54:$B$120</c:f>
              <c:numCache>
                <c:formatCode>General</c:formatCode>
                <c:ptCount val="67"/>
                <c:pt idx="0">
                  <c:v>1949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</c:numCache>
            </c:numRef>
          </c:cat>
          <c:val>
            <c:numRef>
              <c:f>'Fijo Sin Ganado'!$E$54:$E$120</c:f>
              <c:numCache>
                <c:formatCode>#,##0</c:formatCode>
                <c:ptCount val="67"/>
                <c:pt idx="0">
                  <c:v>128389.31999999998</c:v>
                </c:pt>
                <c:pt idx="1">
                  <c:v>132221.00999999995</c:v>
                </c:pt>
                <c:pt idx="2">
                  <c:v>137407.93999999997</c:v>
                </c:pt>
                <c:pt idx="3">
                  <c:v>141206.50999999995</c:v>
                </c:pt>
                <c:pt idx="4">
                  <c:v>144810.53999999998</c:v>
                </c:pt>
                <c:pt idx="5">
                  <c:v>147873.34999999998</c:v>
                </c:pt>
                <c:pt idx="6">
                  <c:v>151854.20999999996</c:v>
                </c:pt>
                <c:pt idx="7">
                  <c:v>156164.34</c:v>
                </c:pt>
                <c:pt idx="8">
                  <c:v>161430.33999999994</c:v>
                </c:pt>
                <c:pt idx="9">
                  <c:v>167902.80999999997</c:v>
                </c:pt>
                <c:pt idx="10">
                  <c:v>171228.97999999998</c:v>
                </c:pt>
                <c:pt idx="11">
                  <c:v>178581.85999999993</c:v>
                </c:pt>
                <c:pt idx="12">
                  <c:v>187491.97000000003</c:v>
                </c:pt>
                <c:pt idx="13">
                  <c:v>194483.38</c:v>
                </c:pt>
                <c:pt idx="14">
                  <c:v>199244.26</c:v>
                </c:pt>
                <c:pt idx="15">
                  <c:v>204962.87999999995</c:v>
                </c:pt>
                <c:pt idx="16">
                  <c:v>210981.73999999996</c:v>
                </c:pt>
                <c:pt idx="17">
                  <c:v>217266.60999999996</c:v>
                </c:pt>
                <c:pt idx="18">
                  <c:v>224626.50999999992</c:v>
                </c:pt>
                <c:pt idx="19">
                  <c:v>234616.14999999994</c:v>
                </c:pt>
                <c:pt idx="20">
                  <c:v>245554.90999999995</c:v>
                </c:pt>
                <c:pt idx="21">
                  <c:v>258841.33999999994</c:v>
                </c:pt>
                <c:pt idx="22">
                  <c:v>273224.46999999997</c:v>
                </c:pt>
                <c:pt idx="23">
                  <c:v>286671.75999999995</c:v>
                </c:pt>
                <c:pt idx="24">
                  <c:v>297522.46000000002</c:v>
                </c:pt>
                <c:pt idx="25">
                  <c:v>308908.77999999991</c:v>
                </c:pt>
                <c:pt idx="26">
                  <c:v>319974.01999999996</c:v>
                </c:pt>
                <c:pt idx="27">
                  <c:v>333265.94999999995</c:v>
                </c:pt>
                <c:pt idx="28">
                  <c:v>351284.74</c:v>
                </c:pt>
                <c:pt idx="29">
                  <c:v>364735.15999999992</c:v>
                </c:pt>
                <c:pt idx="30">
                  <c:v>379229.11</c:v>
                </c:pt>
                <c:pt idx="31">
                  <c:v>412039.64999999997</c:v>
                </c:pt>
                <c:pt idx="32">
                  <c:v>436236.27999999997</c:v>
                </c:pt>
                <c:pt idx="33">
                  <c:v>451096.54</c:v>
                </c:pt>
                <c:pt idx="34">
                  <c:v>465389.91999999993</c:v>
                </c:pt>
                <c:pt idx="35">
                  <c:v>477577.49999999988</c:v>
                </c:pt>
                <c:pt idx="36">
                  <c:v>484518.9499999999</c:v>
                </c:pt>
                <c:pt idx="37">
                  <c:v>494101.5199999999</c:v>
                </c:pt>
                <c:pt idx="38">
                  <c:v>507211.2099999999</c:v>
                </c:pt>
                <c:pt idx="39">
                  <c:v>518541.72999999992</c:v>
                </c:pt>
                <c:pt idx="40">
                  <c:v>521971.13999999996</c:v>
                </c:pt>
                <c:pt idx="41">
                  <c:v>520590.33999999991</c:v>
                </c:pt>
                <c:pt idx="42">
                  <c:v>525650.16</c:v>
                </c:pt>
                <c:pt idx="43">
                  <c:v>539601.1</c:v>
                </c:pt>
                <c:pt idx="44">
                  <c:v>584670.5143029989</c:v>
                </c:pt>
                <c:pt idx="45">
                  <c:v>609174.81447670667</c:v>
                </c:pt>
                <c:pt idx="46">
                  <c:v>625529.07997634797</c:v>
                </c:pt>
                <c:pt idx="47">
                  <c:v>644419.85999004124</c:v>
                </c:pt>
                <c:pt idx="48">
                  <c:v>670088.00503879669</c:v>
                </c:pt>
                <c:pt idx="49">
                  <c:v>697696.52666085702</c:v>
                </c:pt>
                <c:pt idx="50">
                  <c:v>716275.45377556956</c:v>
                </c:pt>
                <c:pt idx="51">
                  <c:v>730115.31812581525</c:v>
                </c:pt>
                <c:pt idx="52">
                  <c:v>736133.8863417753</c:v>
                </c:pt>
                <c:pt idx="53">
                  <c:v>727726.44838351663</c:v>
                </c:pt>
                <c:pt idx="54">
                  <c:v>728237.47062872793</c:v>
                </c:pt>
                <c:pt idx="55">
                  <c:v>739383.12591656367</c:v>
                </c:pt>
                <c:pt idx="56">
                  <c:v>756642.05563449243</c:v>
                </c:pt>
                <c:pt idx="57">
                  <c:v>780229.1325463797</c:v>
                </c:pt>
                <c:pt idx="58">
                  <c:v>813995.98311117105</c:v>
                </c:pt>
                <c:pt idx="59">
                  <c:v>852012.5310802164</c:v>
                </c:pt>
                <c:pt idx="60">
                  <c:v>871432.0819833749</c:v>
                </c:pt>
                <c:pt idx="61">
                  <c:v>904422.65596969053</c:v>
                </c:pt>
                <c:pt idx="62">
                  <c:v>947769.47227649647</c:v>
                </c:pt>
                <c:pt idx="63">
                  <c:v>982975.9584853882</c:v>
                </c:pt>
                <c:pt idx="64">
                  <c:v>1018191.1728343884</c:v>
                </c:pt>
                <c:pt idx="65">
                  <c:v>1046296.4219043416</c:v>
                </c:pt>
                <c:pt idx="66">
                  <c:v>1075529.9078869116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8-48F3-9FDD-BC207CFAF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88416"/>
        <c:axId val="95810688"/>
      </c:lineChart>
      <c:catAx>
        <c:axId val="9578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95810688"/>
        <c:crosses val="autoZero"/>
        <c:auto val="1"/>
        <c:lblAlgn val="ctr"/>
        <c:lblOffset val="100"/>
        <c:noMultiLvlLbl val="0"/>
      </c:catAx>
      <c:valAx>
        <c:axId val="9581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957884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Var % anual -  (Mill $1993) Stock Neto (Fijo Sin ganado)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3569546273078897E-2"/>
          <c:y val="0.12295409181636725"/>
          <c:w val="0.92591529645576909"/>
          <c:h val="0.74146038631398625"/>
        </c:manualLayout>
      </c:layout>
      <c:lineChart>
        <c:grouping val="standard"/>
        <c:varyColors val="0"/>
        <c:ser>
          <c:idx val="1"/>
          <c:order val="0"/>
          <c:tx>
            <c:strRef>
              <c:f>'Fijo Sin Ganado'!$R$4</c:f>
              <c:strCache>
                <c:ptCount val="1"/>
                <c:pt idx="0">
                  <c:v>Construcciones</c:v>
                </c:pt>
              </c:strCache>
            </c:strRef>
          </c:tx>
          <c:marker>
            <c:symbol val="none"/>
          </c:marker>
          <c:cat>
            <c:numRef>
              <c:f>'Fijo Sin Ganado'!$B$5:$B$123</c:f>
              <c:numCache>
                <c:formatCode>General</c:formatCode>
                <c:ptCount val="119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</c:numCache>
            </c:numRef>
          </c:cat>
          <c:val>
            <c:numRef>
              <c:f>'Fijo Sin Ganado'!$R$5:$R$123</c:f>
              <c:numCache>
                <c:formatCode>0%</c:formatCode>
                <c:ptCount val="119"/>
                <c:pt idx="13">
                  <c:v>7.7968608917833485E-2</c:v>
                </c:pt>
                <c:pt idx="14">
                  <c:v>3.3235773253416749E-2</c:v>
                </c:pt>
                <c:pt idx="15">
                  <c:v>5.4571569470655687E-3</c:v>
                </c:pt>
                <c:pt idx="16">
                  <c:v>-1.1310457436070978E-3</c:v>
                </c:pt>
                <c:pt idx="17">
                  <c:v>-7.8248012671437144E-3</c:v>
                </c:pt>
                <c:pt idx="18">
                  <c:v>-6.079620446628577E-3</c:v>
                </c:pt>
                <c:pt idx="19">
                  <c:v>-5.6810243180139683E-3</c:v>
                </c:pt>
                <c:pt idx="20">
                  <c:v>1.4993662743299991E-2</c:v>
                </c:pt>
                <c:pt idx="21">
                  <c:v>2.166214211814773E-2</c:v>
                </c:pt>
                <c:pt idx="22">
                  <c:v>3.7799593708781436E-2</c:v>
                </c:pt>
                <c:pt idx="23">
                  <c:v>5.6746132879008086E-2</c:v>
                </c:pt>
                <c:pt idx="24">
                  <c:v>5.0560220657983601E-2</c:v>
                </c:pt>
                <c:pt idx="25">
                  <c:v>3.821406057795218E-2</c:v>
                </c:pt>
                <c:pt idx="26">
                  <c:v>3.0208116044351113E-2</c:v>
                </c:pt>
                <c:pt idx="27">
                  <c:v>4.4574447538767013E-2</c:v>
                </c:pt>
                <c:pt idx="28">
                  <c:v>5.3241729272185401E-2</c:v>
                </c:pt>
                <c:pt idx="29">
                  <c:v>6.2600833681125262E-2</c:v>
                </c:pt>
                <c:pt idx="30">
                  <c:v>5.1686429161448826E-2</c:v>
                </c:pt>
                <c:pt idx="31">
                  <c:v>1.5763867810322438E-2</c:v>
                </c:pt>
                <c:pt idx="32">
                  <c:v>3.2777995615967605E-3</c:v>
                </c:pt>
                <c:pt idx="33">
                  <c:v>6.4270269773030924E-3</c:v>
                </c:pt>
                <c:pt idx="34">
                  <c:v>1.9458835340373355E-2</c:v>
                </c:pt>
                <c:pt idx="35">
                  <c:v>9.846723473444256E-3</c:v>
                </c:pt>
                <c:pt idx="36">
                  <c:v>1.0455211540948767E-2</c:v>
                </c:pt>
                <c:pt idx="37">
                  <c:v>2.0217698001668401E-2</c:v>
                </c:pt>
                <c:pt idx="38">
                  <c:v>2.3826166420053502E-2</c:v>
                </c:pt>
                <c:pt idx="39">
                  <c:v>1.8988246843344048E-2</c:v>
                </c:pt>
                <c:pt idx="40">
                  <c:v>1.1039730625307284E-2</c:v>
                </c:pt>
                <c:pt idx="41">
                  <c:v>1.2623012138190601E-2</c:v>
                </c:pt>
                <c:pt idx="42">
                  <c:v>1.2323571887611642E-2</c:v>
                </c:pt>
                <c:pt idx="43">
                  <c:v>1.2618729787439704E-2</c:v>
                </c:pt>
                <c:pt idx="44">
                  <c:v>2.1186092069724799E-2</c:v>
                </c:pt>
                <c:pt idx="45">
                  <c:v>1.8569849693760264E-2</c:v>
                </c:pt>
                <c:pt idx="46">
                  <c:v>2.1463396688395676E-2</c:v>
                </c:pt>
                <c:pt idx="47">
                  <c:v>2.148260508450622E-2</c:v>
                </c:pt>
                <c:pt idx="48">
                  <c:v>3.4723575695808487E-2</c:v>
                </c:pt>
                <c:pt idx="49">
                  <c:v>3.6610684404405673E-2</c:v>
                </c:pt>
                <c:pt idx="50">
                  <c:v>3.3248226162885218E-2</c:v>
                </c:pt>
                <c:pt idx="51">
                  <c:v>3.5846142996795935E-2</c:v>
                </c:pt>
                <c:pt idx="52">
                  <c:v>2.6716185067458261E-2</c:v>
                </c:pt>
                <c:pt idx="53">
                  <c:v>2.6164423105207064E-2</c:v>
                </c:pt>
                <c:pt idx="54">
                  <c:v>2.2585271717055933E-2</c:v>
                </c:pt>
                <c:pt idx="55">
                  <c:v>2.3749364526566386E-2</c:v>
                </c:pt>
                <c:pt idx="56">
                  <c:v>2.3622448000881365E-2</c:v>
                </c:pt>
                <c:pt idx="57">
                  <c:v>2.8537761263030169E-2</c:v>
                </c:pt>
                <c:pt idx="58">
                  <c:v>3.6568147445140392E-2</c:v>
                </c:pt>
                <c:pt idx="59">
                  <c:v>1.8238021769786179E-2</c:v>
                </c:pt>
                <c:pt idx="60">
                  <c:v>2.8509402970176286E-2</c:v>
                </c:pt>
                <c:pt idx="61">
                  <c:v>3.0110051464551608E-2</c:v>
                </c:pt>
                <c:pt idx="62">
                  <c:v>2.2529282430173811E-2</c:v>
                </c:pt>
                <c:pt idx="63">
                  <c:v>1.8041717013139131E-2</c:v>
                </c:pt>
                <c:pt idx="64">
                  <c:v>2.0716942587942558E-2</c:v>
                </c:pt>
                <c:pt idx="65">
                  <c:v>2.1217387046008122E-2</c:v>
                </c:pt>
                <c:pt idx="66">
                  <c:v>2.2874284315816236E-2</c:v>
                </c:pt>
                <c:pt idx="67">
                  <c:v>2.5979344145422092E-2</c:v>
                </c:pt>
                <c:pt idx="68">
                  <c:v>3.3742817620524876E-2</c:v>
                </c:pt>
                <c:pt idx="69">
                  <c:v>4.5035509877187518E-2</c:v>
                </c:pt>
                <c:pt idx="70">
                  <c:v>5.3438504767770213E-2</c:v>
                </c:pt>
                <c:pt idx="71">
                  <c:v>5.5244276779759287E-2</c:v>
                </c:pt>
                <c:pt idx="72">
                  <c:v>4.9417476483779733E-2</c:v>
                </c:pt>
                <c:pt idx="73">
                  <c:v>3.7461207955026991E-2</c:v>
                </c:pt>
                <c:pt idx="74">
                  <c:v>4.0227033516849933E-2</c:v>
                </c:pt>
                <c:pt idx="75">
                  <c:v>4.0811616945417274E-2</c:v>
                </c:pt>
                <c:pt idx="76">
                  <c:v>4.7591654686674034E-2</c:v>
                </c:pt>
                <c:pt idx="77">
                  <c:v>5.1752808910078302E-2</c:v>
                </c:pt>
                <c:pt idx="78">
                  <c:v>4.3917128080199035E-2</c:v>
                </c:pt>
                <c:pt idx="79">
                  <c:v>4.0913229750787962E-2</c:v>
                </c:pt>
                <c:pt idx="80">
                  <c:v>7.2681213843886469E-2</c:v>
                </c:pt>
                <c:pt idx="81">
                  <c:v>5.4214368363627308E-2</c:v>
                </c:pt>
                <c:pt idx="82">
                  <c:v>4.0871255587046205E-2</c:v>
                </c:pt>
                <c:pt idx="83">
                  <c:v>3.7206927781248525E-2</c:v>
                </c:pt>
                <c:pt idx="84">
                  <c:v>2.7681504207375245E-2</c:v>
                </c:pt>
                <c:pt idx="85">
                  <c:v>1.7680801340813745E-2</c:v>
                </c:pt>
                <c:pt idx="86">
                  <c:v>2.5618833461398819E-2</c:v>
                </c:pt>
                <c:pt idx="87">
                  <c:v>3.1131122798941525E-2</c:v>
                </c:pt>
                <c:pt idx="88">
                  <c:v>2.7304278103528635E-2</c:v>
                </c:pt>
                <c:pt idx="89">
                  <c:v>1.206297643991102E-2</c:v>
                </c:pt>
                <c:pt idx="90">
                  <c:v>3.4699435478254734E-3</c:v>
                </c:pt>
                <c:pt idx="91">
                  <c:v>1.2473538628117701E-2</c:v>
                </c:pt>
                <c:pt idx="92">
                  <c:v>1.8820999640183605E-2</c:v>
                </c:pt>
                <c:pt idx="93">
                  <c:v>6.5092346358105943E-2</c:v>
                </c:pt>
                <c:pt idx="94">
                  <c:v>3.5087800689889162E-2</c:v>
                </c:pt>
                <c:pt idx="95">
                  <c:v>2.6020576173667979E-2</c:v>
                </c:pt>
                <c:pt idx="96">
                  <c:v>2.7479238040171248E-2</c:v>
                </c:pt>
                <c:pt idx="97">
                  <c:v>3.3411268382250892E-2</c:v>
                </c:pt>
                <c:pt idx="98">
                  <c:v>3.4428503975806136E-2</c:v>
                </c:pt>
                <c:pt idx="99">
                  <c:v>2.4900122764106757E-2</c:v>
                </c:pt>
                <c:pt idx="100">
                  <c:v>2.0138575422750129E-2</c:v>
                </c:pt>
                <c:pt idx="101">
                  <c:v>1.3846836345259957E-2</c:v>
                </c:pt>
                <c:pt idx="102">
                  <c:v>-1.6821906435132577E-3</c:v>
                </c:pt>
                <c:pt idx="103">
                  <c:v>8.2650353523341848E-3</c:v>
                </c:pt>
                <c:pt idx="104">
                  <c:v>1.7657684969548344E-2</c:v>
                </c:pt>
                <c:pt idx="105">
                  <c:v>2.097673610354207E-2</c:v>
                </c:pt>
                <c:pt idx="106">
                  <c:v>2.5973647804214645E-2</c:v>
                </c:pt>
                <c:pt idx="107">
                  <c:v>3.0433414259651317E-2</c:v>
                </c:pt>
                <c:pt idx="108">
                  <c:v>3.1488566377365731E-2</c:v>
                </c:pt>
                <c:pt idx="109">
                  <c:v>1.8021644505169541E-2</c:v>
                </c:pt>
                <c:pt idx="110">
                  <c:v>2.468854756230399E-2</c:v>
                </c:pt>
                <c:pt idx="111">
                  <c:v>2.8426951272913784E-2</c:v>
                </c:pt>
                <c:pt idx="112">
                  <c:v>2.4838923422565589E-2</c:v>
                </c:pt>
                <c:pt idx="113">
                  <c:v>2.378408352015823E-2</c:v>
                </c:pt>
                <c:pt idx="114">
                  <c:v>2.0968642581838792E-2</c:v>
                </c:pt>
                <c:pt idx="115">
                  <c:v>2.0928384345040168E-2</c:v>
                </c:pt>
                <c:pt idx="116">
                  <c:v>1.2695898862024893E-2</c:v>
                </c:pt>
                <c:pt idx="117">
                  <c:v>1.6896176052340579E-2</c:v>
                </c:pt>
                <c:pt idx="118">
                  <c:v>1.6101475758032287E-2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7-4E09-959D-91713C7C35C2}"/>
            </c:ext>
          </c:extLst>
        </c:ser>
        <c:ser>
          <c:idx val="2"/>
          <c:order val="1"/>
          <c:tx>
            <c:strRef>
              <c:f>'Fijo Sin Ganado'!$S$4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'Fijo Sin Ganado'!$B$5:$B$123</c:f>
              <c:numCache>
                <c:formatCode>General</c:formatCode>
                <c:ptCount val="119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</c:numCache>
            </c:numRef>
          </c:cat>
          <c:val>
            <c:numRef>
              <c:f>'Fijo Sin Ganado'!$S$5:$S$123</c:f>
              <c:numCache>
                <c:formatCode>0%</c:formatCode>
                <c:ptCount val="119"/>
                <c:pt idx="13">
                  <c:v>8.2378581901206005E-2</c:v>
                </c:pt>
                <c:pt idx="14">
                  <c:v>3.4982113247899245E-2</c:v>
                </c:pt>
                <c:pt idx="15">
                  <c:v>8.0866914810242448E-3</c:v>
                </c:pt>
                <c:pt idx="16">
                  <c:v>1.3210803626258229E-3</c:v>
                </c:pt>
                <c:pt idx="17">
                  <c:v>-8.3817656298074503E-3</c:v>
                </c:pt>
                <c:pt idx="18">
                  <c:v>-7.1233597236651852E-3</c:v>
                </c:pt>
                <c:pt idx="19">
                  <c:v>-4.8515375468405238E-3</c:v>
                </c:pt>
                <c:pt idx="20">
                  <c:v>1.8517003409828585E-2</c:v>
                </c:pt>
                <c:pt idx="21">
                  <c:v>2.5134729890400834E-2</c:v>
                </c:pt>
                <c:pt idx="22">
                  <c:v>3.7269750163432876E-2</c:v>
                </c:pt>
                <c:pt idx="23">
                  <c:v>5.9545034018452681E-2</c:v>
                </c:pt>
                <c:pt idx="24">
                  <c:v>5.7460562335522276E-2</c:v>
                </c:pt>
                <c:pt idx="25">
                  <c:v>4.7397288063034525E-2</c:v>
                </c:pt>
                <c:pt idx="26">
                  <c:v>4.0650360796197396E-2</c:v>
                </c:pt>
                <c:pt idx="27">
                  <c:v>4.9846300128037799E-2</c:v>
                </c:pt>
                <c:pt idx="28">
                  <c:v>6.0090280536578514E-2</c:v>
                </c:pt>
                <c:pt idx="29">
                  <c:v>6.8425347370546771E-2</c:v>
                </c:pt>
                <c:pt idx="30">
                  <c:v>5.0736196946171437E-2</c:v>
                </c:pt>
                <c:pt idx="31">
                  <c:v>1.3081802451335096E-2</c:v>
                </c:pt>
                <c:pt idx="32">
                  <c:v>-8.7422502293844049E-4</c:v>
                </c:pt>
                <c:pt idx="33">
                  <c:v>2.7438352348938388E-3</c:v>
                </c:pt>
                <c:pt idx="34">
                  <c:v>1.5949873621132721E-2</c:v>
                </c:pt>
                <c:pt idx="35">
                  <c:v>1.0312103436581703E-2</c:v>
                </c:pt>
                <c:pt idx="36">
                  <c:v>1.1416932784026237E-2</c:v>
                </c:pt>
                <c:pt idx="37">
                  <c:v>2.4324585239871046E-2</c:v>
                </c:pt>
                <c:pt idx="38">
                  <c:v>2.8105013359731628E-2</c:v>
                </c:pt>
                <c:pt idx="39">
                  <c:v>1.8771573105599775E-2</c:v>
                </c:pt>
                <c:pt idx="40">
                  <c:v>1.0103188169429258E-2</c:v>
                </c:pt>
                <c:pt idx="41">
                  <c:v>1.0411754877315087E-2</c:v>
                </c:pt>
                <c:pt idx="42">
                  <c:v>7.4385654319712741E-3</c:v>
                </c:pt>
                <c:pt idx="43">
                  <c:v>7.3470001926936538E-3</c:v>
                </c:pt>
                <c:pt idx="44">
                  <c:v>1.5234367246516799E-2</c:v>
                </c:pt>
                <c:pt idx="45">
                  <c:v>1.3527884962599443E-2</c:v>
                </c:pt>
                <c:pt idx="46">
                  <c:v>2.0707893380395012E-2</c:v>
                </c:pt>
                <c:pt idx="47">
                  <c:v>3.8194572328504331E-2</c:v>
                </c:pt>
                <c:pt idx="48">
                  <c:v>4.7452680247540388E-2</c:v>
                </c:pt>
                <c:pt idx="49">
                  <c:v>3.7792699668848663E-2</c:v>
                </c:pt>
                <c:pt idx="50">
                  <c:v>2.9844304806661285E-2</c:v>
                </c:pt>
                <c:pt idx="51">
                  <c:v>3.9229242009269361E-2</c:v>
                </c:pt>
                <c:pt idx="52">
                  <c:v>2.7644472364551705E-2</c:v>
                </c:pt>
                <c:pt idx="53">
                  <c:v>2.5523115046183275E-2</c:v>
                </c:pt>
                <c:pt idx="54">
                  <c:v>2.115046321904468E-2</c:v>
                </c:pt>
                <c:pt idx="55">
                  <c:v>2.6920739944012811E-2</c:v>
                </c:pt>
                <c:pt idx="56">
                  <c:v>2.8383342154294139E-2</c:v>
                </c:pt>
                <c:pt idx="57">
                  <c:v>3.3720886599334664E-2</c:v>
                </c:pt>
                <c:pt idx="58">
                  <c:v>4.0094507637164323E-2</c:v>
                </c:pt>
                <c:pt idx="59">
                  <c:v>1.9810091326047573E-2</c:v>
                </c:pt>
                <c:pt idx="60">
                  <c:v>4.2941796417872415E-2</c:v>
                </c:pt>
                <c:pt idx="61">
                  <c:v>4.9893701409539054E-2</c:v>
                </c:pt>
                <c:pt idx="62">
                  <c:v>3.7289116968582565E-2</c:v>
                </c:pt>
                <c:pt idx="63">
                  <c:v>2.4479623914393119E-2</c:v>
                </c:pt>
                <c:pt idx="64">
                  <c:v>2.8701554564231548E-2</c:v>
                </c:pt>
                <c:pt idx="65">
                  <c:v>2.9365610007041357E-2</c:v>
                </c:pt>
                <c:pt idx="66">
                  <c:v>2.9788691665923298E-2</c:v>
                </c:pt>
                <c:pt idx="67">
                  <c:v>3.3874970479817246E-2</c:v>
                </c:pt>
                <c:pt idx="68">
                  <c:v>4.447222191183052E-2</c:v>
                </c:pt>
                <c:pt idx="69">
                  <c:v>4.662407084934269E-2</c:v>
                </c:pt>
                <c:pt idx="70">
                  <c:v>5.4107775731301794E-2</c:v>
                </c:pt>
                <c:pt idx="71">
                  <c:v>5.5567360298783945E-2</c:v>
                </c:pt>
                <c:pt idx="72">
                  <c:v>4.9217004611629332E-2</c:v>
                </c:pt>
                <c:pt idx="73">
                  <c:v>3.7850606561316232E-2</c:v>
                </c:pt>
                <c:pt idx="74">
                  <c:v>3.8270455279241403E-2</c:v>
                </c:pt>
                <c:pt idx="75">
                  <c:v>3.5820412744500339E-2</c:v>
                </c:pt>
                <c:pt idx="76">
                  <c:v>4.1540653831832954E-2</c:v>
                </c:pt>
                <c:pt idx="77">
                  <c:v>5.4067299704635412E-2</c:v>
                </c:pt>
                <c:pt idx="78">
                  <c:v>3.8289223722043624E-2</c:v>
                </c:pt>
                <c:pt idx="79">
                  <c:v>3.9738285719424671E-2</c:v>
                </c:pt>
                <c:pt idx="80">
                  <c:v>8.6519043857155323E-2</c:v>
                </c:pt>
                <c:pt idx="81">
                  <c:v>5.8724032990514402E-2</c:v>
                </c:pt>
                <c:pt idx="82">
                  <c:v>3.4064704567900707E-2</c:v>
                </c:pt>
                <c:pt idx="83">
                  <c:v>3.1685855981072139E-2</c:v>
                </c:pt>
                <c:pt idx="84">
                  <c:v>2.6187889931092535E-2</c:v>
                </c:pt>
                <c:pt idx="85">
                  <c:v>1.453470902628372E-2</c:v>
                </c:pt>
                <c:pt idx="86">
                  <c:v>1.9777492706941614E-2</c:v>
                </c:pt>
                <c:pt idx="87">
                  <c:v>2.6532381442582902E-2</c:v>
                </c:pt>
                <c:pt idx="88">
                  <c:v>2.2338859584747784E-2</c:v>
                </c:pt>
                <c:pt idx="89">
                  <c:v>6.6135660865713417E-3</c:v>
                </c:pt>
                <c:pt idx="90">
                  <c:v>-2.6453569827635426E-3</c:v>
                </c:pt>
                <c:pt idx="91">
                  <c:v>9.7193889537023001E-3</c:v>
                </c:pt>
                <c:pt idx="92">
                  <c:v>2.6540351476350626E-2</c:v>
                </c:pt>
                <c:pt idx="93">
                  <c:v>8.352357751494377E-2</c:v>
                </c:pt>
                <c:pt idx="94">
                  <c:v>4.1911298028976189E-2</c:v>
                </c:pt>
                <c:pt idx="95">
                  <c:v>2.6846588386438702E-2</c:v>
                </c:pt>
                <c:pt idx="96">
                  <c:v>3.0199683145678131E-2</c:v>
                </c:pt>
                <c:pt idx="97">
                  <c:v>3.983139974790989E-2</c:v>
                </c:pt>
                <c:pt idx="98">
                  <c:v>4.1201336860912555E-2</c:v>
                </c:pt>
                <c:pt idx="99">
                  <c:v>2.6628951707170476E-2</c:v>
                </c:pt>
                <c:pt idx="100">
                  <c:v>1.9321986084116356E-2</c:v>
                </c:pt>
                <c:pt idx="101">
                  <c:v>8.2433117982095537E-3</c:v>
                </c:pt>
                <c:pt idx="102">
                  <c:v>-1.1421071783611968E-2</c:v>
                </c:pt>
                <c:pt idx="103">
                  <c:v>7.0221749717413301E-4</c:v>
                </c:pt>
                <c:pt idx="104">
                  <c:v>1.5304973634785756E-2</c:v>
                </c:pt>
                <c:pt idx="105">
                  <c:v>2.3342336486965421E-2</c:v>
                </c:pt>
                <c:pt idx="106">
                  <c:v>3.1173362273800666E-2</c:v>
                </c:pt>
                <c:pt idx="107">
                  <c:v>4.3278120690762763E-2</c:v>
                </c:pt>
                <c:pt idx="108">
                  <c:v>4.6703606354103179E-2</c:v>
                </c:pt>
                <c:pt idx="109">
                  <c:v>2.2792564891666079E-2</c:v>
                </c:pt>
                <c:pt idx="110">
                  <c:v>3.7857883211310353E-2</c:v>
                </c:pt>
                <c:pt idx="111">
                  <c:v>4.792760997382467E-2</c:v>
                </c:pt>
                <c:pt idx="112">
                  <c:v>3.7146676738096927E-2</c:v>
                </c:pt>
                <c:pt idx="113">
                  <c:v>3.582510237916843E-2</c:v>
                </c:pt>
                <c:pt idx="114">
                  <c:v>2.7603116015743046E-2</c:v>
                </c:pt>
                <c:pt idx="115">
                  <c:v>2.7939965549497781E-2</c:v>
                </c:pt>
                <c:pt idx="116">
                  <c:v>2.088055722324839E-2</c:v>
                </c:pt>
                <c:pt idx="117">
                  <c:v>2.8527621483157198E-2</c:v>
                </c:pt>
                <c:pt idx="118">
                  <c:v>2.3288722798213479E-2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7-4E09-959D-91713C7C3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03584"/>
        <c:axId val="96005120"/>
      </c:lineChart>
      <c:catAx>
        <c:axId val="9600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 sz="700"/>
            </a:pPr>
            <a:endParaRPr lang="es-AR"/>
          </a:p>
        </c:txPr>
        <c:crossAx val="96005120"/>
        <c:crosses val="autoZero"/>
        <c:auto val="1"/>
        <c:lblAlgn val="ctr"/>
        <c:lblOffset val="100"/>
        <c:noMultiLvlLbl val="0"/>
      </c:catAx>
      <c:valAx>
        <c:axId val="96005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AR"/>
          </a:p>
        </c:txPr>
        <c:crossAx val="960035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 pitchFamily="18" charset="0"/>
          <a:ea typeface="Calibri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 Stock Neto (Fijo Sin ganado) </a:t>
            </a:r>
            <a:r>
              <a:rPr lang="es-AR" sz="1200" b="1" i="0" u="none" strike="noStrike" baseline="0">
                <a:effectLst/>
              </a:rPr>
              <a:t>(Mill $1993) </a:t>
            </a:r>
            <a:endParaRPr lang="es-AR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79855643044618"/>
          <c:y val="0.11018518518518516"/>
          <c:w val="0.81664588801399829"/>
          <c:h val="0.633314012831729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'Fijo Sin Ganado'!$C$4</c:f>
              <c:strCache>
                <c:ptCount val="1"/>
                <c:pt idx="0">
                  <c:v>Maq y Equipos</c:v>
                </c:pt>
              </c:strCache>
            </c:strRef>
          </c:tx>
          <c:invertIfNegative val="0"/>
          <c:cat>
            <c:numRef>
              <c:f>'Fijo Sin Ganado'!$B$5:$B$126</c:f>
              <c:numCache>
                <c:formatCode>General</c:formatCode>
                <c:ptCount val="122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</c:numCache>
            </c:numRef>
          </c:cat>
          <c:val>
            <c:numRef>
              <c:f>'Fijo Sin Ganado'!$C$5:$C$126</c:f>
              <c:numCache>
                <c:formatCode>#,##0</c:formatCode>
                <c:ptCount val="122"/>
                <c:pt idx="0">
                  <c:v>145.35</c:v>
                </c:pt>
                <c:pt idx="1">
                  <c:v>269.75</c:v>
                </c:pt>
                <c:pt idx="2">
                  <c:v>464.15</c:v>
                </c:pt>
                <c:pt idx="3">
                  <c:v>654.20000000000005</c:v>
                </c:pt>
                <c:pt idx="4">
                  <c:v>1048.55</c:v>
                </c:pt>
                <c:pt idx="5">
                  <c:v>1447.75</c:v>
                </c:pt>
                <c:pt idx="6">
                  <c:v>1967.2</c:v>
                </c:pt>
                <c:pt idx="7">
                  <c:v>2474.85</c:v>
                </c:pt>
                <c:pt idx="8">
                  <c:v>2866.1</c:v>
                </c:pt>
                <c:pt idx="9">
                  <c:v>3284.05</c:v>
                </c:pt>
                <c:pt idx="10">
                  <c:v>3758.1</c:v>
                </c:pt>
                <c:pt idx="11">
                  <c:v>4205.75</c:v>
                </c:pt>
                <c:pt idx="12">
                  <c:v>4719.6000000000004</c:v>
                </c:pt>
                <c:pt idx="13">
                  <c:v>5310.4</c:v>
                </c:pt>
                <c:pt idx="14">
                  <c:v>5582.4</c:v>
                </c:pt>
                <c:pt idx="15">
                  <c:v>5761.7</c:v>
                </c:pt>
                <c:pt idx="16">
                  <c:v>5895.1</c:v>
                </c:pt>
                <c:pt idx="17">
                  <c:v>5817.1499999999987</c:v>
                </c:pt>
                <c:pt idx="18">
                  <c:v>5722.6500000000005</c:v>
                </c:pt>
                <c:pt idx="19">
                  <c:v>5736.7999999999984</c:v>
                </c:pt>
                <c:pt idx="20">
                  <c:v>6020.05</c:v>
                </c:pt>
                <c:pt idx="21">
                  <c:v>6348.4499999999989</c:v>
                </c:pt>
                <c:pt idx="22">
                  <c:v>6557.45</c:v>
                </c:pt>
                <c:pt idx="23">
                  <c:v>7099.25</c:v>
                </c:pt>
                <c:pt idx="24">
                  <c:v>7901.45</c:v>
                </c:pt>
                <c:pt idx="25">
                  <c:v>8827.1999999999989</c:v>
                </c:pt>
                <c:pt idx="26">
                  <c:v>9836.7999999999993</c:v>
                </c:pt>
                <c:pt idx="27">
                  <c:v>10665.599999999999</c:v>
                </c:pt>
                <c:pt idx="28">
                  <c:v>11765.799999999997</c:v>
                </c:pt>
                <c:pt idx="29">
                  <c:v>12982.300000000001</c:v>
                </c:pt>
                <c:pt idx="30">
                  <c:v>13569.65</c:v>
                </c:pt>
                <c:pt idx="31">
                  <c:v>13535.449999999999</c:v>
                </c:pt>
                <c:pt idx="32">
                  <c:v>13190.7</c:v>
                </c:pt>
                <c:pt idx="33">
                  <c:v>12930.599999999999</c:v>
                </c:pt>
                <c:pt idx="34">
                  <c:v>12852.750000000004</c:v>
                </c:pt>
                <c:pt idx="35">
                  <c:v>13023.699999999999</c:v>
                </c:pt>
                <c:pt idx="36">
                  <c:v>13252.55</c:v>
                </c:pt>
                <c:pt idx="37">
                  <c:v>13920.799999999997</c:v>
                </c:pt>
                <c:pt idx="38">
                  <c:v>14679.699999999999</c:v>
                </c:pt>
                <c:pt idx="39">
                  <c:v>14936.199999999999</c:v>
                </c:pt>
                <c:pt idx="40">
                  <c:v>15003.15</c:v>
                </c:pt>
                <c:pt idx="41">
                  <c:v>14958.949999999997</c:v>
                </c:pt>
                <c:pt idx="42">
                  <c:v>14621.9</c:v>
                </c:pt>
                <c:pt idx="43">
                  <c:v>14239.55</c:v>
                </c:pt>
                <c:pt idx="44">
                  <c:v>13896.549999999996</c:v>
                </c:pt>
                <c:pt idx="45">
                  <c:v>13600.15</c:v>
                </c:pt>
                <c:pt idx="46">
                  <c:v>13807.849999999999</c:v>
                </c:pt>
                <c:pt idx="47">
                  <c:v>16005.7</c:v>
                </c:pt>
                <c:pt idx="48">
                  <c:v>18064.899999999998</c:v>
                </c:pt>
                <c:pt idx="49">
                  <c:v>18872.5</c:v>
                </c:pt>
                <c:pt idx="50">
                  <c:v>19062.949999999997</c:v>
                </c:pt>
                <c:pt idx="51">
                  <c:v>20193.599999999995</c:v>
                </c:pt>
                <c:pt idx="52">
                  <c:v>20860.649999999998</c:v>
                </c:pt>
                <c:pt idx="53">
                  <c:v>21315.899999999998</c:v>
                </c:pt>
                <c:pt idx="54">
                  <c:v>21589.549999999996</c:v>
                </c:pt>
                <c:pt idx="55">
                  <c:v>22571.25</c:v>
                </c:pt>
                <c:pt idx="56">
                  <c:v>23827.4</c:v>
                </c:pt>
                <c:pt idx="57">
                  <c:v>25316.799999999999</c:v>
                </c:pt>
                <c:pt idx="58">
                  <c:v>26811.849999999995</c:v>
                </c:pt>
                <c:pt idx="59">
                  <c:v>27564.800000000003</c:v>
                </c:pt>
                <c:pt idx="60">
                  <c:v>30821.899999999998</c:v>
                </c:pt>
                <c:pt idx="61">
                  <c:v>35282.949999999997</c:v>
                </c:pt>
                <c:pt idx="62">
                  <c:v>38845.199999999997</c:v>
                </c:pt>
                <c:pt idx="63">
                  <c:v>40798.1</c:v>
                </c:pt>
                <c:pt idx="64">
                  <c:v>43234.2</c:v>
                </c:pt>
                <c:pt idx="65">
                  <c:v>45821.599999999999</c:v>
                </c:pt>
                <c:pt idx="66">
                  <c:v>48328.549999999996</c:v>
                </c:pt>
                <c:pt idx="67">
                  <c:v>51299.549999999996</c:v>
                </c:pt>
                <c:pt idx="68">
                  <c:v>55440.649999999994</c:v>
                </c:pt>
                <c:pt idx="69">
                  <c:v>58310.15</c:v>
                </c:pt>
                <c:pt idx="70">
                  <c:v>61590.5</c:v>
                </c:pt>
                <c:pt idx="71">
                  <c:v>65076.650000000009</c:v>
                </c:pt>
                <c:pt idx="72">
                  <c:v>68237.799999999988</c:v>
                </c:pt>
                <c:pt idx="73">
                  <c:v>70905.7</c:v>
                </c:pt>
                <c:pt idx="74">
                  <c:v>73175.899999999994</c:v>
                </c:pt>
                <c:pt idx="75">
                  <c:v>74620.5</c:v>
                </c:pt>
                <c:pt idx="76">
                  <c:v>76235.649999999994</c:v>
                </c:pt>
                <c:pt idx="77">
                  <c:v>80952.399999999994</c:v>
                </c:pt>
                <c:pt idx="78">
                  <c:v>82530.599999999991</c:v>
                </c:pt>
                <c:pt idx="79">
                  <c:v>85478.65</c:v>
                </c:pt>
                <c:pt idx="80">
                  <c:v>96939.049999999988</c:v>
                </c:pt>
                <c:pt idx="81">
                  <c:v>104052.7</c:v>
                </c:pt>
                <c:pt idx="82">
                  <c:v>105336.2</c:v>
                </c:pt>
                <c:pt idx="83">
                  <c:v>106764.90000000001</c:v>
                </c:pt>
                <c:pt idx="84">
                  <c:v>109025.19999999998</c:v>
                </c:pt>
                <c:pt idx="85">
                  <c:v>109450.34999999998</c:v>
                </c:pt>
                <c:pt idx="86">
                  <c:v>109424.1</c:v>
                </c:pt>
                <c:pt idx="87">
                  <c:v>110558.34999999999</c:v>
                </c:pt>
                <c:pt idx="88">
                  <c:v>111058.54999999999</c:v>
                </c:pt>
                <c:pt idx="89">
                  <c:v>109572.5</c:v>
                </c:pt>
                <c:pt idx="90">
                  <c:v>106760.69999999997</c:v>
                </c:pt>
                <c:pt idx="91">
                  <c:v>106658.59999999999</c:v>
                </c:pt>
                <c:pt idx="92">
                  <c:v>112723.69999999998</c:v>
                </c:pt>
                <c:pt idx="93">
                  <c:v>130006.6627297512</c:v>
                </c:pt>
                <c:pt idx="94">
                  <c:v>138557.80829855954</c:v>
                </c:pt>
                <c:pt idx="95">
                  <c:v>142666.34814031882</c:v>
                </c:pt>
                <c:pt idx="96">
                  <c:v>148288.4282051624</c:v>
                </c:pt>
                <c:pt idx="97">
                  <c:v>157380.19283368293</c:v>
                </c:pt>
                <c:pt idx="98">
                  <c:v>167336.95150481252</c:v>
                </c:pt>
                <c:pt idx="99">
                  <c:v>172709.86008902016</c:v>
                </c:pt>
                <c:pt idx="100">
                  <c:v>175603.08773359729</c:v>
                </c:pt>
                <c:pt idx="101">
                  <c:v>173943.41584387113</c:v>
                </c:pt>
                <c:pt idx="102">
                  <c:v>166481.68943495647</c:v>
                </c:pt>
                <c:pt idx="103">
                  <c:v>162354.00390614563</c:v>
                </c:pt>
                <c:pt idx="104">
                  <c:v>163507.46720911807</c:v>
                </c:pt>
                <c:pt idx="105">
                  <c:v>168686.40520588728</c:v>
                </c:pt>
                <c:pt idx="106">
                  <c:v>177002.12912904407</c:v>
                </c:pt>
                <c:pt idx="107">
                  <c:v>192410.72240622752</c:v>
                </c:pt>
                <c:pt idx="108">
                  <c:v>210854.44163437298</c:v>
                </c:pt>
                <c:pt idx="109">
                  <c:v>218719.26937792479</c:v>
                </c:pt>
                <c:pt idx="110">
                  <c:v>235595.31204570556</c:v>
                </c:pt>
                <c:pt idx="111">
                  <c:v>259929.40603679212</c:v>
                </c:pt>
                <c:pt idx="112">
                  <c:v>278050.68551338336</c:v>
                </c:pt>
                <c:pt idx="113">
                  <c:v>296499.89829454705</c:v>
                </c:pt>
                <c:pt idx="114">
                  <c:v>309472.26097424253</c:v>
                </c:pt>
                <c:pt idx="115">
                  <c:v>323285.20772215578</c:v>
                </c:pt>
                <c:pt idx="116">
                  <c:v>336192.44887631765</c:v>
                </c:pt>
                <c:pt idx="117">
                  <c:v>354643.99820363859</c:v>
                </c:pt>
                <c:pt idx="118">
                  <c:v>368470.92381912115</c:v>
                </c:pt>
                <c:pt idx="119">
                  <c:v>371370.24373137404</c:v>
                </c:pt>
                <c:pt idx="120">
                  <c:v>370586.28333687002</c:v>
                </c:pt>
                <c:pt idx="121">
                  <c:v>379689.55423692637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E-43F3-8808-EAA0AE5CCD6E}"/>
            </c:ext>
          </c:extLst>
        </c:ser>
        <c:ser>
          <c:idx val="1"/>
          <c:order val="1"/>
          <c:tx>
            <c:strRef>
              <c:f>'Fijo Sin Ganado'!$D$4</c:f>
              <c:strCache>
                <c:ptCount val="1"/>
                <c:pt idx="0">
                  <c:v>Construcciones</c:v>
                </c:pt>
              </c:strCache>
            </c:strRef>
          </c:tx>
          <c:invertIfNegative val="0"/>
          <c:cat>
            <c:numRef>
              <c:f>'Fijo Sin Ganado'!$B$5:$B$126</c:f>
              <c:numCache>
                <c:formatCode>General</c:formatCode>
                <c:ptCount val="122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</c:numCache>
            </c:numRef>
          </c:cat>
          <c:val>
            <c:numRef>
              <c:f>'Fijo Sin Ganado'!$D$5:$D$126</c:f>
              <c:numCache>
                <c:formatCode>#,##0</c:formatCode>
                <c:ptCount val="122"/>
                <c:pt idx="0">
                  <c:v>1559.18</c:v>
                </c:pt>
                <c:pt idx="1">
                  <c:v>3214.92</c:v>
                </c:pt>
                <c:pt idx="2">
                  <c:v>4693.1399999999994</c:v>
                </c:pt>
                <c:pt idx="3">
                  <c:v>6178.06</c:v>
                </c:pt>
                <c:pt idx="4">
                  <c:v>8218.68</c:v>
                </c:pt>
                <c:pt idx="5">
                  <c:v>11848.66</c:v>
                </c:pt>
                <c:pt idx="6">
                  <c:v>15952.74</c:v>
                </c:pt>
                <c:pt idx="7">
                  <c:v>21212.52</c:v>
                </c:pt>
                <c:pt idx="8">
                  <c:v>25631.820000000003</c:v>
                </c:pt>
                <c:pt idx="9">
                  <c:v>30523.960000000003</c:v>
                </c:pt>
                <c:pt idx="10">
                  <c:v>36439.78</c:v>
                </c:pt>
                <c:pt idx="11">
                  <c:v>42072.32</c:v>
                </c:pt>
                <c:pt idx="12">
                  <c:v>45806.640000000007</c:v>
                </c:pt>
                <c:pt idx="13">
                  <c:v>49378.119999999995</c:v>
                </c:pt>
                <c:pt idx="14">
                  <c:v>51019.24</c:v>
                </c:pt>
                <c:pt idx="15">
                  <c:v>51297.66</c:v>
                </c:pt>
                <c:pt idx="16">
                  <c:v>51239.64</c:v>
                </c:pt>
                <c:pt idx="17">
                  <c:v>50838.700000000012</c:v>
                </c:pt>
                <c:pt idx="18">
                  <c:v>50529.619999999995</c:v>
                </c:pt>
                <c:pt idx="19">
                  <c:v>50242.55999999999</c:v>
                </c:pt>
                <c:pt idx="20">
                  <c:v>50995.880000000005</c:v>
                </c:pt>
                <c:pt idx="21">
                  <c:v>52100.560000000012</c:v>
                </c:pt>
                <c:pt idx="22">
                  <c:v>54069.94</c:v>
                </c:pt>
                <c:pt idx="23">
                  <c:v>57138.2</c:v>
                </c:pt>
                <c:pt idx="24">
                  <c:v>60027.119999999995</c:v>
                </c:pt>
                <c:pt idx="25">
                  <c:v>62321</c:v>
                </c:pt>
                <c:pt idx="26">
                  <c:v>64203.600000000006</c:v>
                </c:pt>
                <c:pt idx="27">
                  <c:v>67065.439999999988</c:v>
                </c:pt>
                <c:pt idx="28">
                  <c:v>70636.119999999981</c:v>
                </c:pt>
                <c:pt idx="29">
                  <c:v>75057.999999999985</c:v>
                </c:pt>
                <c:pt idx="30">
                  <c:v>78937.48000000001</c:v>
                </c:pt>
                <c:pt idx="31">
                  <c:v>80181.839999999982</c:v>
                </c:pt>
                <c:pt idx="32">
                  <c:v>80444.66</c:v>
                </c:pt>
                <c:pt idx="33">
                  <c:v>80961.679999999978</c:v>
                </c:pt>
                <c:pt idx="34">
                  <c:v>82537.099999999977</c:v>
                </c:pt>
                <c:pt idx="35">
                  <c:v>83349.819999999992</c:v>
                </c:pt>
                <c:pt idx="36">
                  <c:v>84221.26</c:v>
                </c:pt>
                <c:pt idx="37">
                  <c:v>85924.01999999999</c:v>
                </c:pt>
                <c:pt idx="38">
                  <c:v>87971.26</c:v>
                </c:pt>
                <c:pt idx="39">
                  <c:v>89641.68</c:v>
                </c:pt>
                <c:pt idx="40">
                  <c:v>90631.299999999988</c:v>
                </c:pt>
                <c:pt idx="41">
                  <c:v>91775.339999999982</c:v>
                </c:pt>
                <c:pt idx="42">
                  <c:v>92906.339999999982</c:v>
                </c:pt>
                <c:pt idx="43">
                  <c:v>94078.699999999983</c:v>
                </c:pt>
                <c:pt idx="44">
                  <c:v>96071.86</c:v>
                </c:pt>
                <c:pt idx="45">
                  <c:v>97855.89999999998</c:v>
                </c:pt>
                <c:pt idx="46">
                  <c:v>99956.219999999958</c:v>
                </c:pt>
                <c:pt idx="47">
                  <c:v>102103.53999999998</c:v>
                </c:pt>
                <c:pt idx="48">
                  <c:v>105648.93999999999</c:v>
                </c:pt>
                <c:pt idx="49">
                  <c:v>109516.81999999998</c:v>
                </c:pt>
                <c:pt idx="50">
                  <c:v>113158.05999999997</c:v>
                </c:pt>
                <c:pt idx="51">
                  <c:v>117214.33999999998</c:v>
                </c:pt>
                <c:pt idx="52">
                  <c:v>120345.85999999996</c:v>
                </c:pt>
                <c:pt idx="53">
                  <c:v>123494.63999999997</c:v>
                </c:pt>
                <c:pt idx="54">
                  <c:v>126283.79999999997</c:v>
                </c:pt>
                <c:pt idx="55">
                  <c:v>129282.95999999998</c:v>
                </c:pt>
                <c:pt idx="56">
                  <c:v>132336.94</c:v>
                </c:pt>
                <c:pt idx="57">
                  <c:v>136113.53999999995</c:v>
                </c:pt>
                <c:pt idx="58">
                  <c:v>141090.95999999996</c:v>
                </c:pt>
                <c:pt idx="59">
                  <c:v>143664.18</c:v>
                </c:pt>
                <c:pt idx="60">
                  <c:v>147759.95999999993</c:v>
                </c:pt>
                <c:pt idx="61">
                  <c:v>152209.02000000002</c:v>
                </c:pt>
                <c:pt idx="62">
                  <c:v>155638.18</c:v>
                </c:pt>
                <c:pt idx="63">
                  <c:v>158446.16</c:v>
                </c:pt>
                <c:pt idx="64">
                  <c:v>161728.67999999996</c:v>
                </c:pt>
                <c:pt idx="65">
                  <c:v>165160.13999999996</c:v>
                </c:pt>
                <c:pt idx="66">
                  <c:v>168938.05999999997</c:v>
                </c:pt>
                <c:pt idx="67">
                  <c:v>173326.95999999993</c:v>
                </c:pt>
                <c:pt idx="68">
                  <c:v>179175.49999999994</c:v>
                </c:pt>
                <c:pt idx="69">
                  <c:v>187244.75999999995</c:v>
                </c:pt>
                <c:pt idx="70">
                  <c:v>197250.83999999994</c:v>
                </c:pt>
                <c:pt idx="71">
                  <c:v>208147.81999999995</c:v>
                </c:pt>
                <c:pt idx="72">
                  <c:v>218433.95999999996</c:v>
                </c:pt>
                <c:pt idx="73">
                  <c:v>226616.76</c:v>
                </c:pt>
                <c:pt idx="74">
                  <c:v>235732.87999999995</c:v>
                </c:pt>
                <c:pt idx="75">
                  <c:v>245353.51999999996</c:v>
                </c:pt>
                <c:pt idx="76">
                  <c:v>257030.29999999993</c:v>
                </c:pt>
                <c:pt idx="77">
                  <c:v>270332.34000000003</c:v>
                </c:pt>
                <c:pt idx="78">
                  <c:v>282204.55999999994</c:v>
                </c:pt>
                <c:pt idx="79">
                  <c:v>293750.45999999996</c:v>
                </c:pt>
                <c:pt idx="80">
                  <c:v>315100.59999999998</c:v>
                </c:pt>
                <c:pt idx="81">
                  <c:v>332183.57999999996</c:v>
                </c:pt>
                <c:pt idx="82">
                  <c:v>345760.33999999997</c:v>
                </c:pt>
                <c:pt idx="83">
                  <c:v>358625.0199999999</c:v>
                </c:pt>
                <c:pt idx="84">
                  <c:v>368552.29999999993</c:v>
                </c:pt>
                <c:pt idx="85">
                  <c:v>375068.59999999992</c:v>
                </c:pt>
                <c:pt idx="86">
                  <c:v>384677.41999999993</c:v>
                </c:pt>
                <c:pt idx="87">
                  <c:v>396652.85999999993</c:v>
                </c:pt>
                <c:pt idx="88">
                  <c:v>407483.17999999993</c:v>
                </c:pt>
                <c:pt idx="89">
                  <c:v>412398.63999999996</c:v>
                </c:pt>
                <c:pt idx="90">
                  <c:v>413829.63999999996</c:v>
                </c:pt>
                <c:pt idx="91">
                  <c:v>418991.56</c:v>
                </c:pt>
                <c:pt idx="92">
                  <c:v>426877.39999999997</c:v>
                </c:pt>
                <c:pt idx="93">
                  <c:v>454663.8515732477</c:v>
                </c:pt>
                <c:pt idx="94">
                  <c:v>470617.00617814716</c:v>
                </c:pt>
                <c:pt idx="95">
                  <c:v>482862.73183602921</c:v>
                </c:pt>
                <c:pt idx="96">
                  <c:v>496131.43178487883</c:v>
                </c:pt>
                <c:pt idx="97">
                  <c:v>512707.81220511382</c:v>
                </c:pt>
                <c:pt idx="98">
                  <c:v>530359.57515604445</c:v>
                </c:pt>
                <c:pt idx="99">
                  <c:v>543565.59368654946</c:v>
                </c:pt>
                <c:pt idx="100">
                  <c:v>554512.23039221799</c:v>
                </c:pt>
                <c:pt idx="101">
                  <c:v>562190.47049790411</c:v>
                </c:pt>
                <c:pt idx="102">
                  <c:v>561244.75894856022</c:v>
                </c:pt>
                <c:pt idx="103">
                  <c:v>565883.46672258235</c:v>
                </c:pt>
                <c:pt idx="104">
                  <c:v>575875.6587074456</c:v>
                </c:pt>
                <c:pt idx="105">
                  <c:v>587955.65042860515</c:v>
                </c:pt>
                <c:pt idx="106">
                  <c:v>603227.00341733568</c:v>
                </c:pt>
                <c:pt idx="107">
                  <c:v>621585.26070494356</c:v>
                </c:pt>
                <c:pt idx="108">
                  <c:v>641158.08944584336</c:v>
                </c:pt>
                <c:pt idx="109">
                  <c:v>652712.81260545005</c:v>
                </c:pt>
                <c:pt idx="110">
                  <c:v>668827.34392398491</c:v>
                </c:pt>
                <c:pt idx="111">
                  <c:v>687840.06623970438</c:v>
                </c:pt>
                <c:pt idx="112">
                  <c:v>704925.27297200484</c:v>
                </c:pt>
                <c:pt idx="113">
                  <c:v>721691.27453984134</c:v>
                </c:pt>
                <c:pt idx="114">
                  <c:v>736824.16093009897</c:v>
                </c:pt>
                <c:pt idx="115">
                  <c:v>752244.70016475581</c:v>
                </c:pt>
                <c:pt idx="116">
                  <c:v>761795.12279754179</c:v>
                </c:pt>
                <c:pt idx="117">
                  <c:v>774666.54730814346</c:v>
                </c:pt>
                <c:pt idx="118">
                  <c:v>787139.82194018411</c:v>
                </c:pt>
                <c:pt idx="119">
                  <c:v>796657.41401328007</c:v>
                </c:pt>
                <c:pt idx="120">
                  <c:v>797994.14615589939</c:v>
                </c:pt>
                <c:pt idx="121">
                  <c:v>807902.91915482539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E-43F3-8808-EAA0AE5CC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723584"/>
        <c:axId val="102725120"/>
      </c:barChart>
      <c:catAx>
        <c:axId val="10272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102725120"/>
        <c:crosses val="autoZero"/>
        <c:auto val="1"/>
        <c:lblAlgn val="ctr"/>
        <c:lblOffset val="100"/>
        <c:noMultiLvlLbl val="0"/>
      </c:catAx>
      <c:valAx>
        <c:axId val="1027251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027235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'Fijo Sin Ganado'!$Q$3:$S$3</c:f>
              <c:strCache>
                <c:ptCount val="1"/>
                <c:pt idx="0">
                  <c:v>Var % anual -  (Mill $1993) Stock Neto (Fijo Sin ganado)</c:v>
                </c:pt>
              </c:strCache>
            </c:strRef>
          </c:tx>
          <c:invertIfNegative val="0"/>
          <c:cat>
            <c:numRef>
              <c:f>'Fijo Sin Ganado'!$B$98:$B$123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'Fijo Sin Ganado'!$S$98:$S$123</c:f>
              <c:numCache>
                <c:formatCode>0%</c:formatCode>
                <c:ptCount val="26"/>
                <c:pt idx="0">
                  <c:v>8.352357751494377E-2</c:v>
                </c:pt>
                <c:pt idx="1">
                  <c:v>4.1911298028976189E-2</c:v>
                </c:pt>
                <c:pt idx="2">
                  <c:v>2.6846588386438702E-2</c:v>
                </c:pt>
                <c:pt idx="3">
                  <c:v>3.0199683145678131E-2</c:v>
                </c:pt>
                <c:pt idx="4">
                  <c:v>3.983139974790989E-2</c:v>
                </c:pt>
                <c:pt idx="5">
                  <c:v>4.1201336860912555E-2</c:v>
                </c:pt>
                <c:pt idx="6">
                  <c:v>2.6628951707170476E-2</c:v>
                </c:pt>
                <c:pt idx="7">
                  <c:v>1.9321986084116356E-2</c:v>
                </c:pt>
                <c:pt idx="8">
                  <c:v>8.2433117982095537E-3</c:v>
                </c:pt>
                <c:pt idx="9">
                  <c:v>-1.1421071783611968E-2</c:v>
                </c:pt>
                <c:pt idx="10">
                  <c:v>7.0221749717413301E-4</c:v>
                </c:pt>
                <c:pt idx="11">
                  <c:v>1.5304973634785756E-2</c:v>
                </c:pt>
                <c:pt idx="12">
                  <c:v>2.3342336486965421E-2</c:v>
                </c:pt>
                <c:pt idx="13">
                  <c:v>3.1173362273800666E-2</c:v>
                </c:pt>
                <c:pt idx="14">
                  <c:v>4.3278120690762763E-2</c:v>
                </c:pt>
                <c:pt idx="15">
                  <c:v>4.6703606354103179E-2</c:v>
                </c:pt>
                <c:pt idx="16">
                  <c:v>2.2792564891666079E-2</c:v>
                </c:pt>
                <c:pt idx="17">
                  <c:v>3.7857883211310353E-2</c:v>
                </c:pt>
                <c:pt idx="18">
                  <c:v>4.792760997382467E-2</c:v>
                </c:pt>
                <c:pt idx="19">
                  <c:v>3.7146676738096927E-2</c:v>
                </c:pt>
                <c:pt idx="20">
                  <c:v>3.582510237916843E-2</c:v>
                </c:pt>
                <c:pt idx="21">
                  <c:v>2.7603116015743046E-2</c:v>
                </c:pt>
                <c:pt idx="22">
                  <c:v>2.7939965549497781E-2</c:v>
                </c:pt>
                <c:pt idx="23">
                  <c:v>2.088055722324839E-2</c:v>
                </c:pt>
                <c:pt idx="24">
                  <c:v>2.8527621483157198E-2</c:v>
                </c:pt>
                <c:pt idx="25">
                  <c:v>2.3288722798213479E-2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2-46B7-9814-D55668F80305}"/>
            </c:ext>
          </c:extLst>
        </c:ser>
        <c:ser>
          <c:idx val="1"/>
          <c:order val="1"/>
          <c:tx>
            <c:strRef>
              <c:f>'Fijo Sin Ganado'!$AW$4</c:f>
              <c:strCache>
                <c:ptCount val="1"/>
                <c:pt idx="0">
                  <c:v>IBIF Total Mill $1993 INDEC Rev</c:v>
                </c:pt>
              </c:strCache>
            </c:strRef>
          </c:tx>
          <c:invertIfNegative val="0"/>
          <c:val>
            <c:numRef>
              <c:f>'Fijo Sin Ganado'!$AW$98:$AW$123</c:f>
              <c:numCache>
                <c:formatCode>0%</c:formatCode>
                <c:ptCount val="26"/>
                <c:pt idx="0">
                  <c:v>0</c:v>
                </c:pt>
                <c:pt idx="1">
                  <c:v>0.12517875206303672</c:v>
                </c:pt>
                <c:pt idx="2">
                  <c:v>-0.13944151901026283</c:v>
                </c:pt>
                <c:pt idx="3">
                  <c:v>7.7646644746521887E-2</c:v>
                </c:pt>
                <c:pt idx="4">
                  <c:v>0.16425889321078874</c:v>
                </c:pt>
                <c:pt idx="5">
                  <c:v>5.44582035028639E-2</c:v>
                </c:pt>
                <c:pt idx="6">
                  <c:v>-0.13466486076448073</c:v>
                </c:pt>
                <c:pt idx="7">
                  <c:v>-7.7129987582876383E-2</c:v>
                </c:pt>
                <c:pt idx="8">
                  <c:v>-0.16338966698593257</c:v>
                </c:pt>
                <c:pt idx="9">
                  <c:v>-0.36929695765454484</c:v>
                </c:pt>
                <c:pt idx="10">
                  <c:v>0.36720117538607394</c:v>
                </c:pt>
                <c:pt idx="11">
                  <c:v>0.32765682177287231</c:v>
                </c:pt>
                <c:pt idx="12">
                  <c:v>0.15172644968237262</c:v>
                </c:pt>
                <c:pt idx="13">
                  <c:v>0.14255592794980507</c:v>
                </c:pt>
                <c:pt idx="14">
                  <c:v>0.19558557828385678</c:v>
                </c:pt>
                <c:pt idx="15">
                  <c:v>8.3629674448623723E-2</c:v>
                </c:pt>
                <c:pt idx="16">
                  <c:v>-0.22315737644955241</c:v>
                </c:pt>
                <c:pt idx="17">
                  <c:v>0.25462616036372299</c:v>
                </c:pt>
                <c:pt idx="18">
                  <c:v>0.16770631531738073</c:v>
                </c:pt>
                <c:pt idx="19">
                  <c:v>-6.8015268710417576E-2</c:v>
                </c:pt>
                <c:pt idx="20">
                  <c:v>2.201510732264262E-2</c:v>
                </c:pt>
                <c:pt idx="21">
                  <c:v>-6.444059130740501E-2</c:v>
                </c:pt>
                <c:pt idx="22">
                  <c:v>3.3749700862825589E-2</c:v>
                </c:pt>
                <c:pt idx="23">
                  <c:v>-6.3828060254581445E-2</c:v>
                </c:pt>
                <c:pt idx="24">
                  <c:v>0.14076759653235615</c:v>
                </c:pt>
                <c:pt idx="25">
                  <c:v>-3.9088584663037093E-2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2-46B7-9814-D55668F80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746368"/>
        <c:axId val="102760448"/>
      </c:barChart>
      <c:catAx>
        <c:axId val="10274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760448"/>
        <c:crosses val="autoZero"/>
        <c:auto val="1"/>
        <c:lblAlgn val="ctr"/>
        <c:lblOffset val="100"/>
        <c:noMultiLvlLbl val="0"/>
      </c:catAx>
      <c:valAx>
        <c:axId val="102760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274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Stock de Capital en valor (Mill $2004 c/ IPC 9 Pcias)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'Fijo Sin Ganado'!$X$4</c:f>
              <c:strCache>
                <c:ptCount val="1"/>
                <c:pt idx="0">
                  <c:v>Maq y Equipos</c:v>
                </c:pt>
              </c:strCache>
            </c:strRef>
          </c:tx>
          <c:marker>
            <c:symbol val="none"/>
          </c:marker>
          <c:cat>
            <c:numRef>
              <c:f>'Fijo Sin Ganado'!$B$98:$B$123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'Fijo Sin Ganado'!$X$98:$X$123</c:f>
              <c:numCache>
                <c:formatCode>_ * #,##0_ ;_ * \-#,##0_ ;_ * "-"??_ ;_ @_ </c:formatCode>
                <c:ptCount val="26"/>
                <c:pt idx="0">
                  <c:v>205464.80480093521</c:v>
                </c:pt>
                <c:pt idx="1">
                  <c:v>211164.80149634081</c:v>
                </c:pt>
                <c:pt idx="2">
                  <c:v>210157.79232352212</c:v>
                </c:pt>
                <c:pt idx="3">
                  <c:v>213486.60569997082</c:v>
                </c:pt>
                <c:pt idx="4">
                  <c:v>221255.7642075223</c:v>
                </c:pt>
                <c:pt idx="5">
                  <c:v>227951.19973780974</c:v>
                </c:pt>
                <c:pt idx="6">
                  <c:v>227947.59499515322</c:v>
                </c:pt>
                <c:pt idx="7">
                  <c:v>225265.62644548793</c:v>
                </c:pt>
                <c:pt idx="8">
                  <c:v>222207.72187857676</c:v>
                </c:pt>
                <c:pt idx="9">
                  <c:v>341829.3337795104</c:v>
                </c:pt>
                <c:pt idx="10">
                  <c:v>305222.09998708911</c:v>
                </c:pt>
                <c:pt idx="11">
                  <c:v>316199.61630924226</c:v>
                </c:pt>
                <c:pt idx="12">
                  <c:v>319272.38691261562</c:v>
                </c:pt>
                <c:pt idx="13">
                  <c:v>333368.34678692854</c:v>
                </c:pt>
                <c:pt idx="14">
                  <c:v>327112.04347006348</c:v>
                </c:pt>
                <c:pt idx="15">
                  <c:v>305932.19859224453</c:v>
                </c:pt>
                <c:pt idx="16">
                  <c:v>311946.95250249596</c:v>
                </c:pt>
                <c:pt idx="17">
                  <c:v>298935.08897840482</c:v>
                </c:pt>
                <c:pt idx="18">
                  <c:v>289563.67865619506</c:v>
                </c:pt>
                <c:pt idx="19">
                  <c:v>290868.97239205008</c:v>
                </c:pt>
                <c:pt idx="20">
                  <c:v>313707.14963735058</c:v>
                </c:pt>
                <c:pt idx="21">
                  <c:v>343019.31121535669</c:v>
                </c:pt>
                <c:pt idx="22">
                  <c:v>346551.40301498742</c:v>
                </c:pt>
                <c:pt idx="23">
                  <c:v>359686.7123094268</c:v>
                </c:pt>
                <c:pt idx="24">
                  <c:v>340271.85991578054</c:v>
                </c:pt>
                <c:pt idx="25">
                  <c:v>376233.86472034064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6-44DE-A209-930EC30B5DDD}"/>
            </c:ext>
          </c:extLst>
        </c:ser>
        <c:ser>
          <c:idx val="1"/>
          <c:order val="1"/>
          <c:tx>
            <c:strRef>
              <c:f>'Fijo Sin Ganado'!$Y$4</c:f>
              <c:strCache>
                <c:ptCount val="1"/>
                <c:pt idx="0">
                  <c:v>Construcciones</c:v>
                </c:pt>
              </c:strCache>
            </c:strRef>
          </c:tx>
          <c:marker>
            <c:symbol val="none"/>
          </c:marker>
          <c:cat>
            <c:numRef>
              <c:f>'Fijo Sin Ganado'!$B$98:$B$123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'Fijo Sin Ganado'!$Y$98:$Y$123</c:f>
              <c:numCache>
                <c:formatCode>_ * #,##0_ ;_ * \-#,##0_ ;_ * "-"??_ ;_ @_ </c:formatCode>
                <c:ptCount val="26"/>
                <c:pt idx="0">
                  <c:v>718558.70731585764</c:v>
                </c:pt>
                <c:pt idx="1">
                  <c:v>714048.41910981771</c:v>
                </c:pt>
                <c:pt idx="2">
                  <c:v>752188.16332702211</c:v>
                </c:pt>
                <c:pt idx="3">
                  <c:v>753375.55035619077</c:v>
                </c:pt>
                <c:pt idx="4">
                  <c:v>758931.23884108348</c:v>
                </c:pt>
                <c:pt idx="5">
                  <c:v>771611.75350142119</c:v>
                </c:pt>
                <c:pt idx="6">
                  <c:v>795639.82027457573</c:v>
                </c:pt>
                <c:pt idx="7">
                  <c:v>792917.57578413154</c:v>
                </c:pt>
                <c:pt idx="8">
                  <c:v>790519.08691723866</c:v>
                </c:pt>
                <c:pt idx="9">
                  <c:v>839461.04080224631</c:v>
                </c:pt>
                <c:pt idx="10">
                  <c:v>845909.32795739616</c:v>
                </c:pt>
                <c:pt idx="11">
                  <c:v>937410.05572243815</c:v>
                </c:pt>
                <c:pt idx="12">
                  <c:v>1027314.4597962989</c:v>
                </c:pt>
                <c:pt idx="13">
                  <c:v>1101647.0940315139</c:v>
                </c:pt>
                <c:pt idx="14">
                  <c:v>1107776.9589566793</c:v>
                </c:pt>
                <c:pt idx="15">
                  <c:v>1089257.5888906589</c:v>
                </c:pt>
                <c:pt idx="16">
                  <c:v>1110856.7534033819</c:v>
                </c:pt>
                <c:pt idx="17">
                  <c:v>1091306.6883343789</c:v>
                </c:pt>
                <c:pt idx="18">
                  <c:v>1136628.2221621012</c:v>
                </c:pt>
                <c:pt idx="19">
                  <c:v>1131779.2864295405</c:v>
                </c:pt>
                <c:pt idx="20">
                  <c:v>1188895.460105696</c:v>
                </c:pt>
                <c:pt idx="21">
                  <c:v>1227648.1818426719</c:v>
                </c:pt>
                <c:pt idx="22">
                  <c:v>1239833.2391483877</c:v>
                </c:pt>
                <c:pt idx="23">
                  <c:v>1183916.9547629242</c:v>
                </c:pt>
                <c:pt idx="24">
                  <c:v>1197202.400158307</c:v>
                </c:pt>
                <c:pt idx="25">
                  <c:v>1298142.8141368846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6-44DE-A209-930EC30B5DDD}"/>
            </c:ext>
          </c:extLst>
        </c:ser>
        <c:ser>
          <c:idx val="2"/>
          <c:order val="2"/>
          <c:tx>
            <c:strRef>
              <c:f>'Fijo Sin Ganado'!$Z$4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'Fijo Sin Ganado'!$B$98:$B$123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'Fijo Sin Ganado'!$Z$98:$Z$123</c:f>
              <c:numCache>
                <c:formatCode>_ * #,##0_ ;_ * \-#,##0_ ;_ * "-"??_ ;_ @_ </c:formatCode>
                <c:ptCount val="26"/>
                <c:pt idx="0">
                  <c:v>924023.51211679284</c:v>
                </c:pt>
                <c:pt idx="1">
                  <c:v>925213.22060615849</c:v>
                </c:pt>
                <c:pt idx="2">
                  <c:v>962345.95565054438</c:v>
                </c:pt>
                <c:pt idx="3">
                  <c:v>966862.15605616162</c:v>
                </c:pt>
                <c:pt idx="4">
                  <c:v>980187.00304860575</c:v>
                </c:pt>
                <c:pt idx="5">
                  <c:v>999562.9532392309</c:v>
                </c:pt>
                <c:pt idx="6">
                  <c:v>1023587.4152697289</c:v>
                </c:pt>
                <c:pt idx="7">
                  <c:v>1018183.2022296195</c:v>
                </c:pt>
                <c:pt idx="8">
                  <c:v>1012726.8087958155</c:v>
                </c:pt>
                <c:pt idx="9">
                  <c:v>1181290.3745817568</c:v>
                </c:pt>
                <c:pt idx="10">
                  <c:v>1151131.4279444853</c:v>
                </c:pt>
                <c:pt idx="11">
                  <c:v>1253609.6720316804</c:v>
                </c:pt>
                <c:pt idx="12">
                  <c:v>1346586.8467089145</c:v>
                </c:pt>
                <c:pt idx="13">
                  <c:v>1435015.4408184423</c:v>
                </c:pt>
                <c:pt idx="14">
                  <c:v>1434889.0024267428</c:v>
                </c:pt>
                <c:pt idx="15">
                  <c:v>1395189.7874829036</c:v>
                </c:pt>
                <c:pt idx="16">
                  <c:v>1422803.7059058778</c:v>
                </c:pt>
                <c:pt idx="17">
                  <c:v>1390241.7773127838</c:v>
                </c:pt>
                <c:pt idx="18">
                  <c:v>1426191.9008182962</c:v>
                </c:pt>
                <c:pt idx="19">
                  <c:v>1422648.2588215906</c:v>
                </c:pt>
                <c:pt idx="20">
                  <c:v>1502602.6097430466</c:v>
                </c:pt>
                <c:pt idx="21">
                  <c:v>1570667.4930580286</c:v>
                </c:pt>
                <c:pt idx="22">
                  <c:v>1586384.6421633752</c:v>
                </c:pt>
                <c:pt idx="23">
                  <c:v>1543603.6670723511</c:v>
                </c:pt>
                <c:pt idx="24">
                  <c:v>1537474.2600740874</c:v>
                </c:pt>
                <c:pt idx="25">
                  <c:v>1674376.6788572252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36-44DE-A209-930EC30B5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98080"/>
        <c:axId val="102799616"/>
      </c:lineChart>
      <c:catAx>
        <c:axId val="10279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102799616"/>
        <c:crosses val="autoZero"/>
        <c:auto val="1"/>
        <c:lblAlgn val="ctr"/>
        <c:lblOffset val="100"/>
        <c:noMultiLvlLbl val="0"/>
      </c:catAx>
      <c:valAx>
        <c:axId val="102799616"/>
        <c:scaling>
          <c:orientation val="minMax"/>
        </c:scaling>
        <c:delete val="0"/>
        <c:axPos val="l"/>
        <c:majorGridlines/>
        <c:numFmt formatCode="_ * #,##0_ ;_ * \-#,##0_ ;_ * &quot;-&quot;??_ ;_ @_ " sourceLinked="1"/>
        <c:majorTickMark val="out"/>
        <c:minorTickMark val="none"/>
        <c:tickLblPos val="nextTo"/>
        <c:crossAx val="1027980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% Var Anual Fijo Sin ganado en valor (Mill $2004 c/ IPC)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'Fijo Sin Ganado'!$AB$4</c:f>
              <c:strCache>
                <c:ptCount val="1"/>
                <c:pt idx="0">
                  <c:v>Maq y Equipos</c:v>
                </c:pt>
              </c:strCache>
            </c:strRef>
          </c:tx>
          <c:marker>
            <c:symbol val="none"/>
          </c:marker>
          <c:cat>
            <c:numRef>
              <c:f>'Fijo Sin Ganado'!$B$99:$B$123</c:f>
              <c:numCache>
                <c:formatCode>General</c:formatCode>
                <c:ptCount val="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</c:numCache>
            </c:numRef>
          </c:cat>
          <c:val>
            <c:numRef>
              <c:f>'Fijo Sin Ganado'!$AB$99:$AB$123</c:f>
              <c:numCache>
                <c:formatCode>_ * #,##0.000_ ;_ * \-#,##0.000_ ;_ * "-"??_ ;_ @_ </c:formatCode>
                <c:ptCount val="25"/>
                <c:pt idx="0">
                  <c:v>2.7741961456260344E-2</c:v>
                </c:pt>
                <c:pt idx="1">
                  <c:v>-4.768830627466727E-3</c:v>
                </c:pt>
                <c:pt idx="2">
                  <c:v>1.5839590526932457E-2</c:v>
                </c:pt>
                <c:pt idx="3">
                  <c:v>3.6391784309269835E-2</c:v>
                </c:pt>
                <c:pt idx="4">
                  <c:v>3.026106711510395E-2</c:v>
                </c:pt>
                <c:pt idx="5">
                  <c:v>-1.5813659505483146E-5</c:v>
                </c:pt>
                <c:pt idx="6">
                  <c:v>-1.1765724265361616E-2</c:v>
                </c:pt>
                <c:pt idx="7">
                  <c:v>-1.3574661235104809E-2</c:v>
                </c:pt>
                <c:pt idx="8">
                  <c:v>0.53833238057451349</c:v>
                </c:pt>
                <c:pt idx="9">
                  <c:v>-0.10709213684988776</c:v>
                </c:pt>
                <c:pt idx="10">
                  <c:v>3.5965666714885665E-2</c:v>
                </c:pt>
                <c:pt idx="11">
                  <c:v>9.7178188868141929E-3</c:v>
                </c:pt>
                <c:pt idx="12">
                  <c:v>4.415026307355218E-2</c:v>
                </c:pt>
                <c:pt idx="13">
                  <c:v>-1.8766938664587004E-2</c:v>
                </c:pt>
                <c:pt idx="14">
                  <c:v>-6.4747982535706544E-2</c:v>
                </c:pt>
                <c:pt idx="15">
                  <c:v>1.966041475179299E-2</c:v>
                </c:pt>
                <c:pt idx="16">
                  <c:v>-4.1711782787770713E-2</c:v>
                </c:pt>
                <c:pt idx="17">
                  <c:v>-3.1349315178208326E-2</c:v>
                </c:pt>
                <c:pt idx="18">
                  <c:v>4.5077951140578944E-3</c:v>
                </c:pt>
                <c:pt idx="19">
                  <c:v>7.8517062364829596E-2</c:v>
                </c:pt>
                <c:pt idx="20">
                  <c:v>9.3437977463667429E-2</c:v>
                </c:pt>
                <c:pt idx="21">
                  <c:v>1.0297063996531623E-2</c:v>
                </c:pt>
                <c:pt idx="22">
                  <c:v>3.7902917662899549E-2</c:v>
                </c:pt>
                <c:pt idx="23">
                  <c:v>-5.3977118779256684E-2</c:v>
                </c:pt>
                <c:pt idx="24">
                  <c:v>0.10568609703271062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2-4F79-8A70-7C614C3ADC26}"/>
            </c:ext>
          </c:extLst>
        </c:ser>
        <c:ser>
          <c:idx val="1"/>
          <c:order val="1"/>
          <c:tx>
            <c:strRef>
              <c:f>'Fijo Sin Ganado'!$AC$4</c:f>
              <c:strCache>
                <c:ptCount val="1"/>
                <c:pt idx="0">
                  <c:v>Construcciones</c:v>
                </c:pt>
              </c:strCache>
            </c:strRef>
          </c:tx>
          <c:marker>
            <c:symbol val="none"/>
          </c:marker>
          <c:cat>
            <c:numRef>
              <c:f>'Fijo Sin Ganado'!$B$99:$B$123</c:f>
              <c:numCache>
                <c:formatCode>General</c:formatCode>
                <c:ptCount val="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</c:numCache>
            </c:numRef>
          </c:cat>
          <c:val>
            <c:numRef>
              <c:f>'Fijo Sin Ganado'!$AC$99:$AC$123</c:f>
              <c:numCache>
                <c:formatCode>_ * #,##0.000_ ;_ * \-#,##0.000_ ;_ * "-"??_ ;_ @_ </c:formatCode>
                <c:ptCount val="25"/>
                <c:pt idx="0">
                  <c:v>-6.2768541527913535E-3</c:v>
                </c:pt>
                <c:pt idx="1">
                  <c:v>5.3413386538621634E-2</c:v>
                </c:pt>
                <c:pt idx="2">
                  <c:v>1.578577126123204E-3</c:v>
                </c:pt>
                <c:pt idx="3">
                  <c:v>7.3743944600618162E-3</c:v>
                </c:pt>
                <c:pt idx="4">
                  <c:v>1.670838412146709E-2</c:v>
                </c:pt>
                <c:pt idx="5">
                  <c:v>3.1140099491901121E-2</c:v>
                </c:pt>
                <c:pt idx="6">
                  <c:v>-3.421453302204943E-3</c:v>
                </c:pt>
                <c:pt idx="7">
                  <c:v>-3.0248905310504234E-3</c:v>
                </c:pt>
                <c:pt idx="8">
                  <c:v>6.1911160267951251E-2</c:v>
                </c:pt>
                <c:pt idx="9">
                  <c:v>7.6814608918448794E-3</c:v>
                </c:pt>
                <c:pt idx="10">
                  <c:v>0.10816848182297191</c:v>
                </c:pt>
                <c:pt idx="11">
                  <c:v>9.590723240596527E-2</c:v>
                </c:pt>
                <c:pt idx="12">
                  <c:v>7.2356262025119439E-2</c:v>
                </c:pt>
                <c:pt idx="13">
                  <c:v>5.5642727679088089E-3</c:v>
                </c:pt>
                <c:pt idx="14">
                  <c:v>-1.6717598173789622E-2</c:v>
                </c:pt>
                <c:pt idx="15">
                  <c:v>1.9829253184015353E-2</c:v>
                </c:pt>
                <c:pt idx="16">
                  <c:v>-1.7599087379274254E-2</c:v>
                </c:pt>
                <c:pt idx="17">
                  <c:v>4.1529603284018071E-2</c:v>
                </c:pt>
                <c:pt idx="18">
                  <c:v>-4.2660701520652218E-3</c:v>
                </c:pt>
                <c:pt idx="19">
                  <c:v>5.0465823470176495E-2</c:v>
                </c:pt>
                <c:pt idx="20">
                  <c:v>3.259556709345221E-2</c:v>
                </c:pt>
                <c:pt idx="21">
                  <c:v>9.9255287352979678E-3</c:v>
                </c:pt>
                <c:pt idx="22">
                  <c:v>-4.5099842962647976E-2</c:v>
                </c:pt>
                <c:pt idx="23">
                  <c:v>1.1221602445961414E-2</c:v>
                </c:pt>
                <c:pt idx="24">
                  <c:v>8.4313574684806977E-2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62-4F79-8A70-7C614C3ADC26}"/>
            </c:ext>
          </c:extLst>
        </c:ser>
        <c:ser>
          <c:idx val="2"/>
          <c:order val="2"/>
          <c:tx>
            <c:strRef>
              <c:f>'Fijo Sin Ganado'!$AD$4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'Fijo Sin Ganado'!$B$99:$B$123</c:f>
              <c:numCache>
                <c:formatCode>General</c:formatCode>
                <c:ptCount val="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</c:numCache>
            </c:numRef>
          </c:cat>
          <c:val>
            <c:numRef>
              <c:f>'Fijo Sin Ganado'!$AD$99:$AD$123</c:f>
              <c:numCache>
                <c:formatCode>_ * #,##0.000_ ;_ * \-#,##0.000_ ;_ * "-"??_ ;_ @_ </c:formatCode>
                <c:ptCount val="25"/>
                <c:pt idx="0">
                  <c:v>1.28753053765938E-3</c:v>
                </c:pt>
                <c:pt idx="1">
                  <c:v>4.0134246049854515E-2</c:v>
                </c:pt>
                <c:pt idx="2">
                  <c:v>4.6929073469886406E-3</c:v>
                </c:pt>
                <c:pt idx="3">
                  <c:v>1.3781537429074986E-2</c:v>
                </c:pt>
                <c:pt idx="4">
                  <c:v>1.9767605702137977E-2</c:v>
                </c:pt>
                <c:pt idx="5">
                  <c:v>2.4034966434723453E-2</c:v>
                </c:pt>
                <c:pt idx="6">
                  <c:v>-5.2796790576848706E-3</c:v>
                </c:pt>
                <c:pt idx="7">
                  <c:v>-5.3589505521753067E-3</c:v>
                </c:pt>
                <c:pt idx="8">
                  <c:v>0.16644524892786447</c:v>
                </c:pt>
                <c:pt idx="9">
                  <c:v>-2.5530510775514784E-2</c:v>
                </c:pt>
                <c:pt idx="10">
                  <c:v>8.9023930369258542E-2</c:v>
                </c:pt>
                <c:pt idx="11">
                  <c:v>7.4167563278727228E-2</c:v>
                </c:pt>
                <c:pt idx="12">
                  <c:v>6.5668689936819929E-2</c:v>
                </c:pt>
                <c:pt idx="13">
                  <c:v>-8.8109429420036903E-5</c:v>
                </c:pt>
                <c:pt idx="14">
                  <c:v>-2.7667098205295535E-2</c:v>
                </c:pt>
                <c:pt idx="15">
                  <c:v>1.9792230899849928E-2</c:v>
                </c:pt>
                <c:pt idx="16">
                  <c:v>-2.2885749072717169E-2</c:v>
                </c:pt>
                <c:pt idx="17">
                  <c:v>2.5858900295027059E-2</c:v>
                </c:pt>
                <c:pt idx="18">
                  <c:v>-2.4846880666426871E-3</c:v>
                </c:pt>
                <c:pt idx="19">
                  <c:v>5.6201067569353981E-2</c:v>
                </c:pt>
                <c:pt idx="20">
                  <c:v>4.5297993543763064E-2</c:v>
                </c:pt>
                <c:pt idx="21">
                  <c:v>1.0006668613702478E-2</c:v>
                </c:pt>
                <c:pt idx="22">
                  <c:v>-2.6967592823316199E-2</c:v>
                </c:pt>
                <c:pt idx="23">
                  <c:v>-3.9708424701328316E-3</c:v>
                </c:pt>
                <c:pt idx="24">
                  <c:v>8.9043714316583603E-2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2-4F79-8A70-7C614C3AD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292928"/>
        <c:axId val="103294464"/>
      </c:lineChart>
      <c:catAx>
        <c:axId val="10329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103294464"/>
        <c:crosses val="autoZero"/>
        <c:auto val="1"/>
        <c:lblAlgn val="ctr"/>
        <c:lblOffset val="100"/>
        <c:noMultiLvlLbl val="0"/>
      </c:catAx>
      <c:valAx>
        <c:axId val="10329446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032929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Var % anual -  (Mill $1993) Stock Neto (Fijo Sin ganado) c/ IPI IBIF</a:t>
            </a:r>
          </a:p>
        </c:rich>
      </c:tx>
      <c:layout>
        <c:manualLayout>
          <c:xMode val="edge"/>
          <c:yMode val="edge"/>
          <c:x val="0.1105415573053368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590507436570429"/>
          <c:y val="0.15788203557888597"/>
          <c:w val="0.82350809273840775"/>
          <c:h val="0.79997666958296876"/>
        </c:manualLayout>
      </c:layout>
      <c:lineChart>
        <c:grouping val="standard"/>
        <c:varyColors val="0"/>
        <c:ser>
          <c:idx val="0"/>
          <c:order val="0"/>
          <c:tx>
            <c:strRef>
              <c:f>'Fijo Sin Ganado'!$Q$4</c:f>
              <c:strCache>
                <c:ptCount val="1"/>
                <c:pt idx="0">
                  <c:v>Maq y Equipos</c:v>
                </c:pt>
              </c:strCache>
            </c:strRef>
          </c:tx>
          <c:marker>
            <c:symbol val="none"/>
          </c:marker>
          <c:cat>
            <c:numRef>
              <c:f>'Fijo Sin Ganado'!$B$100:$B$123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'Fijo Sin Ganado'!$Q$100:$Q$123</c:f>
              <c:numCache>
                <c:formatCode>0%</c:formatCode>
                <c:ptCount val="24"/>
                <c:pt idx="0">
                  <c:v>2.9652171120564653E-2</c:v>
                </c:pt>
                <c:pt idx="1">
                  <c:v>3.9407191241160898E-2</c:v>
                </c:pt>
                <c:pt idx="2">
                  <c:v>6.1311356108932125E-2</c:v>
                </c:pt>
                <c:pt idx="3">
                  <c:v>6.3265640306158125E-2</c:v>
                </c:pt>
                <c:pt idx="4">
                  <c:v>3.2108321180054029E-2</c:v>
                </c:pt>
                <c:pt idx="5">
                  <c:v>1.6751954075383223E-2</c:v>
                </c:pt>
                <c:pt idx="6">
                  <c:v>-9.4512682615467639E-3</c:v>
                </c:pt>
                <c:pt idx="7">
                  <c:v>-4.2897435195892619E-2</c:v>
                </c:pt>
                <c:pt idx="8">
                  <c:v>-2.479363071590825E-2</c:v>
                </c:pt>
                <c:pt idx="9">
                  <c:v>7.1046187665272176E-3</c:v>
                </c:pt>
                <c:pt idx="10">
                  <c:v>3.1674015169873546E-2</c:v>
                </c:pt>
                <c:pt idx="11">
                  <c:v>4.9296941937953927E-2</c:v>
                </c:pt>
                <c:pt idx="12">
                  <c:v>8.7053152145699642E-2</c:v>
                </c:pt>
                <c:pt idx="13">
                  <c:v>9.5855984518399773E-2</c:v>
                </c:pt>
                <c:pt idx="14">
                  <c:v>3.7299796402627476E-2</c:v>
                </c:pt>
                <c:pt idx="15">
                  <c:v>7.7158463064453064E-2</c:v>
                </c:pt>
                <c:pt idx="16">
                  <c:v>0.10328768335749285</c:v>
                </c:pt>
                <c:pt idx="17">
                  <c:v>6.9716157755641675E-2</c:v>
                </c:pt>
                <c:pt idx="18">
                  <c:v>6.6351977327801542E-2</c:v>
                </c:pt>
                <c:pt idx="19">
                  <c:v>4.3751659795878091E-2</c:v>
                </c:pt>
                <c:pt idx="20">
                  <c:v>4.4633876730757832E-2</c:v>
                </c:pt>
                <c:pt idx="21">
                  <c:v>3.9925245095825304E-2</c:v>
                </c:pt>
                <c:pt idx="22">
                  <c:v>5.4883889834506996E-2</c:v>
                </c:pt>
                <c:pt idx="23">
                  <c:v>3.8988184448402977E-2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CC-40D6-9CD5-013F72043AC6}"/>
            </c:ext>
          </c:extLst>
        </c:ser>
        <c:ser>
          <c:idx val="1"/>
          <c:order val="1"/>
          <c:tx>
            <c:strRef>
              <c:f>'Fijo Sin Ganado'!$R$4</c:f>
              <c:strCache>
                <c:ptCount val="1"/>
                <c:pt idx="0">
                  <c:v>Construcciones</c:v>
                </c:pt>
              </c:strCache>
            </c:strRef>
          </c:tx>
          <c:marker>
            <c:symbol val="none"/>
          </c:marker>
          <c:cat>
            <c:numRef>
              <c:f>'Fijo Sin Ganado'!$B$100:$B$123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'Fijo Sin Ganado'!$R$100:$R$123</c:f>
              <c:numCache>
                <c:formatCode>0%</c:formatCode>
                <c:ptCount val="24"/>
                <c:pt idx="0">
                  <c:v>2.6020576173667979E-2</c:v>
                </c:pt>
                <c:pt idx="1">
                  <c:v>2.7479238040171248E-2</c:v>
                </c:pt>
                <c:pt idx="2">
                  <c:v>3.3411268382250892E-2</c:v>
                </c:pt>
                <c:pt idx="3">
                  <c:v>3.4428503975806136E-2</c:v>
                </c:pt>
                <c:pt idx="4">
                  <c:v>2.4900122764106757E-2</c:v>
                </c:pt>
                <c:pt idx="5">
                  <c:v>2.0138575422750129E-2</c:v>
                </c:pt>
                <c:pt idx="6">
                  <c:v>1.3846836345259957E-2</c:v>
                </c:pt>
                <c:pt idx="7">
                  <c:v>-1.6821906435132577E-3</c:v>
                </c:pt>
                <c:pt idx="8">
                  <c:v>8.2650353523341848E-3</c:v>
                </c:pt>
                <c:pt idx="9">
                  <c:v>1.7657684969548344E-2</c:v>
                </c:pt>
                <c:pt idx="10">
                  <c:v>2.097673610354207E-2</c:v>
                </c:pt>
                <c:pt idx="11">
                  <c:v>2.5973647804214645E-2</c:v>
                </c:pt>
                <c:pt idx="12">
                  <c:v>3.0433414259651317E-2</c:v>
                </c:pt>
                <c:pt idx="13">
                  <c:v>3.1488566377365731E-2</c:v>
                </c:pt>
                <c:pt idx="14">
                  <c:v>1.8021644505169541E-2</c:v>
                </c:pt>
                <c:pt idx="15">
                  <c:v>2.468854756230399E-2</c:v>
                </c:pt>
                <c:pt idx="16">
                  <c:v>2.8426951272913784E-2</c:v>
                </c:pt>
                <c:pt idx="17">
                  <c:v>2.4838923422565589E-2</c:v>
                </c:pt>
                <c:pt idx="18">
                  <c:v>2.378408352015823E-2</c:v>
                </c:pt>
                <c:pt idx="19">
                  <c:v>2.0968642581838792E-2</c:v>
                </c:pt>
                <c:pt idx="20">
                  <c:v>2.0928384345040168E-2</c:v>
                </c:pt>
                <c:pt idx="21">
                  <c:v>1.2695898862024893E-2</c:v>
                </c:pt>
                <c:pt idx="22">
                  <c:v>1.6896176052340579E-2</c:v>
                </c:pt>
                <c:pt idx="23">
                  <c:v>1.6101475758032287E-2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CC-40D6-9CD5-013F72043AC6}"/>
            </c:ext>
          </c:extLst>
        </c:ser>
        <c:ser>
          <c:idx val="2"/>
          <c:order val="2"/>
          <c:tx>
            <c:strRef>
              <c:f>'Fijo Sin Ganado'!$S$4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'Fijo Sin Ganado'!$B$100:$B$123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'Fijo Sin Ganado'!$S$100:$S$123</c:f>
              <c:numCache>
                <c:formatCode>0%</c:formatCode>
                <c:ptCount val="24"/>
                <c:pt idx="0">
                  <c:v>2.6846588386438702E-2</c:v>
                </c:pt>
                <c:pt idx="1">
                  <c:v>3.0199683145678131E-2</c:v>
                </c:pt>
                <c:pt idx="2">
                  <c:v>3.983139974790989E-2</c:v>
                </c:pt>
                <c:pt idx="3">
                  <c:v>4.1201336860912555E-2</c:v>
                </c:pt>
                <c:pt idx="4">
                  <c:v>2.6628951707170476E-2</c:v>
                </c:pt>
                <c:pt idx="5">
                  <c:v>1.9321986084116356E-2</c:v>
                </c:pt>
                <c:pt idx="6">
                  <c:v>8.2433117982095537E-3</c:v>
                </c:pt>
                <c:pt idx="7">
                  <c:v>-1.1421071783611968E-2</c:v>
                </c:pt>
                <c:pt idx="8">
                  <c:v>7.0221749717413301E-4</c:v>
                </c:pt>
                <c:pt idx="9">
                  <c:v>1.5304973634785756E-2</c:v>
                </c:pt>
                <c:pt idx="10">
                  <c:v>2.3342336486965421E-2</c:v>
                </c:pt>
                <c:pt idx="11">
                  <c:v>3.1173362273800666E-2</c:v>
                </c:pt>
                <c:pt idx="12">
                  <c:v>4.3278120690762763E-2</c:v>
                </c:pt>
                <c:pt idx="13">
                  <c:v>4.6703606354103179E-2</c:v>
                </c:pt>
                <c:pt idx="14">
                  <c:v>2.2792564891666079E-2</c:v>
                </c:pt>
                <c:pt idx="15">
                  <c:v>3.7857883211310353E-2</c:v>
                </c:pt>
                <c:pt idx="16">
                  <c:v>4.792760997382467E-2</c:v>
                </c:pt>
                <c:pt idx="17">
                  <c:v>3.7146676738096927E-2</c:v>
                </c:pt>
                <c:pt idx="18">
                  <c:v>3.582510237916843E-2</c:v>
                </c:pt>
                <c:pt idx="19">
                  <c:v>2.7603116015743046E-2</c:v>
                </c:pt>
                <c:pt idx="20">
                  <c:v>2.7939965549497781E-2</c:v>
                </c:pt>
                <c:pt idx="21">
                  <c:v>2.088055722324839E-2</c:v>
                </c:pt>
                <c:pt idx="22">
                  <c:v>2.8527621483157198E-2</c:v>
                </c:pt>
                <c:pt idx="23">
                  <c:v>2.3288722798213479E-2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CC-40D6-9CD5-013F72043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31328"/>
        <c:axId val="103332864"/>
      </c:lineChart>
      <c:catAx>
        <c:axId val="10333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32864"/>
        <c:crosses val="autoZero"/>
        <c:auto val="1"/>
        <c:lblAlgn val="ctr"/>
        <c:lblOffset val="100"/>
        <c:noMultiLvlLbl val="0"/>
      </c:catAx>
      <c:valAx>
        <c:axId val="1033328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33313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Consumo Maquinaria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'Consumo Maq Invers INDEC Rev'!$F$5:$F$70</c:f>
              <c:numCache>
                <c:formatCode>#,##0</c:formatCode>
                <c:ptCount val="66"/>
                <c:pt idx="0">
                  <c:v>0</c:v>
                </c:pt>
                <c:pt idx="1">
                  <c:v>95.2</c:v>
                </c:pt>
                <c:pt idx="2">
                  <c:v>241.95</c:v>
                </c:pt>
                <c:pt idx="3">
                  <c:v>369.9</c:v>
                </c:pt>
                <c:pt idx="4">
                  <c:v>491.09999999999997</c:v>
                </c:pt>
                <c:pt idx="5">
                  <c:v>606.25</c:v>
                </c:pt>
                <c:pt idx="6">
                  <c:v>761.1</c:v>
                </c:pt>
                <c:pt idx="7">
                  <c:v>934.65000000000009</c:v>
                </c:pt>
                <c:pt idx="8">
                  <c:v>1124.3500000000001</c:v>
                </c:pt>
                <c:pt idx="9">
                  <c:v>1318.6000000000001</c:v>
                </c:pt>
                <c:pt idx="10">
                  <c:v>1479.4500000000003</c:v>
                </c:pt>
                <c:pt idx="11">
                  <c:v>1776.4000000000003</c:v>
                </c:pt>
                <c:pt idx="12">
                  <c:v>2148.4000000000005</c:v>
                </c:pt>
                <c:pt idx="13">
                  <c:v>2489.4500000000007</c:v>
                </c:pt>
                <c:pt idx="14">
                  <c:v>2760.6500000000005</c:v>
                </c:pt>
                <c:pt idx="15">
                  <c:v>3068.4000000000005</c:v>
                </c:pt>
                <c:pt idx="16">
                  <c:v>3397.1000000000004</c:v>
                </c:pt>
                <c:pt idx="17">
                  <c:v>3734.3500000000004</c:v>
                </c:pt>
                <c:pt idx="18">
                  <c:v>4103.75</c:v>
                </c:pt>
                <c:pt idx="19">
                  <c:v>4544.3</c:v>
                </c:pt>
                <c:pt idx="20">
                  <c:v>4839.2999999999993</c:v>
                </c:pt>
                <c:pt idx="21">
                  <c:v>5119.8999999999996</c:v>
                </c:pt>
                <c:pt idx="22">
                  <c:v>5444.9</c:v>
                </c:pt>
                <c:pt idx="23">
                  <c:v>5776.6500000000005</c:v>
                </c:pt>
                <c:pt idx="24">
                  <c:v>6105.9500000000007</c:v>
                </c:pt>
                <c:pt idx="25">
                  <c:v>6391.9500000000007</c:v>
                </c:pt>
                <c:pt idx="26">
                  <c:v>6630.85</c:v>
                </c:pt>
                <c:pt idx="27">
                  <c:v>6875.1500000000005</c:v>
                </c:pt>
                <c:pt idx="28">
                  <c:v>7291.0000000000009</c:v>
                </c:pt>
                <c:pt idx="29">
                  <c:v>7596.9500000000007</c:v>
                </c:pt>
                <c:pt idx="30">
                  <c:v>7855.0000000000009</c:v>
                </c:pt>
                <c:pt idx="31">
                  <c:v>8499.6</c:v>
                </c:pt>
                <c:pt idx="32">
                  <c:v>8980.3000000000011</c:v>
                </c:pt>
                <c:pt idx="33">
                  <c:v>9249.3000000000029</c:v>
                </c:pt>
                <c:pt idx="34">
                  <c:v>9503.5500000000029</c:v>
                </c:pt>
                <c:pt idx="35">
                  <c:v>9794</c:v>
                </c:pt>
                <c:pt idx="36">
                  <c:v>9994.6</c:v>
                </c:pt>
                <c:pt idx="37">
                  <c:v>10149.85</c:v>
                </c:pt>
                <c:pt idx="38">
                  <c:v>10303.199999999999</c:v>
                </c:pt>
                <c:pt idx="39">
                  <c:v>10481.6</c:v>
                </c:pt>
                <c:pt idx="40">
                  <c:v>10527.700000000003</c:v>
                </c:pt>
                <c:pt idx="41">
                  <c:v>10480.85</c:v>
                </c:pt>
                <c:pt idx="42">
                  <c:v>10574.150000000001</c:v>
                </c:pt>
                <c:pt idx="43">
                  <c:v>11005.45</c:v>
                </c:pt>
                <c:pt idx="44">
                  <c:v>11428.748136487564</c:v>
                </c:pt>
                <c:pt idx="45">
                  <c:v>12037.335321752358</c:v>
                </c:pt>
                <c:pt idx="46">
                  <c:v>12431.251579927937</c:v>
                </c:pt>
                <c:pt idx="47">
                  <c:v>12745.518162166514</c:v>
                </c:pt>
                <c:pt idx="48">
                  <c:v>13401.087301700867</c:v>
                </c:pt>
                <c:pt idx="49">
                  <c:v>14037.319600342391</c:v>
                </c:pt>
                <c:pt idx="50">
                  <c:v>14018.981009569889</c:v>
                </c:pt>
                <c:pt idx="51">
                  <c:v>14093.67144227724</c:v>
                </c:pt>
                <c:pt idx="52">
                  <c:v>14216.258919904796</c:v>
                </c:pt>
                <c:pt idx="53">
                  <c:v>14018.995545454303</c:v>
                </c:pt>
                <c:pt idx="54">
                  <c:v>13922.511046286474</c:v>
                </c:pt>
                <c:pt idx="55">
                  <c:v>14169.417263749418</c:v>
                </c:pt>
                <c:pt idx="56">
                  <c:v>14639.077526775352</c:v>
                </c:pt>
                <c:pt idx="57">
                  <c:v>15219.150099271959</c:v>
                </c:pt>
                <c:pt idx="58">
                  <c:v>16211.632268094731</c:v>
                </c:pt>
                <c:pt idx="59">
                  <c:v>17499.379842906739</c:v>
                </c:pt>
                <c:pt idx="60">
                  <c:v>18385.162722229667</c:v>
                </c:pt>
                <c:pt idx="61">
                  <c:v>19622.277991730189</c:v>
                </c:pt>
                <c:pt idx="62">
                  <c:v>20971.659090871028</c:v>
                </c:pt>
                <c:pt idx="63">
                  <c:v>22105.945382756581</c:v>
                </c:pt>
                <c:pt idx="64">
                  <c:v>23155.873512512175</c:v>
                </c:pt>
                <c:pt idx="65">
                  <c:v>24185.420923210222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3-4D4B-9F13-90315E8A7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00576"/>
        <c:axId val="103402112"/>
      </c:lineChart>
      <c:catAx>
        <c:axId val="103400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3402112"/>
        <c:crosses val="autoZero"/>
        <c:auto val="1"/>
        <c:lblAlgn val="ctr"/>
        <c:lblOffset val="100"/>
        <c:noMultiLvlLbl val="0"/>
      </c:catAx>
      <c:valAx>
        <c:axId val="1034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340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Consumo Construcción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'Consumo Constr Invers INDEC Rev'!$F$5:$F$80</c:f>
              <c:numCache>
                <c:formatCode>#,##0</c:formatCode>
                <c:ptCount val="76"/>
                <c:pt idx="0">
                  <c:v>0</c:v>
                </c:pt>
                <c:pt idx="1">
                  <c:v>79.8</c:v>
                </c:pt>
                <c:pt idx="2">
                  <c:v>164.38</c:v>
                </c:pt>
                <c:pt idx="3">
                  <c:v>250.42000000000002</c:v>
                </c:pt>
                <c:pt idx="4">
                  <c:v>339.06</c:v>
                </c:pt>
                <c:pt idx="5">
                  <c:v>446.26</c:v>
                </c:pt>
                <c:pt idx="6">
                  <c:v>551.38</c:v>
                </c:pt>
                <c:pt idx="7">
                  <c:v>665.1</c:v>
                </c:pt>
                <c:pt idx="8">
                  <c:v>782.1</c:v>
                </c:pt>
                <c:pt idx="9">
                  <c:v>930.02</c:v>
                </c:pt>
                <c:pt idx="10">
                  <c:v>1087.54</c:v>
                </c:pt>
                <c:pt idx="11">
                  <c:v>1243</c:v>
                </c:pt>
                <c:pt idx="12">
                  <c:v>1409.4</c:v>
                </c:pt>
                <c:pt idx="13">
                  <c:v>1559.68</c:v>
                </c:pt>
                <c:pt idx="14">
                  <c:v>1712.72</c:v>
                </c:pt>
                <c:pt idx="15">
                  <c:v>1860.64</c:v>
                </c:pt>
                <c:pt idx="16">
                  <c:v>2014.2800000000002</c:v>
                </c:pt>
                <c:pt idx="17">
                  <c:v>2170.36</c:v>
                </c:pt>
                <c:pt idx="18">
                  <c:v>2342.04</c:v>
                </c:pt>
                <c:pt idx="19">
                  <c:v>2539.6999999999998</c:v>
                </c:pt>
                <c:pt idx="20">
                  <c:v>2690.06</c:v>
                </c:pt>
                <c:pt idx="21">
                  <c:v>2871.8199999999997</c:v>
                </c:pt>
                <c:pt idx="22">
                  <c:v>3061.8199999999997</c:v>
                </c:pt>
                <c:pt idx="23">
                  <c:v>3232.9399999999996</c:v>
                </c:pt>
                <c:pt idx="24">
                  <c:v>3392.9599999999996</c:v>
                </c:pt>
                <c:pt idx="25">
                  <c:v>3564.7799999999997</c:v>
                </c:pt>
                <c:pt idx="26">
                  <c:v>3742.54</c:v>
                </c:pt>
                <c:pt idx="27">
                  <c:v>3930.52</c:v>
                </c:pt>
                <c:pt idx="28">
                  <c:v>4134.46</c:v>
                </c:pt>
                <c:pt idx="29">
                  <c:v>4371.96</c:v>
                </c:pt>
                <c:pt idx="30">
                  <c:v>4659.22</c:v>
                </c:pt>
                <c:pt idx="31">
                  <c:v>4991.0200000000004</c:v>
                </c:pt>
                <c:pt idx="32">
                  <c:v>5346.76</c:v>
                </c:pt>
                <c:pt idx="33">
                  <c:v>5695.9000000000005</c:v>
                </c:pt>
                <c:pt idx="34">
                  <c:v>6007.3600000000006</c:v>
                </c:pt>
                <c:pt idx="35">
                  <c:v>6342.380000000001</c:v>
                </c:pt>
                <c:pt idx="36">
                  <c:v>6692.9000000000015</c:v>
                </c:pt>
                <c:pt idx="37">
                  <c:v>7091.0400000000018</c:v>
                </c:pt>
                <c:pt idx="38">
                  <c:v>7528.5400000000018</c:v>
                </c:pt>
                <c:pt idx="39">
                  <c:v>7943.5200000000023</c:v>
                </c:pt>
                <c:pt idx="40">
                  <c:v>8357.6400000000031</c:v>
                </c:pt>
                <c:pt idx="41">
                  <c:v>8977.8000000000029</c:v>
                </c:pt>
                <c:pt idx="42">
                  <c:v>9522.0800000000036</c:v>
                </c:pt>
                <c:pt idx="43">
                  <c:v>10004.840000000004</c:v>
                </c:pt>
                <c:pt idx="44">
                  <c:v>10481.720000000003</c:v>
                </c:pt>
                <c:pt idx="45">
                  <c:v>10906.720000000003</c:v>
                </c:pt>
                <c:pt idx="46">
                  <c:v>11269.400000000003</c:v>
                </c:pt>
                <c:pt idx="47">
                  <c:v>11701.160000000003</c:v>
                </c:pt>
                <c:pt idx="48">
                  <c:v>12188.220000000003</c:v>
                </c:pt>
                <c:pt idx="49">
                  <c:v>12659.860000000002</c:v>
                </c:pt>
                <c:pt idx="50">
                  <c:v>12938.740000000003</c:v>
                </c:pt>
                <c:pt idx="51">
                  <c:v>13147.420000000004</c:v>
                </c:pt>
                <c:pt idx="52">
                  <c:v>13435.040000000003</c:v>
                </c:pt>
                <c:pt idx="53">
                  <c:v>13781.520000000004</c:v>
                </c:pt>
                <c:pt idx="54">
                  <c:v>14230.049031464958</c:v>
                </c:pt>
                <c:pt idx="55">
                  <c:v>14730.737104192247</c:v>
                </c:pt>
                <c:pt idx="56">
                  <c:v>15158.648759433732</c:v>
                </c:pt>
                <c:pt idx="57">
                  <c:v>15612.4701335994</c:v>
                </c:pt>
                <c:pt idx="58">
                  <c:v>16110.667144676087</c:v>
                </c:pt>
                <c:pt idx="59">
                  <c:v>16631.354146588223</c:v>
                </c:pt>
                <c:pt idx="60">
                  <c:v>17075.792000130088</c:v>
                </c:pt>
                <c:pt idx="61">
                  <c:v>17472.949774246063</c:v>
                </c:pt>
                <c:pt idx="62">
                  <c:v>17829.021571844703</c:v>
                </c:pt>
                <c:pt idx="63">
                  <c:v>18016.653372294717</c:v>
                </c:pt>
                <c:pt idx="64">
                  <c:v>18324.901395221052</c:v>
                </c:pt>
                <c:pt idx="65">
                  <c:v>18740.561662822736</c:v>
                </c:pt>
                <c:pt idx="66">
                  <c:v>19203.965530502381</c:v>
                </c:pt>
                <c:pt idx="67">
                  <c:v>19724.91350088704</c:v>
                </c:pt>
                <c:pt idx="68">
                  <c:v>20292.350516656938</c:v>
                </c:pt>
                <c:pt idx="69">
                  <c:v>20943.247301808075</c:v>
                </c:pt>
                <c:pt idx="70">
                  <c:v>21414.453911036366</c:v>
                </c:pt>
                <c:pt idx="71">
                  <c:v>21978.668815627796</c:v>
                </c:pt>
                <c:pt idx="72">
                  <c:v>22631.176638254743</c:v>
                </c:pt>
                <c:pt idx="73">
                  <c:v>23268.906705665842</c:v>
                </c:pt>
                <c:pt idx="74">
                  <c:v>23900.985271135891</c:v>
                </c:pt>
                <c:pt idx="75">
                  <c:v>24507.339104363768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AB-4444-B465-DD4D86B8A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07296"/>
        <c:axId val="105456384"/>
      </c:lineChart>
      <c:catAx>
        <c:axId val="103607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5456384"/>
        <c:crosses val="autoZero"/>
        <c:auto val="1"/>
        <c:lblAlgn val="ctr"/>
        <c:lblOffset val="100"/>
        <c:noMultiLvlLbl val="0"/>
      </c:catAx>
      <c:valAx>
        <c:axId val="1054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360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'Consumo Capital Fijo - Relacion'!$T$4</c:f>
              <c:strCache>
                <c:ptCount val="1"/>
                <c:pt idx="0">
                  <c:v>Total. Inversión Neta. Mill$1993</c:v>
                </c:pt>
              </c:strCache>
            </c:strRef>
          </c:tx>
          <c:invertIfNegative val="0"/>
          <c:cat>
            <c:numRef>
              <c:f>'Consumo Capital Fijo - Relacion'!$B$5:$B$30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'Consumo Capital Fijo - Relacion'!$T$5:$T$30</c:f>
              <c:numCache>
                <c:formatCode>#,##0</c:formatCode>
                <c:ptCount val="26"/>
                <c:pt idx="0">
                  <c:v>20282.44430299892</c:v>
                </c:pt>
                <c:pt idx="1">
                  <c:v>25052.350173707782</c:v>
                </c:pt>
                <c:pt idx="2">
                  <c:v>16871.83549964134</c:v>
                </c:pt>
                <c:pt idx="3">
                  <c:v>19438.50001369317</c:v>
                </c:pt>
                <c:pt idx="4">
                  <c:v>26395.245048755576</c:v>
                </c:pt>
                <c:pt idx="5">
                  <c:v>28223.241622060279</c:v>
                </c:pt>
                <c:pt idx="6">
                  <c:v>19291.447114712679</c:v>
                </c:pt>
                <c:pt idx="7">
                  <c:v>15011.924350245768</c:v>
                </c:pt>
                <c:pt idx="8">
                  <c:v>7006.7182159597251</c:v>
                </c:pt>
                <c:pt idx="9">
                  <c:v>-7716.9579582585411</c:v>
                </c:pt>
                <c:pt idx="10">
                  <c:v>1226.0622452113294</c:v>
                </c:pt>
                <c:pt idx="11">
                  <c:v>11912.725287835676</c:v>
                </c:pt>
                <c:pt idx="12">
                  <c:v>17950.419717928882</c:v>
                </c:pt>
                <c:pt idx="13">
                  <c:v>24267.806911887161</c:v>
                </c:pt>
                <c:pt idx="14">
                  <c:v>34532.430564791444</c:v>
                </c:pt>
                <c:pt idx="15">
                  <c:v>38782.807969045301</c:v>
                </c:pt>
                <c:pt idx="16">
                  <c:v>20043.360903158398</c:v>
                </c:pt>
                <c:pt idx="17">
                  <c:v>33578.433986315722</c:v>
                </c:pt>
                <c:pt idx="18">
                  <c:v>44083.066306806082</c:v>
                </c:pt>
                <c:pt idx="19">
                  <c:v>36253.356208891477</c:v>
                </c:pt>
                <c:pt idx="20">
                  <c:v>36239.382485487833</c:v>
                </c:pt>
                <c:pt idx="21">
                  <c:v>29298.106255218154</c:v>
                </c:pt>
                <c:pt idx="22">
                  <c:v>30239.162240745463</c:v>
                </c:pt>
                <c:pt idx="23">
                  <c:v>23570.010369186457</c:v>
                </c:pt>
                <c:pt idx="24">
                  <c:v>32649.282977457213</c:v>
                </c:pt>
                <c:pt idx="25">
                  <c:v>27728.932546164506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F-4356-98A3-DF9AF0A5EE6E}"/>
            </c:ext>
          </c:extLst>
        </c:ser>
        <c:ser>
          <c:idx val="1"/>
          <c:order val="1"/>
          <c:tx>
            <c:strRef>
              <c:f>'Consumo Capital Fijo - Relacion'!$E$4</c:f>
              <c:strCache>
                <c:ptCount val="1"/>
                <c:pt idx="0">
                  <c:v>Total Consumo Capital. Mill $1993</c:v>
                </c:pt>
              </c:strCache>
            </c:strRef>
          </c:tx>
          <c:invertIfNegative val="0"/>
          <c:cat>
            <c:numRef>
              <c:f>'Consumo Capital Fijo - Relacion'!$B$5:$B$30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'Consumo Capital Fijo - Relacion'!$E$5:$E$30</c:f>
              <c:numCache>
                <c:formatCode>#,##0</c:formatCode>
                <c:ptCount val="26"/>
                <c:pt idx="0">
                  <c:v>24786.970000000005</c:v>
                </c:pt>
                <c:pt idx="1">
                  <c:v>25658.797167952522</c:v>
                </c:pt>
                <c:pt idx="2">
                  <c:v>26768.072425944607</c:v>
                </c:pt>
                <c:pt idx="3">
                  <c:v>27589.900339361669</c:v>
                </c:pt>
                <c:pt idx="4">
                  <c:v>28357.988295765914</c:v>
                </c:pt>
                <c:pt idx="5">
                  <c:v>29511.754446376952</c:v>
                </c:pt>
                <c:pt idx="6">
                  <c:v>30668.673746930614</c:v>
                </c:pt>
                <c:pt idx="7">
                  <c:v>31094.773009699977</c:v>
                </c:pt>
                <c:pt idx="8">
                  <c:v>31566.621216523301</c:v>
                </c:pt>
                <c:pt idx="9">
                  <c:v>32045.280491749501</c:v>
                </c:pt>
                <c:pt idx="10">
                  <c:v>32035.648917749022</c:v>
                </c:pt>
                <c:pt idx="11">
                  <c:v>32247.412441507528</c:v>
                </c:pt>
                <c:pt idx="12">
                  <c:v>32909.978926572156</c:v>
                </c:pt>
                <c:pt idx="13">
                  <c:v>33843.043057277733</c:v>
                </c:pt>
                <c:pt idx="14">
                  <c:v>34944.063600159003</c:v>
                </c:pt>
                <c:pt idx="15">
                  <c:v>36503.982784751672</c:v>
                </c:pt>
                <c:pt idx="16">
                  <c:v>38442.627144714817</c:v>
                </c:pt>
                <c:pt idx="17">
                  <c:v>39799.616633266036</c:v>
                </c:pt>
                <c:pt idx="18">
                  <c:v>41600.946807357985</c:v>
                </c:pt>
                <c:pt idx="19">
                  <c:v>43602.835729125771</c:v>
                </c:pt>
                <c:pt idx="20">
                  <c:v>45374.852088422427</c:v>
                </c:pt>
                <c:pt idx="21">
                  <c:v>47056.858783648066</c:v>
                </c:pt>
                <c:pt idx="22">
                  <c:v>48692.76002757399</c:v>
                </c:pt>
                <c:pt idx="23">
                  <c:v>50323.840408580771</c:v>
                </c:pt>
                <c:pt idx="24">
                  <c:v>51646.427572816872</c:v>
                </c:pt>
                <c:pt idx="25">
                  <c:v>53271.777985534318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F-4356-98A3-DF9AF0A5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733312"/>
        <c:axId val="104743296"/>
      </c:barChart>
      <c:lineChart>
        <c:grouping val="standard"/>
        <c:varyColors val="0"/>
        <c:ser>
          <c:idx val="2"/>
          <c:order val="2"/>
          <c:tx>
            <c:strRef>
              <c:f>'Consumo Capital Fijo - Relacion'!$P$4</c:f>
              <c:strCache>
                <c:ptCount val="1"/>
                <c:pt idx="0">
                  <c:v>Total. IBIF. Mill$1993</c:v>
                </c:pt>
              </c:strCache>
            </c:strRef>
          </c:tx>
          <c:marker>
            <c:symbol val="none"/>
          </c:marker>
          <c:val>
            <c:numRef>
              <c:f>'Consumo Capital Fijo - Relacion'!$P$5:$P$30</c:f>
              <c:numCache>
                <c:formatCode>_ * #,##0_ ;_ * \-#,##0_ ;_ * "-"??_ ;_ @_ </c:formatCode>
                <c:ptCount val="26"/>
                <c:pt idx="0">
                  <c:v>45069.414302998921</c:v>
                </c:pt>
                <c:pt idx="1">
                  <c:v>50711.147341660304</c:v>
                </c:pt>
                <c:pt idx="2">
                  <c:v>43639.90792558594</c:v>
                </c:pt>
                <c:pt idx="3">
                  <c:v>47028.400353054836</c:v>
                </c:pt>
                <c:pt idx="4">
                  <c:v>54753.23334452149</c:v>
                </c:pt>
                <c:pt idx="5">
                  <c:v>57734.996068437234</c:v>
                </c:pt>
                <c:pt idx="6">
                  <c:v>49960.120861643292</c:v>
                </c:pt>
                <c:pt idx="7">
                  <c:v>46106.697359945741</c:v>
                </c:pt>
                <c:pt idx="8">
                  <c:v>38573.33943248303</c:v>
                </c:pt>
                <c:pt idx="9">
                  <c:v>24328.322533490958</c:v>
                </c:pt>
                <c:pt idx="10">
                  <c:v>33261.711162960346</c:v>
                </c:pt>
                <c:pt idx="11">
                  <c:v>44160.137729343201</c:v>
                </c:pt>
                <c:pt idx="12">
                  <c:v>50860.398644501038</c:v>
                </c:pt>
                <c:pt idx="13">
                  <c:v>58110.84996916489</c:v>
                </c:pt>
                <c:pt idx="14">
                  <c:v>69476.494164950447</c:v>
                </c:pt>
                <c:pt idx="15">
                  <c:v>75286.790753796959</c:v>
                </c:pt>
                <c:pt idx="16">
                  <c:v>58485.988047873208</c:v>
                </c:pt>
                <c:pt idx="17">
                  <c:v>73378.050619581758</c:v>
                </c:pt>
                <c:pt idx="18">
                  <c:v>85684.01311416406</c:v>
                </c:pt>
                <c:pt idx="19">
                  <c:v>79856.191938017248</c:v>
                </c:pt>
                <c:pt idx="20">
                  <c:v>81614.234573910246</c:v>
                </c:pt>
                <c:pt idx="21">
                  <c:v>76354.965038866212</c:v>
                </c:pt>
                <c:pt idx="22">
                  <c:v>78931.922268319453</c:v>
                </c:pt>
                <c:pt idx="23">
                  <c:v>73893.85077776722</c:v>
                </c:pt>
                <c:pt idx="24">
                  <c:v>84295.710550274089</c:v>
                </c:pt>
                <c:pt idx="25">
                  <c:v>81000.710531698831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F-4356-98A3-DF9AF0A5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33312"/>
        <c:axId val="104743296"/>
      </c:lineChart>
      <c:catAx>
        <c:axId val="10473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743296"/>
        <c:crosses val="autoZero"/>
        <c:auto val="1"/>
        <c:lblAlgn val="ctr"/>
        <c:lblOffset val="100"/>
        <c:noMultiLvlLbl val="0"/>
      </c:catAx>
      <c:valAx>
        <c:axId val="1047432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047333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Inversión Neta Fija y Consumo de Capital fijo </a:t>
            </a:r>
            <a:r>
              <a:rPr lang="es-AR" baseline="0"/>
              <a:t>M$2004 (eje izquierdo) y IBIF como % PBI (eje derecho) (1993-2018</a:t>
            </a:r>
            <a:endParaRPr lang="es-AR"/>
          </a:p>
        </c:rich>
      </c:tx>
      <c:layout>
        <c:manualLayout>
          <c:xMode val="edge"/>
          <c:yMode val="edge"/>
          <c:x val="0.11153176624980701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89931681333951"/>
          <c:y val="0.25587962962962968"/>
          <c:w val="0.80648679944418711"/>
          <c:h val="0.71869203849518815"/>
        </c:manualLayout>
      </c:layout>
      <c:lineChart>
        <c:grouping val="standard"/>
        <c:varyColors val="0"/>
        <c:ser>
          <c:idx val="0"/>
          <c:order val="0"/>
          <c:tx>
            <c:strRef>
              <c:f>'Consumo Capital Fijo - Relacion'!$AI$4</c:f>
              <c:strCache>
                <c:ptCount val="1"/>
                <c:pt idx="0">
                  <c:v>Consumo Total M$2004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'Consumo Capital Fijo - Relacion'!$B$5:$B$30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'Consumo Capital Fijo - Relacion'!$AI$5:$AI$30</c:f>
              <c:numCache>
                <c:formatCode>_ * #,##0_ ;_ * \-#,##0_ ;_ * "-"??_ ;_ @_ </c:formatCode>
                <c:ptCount val="26"/>
                <c:pt idx="0">
                  <c:v>43716.486738391504</c:v>
                </c:pt>
                <c:pt idx="1">
                  <c:v>45265.198945452983</c:v>
                </c:pt>
                <c:pt idx="2">
                  <c:v>47257.137630136276</c:v>
                </c:pt>
                <c:pt idx="3">
                  <c:v>48715.468613094235</c:v>
                </c:pt>
                <c:pt idx="4">
                  <c:v>50061.944553935748</c:v>
                </c:pt>
                <c:pt idx="5">
                  <c:v>52140.684543585841</c:v>
                </c:pt>
                <c:pt idx="6">
                  <c:v>54218.63909433558</c:v>
                </c:pt>
                <c:pt idx="7">
                  <c:v>54906.630606387691</c:v>
                </c:pt>
                <c:pt idx="8">
                  <c:v>55697.564208999218</c:v>
                </c:pt>
                <c:pt idx="9">
                  <c:v>56514.24398902322</c:v>
                </c:pt>
                <c:pt idx="10">
                  <c:v>56438.19230030429</c:v>
                </c:pt>
                <c:pt idx="11">
                  <c:v>56753.37128693804</c:v>
                </c:pt>
                <c:pt idx="12">
                  <c:v>57907.463470995965</c:v>
                </c:pt>
                <c:pt idx="13">
                  <c:v>59570.046524755817</c:v>
                </c:pt>
                <c:pt idx="14">
                  <c:v>61539.821152705925</c:v>
                </c:pt>
                <c:pt idx="15">
                  <c:v>64382.810686742698</c:v>
                </c:pt>
                <c:pt idx="16">
                  <c:v>67932.656254859787</c:v>
                </c:pt>
                <c:pt idx="17">
                  <c:v>70412.661111849739</c:v>
                </c:pt>
                <c:pt idx="18">
                  <c:v>73723.490465544834</c:v>
                </c:pt>
                <c:pt idx="19">
                  <c:v>77395.148734714545</c:v>
                </c:pt>
                <c:pt idx="20">
                  <c:v>80626.789767729933</c:v>
                </c:pt>
                <c:pt idx="21">
                  <c:v>83686.094895815375</c:v>
                </c:pt>
                <c:pt idx="22">
                  <c:v>86664.111979105073</c:v>
                </c:pt>
                <c:pt idx="23">
                  <c:v>89630.425435404701</c:v>
                </c:pt>
                <c:pt idx="24">
                  <c:v>91751.229906700333</c:v>
                </c:pt>
                <c:pt idx="25">
                  <c:v>98026.274872050039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255-B6A6-D1E3ED5F45D8}"/>
            </c:ext>
          </c:extLst>
        </c:ser>
        <c:ser>
          <c:idx val="1"/>
          <c:order val="1"/>
          <c:tx>
            <c:strRef>
              <c:f>'Consumo Capital Fijo - Relacion'!$AM$4</c:f>
              <c:strCache>
                <c:ptCount val="1"/>
                <c:pt idx="0">
                  <c:v>Inversión Neta $2004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'Consumo Capital Fijo - Relacion'!$B$5:$B$30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'Consumo Capital Fijo - Relacion'!$AM$5:$AM$30</c:f>
              <c:numCache>
                <c:formatCode>_ * #,##0_ ;_ * \-#,##0_ ;_ * "-"??_ ;_ @_ </c:formatCode>
                <c:ptCount val="26"/>
                <c:pt idx="0">
                  <c:v>34937.014209262583</c:v>
                </c:pt>
                <c:pt idx="1">
                  <c:v>43532.244874700715</c:v>
                </c:pt>
                <c:pt idx="2">
                  <c:v>28847.634821202511</c:v>
                </c:pt>
                <c:pt idx="3">
                  <c:v>33495.471648081206</c:v>
                </c:pt>
                <c:pt idx="4">
                  <c:v>45935.467245346874</c:v>
                </c:pt>
                <c:pt idx="5">
                  <c:v>49131.956966441481</c:v>
                </c:pt>
                <c:pt idx="6">
                  <c:v>33216.871519284497</c:v>
                </c:pt>
                <c:pt idx="7">
                  <c:v>25633.023382693493</c:v>
                </c:pt>
                <c:pt idx="8">
                  <c:v>11149.081673736044</c:v>
                </c:pt>
                <c:pt idx="9">
                  <c:v>-14680.026518116214</c:v>
                </c:pt>
                <c:pt idx="10">
                  <c:v>904.48794122578329</c:v>
                </c:pt>
                <c:pt idx="11">
                  <c:v>19934.044109351726</c:v>
                </c:pt>
                <c:pt idx="12">
                  <c:v>30969.333432170159</c:v>
                </c:pt>
                <c:pt idx="13">
                  <c:v>42208.761273909615</c:v>
                </c:pt>
                <c:pt idx="14">
                  <c:v>61109.51114367893</c:v>
                </c:pt>
                <c:pt idx="15">
                  <c:v>68949.44488001545</c:v>
                </c:pt>
                <c:pt idx="16">
                  <c:v>35178.54158051288</c:v>
                </c:pt>
                <c:pt idx="17">
                  <c:v>59948.239018885346</c:v>
                </c:pt>
                <c:pt idx="18">
                  <c:v>79373.139869920939</c:v>
                </c:pt>
                <c:pt idx="19">
                  <c:v>64827.325301854107</c:v>
                </c:pt>
                <c:pt idx="20">
                  <c:v>64901.393664221483</c:v>
                </c:pt>
                <c:pt idx="21">
                  <c:v>51974.188294822867</c:v>
                </c:pt>
                <c:pt idx="22">
                  <c:v>53704.197923532527</c:v>
                </c:pt>
                <c:pt idx="23">
                  <c:v>42600.479938182078</c:v>
                </c:pt>
                <c:pt idx="24">
                  <c:v>58991.223933302928</c:v>
                </c:pt>
                <c:pt idx="25">
                  <c:v>51196.572272978192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82-4255-B6A6-D1E3ED5F4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655312"/>
        <c:axId val="530659248"/>
      </c:lineChart>
      <c:lineChart>
        <c:grouping val="standard"/>
        <c:varyColors val="0"/>
        <c:ser>
          <c:idx val="2"/>
          <c:order val="2"/>
          <c:tx>
            <c:strRef>
              <c:f>'Consumo Capital Fijo - Relacion'!$BB$4</c:f>
              <c:strCache>
                <c:ptCount val="1"/>
                <c:pt idx="0">
                  <c:v>IBIF / PBI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'Consumo Capital Fijo - Relacion'!$BB$5:$BB$30</c:f>
              <c:numCache>
                <c:formatCode>0%</c:formatCode>
                <c:ptCount val="26"/>
                <c:pt idx="0">
                  <c:v>0.19056433477350784</c:v>
                </c:pt>
                <c:pt idx="1">
                  <c:v>0.19592656472818309</c:v>
                </c:pt>
                <c:pt idx="2">
                  <c:v>0.17327418000241571</c:v>
                </c:pt>
                <c:pt idx="3">
                  <c:v>0.17162795333721648</c:v>
                </c:pt>
                <c:pt idx="4">
                  <c:v>0.1806074581662783</c:v>
                </c:pt>
                <c:pt idx="5">
                  <c:v>0.18265011872385381</c:v>
                </c:pt>
                <c:pt idx="6">
                  <c:v>0.1623065189435236</c:v>
                </c:pt>
                <c:pt idx="7">
                  <c:v>0.14344739865037037</c:v>
                </c:pt>
                <c:pt idx="8">
                  <c:v>0.12368771163800055</c:v>
                </c:pt>
                <c:pt idx="9">
                  <c:v>0.10230719671726492</c:v>
                </c:pt>
                <c:pt idx="10">
                  <c:v>0.12728201555008614</c:v>
                </c:pt>
                <c:pt idx="11">
                  <c:v>0.15808083570707523</c:v>
                </c:pt>
                <c:pt idx="12">
                  <c:v>0.1727024555338689</c:v>
                </c:pt>
                <c:pt idx="13">
                  <c:v>0.18252405878546574</c:v>
                </c:pt>
                <c:pt idx="14">
                  <c:v>0.19444998452195483</c:v>
                </c:pt>
                <c:pt idx="15">
                  <c:v>0.18945114861896464</c:v>
                </c:pt>
                <c:pt idx="16">
                  <c:v>0.1550893333663089</c:v>
                </c:pt>
                <c:pt idx="17">
                  <c:v>0.16565864140275191</c:v>
                </c:pt>
                <c:pt idx="18" formatCode="0.0%">
                  <c:v>0.17176317502278182</c:v>
                </c:pt>
                <c:pt idx="19">
                  <c:v>0.15788156506211198</c:v>
                </c:pt>
                <c:pt idx="20">
                  <c:v>0.16226367681342987</c:v>
                </c:pt>
                <c:pt idx="21">
                  <c:v>0.15912741875876291</c:v>
                </c:pt>
                <c:pt idx="22">
                  <c:v>0.15590714929016083</c:v>
                </c:pt>
                <c:pt idx="23">
                  <c:v>0.14207375558335594</c:v>
                </c:pt>
                <c:pt idx="24">
                  <c:v>0.15121429184345248</c:v>
                </c:pt>
                <c:pt idx="25" formatCode="0.0%">
                  <c:v>0.15313948770077562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82-4255-B6A6-D1E3ED5F4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660888"/>
        <c:axId val="404275584"/>
      </c:lineChart>
      <c:catAx>
        <c:axId val="53065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0659248"/>
        <c:crosses val="autoZero"/>
        <c:auto val="1"/>
        <c:lblAlgn val="ctr"/>
        <c:lblOffset val="100"/>
        <c:noMultiLvlLbl val="0"/>
      </c:catAx>
      <c:valAx>
        <c:axId val="5306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0655312"/>
        <c:crosses val="autoZero"/>
        <c:crossBetween val="between"/>
      </c:valAx>
      <c:valAx>
        <c:axId val="40427558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0660888"/>
        <c:crosses val="max"/>
        <c:crossBetween val="between"/>
      </c:valAx>
      <c:catAx>
        <c:axId val="530660888"/>
        <c:scaling>
          <c:orientation val="minMax"/>
        </c:scaling>
        <c:delete val="1"/>
        <c:axPos val="b"/>
        <c:majorTickMark val="out"/>
        <c:minorTickMark val="none"/>
        <c:tickLblPos val="nextTo"/>
        <c:crossAx val="404275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'Consumo Capital Fijo - Relacion'!$B$5:$B$30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'Consumo Capital Fijo - Relacion'!$BB$5:$BB$30</c:f>
              <c:numCache>
                <c:formatCode>0%</c:formatCode>
                <c:ptCount val="26"/>
                <c:pt idx="0">
                  <c:v>0.19056433477350784</c:v>
                </c:pt>
                <c:pt idx="1">
                  <c:v>0.19592656472818309</c:v>
                </c:pt>
                <c:pt idx="2">
                  <c:v>0.17327418000241571</c:v>
                </c:pt>
                <c:pt idx="3">
                  <c:v>0.17162795333721648</c:v>
                </c:pt>
                <c:pt idx="4">
                  <c:v>0.1806074581662783</c:v>
                </c:pt>
                <c:pt idx="5">
                  <c:v>0.18265011872385381</c:v>
                </c:pt>
                <c:pt idx="6">
                  <c:v>0.1623065189435236</c:v>
                </c:pt>
                <c:pt idx="7">
                  <c:v>0.14344739865037037</c:v>
                </c:pt>
                <c:pt idx="8">
                  <c:v>0.12368771163800055</c:v>
                </c:pt>
                <c:pt idx="9">
                  <c:v>0.10230719671726492</c:v>
                </c:pt>
                <c:pt idx="10">
                  <c:v>0.12728201555008614</c:v>
                </c:pt>
                <c:pt idx="11">
                  <c:v>0.15808083570707523</c:v>
                </c:pt>
                <c:pt idx="12">
                  <c:v>0.1727024555338689</c:v>
                </c:pt>
                <c:pt idx="13">
                  <c:v>0.18252405878546574</c:v>
                </c:pt>
                <c:pt idx="14">
                  <c:v>0.19444998452195483</c:v>
                </c:pt>
                <c:pt idx="15">
                  <c:v>0.18945114861896464</c:v>
                </c:pt>
                <c:pt idx="16">
                  <c:v>0.1550893333663089</c:v>
                </c:pt>
                <c:pt idx="17">
                  <c:v>0.16565864140275191</c:v>
                </c:pt>
                <c:pt idx="18" formatCode="0.0%">
                  <c:v>0.17176317502278182</c:v>
                </c:pt>
                <c:pt idx="19">
                  <c:v>0.15788156506211198</c:v>
                </c:pt>
                <c:pt idx="20">
                  <c:v>0.16226367681342987</c:v>
                </c:pt>
                <c:pt idx="21">
                  <c:v>0.15912741875876291</c:v>
                </c:pt>
                <c:pt idx="22">
                  <c:v>0.15590714929016083</c:v>
                </c:pt>
                <c:pt idx="23">
                  <c:v>0.14207375558335594</c:v>
                </c:pt>
                <c:pt idx="24">
                  <c:v>0.15121429184345248</c:v>
                </c:pt>
                <c:pt idx="25" formatCode="0.0%">
                  <c:v>0.15313948770077562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F-4524-8504-636EFFDE5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278536"/>
        <c:axId val="404279848"/>
      </c:lineChart>
      <c:catAx>
        <c:axId val="40427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04279848"/>
        <c:crosses val="autoZero"/>
        <c:auto val="1"/>
        <c:lblAlgn val="ctr"/>
        <c:lblOffset val="100"/>
        <c:noMultiLvlLbl val="0"/>
      </c:catAx>
      <c:valAx>
        <c:axId val="40427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04278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'Consumo Capital Fijo - Relacion'!$BB$5:$BB$30</c:f>
              <c:numCache>
                <c:formatCode>0%</c:formatCode>
                <c:ptCount val="26"/>
                <c:pt idx="0">
                  <c:v>0.19056433477350784</c:v>
                </c:pt>
                <c:pt idx="1">
                  <c:v>0.19592656472818309</c:v>
                </c:pt>
                <c:pt idx="2">
                  <c:v>0.17327418000241571</c:v>
                </c:pt>
                <c:pt idx="3">
                  <c:v>0.17162795333721648</c:v>
                </c:pt>
                <c:pt idx="4">
                  <c:v>0.1806074581662783</c:v>
                </c:pt>
                <c:pt idx="5">
                  <c:v>0.18265011872385381</c:v>
                </c:pt>
                <c:pt idx="6">
                  <c:v>0.1623065189435236</c:v>
                </c:pt>
                <c:pt idx="7">
                  <c:v>0.14344739865037037</c:v>
                </c:pt>
                <c:pt idx="8">
                  <c:v>0.12368771163800055</c:v>
                </c:pt>
                <c:pt idx="9">
                  <c:v>0.10230719671726492</c:v>
                </c:pt>
                <c:pt idx="10">
                  <c:v>0.12728201555008614</c:v>
                </c:pt>
                <c:pt idx="11">
                  <c:v>0.15808083570707523</c:v>
                </c:pt>
                <c:pt idx="12">
                  <c:v>0.1727024555338689</c:v>
                </c:pt>
                <c:pt idx="13">
                  <c:v>0.18252405878546574</c:v>
                </c:pt>
                <c:pt idx="14">
                  <c:v>0.19444998452195483</c:v>
                </c:pt>
                <c:pt idx="15">
                  <c:v>0.18945114861896464</c:v>
                </c:pt>
                <c:pt idx="16">
                  <c:v>0.1550893333663089</c:v>
                </c:pt>
                <c:pt idx="17">
                  <c:v>0.16565864140275191</c:v>
                </c:pt>
                <c:pt idx="18" formatCode="0.0%">
                  <c:v>0.17176317502278182</c:v>
                </c:pt>
                <c:pt idx="19">
                  <c:v>0.15788156506211198</c:v>
                </c:pt>
                <c:pt idx="20">
                  <c:v>0.16226367681342987</c:v>
                </c:pt>
                <c:pt idx="21">
                  <c:v>0.15912741875876291</c:v>
                </c:pt>
                <c:pt idx="22">
                  <c:v>0.15590714929016083</c:v>
                </c:pt>
                <c:pt idx="23">
                  <c:v>0.14207375558335594</c:v>
                </c:pt>
                <c:pt idx="24">
                  <c:v>0.15121429184345248</c:v>
                </c:pt>
                <c:pt idx="25" formatCode="0.0%">
                  <c:v>0.15313948770077562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AF-4621-90F4-7E9A75E2BF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'Consumo Capital Fijo - Relacion'!$BC$5:$BC$30</c:f>
              <c:numCache>
                <c:formatCode>0.0%</c:formatCode>
                <c:ptCount val="26"/>
                <c:pt idx="0">
                  <c:v>8.5759057799083216E-2</c:v>
                </c:pt>
                <c:pt idx="1">
                  <c:v>9.6772918735415298E-2</c:v>
                </c:pt>
                <c:pt idx="2">
                  <c:v>6.7404924658655205E-2</c:v>
                </c:pt>
                <c:pt idx="3">
                  <c:v>7.1246509169521952E-2</c:v>
                </c:pt>
                <c:pt idx="4">
                  <c:v>8.7256043888282717E-2</c:v>
                </c:pt>
                <c:pt idx="5">
                  <c:v>8.9539929955664482E-2</c:v>
                </c:pt>
                <c:pt idx="6">
                  <c:v>6.3264804176655753E-2</c:v>
                </c:pt>
                <c:pt idx="7">
                  <c:v>4.7347949970012536E-2</c:v>
                </c:pt>
                <c:pt idx="8">
                  <c:v>2.3450751805335263E-2</c:v>
                </c:pt>
                <c:pt idx="9">
                  <c:v>-3.8948501478736505E-2</c:v>
                </c:pt>
                <c:pt idx="10">
                  <c:v>1.0882134312051024E-3</c:v>
                </c:pt>
                <c:pt idx="11">
                  <c:v>4.1091362064348304E-2</c:v>
                </c:pt>
                <c:pt idx="12">
                  <c:v>6.0596437128346642E-2</c:v>
                </c:pt>
                <c:pt idx="13">
                  <c:v>7.6130621809093454E-2</c:v>
                </c:pt>
                <c:pt idx="14">
                  <c:v>9.6585205017755527E-2</c:v>
                </c:pt>
                <c:pt idx="15">
                  <c:v>9.7250894987287187E-2</c:v>
                </c:pt>
                <c:pt idx="16">
                  <c:v>5.3388563805266152E-2</c:v>
                </c:pt>
                <c:pt idx="17">
                  <c:v>7.5266241669113679E-2</c:v>
                </c:pt>
                <c:pt idx="18">
                  <c:v>8.6809124026406545E-2</c:v>
                </c:pt>
                <c:pt idx="19">
                  <c:v>7.0964699740097725E-2</c:v>
                </c:pt>
                <c:pt idx="20">
                  <c:v>7.1249252055199649E-2</c:v>
                </c:pt>
                <c:pt idx="21">
                  <c:v>6.127626755940959E-2</c:v>
                </c:pt>
                <c:pt idx="22">
                  <c:v>5.9923564142327336E-2</c:v>
                </c:pt>
                <c:pt idx="23">
                  <c:v>4.4327206727748127E-2</c:v>
                </c:pt>
                <c:pt idx="24">
                  <c:v>5.693370794295384E-2</c:v>
                </c:pt>
                <c:pt idx="25">
                  <c:v>5.189186389101666E-2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AF-4621-90F4-7E9A75E2B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818392"/>
        <c:axId val="575814784"/>
      </c:lineChart>
      <c:catAx>
        <c:axId val="575818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5814784"/>
        <c:crosses val="autoZero"/>
        <c:auto val="1"/>
        <c:lblAlgn val="ctr"/>
        <c:lblOffset val="100"/>
        <c:noMultiLvlLbl val="0"/>
      </c:catAx>
      <c:valAx>
        <c:axId val="5758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581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Masa Salarial</c:v>
          </c:tx>
          <c:invertIfNegative val="0"/>
          <c:val>
            <c:numRef>
              <c:f>'Empleo y Salarios'!#REF!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8-4F62-9109-3B2B7D50A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04960"/>
        <c:axId val="68094976"/>
      </c:barChart>
      <c:lineChart>
        <c:grouping val="standard"/>
        <c:varyColors val="0"/>
        <c:ser>
          <c:idx val="0"/>
          <c:order val="0"/>
          <c:tx>
            <c:v>Salario Directo</c:v>
          </c:tx>
          <c:marker>
            <c:symbol val="none"/>
          </c:marker>
          <c:cat>
            <c:numRef>
              <c:f>'Empleo 2022'!$A$65:$A$114</c:f>
              <c:numCache>
                <c:formatCode>General</c:formatCode>
                <c:ptCount val="50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</c:numCache>
            </c:numRef>
          </c:cat>
          <c:val>
            <c:numRef>
              <c:f>'Empleo 2022'!$CA$65:$CA$114</c:f>
              <c:numCache>
                <c:formatCode>0.0</c:formatCode>
                <c:ptCount val="50"/>
                <c:pt idx="0">
                  <c:v>100</c:v>
                </c:pt>
                <c:pt idx="1">
                  <c:v>93.864639683349907</c:v>
                </c:pt>
                <c:pt idx="2">
                  <c:v>61.934112931725672</c:v>
                </c:pt>
                <c:pt idx="3">
                  <c:v>60.265345394993197</c:v>
                </c:pt>
                <c:pt idx="4">
                  <c:v>58.495433155818475</c:v>
                </c:pt>
                <c:pt idx="5">
                  <c:v>71.028136811751068</c:v>
                </c:pt>
                <c:pt idx="6">
                  <c:v>73.288795676935521</c:v>
                </c:pt>
                <c:pt idx="7">
                  <c:v>60.485028818142908</c:v>
                </c:pt>
                <c:pt idx="8">
                  <c:v>54.180665214161891</c:v>
                </c:pt>
                <c:pt idx="9">
                  <c:v>70.10929840452998</c:v>
                </c:pt>
                <c:pt idx="10">
                  <c:v>91.98539474649283</c:v>
                </c:pt>
                <c:pt idx="11">
                  <c:v>75.874997941188141</c:v>
                </c:pt>
                <c:pt idx="12">
                  <c:v>79.360212937380723</c:v>
                </c:pt>
                <c:pt idx="13">
                  <c:v>73.192083494016202</c:v>
                </c:pt>
                <c:pt idx="14">
                  <c:v>68.357237925565713</c:v>
                </c:pt>
                <c:pt idx="15">
                  <c:v>58.120739009130283</c:v>
                </c:pt>
                <c:pt idx="16">
                  <c:v>59.513863801939124</c:v>
                </c:pt>
                <c:pt idx="17">
                  <c:v>50.407045283624207</c:v>
                </c:pt>
                <c:pt idx="18">
                  <c:v>52.590697599309408</c:v>
                </c:pt>
                <c:pt idx="19">
                  <c:v>54.775253548689186</c:v>
                </c:pt>
                <c:pt idx="20">
                  <c:v>53.825693606759472</c:v>
                </c:pt>
                <c:pt idx="21">
                  <c:v>52.904149077404085</c:v>
                </c:pt>
                <c:pt idx="22">
                  <c:v>51.32797533476888</c:v>
                </c:pt>
                <c:pt idx="23">
                  <c:v>51.114593727325975</c:v>
                </c:pt>
                <c:pt idx="24">
                  <c:v>50.271168885478282</c:v>
                </c:pt>
                <c:pt idx="25">
                  <c:v>49.986544253508711</c:v>
                </c:pt>
                <c:pt idx="26">
                  <c:v>49.96290858538584</c:v>
                </c:pt>
                <c:pt idx="27">
                  <c:v>49.564617345989355</c:v>
                </c:pt>
                <c:pt idx="28">
                  <c:v>40.585827954304946</c:v>
                </c:pt>
                <c:pt idx="29">
                  <c:v>40.14012115249907</c:v>
                </c:pt>
                <c:pt idx="30">
                  <c:v>42.703126053799181</c:v>
                </c:pt>
                <c:pt idx="31">
                  <c:v>44.687664623179799</c:v>
                </c:pt>
                <c:pt idx="32">
                  <c:v>47.51849926148283</c:v>
                </c:pt>
                <c:pt idx="33">
                  <c:v>48.735411782894175</c:v>
                </c:pt>
                <c:pt idx="34">
                  <c:v>46.935351143791763</c:v>
                </c:pt>
                <c:pt idx="35">
                  <c:v>48.934292939176068</c:v>
                </c:pt>
                <c:pt idx="36">
                  <c:v>48.696320979510368</c:v>
                </c:pt>
                <c:pt idx="37">
                  <c:v>50.399018767386117</c:v>
                </c:pt>
                <c:pt idx="38">
                  <c:v>51.666391200337678</c:v>
                </c:pt>
                <c:pt idx="39">
                  <c:v>51.497152738825989</c:v>
                </c:pt>
                <c:pt idx="40">
                  <c:v>49.364672422539265</c:v>
                </c:pt>
                <c:pt idx="41">
                  <c:v>51.01769129419614</c:v>
                </c:pt>
                <c:pt idx="42">
                  <c:v>47.921499757153072</c:v>
                </c:pt>
                <c:pt idx="43">
                  <c:v>49.119426365639413</c:v>
                </c:pt>
                <c:pt idx="44">
                  <c:v>45.758010943675181</c:v>
                </c:pt>
                <c:pt idx="45">
                  <c:v>35.458573649322958</c:v>
                </c:pt>
                <c:pt idx="46">
                  <c:v>29.716534832026685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8-4F62-9109-3B2B7D50AA14}"/>
            </c:ext>
          </c:extLst>
        </c:ser>
        <c:ser>
          <c:idx val="1"/>
          <c:order val="1"/>
          <c:tx>
            <c:v>Costo Salarial</c:v>
          </c:tx>
          <c:marker>
            <c:symbol val="none"/>
          </c:marker>
          <c:cat>
            <c:numRef>
              <c:f>'Empleo 2022'!$A$65:$A$114</c:f>
              <c:numCache>
                <c:formatCode>General</c:formatCode>
                <c:ptCount val="50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</c:numCache>
            </c:numRef>
          </c:cat>
          <c:val>
            <c:numRef>
              <c:f>'Empleo y Salarios'!#REF!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8-4F62-9109-3B2B7D50A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91904"/>
        <c:axId val="68093440"/>
      </c:lineChart>
      <c:catAx>
        <c:axId val="6809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093440"/>
        <c:crosses val="autoZero"/>
        <c:auto val="1"/>
        <c:lblAlgn val="ctr"/>
        <c:lblOffset val="100"/>
        <c:noMultiLvlLbl val="0"/>
      </c:catAx>
      <c:valAx>
        <c:axId val="68093440"/>
        <c:scaling>
          <c:orientation val="minMax"/>
          <c:max val="110"/>
          <c:min val="3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68091904"/>
        <c:crosses val="autoZero"/>
        <c:crossBetween val="between"/>
      </c:valAx>
      <c:valAx>
        <c:axId val="68094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8104960"/>
        <c:crosses val="max"/>
        <c:crossBetween val="between"/>
      </c:valAx>
      <c:catAx>
        <c:axId val="68104960"/>
        <c:scaling>
          <c:orientation val="minMax"/>
        </c:scaling>
        <c:delete val="1"/>
        <c:axPos val="b"/>
        <c:majorTickMark val="out"/>
        <c:minorTickMark val="none"/>
        <c:tickLblPos val="nextTo"/>
        <c:crossAx val="68094976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Masa Salarial 2Bruta</c:v>
          </c:tx>
          <c:invertIfNegative val="0"/>
          <c:val>
            <c:numRef>
              <c:f>'Empleo 2022'!$BP$65:$BP$112</c:f>
              <c:numCache>
                <c:formatCode>_ * #,##0_ ;_ * \-#,##0_ ;_ * "-"??_ ;_ @_ </c:formatCode>
                <c:ptCount val="48"/>
                <c:pt idx="0">
                  <c:v>280276985.36134988</c:v>
                </c:pt>
                <c:pt idx="1">
                  <c:v>265949672.00376922</c:v>
                </c:pt>
                <c:pt idx="2">
                  <c:v>174003890.88982511</c:v>
                </c:pt>
                <c:pt idx="3">
                  <c:v>174089394.00421679</c:v>
                </c:pt>
                <c:pt idx="4">
                  <c:v>173819621.37092409</c:v>
                </c:pt>
                <c:pt idx="5">
                  <c:v>213099873.7545661</c:v>
                </c:pt>
                <c:pt idx="6">
                  <c:v>218607591.8585124</c:v>
                </c:pt>
                <c:pt idx="7">
                  <c:v>164597276.31212527</c:v>
                </c:pt>
                <c:pt idx="8">
                  <c:v>148471343.78261065</c:v>
                </c:pt>
                <c:pt idx="9">
                  <c:v>190714634.09850129</c:v>
                </c:pt>
                <c:pt idx="10">
                  <c:v>283160037.02850652</c:v>
                </c:pt>
                <c:pt idx="11">
                  <c:v>238716663.76660961</c:v>
                </c:pt>
                <c:pt idx="12">
                  <c:v>261343349.22821963</c:v>
                </c:pt>
                <c:pt idx="13">
                  <c:v>246403141.28062329</c:v>
                </c:pt>
                <c:pt idx="14">
                  <c:v>230113990.41579139</c:v>
                </c:pt>
                <c:pt idx="15">
                  <c:v>203964946.39071342</c:v>
                </c:pt>
                <c:pt idx="16">
                  <c:v>207710231.37204173</c:v>
                </c:pt>
                <c:pt idx="17">
                  <c:v>181449048.68443274</c:v>
                </c:pt>
                <c:pt idx="18">
                  <c:v>193280952.22201118</c:v>
                </c:pt>
                <c:pt idx="19">
                  <c:v>202520733.26572582</c:v>
                </c:pt>
                <c:pt idx="20">
                  <c:v>190990192.11991861</c:v>
                </c:pt>
                <c:pt idx="21">
                  <c:v>183495177.30401933</c:v>
                </c:pt>
                <c:pt idx="22">
                  <c:v>176952342.54878402</c:v>
                </c:pt>
                <c:pt idx="23">
                  <c:v>182515639.00181276</c:v>
                </c:pt>
                <c:pt idx="24">
                  <c:v>187733153.71619502</c:v>
                </c:pt>
                <c:pt idx="25">
                  <c:v>185656579.87594497</c:v>
                </c:pt>
                <c:pt idx="26">
                  <c:v>184542183.95753428</c:v>
                </c:pt>
                <c:pt idx="27">
                  <c:v>175012484.86558673</c:v>
                </c:pt>
                <c:pt idx="28">
                  <c:v>138972229.65356338</c:v>
                </c:pt>
                <c:pt idx="29">
                  <c:v>144548995.0402475</c:v>
                </c:pt>
                <c:pt idx="30">
                  <c:v>177511807.16566569</c:v>
                </c:pt>
                <c:pt idx="31">
                  <c:v>198863075.23602274</c:v>
                </c:pt>
                <c:pt idx="32">
                  <c:v>226670048.05873469</c:v>
                </c:pt>
                <c:pt idx="33">
                  <c:v>248682666.8570722</c:v>
                </c:pt>
                <c:pt idx="34">
                  <c:v>254140797.27559426</c:v>
                </c:pt>
                <c:pt idx="35">
                  <c:v>276266983.16861397</c:v>
                </c:pt>
                <c:pt idx="36">
                  <c:v>287943262.6274668</c:v>
                </c:pt>
                <c:pt idx="37">
                  <c:v>313708800.72477031</c:v>
                </c:pt>
                <c:pt idx="38">
                  <c:v>326306063.34299427</c:v>
                </c:pt>
                <c:pt idx="39">
                  <c:v>338587574.27688617</c:v>
                </c:pt>
                <c:pt idx="40">
                  <c:v>314844423.49522835</c:v>
                </c:pt>
                <c:pt idx="41">
                  <c:v>333486643.19735014</c:v>
                </c:pt>
                <c:pt idx="42">
                  <c:v>319435964.53998154</c:v>
                </c:pt>
                <c:pt idx="43">
                  <c:v>332503162.7363798</c:v>
                </c:pt>
                <c:pt idx="44">
                  <c:v>316745405.27242684</c:v>
                </c:pt>
                <c:pt idx="45">
                  <c:v>297596685.24555838</c:v>
                </c:pt>
                <c:pt idx="46">
                  <c:v>263455753.81225583</c:v>
                </c:pt>
                <c:pt idx="47">
                  <c:v>300457563.48758858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5-4F2D-8621-0922731A4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40992"/>
        <c:axId val="70331008"/>
      </c:barChart>
      <c:lineChart>
        <c:grouping val="standard"/>
        <c:varyColors val="0"/>
        <c:ser>
          <c:idx val="0"/>
          <c:order val="0"/>
          <c:tx>
            <c:v>Salario Real</c:v>
          </c:tx>
          <c:marker>
            <c:symbol val="none"/>
          </c:marker>
          <c:cat>
            <c:numRef>
              <c:f>'Empleo 2022'!$A$65:$A$112</c:f>
              <c:numCache>
                <c:formatCode>General</c:formatCode>
                <c:ptCount val="48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</c:numCache>
            </c:numRef>
          </c:cat>
          <c:val>
            <c:numRef>
              <c:f>'Empleo 2022'!$BQ$65:$BQ$112</c:f>
              <c:numCache>
                <c:formatCode>#,##0</c:formatCode>
                <c:ptCount val="48"/>
                <c:pt idx="0">
                  <c:v>100</c:v>
                </c:pt>
                <c:pt idx="1">
                  <c:v>93.864639683349878</c:v>
                </c:pt>
                <c:pt idx="2">
                  <c:v>61.934112931725672</c:v>
                </c:pt>
                <c:pt idx="3">
                  <c:v>60.265345394993176</c:v>
                </c:pt>
                <c:pt idx="4">
                  <c:v>58.495433155818468</c:v>
                </c:pt>
                <c:pt idx="5">
                  <c:v>71.028136811751068</c:v>
                </c:pt>
                <c:pt idx="6">
                  <c:v>73.288795676935521</c:v>
                </c:pt>
                <c:pt idx="7">
                  <c:v>60.485028818142894</c:v>
                </c:pt>
                <c:pt idx="8">
                  <c:v>54.180665214161905</c:v>
                </c:pt>
                <c:pt idx="9">
                  <c:v>70.10929840452998</c:v>
                </c:pt>
                <c:pt idx="10">
                  <c:v>91.985394746492815</c:v>
                </c:pt>
                <c:pt idx="11">
                  <c:v>75.874997941188141</c:v>
                </c:pt>
                <c:pt idx="12">
                  <c:v>79.360212937380723</c:v>
                </c:pt>
                <c:pt idx="13">
                  <c:v>73.192083494016188</c:v>
                </c:pt>
                <c:pt idx="14">
                  <c:v>68.357237925565713</c:v>
                </c:pt>
                <c:pt idx="15">
                  <c:v>58.120739009130276</c:v>
                </c:pt>
                <c:pt idx="16">
                  <c:v>59.513863801939117</c:v>
                </c:pt>
                <c:pt idx="17">
                  <c:v>50.407045283624186</c:v>
                </c:pt>
                <c:pt idx="18">
                  <c:v>52.590697599309401</c:v>
                </c:pt>
                <c:pt idx="19">
                  <c:v>54.775253548689165</c:v>
                </c:pt>
                <c:pt idx="20">
                  <c:v>53.825693606759458</c:v>
                </c:pt>
                <c:pt idx="21">
                  <c:v>52.904149077404085</c:v>
                </c:pt>
                <c:pt idx="22">
                  <c:v>51.823145536143436</c:v>
                </c:pt>
                <c:pt idx="23">
                  <c:v>50.748607362555312</c:v>
                </c:pt>
                <c:pt idx="24">
                  <c:v>50.499218982846152</c:v>
                </c:pt>
                <c:pt idx="25">
                  <c:v>49.513454963497502</c:v>
                </c:pt>
                <c:pt idx="26">
                  <c:v>49.221061039007111</c:v>
                </c:pt>
                <c:pt idx="27">
                  <c:v>47.56836316129813</c:v>
                </c:pt>
                <c:pt idx="28">
                  <c:v>38.546935743551153</c:v>
                </c:pt>
                <c:pt idx="29">
                  <c:v>35.958302451584522</c:v>
                </c:pt>
                <c:pt idx="30">
                  <c:v>41.207193984749637</c:v>
                </c:pt>
                <c:pt idx="31">
                  <c:v>44.66651840327863</c:v>
                </c:pt>
                <c:pt idx="32">
                  <c:v>48.932790238858047</c:v>
                </c:pt>
                <c:pt idx="33">
                  <c:v>52.182480471413051</c:v>
                </c:pt>
                <c:pt idx="34">
                  <c:v>52.696967567856021</c:v>
                </c:pt>
                <c:pt idx="35">
                  <c:v>56.437300474081518</c:v>
                </c:pt>
                <c:pt idx="36">
                  <c:v>57.567405308955429</c:v>
                </c:pt>
                <c:pt idx="37">
                  <c:v>60.844476902649461</c:v>
                </c:pt>
                <c:pt idx="38">
                  <c:v>62.751927369908913</c:v>
                </c:pt>
                <c:pt idx="39">
                  <c:v>64.293533686234071</c:v>
                </c:pt>
                <c:pt idx="40">
                  <c:v>60.471951873808415</c:v>
                </c:pt>
                <c:pt idx="41">
                  <c:v>63.083157985975227</c:v>
                </c:pt>
                <c:pt idx="42">
                  <c:v>59.384337575458005</c:v>
                </c:pt>
                <c:pt idx="43">
                  <c:v>60.852074335744256</c:v>
                </c:pt>
                <c:pt idx="44">
                  <c:v>57.005638658397487</c:v>
                </c:pt>
                <c:pt idx="45">
                  <c:v>52.552354167308955</c:v>
                </c:pt>
                <c:pt idx="46">
                  <c:v>51.004934338638598</c:v>
                </c:pt>
                <c:pt idx="47">
                  <c:v>51.651320708035684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5-4F2D-8621-0922731A4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23584"/>
        <c:axId val="70329472"/>
      </c:lineChart>
      <c:catAx>
        <c:axId val="7032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329472"/>
        <c:crosses val="autoZero"/>
        <c:auto val="1"/>
        <c:lblAlgn val="ctr"/>
        <c:lblOffset val="100"/>
        <c:tickLblSkip val="1"/>
        <c:noMultiLvlLbl val="0"/>
      </c:catAx>
      <c:valAx>
        <c:axId val="703294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70323584"/>
        <c:crosses val="autoZero"/>
        <c:crossBetween val="between"/>
      </c:valAx>
      <c:valAx>
        <c:axId val="70331008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crossAx val="70340992"/>
        <c:crosses val="max"/>
        <c:crossBetween val="between"/>
      </c:valAx>
      <c:catAx>
        <c:axId val="70340992"/>
        <c:scaling>
          <c:orientation val="minMax"/>
        </c:scaling>
        <c:delete val="1"/>
        <c:axPos val="b"/>
        <c:majorTickMark val="out"/>
        <c:minorTickMark val="none"/>
        <c:tickLblPos val="nextTo"/>
        <c:crossAx val="7033100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4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image" Target="../media/image4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image" Target="../media/image4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image" Target="../media/image4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265138</xdr:colOff>
      <xdr:row>74</xdr:row>
      <xdr:rowOff>92347</xdr:rowOff>
    </xdr:from>
    <xdr:to>
      <xdr:col>8</xdr:col>
      <xdr:colOff>357787</xdr:colOff>
      <xdr:row>94</xdr:row>
      <xdr:rowOff>109233</xdr:rowOff>
    </xdr:to>
    <xdr:graphicFrame macro="">
      <xdr:nvGraphicFramePr>
        <xdr:cNvPr id="13" name="12 Gráfico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214313</xdr:colOff>
      <xdr:row>74</xdr:row>
      <xdr:rowOff>68037</xdr:rowOff>
    </xdr:from>
    <xdr:to>
      <xdr:col>18</xdr:col>
      <xdr:colOff>153381</xdr:colOff>
      <xdr:row>93</xdr:row>
      <xdr:rowOff>151479</xdr:rowOff>
    </xdr:to>
    <xdr:graphicFrame macro="">
      <xdr:nvGraphicFramePr>
        <xdr:cNvPr id="12" name="8 Gráfico">
          <a:extLst>
            <a:ext uri="{FF2B5EF4-FFF2-40B4-BE49-F238E27FC236}">
              <a16:creationId xmlns:a16="http://schemas.microsoft.com/office/drawing/2014/main" id="{0790D605-6638-4211-BCF4-E16CC9AD3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188799</xdr:colOff>
      <xdr:row>96</xdr:row>
      <xdr:rowOff>42522</xdr:rowOff>
    </xdr:from>
    <xdr:to>
      <xdr:col>9</xdr:col>
      <xdr:colOff>642938</xdr:colOff>
      <xdr:row>120</xdr:row>
      <xdr:rowOff>31317</xdr:rowOff>
    </xdr:to>
    <xdr:graphicFrame macro="">
      <xdr:nvGraphicFramePr>
        <xdr:cNvPr id="14" name="5 Gráfico">
          <a:extLst>
            <a:ext uri="{FF2B5EF4-FFF2-40B4-BE49-F238E27FC236}">
              <a16:creationId xmlns:a16="http://schemas.microsoft.com/office/drawing/2014/main" id="{B5B6A16D-789D-4B98-AEDF-007CBF167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222819</xdr:colOff>
      <xdr:row>96</xdr:row>
      <xdr:rowOff>86745</xdr:rowOff>
    </xdr:from>
    <xdr:to>
      <xdr:col>20</xdr:col>
      <xdr:colOff>476251</xdr:colOff>
      <xdr:row>119</xdr:row>
      <xdr:rowOff>75538</xdr:rowOff>
    </xdr:to>
    <xdr:graphicFrame macro="">
      <xdr:nvGraphicFramePr>
        <xdr:cNvPr id="15" name="10 Gráfico">
          <a:extLst>
            <a:ext uri="{FF2B5EF4-FFF2-40B4-BE49-F238E27FC236}">
              <a16:creationId xmlns:a16="http://schemas.microsoft.com/office/drawing/2014/main" id="{A434F312-C7F5-4958-AE92-AFCDB0291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108858</xdr:colOff>
      <xdr:row>121</xdr:row>
      <xdr:rowOff>149678</xdr:rowOff>
    </xdr:from>
    <xdr:to>
      <xdr:col>9</xdr:col>
      <xdr:colOff>408215</xdr:colOff>
      <xdr:row>145</xdr:row>
      <xdr:rowOff>113959</xdr:rowOff>
    </xdr:to>
    <xdr:graphicFrame macro="">
      <xdr:nvGraphicFramePr>
        <xdr:cNvPr id="16" name="3 Gráfico">
          <a:extLst>
            <a:ext uri="{FF2B5EF4-FFF2-40B4-BE49-F238E27FC236}">
              <a16:creationId xmlns:a16="http://schemas.microsoft.com/office/drawing/2014/main" id="{45C1851E-08A5-4F66-BAA5-D79D4C8E0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217714</xdr:colOff>
      <xdr:row>121</xdr:row>
      <xdr:rowOff>81643</xdr:rowOff>
    </xdr:from>
    <xdr:to>
      <xdr:col>18</xdr:col>
      <xdr:colOff>0</xdr:colOff>
      <xdr:row>141</xdr:row>
      <xdr:rowOff>69317</xdr:rowOff>
    </xdr:to>
    <xdr:graphicFrame macro="">
      <xdr:nvGraphicFramePr>
        <xdr:cNvPr id="17" name="4 Gráfico">
          <a:extLst>
            <a:ext uri="{FF2B5EF4-FFF2-40B4-BE49-F238E27FC236}">
              <a16:creationId xmlns:a16="http://schemas.microsoft.com/office/drawing/2014/main" id="{04C21245-1558-4C72-9641-A91E69663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0</xdr:rowOff>
    </xdr:from>
    <xdr:to>
      <xdr:col>3</xdr:col>
      <xdr:colOff>104774</xdr:colOff>
      <xdr:row>3</xdr:row>
      <xdr:rowOff>123825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0"/>
          <a:ext cx="10382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95250</xdr:colOff>
      <xdr:row>0</xdr:row>
      <xdr:rowOff>0</xdr:rowOff>
    </xdr:from>
    <xdr:to>
      <xdr:col>4</xdr:col>
      <xdr:colOff>238125</xdr:colOff>
      <xdr:row>2</xdr:row>
      <xdr:rowOff>57150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0"/>
          <a:ext cx="11906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0</xdr:row>
      <xdr:rowOff>0</xdr:rowOff>
    </xdr:from>
    <xdr:to>
      <xdr:col>8</xdr:col>
      <xdr:colOff>600075</xdr:colOff>
      <xdr:row>2</xdr:row>
      <xdr:rowOff>114300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638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0</xdr:rowOff>
    </xdr:from>
    <xdr:to>
      <xdr:col>3</xdr:col>
      <xdr:colOff>104775</xdr:colOff>
      <xdr:row>3</xdr:row>
      <xdr:rowOff>123825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0"/>
          <a:ext cx="10382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95250</xdr:colOff>
      <xdr:row>0</xdr:row>
      <xdr:rowOff>0</xdr:rowOff>
    </xdr:from>
    <xdr:to>
      <xdr:col>4</xdr:col>
      <xdr:colOff>482414</xdr:colOff>
      <xdr:row>2</xdr:row>
      <xdr:rowOff>57150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0"/>
          <a:ext cx="11906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0</xdr:row>
      <xdr:rowOff>0</xdr:rowOff>
    </xdr:from>
    <xdr:to>
      <xdr:col>8</xdr:col>
      <xdr:colOff>600075</xdr:colOff>
      <xdr:row>2</xdr:row>
      <xdr:rowOff>114300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638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335615</xdr:colOff>
      <xdr:row>33</xdr:row>
      <xdr:rowOff>86851</xdr:rowOff>
    </xdr:from>
    <xdr:to>
      <xdr:col>30</xdr:col>
      <xdr:colOff>364191</xdr:colOff>
      <xdr:row>50</xdr:row>
      <xdr:rowOff>148477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176</xdr:row>
      <xdr:rowOff>142875</xdr:rowOff>
    </xdr:from>
    <xdr:to>
      <xdr:col>103</xdr:col>
      <xdr:colOff>464993</xdr:colOff>
      <xdr:row>198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4118550"/>
          <a:ext cx="10868025" cy="421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323850</xdr:colOff>
      <xdr:row>27</xdr:row>
      <xdr:rowOff>57150</xdr:rowOff>
    </xdr:from>
    <xdr:to>
      <xdr:col>19</xdr:col>
      <xdr:colOff>285750</xdr:colOff>
      <xdr:row>45</xdr:row>
      <xdr:rowOff>161925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438150</xdr:colOff>
      <xdr:row>92</xdr:row>
      <xdr:rowOff>0</xdr:rowOff>
    </xdr:from>
    <xdr:to>
      <xdr:col>15</xdr:col>
      <xdr:colOff>400050</xdr:colOff>
      <xdr:row>106</xdr:row>
      <xdr:rowOff>76200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141</xdr:row>
      <xdr:rowOff>47625</xdr:rowOff>
    </xdr:from>
    <xdr:to>
      <xdr:col>18</xdr:col>
      <xdr:colOff>285750</xdr:colOff>
      <xdr:row>163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27003375"/>
          <a:ext cx="10715625" cy="421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371475</xdr:colOff>
      <xdr:row>148</xdr:row>
      <xdr:rowOff>19050</xdr:rowOff>
    </xdr:from>
    <xdr:to>
      <xdr:col>31</xdr:col>
      <xdr:colOff>114300</xdr:colOff>
      <xdr:row>170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16</xdr:row>
      <xdr:rowOff>66675</xdr:rowOff>
    </xdr:from>
    <xdr:to>
      <xdr:col>7</xdr:col>
      <xdr:colOff>438150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666750</xdr:colOff>
      <xdr:row>131</xdr:row>
      <xdr:rowOff>95249</xdr:rowOff>
    </xdr:from>
    <xdr:to>
      <xdr:col>21</xdr:col>
      <xdr:colOff>295275</xdr:colOff>
      <xdr:row>149</xdr:row>
      <xdr:rowOff>9524</xdr:rowOff>
    </xdr:to>
    <xdr:graphicFrame macro="">
      <xdr:nvGraphicFramePr>
        <xdr:cNvPr id="4" name="1 Gráfico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95250</xdr:colOff>
      <xdr:row>129</xdr:row>
      <xdr:rowOff>40822</xdr:rowOff>
    </xdr:from>
    <xdr:to>
      <xdr:col>57</xdr:col>
      <xdr:colOff>95250</xdr:colOff>
      <xdr:row>149</xdr:row>
      <xdr:rowOff>97971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154</xdr:row>
      <xdr:rowOff>0</xdr:rowOff>
    </xdr:from>
    <xdr:to>
      <xdr:col>50</xdr:col>
      <xdr:colOff>76200</xdr:colOff>
      <xdr:row>187</xdr:row>
      <xdr:rowOff>14287</xdr:rowOff>
    </xdr:to>
    <xdr:graphicFrame macro="">
      <xdr:nvGraphicFramePr>
        <xdr:cNvPr id="9" name="8 Gráfico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266700</xdr:colOff>
      <xdr:row>173</xdr:row>
      <xdr:rowOff>114300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171450</xdr:colOff>
      <xdr:row>131</xdr:row>
      <xdr:rowOff>28575</xdr:rowOff>
    </xdr:from>
    <xdr:to>
      <xdr:col>31</xdr:col>
      <xdr:colOff>1143000</xdr:colOff>
      <xdr:row>150</xdr:row>
      <xdr:rowOff>47624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1152525</xdr:colOff>
      <xdr:row>131</xdr:row>
      <xdr:rowOff>57151</xdr:rowOff>
    </xdr:from>
    <xdr:to>
      <xdr:col>45</xdr:col>
      <xdr:colOff>95250</xdr:colOff>
      <xdr:row>148</xdr:row>
      <xdr:rowOff>57150</xdr:rowOff>
    </xdr:to>
    <xdr:graphicFrame macro="">
      <xdr:nvGraphicFramePr>
        <xdr:cNvPr id="10" name="9 Gráfico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1058333</xdr:colOff>
      <xdr:row>120</xdr:row>
      <xdr:rowOff>74084</xdr:rowOff>
    </xdr:from>
    <xdr:to>
      <xdr:col>18</xdr:col>
      <xdr:colOff>422539</xdr:colOff>
      <xdr:row>142</xdr:row>
      <xdr:rowOff>93134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2858" y="23238884"/>
          <a:ext cx="8051006" cy="42100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248707</xdr:colOff>
      <xdr:row>7</xdr:row>
      <xdr:rowOff>189441</xdr:rowOff>
    </xdr:from>
    <xdr:to>
      <xdr:col>16</xdr:col>
      <xdr:colOff>153457</xdr:colOff>
      <xdr:row>22</xdr:row>
      <xdr:rowOff>75141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910168</xdr:colOff>
      <xdr:row>128</xdr:row>
      <xdr:rowOff>148167</xdr:rowOff>
    </xdr:from>
    <xdr:to>
      <xdr:col>17</xdr:col>
      <xdr:colOff>496624</xdr:colOff>
      <xdr:row>129</xdr:row>
      <xdr:rowOff>119592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9443" y="24570267"/>
          <a:ext cx="8044656" cy="1619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8</xdr:row>
      <xdr:rowOff>136524</xdr:rowOff>
    </xdr:from>
    <xdr:to>
      <xdr:col>15</xdr:col>
      <xdr:colOff>423333</xdr:colOff>
      <xdr:row>23</xdr:row>
      <xdr:rowOff>22224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37</xdr:row>
      <xdr:rowOff>57150</xdr:rowOff>
    </xdr:from>
    <xdr:to>
      <xdr:col>15</xdr:col>
      <xdr:colOff>476250</xdr:colOff>
      <xdr:row>56</xdr:row>
      <xdr:rowOff>76200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257175</xdr:colOff>
      <xdr:row>39</xdr:row>
      <xdr:rowOff>47625</xdr:rowOff>
    </xdr:from>
    <xdr:to>
      <xdr:col>34</xdr:col>
      <xdr:colOff>561975</xdr:colOff>
      <xdr:row>56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3E2DEA-FE57-4731-916F-92F07D314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304800</xdr:colOff>
      <xdr:row>38</xdr:row>
      <xdr:rowOff>123825</xdr:rowOff>
    </xdr:from>
    <xdr:to>
      <xdr:col>51</xdr:col>
      <xdr:colOff>0</xdr:colOff>
      <xdr:row>55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9071AC3-D916-48D0-A9FD-132A61B2D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371475</xdr:colOff>
      <xdr:row>38</xdr:row>
      <xdr:rowOff>123825</xdr:rowOff>
    </xdr:from>
    <xdr:to>
      <xdr:col>59</xdr:col>
      <xdr:colOff>504825</xdr:colOff>
      <xdr:row>55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E35FBAB-EA6B-427E-A2A5-27EF58799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390524</xdr:colOff>
      <xdr:row>116</xdr:row>
      <xdr:rowOff>47625</xdr:rowOff>
    </xdr:from>
    <xdr:to>
      <xdr:col>86</xdr:col>
      <xdr:colOff>0</xdr:colOff>
      <xdr:row>134</xdr:row>
      <xdr:rowOff>104775</xdr:rowOff>
    </xdr:to>
    <xdr:graphicFrame macro="">
      <xdr:nvGraphicFramePr>
        <xdr:cNvPr id="2" name="2 Gráfico">
          <a:extLst>
            <a:ext uri="{FF2B5EF4-FFF2-40B4-BE49-F238E27FC236}">
              <a16:creationId xmlns:a16="http://schemas.microsoft.com/office/drawing/2014/main" id="{0F23C92A-31A0-459D-9643-ADF8F065A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779780</xdr:colOff>
      <xdr:row>118</xdr:row>
      <xdr:rowOff>152400</xdr:rowOff>
    </xdr:from>
    <xdr:to>
      <xdr:col>61</xdr:col>
      <xdr:colOff>932180</xdr:colOff>
      <xdr:row>140</xdr:row>
      <xdr:rowOff>119380</xdr:rowOff>
    </xdr:to>
    <xdr:graphicFrame macro="">
      <xdr:nvGraphicFramePr>
        <xdr:cNvPr id="3" name="6 Gráfico">
          <a:extLst>
            <a:ext uri="{FF2B5EF4-FFF2-40B4-BE49-F238E27FC236}">
              <a16:creationId xmlns:a16="http://schemas.microsoft.com/office/drawing/2014/main" id="{0DAC29A1-A4FE-4300-8F4F-990AF008F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\Downloads\Actualizaci&#243;n%202015\Series%20Grales%20Libro%20-%20Tama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miliano\Dropbox\C&#225;lculo%20TG%20I&#241;igo\TG%20General\TG%20General%20-%20En%20limpio\IBIF%20-%20en%20limpi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"/>
      <sheetName val="Salarios"/>
      <sheetName val="Impuestos"/>
      <sheetName val="Economía"/>
      <sheetName val="Gasto"/>
      <sheetName val="Salud"/>
      <sheetName val="Educación"/>
      <sheetName val="Seguridad Social y Asistencia"/>
      <sheetName val="Otros condiciones de vida"/>
      <sheetName val="Financiamiento del gasto"/>
      <sheetName val="Lucha"/>
      <sheetName val="Delito"/>
      <sheetName val="Faltan series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ación IBIF"/>
      <sheetName val="Stock Neto Maquinaria INDEC Rev"/>
      <sheetName val="Stock Neto Constr INDEC C Rev"/>
      <sheetName val="Fijo Sin Ganado"/>
    </sheetNames>
    <sheetDataSet>
      <sheetData sheetId="0" refreshError="1"/>
      <sheetData sheetId="1">
        <row r="2">
          <cell r="F2" t="str">
            <v>STOCK NETO Maquinaria</v>
          </cell>
        </row>
        <row r="6">
          <cell r="F6">
            <v>145.35</v>
          </cell>
        </row>
        <row r="7">
          <cell r="F7">
            <v>269.75</v>
          </cell>
        </row>
        <row r="8">
          <cell r="F8">
            <v>464.15</v>
          </cell>
        </row>
        <row r="9">
          <cell r="F9">
            <v>654.20000000000005</v>
          </cell>
        </row>
        <row r="10">
          <cell r="F10">
            <v>1048.55</v>
          </cell>
        </row>
        <row r="11">
          <cell r="F11">
            <v>1447.75</v>
          </cell>
        </row>
        <row r="12">
          <cell r="F12">
            <v>1967.2</v>
          </cell>
        </row>
        <row r="13">
          <cell r="F13">
            <v>2474.85</v>
          </cell>
        </row>
        <row r="14">
          <cell r="F14">
            <v>2866.1</v>
          </cell>
        </row>
        <row r="15">
          <cell r="F15">
            <v>3284.05</v>
          </cell>
        </row>
        <row r="16">
          <cell r="F16">
            <v>3758.1</v>
          </cell>
        </row>
        <row r="17">
          <cell r="F17">
            <v>4205.75</v>
          </cell>
        </row>
        <row r="18">
          <cell r="F18">
            <v>4719.6000000000004</v>
          </cell>
        </row>
        <row r="19">
          <cell r="F19">
            <v>5310.4</v>
          </cell>
        </row>
        <row r="20">
          <cell r="F20">
            <v>5582.4</v>
          </cell>
        </row>
        <row r="21">
          <cell r="F21">
            <v>5761.7</v>
          </cell>
        </row>
        <row r="22">
          <cell r="F22">
            <v>5895.1</v>
          </cell>
        </row>
        <row r="23">
          <cell r="F23">
            <v>5817.1499999999987</v>
          </cell>
        </row>
        <row r="24">
          <cell r="F24">
            <v>5722.6500000000005</v>
          </cell>
        </row>
        <row r="25">
          <cell r="F25">
            <v>5736.7999999999984</v>
          </cell>
        </row>
        <row r="26">
          <cell r="F26">
            <v>6020.05</v>
          </cell>
        </row>
        <row r="27">
          <cell r="F27">
            <v>6348.4499999999989</v>
          </cell>
        </row>
        <row r="28">
          <cell r="F28">
            <v>6557.45</v>
          </cell>
        </row>
        <row r="29">
          <cell r="F29">
            <v>7099.25</v>
          </cell>
        </row>
        <row r="30">
          <cell r="F30">
            <v>7901.45</v>
          </cell>
        </row>
        <row r="31">
          <cell r="F31">
            <v>8827.1999999999989</v>
          </cell>
        </row>
        <row r="32">
          <cell r="F32">
            <v>9836.7999999999993</v>
          </cell>
        </row>
        <row r="33">
          <cell r="F33">
            <v>10665.599999999999</v>
          </cell>
        </row>
        <row r="34">
          <cell r="F34">
            <v>11765.799999999997</v>
          </cell>
        </row>
        <row r="35">
          <cell r="F35">
            <v>12982.300000000001</v>
          </cell>
        </row>
        <row r="36">
          <cell r="F36">
            <v>13569.65</v>
          </cell>
        </row>
        <row r="37">
          <cell r="F37">
            <v>13535.449999999999</v>
          </cell>
        </row>
        <row r="38">
          <cell r="F38">
            <v>13190.7</v>
          </cell>
        </row>
        <row r="39">
          <cell r="F39">
            <v>12930.599999999999</v>
          </cell>
        </row>
        <row r="40">
          <cell r="F40">
            <v>12852.750000000004</v>
          </cell>
        </row>
        <row r="41">
          <cell r="F41">
            <v>13023.699999999999</v>
          </cell>
        </row>
        <row r="42">
          <cell r="F42">
            <v>13252.55</v>
          </cell>
        </row>
        <row r="43">
          <cell r="F43">
            <v>13920.799999999997</v>
          </cell>
        </row>
        <row r="44">
          <cell r="F44">
            <v>14679.699999999999</v>
          </cell>
        </row>
        <row r="45">
          <cell r="F45">
            <v>14936.199999999999</v>
          </cell>
        </row>
        <row r="46">
          <cell r="F46">
            <v>15003.15</v>
          </cell>
        </row>
        <row r="47">
          <cell r="F47">
            <v>14958.949999999997</v>
          </cell>
        </row>
        <row r="48">
          <cell r="F48">
            <v>14621.9</v>
          </cell>
        </row>
        <row r="49">
          <cell r="F49">
            <v>14239.55</v>
          </cell>
        </row>
        <row r="50">
          <cell r="F50">
            <v>13896.549999999996</v>
          </cell>
        </row>
        <row r="51">
          <cell r="F51">
            <v>13600.15</v>
          </cell>
        </row>
        <row r="52">
          <cell r="F52">
            <v>13807.849999999999</v>
          </cell>
        </row>
        <row r="53">
          <cell r="F53">
            <v>16005.7</v>
          </cell>
        </row>
        <row r="54">
          <cell r="F54">
            <v>18064.899999999998</v>
          </cell>
        </row>
        <row r="55">
          <cell r="F55">
            <v>18872.5</v>
          </cell>
        </row>
        <row r="56">
          <cell r="F56">
            <v>19062.949999999997</v>
          </cell>
        </row>
        <row r="57">
          <cell r="F57">
            <v>20193.599999999995</v>
          </cell>
        </row>
        <row r="58">
          <cell r="F58">
            <v>20860.649999999998</v>
          </cell>
        </row>
        <row r="59">
          <cell r="F59">
            <v>21315.899999999998</v>
          </cell>
        </row>
        <row r="60">
          <cell r="F60">
            <v>21589.549999999996</v>
          </cell>
        </row>
        <row r="61">
          <cell r="F61">
            <v>22571.25</v>
          </cell>
        </row>
        <row r="62">
          <cell r="F62">
            <v>23827.4</v>
          </cell>
        </row>
        <row r="63">
          <cell r="F63">
            <v>25316.799999999999</v>
          </cell>
        </row>
        <row r="64">
          <cell r="F64">
            <v>26811.849999999995</v>
          </cell>
        </row>
        <row r="65">
          <cell r="F65">
            <v>27564.800000000003</v>
          </cell>
        </row>
        <row r="66">
          <cell r="F66">
            <v>30821.899999999998</v>
          </cell>
        </row>
        <row r="67">
          <cell r="F67">
            <v>35282.949999999997</v>
          </cell>
        </row>
        <row r="68">
          <cell r="F68">
            <v>38845.199999999997</v>
          </cell>
        </row>
        <row r="69">
          <cell r="F69">
            <v>40798.1</v>
          </cell>
        </row>
        <row r="70">
          <cell r="F70">
            <v>43234.2</v>
          </cell>
        </row>
        <row r="71">
          <cell r="F71">
            <v>45821.599999999999</v>
          </cell>
        </row>
        <row r="72">
          <cell r="F72">
            <v>48328.549999999996</v>
          </cell>
        </row>
        <row r="73">
          <cell r="F73">
            <v>51299.549999999996</v>
          </cell>
        </row>
        <row r="74">
          <cell r="F74">
            <v>55440.649999999994</v>
          </cell>
        </row>
        <row r="75">
          <cell r="F75">
            <v>58310.15</v>
          </cell>
        </row>
        <row r="76">
          <cell r="F76">
            <v>61590.5</v>
          </cell>
        </row>
        <row r="77">
          <cell r="F77">
            <v>65076.650000000009</v>
          </cell>
        </row>
        <row r="78">
          <cell r="F78">
            <v>68237.799999999988</v>
          </cell>
        </row>
        <row r="79">
          <cell r="F79">
            <v>70905.7</v>
          </cell>
        </row>
        <row r="80">
          <cell r="F80">
            <v>73175.899999999994</v>
          </cell>
        </row>
        <row r="81">
          <cell r="F81">
            <v>74620.5</v>
          </cell>
        </row>
        <row r="82">
          <cell r="F82">
            <v>76235.649999999994</v>
          </cell>
        </row>
        <row r="83">
          <cell r="F83">
            <v>80952.399999999994</v>
          </cell>
        </row>
        <row r="84">
          <cell r="F84">
            <v>82530.599999999991</v>
          </cell>
        </row>
        <row r="85">
          <cell r="F85">
            <v>85478.65</v>
          </cell>
        </row>
        <row r="86">
          <cell r="F86">
            <v>96939.049999999988</v>
          </cell>
        </row>
        <row r="87">
          <cell r="F87">
            <v>104052.7</v>
          </cell>
        </row>
        <row r="88">
          <cell r="F88">
            <v>105336.2</v>
          </cell>
        </row>
        <row r="89">
          <cell r="F89">
            <v>106764.90000000001</v>
          </cell>
        </row>
        <row r="90">
          <cell r="F90">
            <v>109025.19999999998</v>
          </cell>
        </row>
        <row r="91">
          <cell r="F91">
            <v>109450.34999999998</v>
          </cell>
        </row>
        <row r="92">
          <cell r="F92">
            <v>109424.1</v>
          </cell>
        </row>
        <row r="93">
          <cell r="F93">
            <v>110558.34999999999</v>
          </cell>
        </row>
        <row r="94">
          <cell r="F94">
            <v>111058.54999999999</v>
          </cell>
        </row>
        <row r="95">
          <cell r="F95">
            <v>109572.5</v>
          </cell>
        </row>
        <row r="96">
          <cell r="F96">
            <v>106760.69999999997</v>
          </cell>
        </row>
        <row r="97">
          <cell r="F97">
            <v>106658.59999999999</v>
          </cell>
        </row>
        <row r="98">
          <cell r="F98">
            <v>112723.69999999998</v>
          </cell>
        </row>
      </sheetData>
      <sheetData sheetId="2">
        <row r="2">
          <cell r="F2" t="str">
            <v>STOCK NETO Construcción</v>
          </cell>
        </row>
        <row r="6">
          <cell r="F6">
            <v>1559.18</v>
          </cell>
        </row>
        <row r="7">
          <cell r="F7">
            <v>3214.92</v>
          </cell>
        </row>
        <row r="8">
          <cell r="F8">
            <v>4693.1399999999994</v>
          </cell>
        </row>
        <row r="9">
          <cell r="F9">
            <v>6178.06</v>
          </cell>
        </row>
        <row r="10">
          <cell r="F10">
            <v>8218.68</v>
          </cell>
        </row>
        <row r="11">
          <cell r="F11">
            <v>11848.66</v>
          </cell>
        </row>
        <row r="12">
          <cell r="F12">
            <v>15952.74</v>
          </cell>
        </row>
        <row r="13">
          <cell r="F13">
            <v>21212.52</v>
          </cell>
        </row>
        <row r="14">
          <cell r="F14">
            <v>25631.820000000003</v>
          </cell>
        </row>
        <row r="15">
          <cell r="F15">
            <v>30523.960000000003</v>
          </cell>
        </row>
        <row r="16">
          <cell r="F16">
            <v>36439.78</v>
          </cell>
        </row>
        <row r="17">
          <cell r="F17">
            <v>42072.32</v>
          </cell>
        </row>
        <row r="18">
          <cell r="F18">
            <v>45806.640000000007</v>
          </cell>
        </row>
        <row r="19">
          <cell r="F19">
            <v>49378.119999999995</v>
          </cell>
        </row>
        <row r="20">
          <cell r="F20">
            <v>51019.24</v>
          </cell>
        </row>
        <row r="21">
          <cell r="F21">
            <v>51297.66</v>
          </cell>
        </row>
        <row r="22">
          <cell r="F22">
            <v>51239.64</v>
          </cell>
        </row>
        <row r="23">
          <cell r="F23">
            <v>50838.700000000012</v>
          </cell>
        </row>
        <row r="24">
          <cell r="F24">
            <v>50529.619999999995</v>
          </cell>
        </row>
        <row r="25">
          <cell r="F25">
            <v>50242.55999999999</v>
          </cell>
        </row>
        <row r="26">
          <cell r="F26">
            <v>50995.880000000005</v>
          </cell>
        </row>
        <row r="27">
          <cell r="F27">
            <v>52100.560000000012</v>
          </cell>
        </row>
        <row r="28">
          <cell r="F28">
            <v>54069.94</v>
          </cell>
        </row>
        <row r="29">
          <cell r="F29">
            <v>57138.2</v>
          </cell>
        </row>
        <row r="30">
          <cell r="F30">
            <v>60027.119999999995</v>
          </cell>
        </row>
        <row r="31">
          <cell r="F31">
            <v>62321</v>
          </cell>
        </row>
        <row r="32">
          <cell r="F32">
            <v>64203.600000000006</v>
          </cell>
        </row>
        <row r="33">
          <cell r="F33">
            <v>67065.439999999988</v>
          </cell>
        </row>
        <row r="34">
          <cell r="F34">
            <v>70636.119999999981</v>
          </cell>
        </row>
        <row r="35">
          <cell r="F35">
            <v>75057.999999999985</v>
          </cell>
        </row>
        <row r="36">
          <cell r="F36">
            <v>78937.48000000001</v>
          </cell>
        </row>
        <row r="37">
          <cell r="F37">
            <v>80181.839999999982</v>
          </cell>
        </row>
        <row r="38">
          <cell r="F38">
            <v>80444.66</v>
          </cell>
        </row>
        <row r="39">
          <cell r="F39">
            <v>80961.679999999978</v>
          </cell>
        </row>
        <row r="40">
          <cell r="F40">
            <v>82537.099999999977</v>
          </cell>
        </row>
        <row r="41">
          <cell r="F41">
            <v>83349.819999999992</v>
          </cell>
        </row>
        <row r="42">
          <cell r="F42">
            <v>84221.26</v>
          </cell>
        </row>
        <row r="43">
          <cell r="F43">
            <v>85924.01999999999</v>
          </cell>
        </row>
        <row r="44">
          <cell r="F44">
            <v>87971.26</v>
          </cell>
        </row>
        <row r="45">
          <cell r="F45">
            <v>89641.68</v>
          </cell>
        </row>
        <row r="46">
          <cell r="F46">
            <v>90631.299999999988</v>
          </cell>
        </row>
        <row r="47">
          <cell r="F47">
            <v>91775.339999999982</v>
          </cell>
        </row>
        <row r="48">
          <cell r="F48">
            <v>92906.339999999982</v>
          </cell>
        </row>
        <row r="49">
          <cell r="F49">
            <v>94078.699999999983</v>
          </cell>
        </row>
        <row r="50">
          <cell r="F50">
            <v>96071.86</v>
          </cell>
        </row>
        <row r="51">
          <cell r="F51">
            <v>97855.89999999998</v>
          </cell>
        </row>
        <row r="52">
          <cell r="F52">
            <v>99956.219999999958</v>
          </cell>
        </row>
        <row r="53">
          <cell r="F53">
            <v>102103.53999999998</v>
          </cell>
        </row>
        <row r="54">
          <cell r="F54">
            <v>105648.93999999999</v>
          </cell>
        </row>
        <row r="55">
          <cell r="F55">
            <v>109516.81999999998</v>
          </cell>
        </row>
        <row r="56">
          <cell r="F56">
            <v>113158.05999999997</v>
          </cell>
        </row>
        <row r="57">
          <cell r="F57">
            <v>117214.33999999998</v>
          </cell>
        </row>
        <row r="58">
          <cell r="F58">
            <v>120345.85999999996</v>
          </cell>
        </row>
        <row r="59">
          <cell r="F59">
            <v>123494.63999999997</v>
          </cell>
        </row>
        <row r="60">
          <cell r="F60">
            <v>126283.79999999997</v>
          </cell>
        </row>
        <row r="61">
          <cell r="F61">
            <v>129282.95999999998</v>
          </cell>
        </row>
        <row r="62">
          <cell r="F62">
            <v>132336.94</v>
          </cell>
        </row>
        <row r="63">
          <cell r="F63">
            <v>136113.53999999995</v>
          </cell>
        </row>
        <row r="64">
          <cell r="F64">
            <v>141090.95999999996</v>
          </cell>
        </row>
        <row r="65">
          <cell r="F65">
            <v>143664.18</v>
          </cell>
        </row>
        <row r="66">
          <cell r="F66">
            <v>147759.95999999993</v>
          </cell>
        </row>
        <row r="67">
          <cell r="F67">
            <v>152209.02000000002</v>
          </cell>
        </row>
        <row r="68">
          <cell r="F68">
            <v>155638.18</v>
          </cell>
        </row>
        <row r="69">
          <cell r="F69">
            <v>158446.16</v>
          </cell>
        </row>
        <row r="70">
          <cell r="F70">
            <v>161728.67999999996</v>
          </cell>
        </row>
        <row r="71">
          <cell r="F71">
            <v>165160.13999999996</v>
          </cell>
        </row>
        <row r="72">
          <cell r="F72">
            <v>168938.05999999997</v>
          </cell>
        </row>
        <row r="73">
          <cell r="F73">
            <v>173326.95999999993</v>
          </cell>
        </row>
        <row r="74">
          <cell r="F74">
            <v>179175.49999999994</v>
          </cell>
        </row>
        <row r="75">
          <cell r="F75">
            <v>187244.75999999995</v>
          </cell>
        </row>
        <row r="76">
          <cell r="F76">
            <v>197250.83999999994</v>
          </cell>
        </row>
        <row r="77">
          <cell r="F77">
            <v>208147.81999999995</v>
          </cell>
        </row>
        <row r="78">
          <cell r="F78">
            <v>218433.95999999996</v>
          </cell>
        </row>
        <row r="79">
          <cell r="F79">
            <v>226616.76</v>
          </cell>
        </row>
        <row r="80">
          <cell r="F80">
            <v>235732.87999999995</v>
          </cell>
        </row>
        <row r="81">
          <cell r="F81">
            <v>245353.51999999996</v>
          </cell>
        </row>
        <row r="82">
          <cell r="F82">
            <v>257030.29999999993</v>
          </cell>
        </row>
        <row r="83">
          <cell r="F83">
            <v>270332.34000000003</v>
          </cell>
        </row>
        <row r="84">
          <cell r="F84">
            <v>282204.55999999994</v>
          </cell>
        </row>
        <row r="85">
          <cell r="F85">
            <v>293750.45999999996</v>
          </cell>
        </row>
        <row r="86">
          <cell r="F86">
            <v>315100.59999999998</v>
          </cell>
        </row>
        <row r="87">
          <cell r="F87">
            <v>332183.57999999996</v>
          </cell>
        </row>
        <row r="88">
          <cell r="F88">
            <v>345760.33999999997</v>
          </cell>
        </row>
        <row r="89">
          <cell r="F89">
            <v>358625.0199999999</v>
          </cell>
        </row>
        <row r="90">
          <cell r="F90">
            <v>368552.29999999993</v>
          </cell>
        </row>
        <row r="91">
          <cell r="F91">
            <v>375068.59999999992</v>
          </cell>
        </row>
        <row r="92">
          <cell r="F92">
            <v>384677.41999999993</v>
          </cell>
        </row>
        <row r="93">
          <cell r="F93">
            <v>396652.85999999993</v>
          </cell>
        </row>
        <row r="94">
          <cell r="F94">
            <v>407483.17999999993</v>
          </cell>
        </row>
        <row r="95">
          <cell r="F95">
            <v>412398.63999999996</v>
          </cell>
        </row>
        <row r="96">
          <cell r="F96">
            <v>413829.63999999996</v>
          </cell>
        </row>
        <row r="97">
          <cell r="F97">
            <v>418991.56</v>
          </cell>
        </row>
        <row r="98">
          <cell r="F98">
            <v>426877.39999999997</v>
          </cell>
        </row>
      </sheetData>
      <sheetData sheetId="3">
        <row r="4">
          <cell r="E4" t="str">
            <v>Total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indec.gob.ar/nivel4_default.asp?id_tema_1=3&amp;id_tema_2=9&amp;id_tema_3=47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workbookViewId="0">
      <selection activeCell="B12" sqref="B12"/>
    </sheetView>
  </sheetViews>
  <sheetFormatPr baseColWidth="10" defaultColWidth="11.42578125" defaultRowHeight="12.75" x14ac:dyDescent="0.2"/>
  <cols>
    <col min="1" max="16384" width="11.42578125" style="220"/>
  </cols>
  <sheetData>
    <row r="2" spans="2:3" x14ac:dyDescent="0.2">
      <c r="B2" s="220" t="s">
        <v>32</v>
      </c>
      <c r="C2" s="220" t="s">
        <v>252</v>
      </c>
    </row>
    <row r="3" spans="2:3" x14ac:dyDescent="0.2">
      <c r="B3" s="291">
        <v>42686</v>
      </c>
      <c r="C3" s="220" t="s">
        <v>253</v>
      </c>
    </row>
    <row r="4" spans="2:3" x14ac:dyDescent="0.2">
      <c r="B4" s="291">
        <v>42899</v>
      </c>
      <c r="C4" s="220" t="s">
        <v>33</v>
      </c>
    </row>
    <row r="5" spans="2:3" x14ac:dyDescent="0.2">
      <c r="B5" s="291">
        <v>43204</v>
      </c>
      <c r="C5" s="220" t="s">
        <v>35</v>
      </c>
    </row>
    <row r="6" spans="2:3" x14ac:dyDescent="0.2">
      <c r="B6" s="291">
        <v>43308</v>
      </c>
      <c r="C6" s="220" t="s">
        <v>138</v>
      </c>
    </row>
    <row r="7" spans="2:3" x14ac:dyDescent="0.2">
      <c r="B7" s="291">
        <v>44852</v>
      </c>
      <c r="C7" s="220" t="s">
        <v>256</v>
      </c>
    </row>
    <row r="8" spans="2:3" x14ac:dyDescent="0.2">
      <c r="B8" s="291">
        <v>44852</v>
      </c>
      <c r="C8" s="220" t="s">
        <v>254</v>
      </c>
    </row>
    <row r="9" spans="2:3" x14ac:dyDescent="0.2">
      <c r="B9" s="291">
        <v>44852</v>
      </c>
      <c r="C9" s="220" t="s">
        <v>257</v>
      </c>
    </row>
    <row r="10" spans="2:3" x14ac:dyDescent="0.2">
      <c r="B10" s="291"/>
    </row>
    <row r="18" spans="2:2" x14ac:dyDescent="0.2">
      <c r="B18" s="292" t="s">
        <v>39</v>
      </c>
    </row>
    <row r="19" spans="2:2" x14ac:dyDescent="0.2">
      <c r="B19" s="220" t="s">
        <v>36</v>
      </c>
    </row>
    <row r="20" spans="2:2" x14ac:dyDescent="0.2">
      <c r="B20" s="220" t="s">
        <v>37</v>
      </c>
    </row>
    <row r="21" spans="2:2" x14ac:dyDescent="0.2">
      <c r="B21" s="220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35"/>
  <sheetViews>
    <sheetView topLeftCell="A16" workbookViewId="0">
      <selection activeCell="J29" sqref="J29"/>
    </sheetView>
  </sheetViews>
  <sheetFormatPr baseColWidth="10" defaultRowHeight="12.75" x14ac:dyDescent="0.2"/>
  <cols>
    <col min="1" max="5" width="11.42578125" style="1"/>
    <col min="6" max="6" width="15.42578125" style="1" customWidth="1"/>
    <col min="7" max="7" width="17.85546875" style="1" customWidth="1"/>
    <col min="8" max="8" width="16.42578125" style="1" customWidth="1"/>
    <col min="9" max="16384" width="11.42578125" style="1"/>
  </cols>
  <sheetData>
    <row r="3" spans="1:8" x14ac:dyDescent="0.2">
      <c r="A3" s="6"/>
      <c r="B3" s="369" t="s">
        <v>9</v>
      </c>
      <c r="C3" s="369" t="s">
        <v>161</v>
      </c>
      <c r="D3" s="369" t="s">
        <v>160</v>
      </c>
      <c r="E3" s="369" t="s">
        <v>162</v>
      </c>
      <c r="F3" s="369" t="s">
        <v>165</v>
      </c>
      <c r="G3" s="369" t="s">
        <v>164</v>
      </c>
      <c r="H3" s="369" t="s">
        <v>322</v>
      </c>
    </row>
    <row r="4" spans="1:8" x14ac:dyDescent="0.2">
      <c r="A4" s="6"/>
      <c r="B4" s="369"/>
      <c r="C4" s="369"/>
      <c r="D4" s="369"/>
      <c r="E4" s="369"/>
      <c r="F4" s="369"/>
      <c r="G4" s="369"/>
      <c r="H4" s="369"/>
    </row>
    <row r="5" spans="1:8" x14ac:dyDescent="0.2">
      <c r="A5" s="6"/>
      <c r="B5" s="6" t="s">
        <v>159</v>
      </c>
      <c r="C5" s="3"/>
      <c r="D5" s="6"/>
      <c r="E5" s="6"/>
      <c r="F5" s="6" t="s">
        <v>163</v>
      </c>
      <c r="G5" s="6"/>
    </row>
    <row r="6" spans="1:8" x14ac:dyDescent="0.2">
      <c r="A6" s="6">
        <v>1993</v>
      </c>
      <c r="B6" s="6">
        <v>0.63274419604714438</v>
      </c>
      <c r="C6" s="150">
        <f t="shared" ref="C6:C18" si="0">B6/$B$19</f>
        <v>0.52039080459770104</v>
      </c>
      <c r="D6" s="6"/>
      <c r="E6" s="6"/>
      <c r="F6" s="6">
        <f t="shared" ref="F6:F17" si="1">C6</f>
        <v>0.52039080459770104</v>
      </c>
      <c r="G6" s="6">
        <f t="shared" ref="G6:G16" si="2">F6/$F$17</f>
        <v>0.63274419604714438</v>
      </c>
      <c r="H6" s="6">
        <f>'Empleo 2022'!BM84</f>
        <v>0.63274436940445666</v>
      </c>
    </row>
    <row r="7" spans="1:8" x14ac:dyDescent="0.2">
      <c r="A7" s="6">
        <v>1994</v>
      </c>
      <c r="B7" s="6">
        <v>0.65917581889064281</v>
      </c>
      <c r="C7" s="150">
        <f t="shared" si="0"/>
        <v>0.54212908930150305</v>
      </c>
      <c r="D7" s="6"/>
      <c r="E7" s="6"/>
      <c r="F7" s="6">
        <f t="shared" si="1"/>
        <v>0.54212908930150305</v>
      </c>
      <c r="G7" s="6">
        <f t="shared" si="2"/>
        <v>0.65917581889064281</v>
      </c>
      <c r="H7" s="6">
        <f>'Empleo 2022'!BM85</f>
        <v>0.65917623792779523</v>
      </c>
    </row>
    <row r="8" spans="1:8" x14ac:dyDescent="0.2">
      <c r="A8" s="6">
        <v>1995</v>
      </c>
      <c r="B8" s="6">
        <v>0.68143029315407977</v>
      </c>
      <c r="C8" s="150">
        <f t="shared" si="0"/>
        <v>0.56043194192377488</v>
      </c>
      <c r="D8" s="6"/>
      <c r="E8" s="6"/>
      <c r="F8" s="6">
        <f t="shared" si="1"/>
        <v>0.56043194192377488</v>
      </c>
      <c r="G8" s="6">
        <f t="shared" si="2"/>
        <v>0.68143029315407977</v>
      </c>
      <c r="H8" s="6">
        <f>'Empleo 2022'!BM86</f>
        <v>0.68143067731108498</v>
      </c>
    </row>
    <row r="9" spans="1:8" x14ac:dyDescent="0.2">
      <c r="A9" s="6">
        <v>1996</v>
      </c>
      <c r="B9" s="6">
        <v>0.68249115897993007</v>
      </c>
      <c r="C9" s="150">
        <f t="shared" si="0"/>
        <v>0.56130443482712089</v>
      </c>
      <c r="D9" s="6"/>
      <c r="E9" s="6"/>
      <c r="F9" s="6">
        <f t="shared" si="1"/>
        <v>0.56130443482712089</v>
      </c>
      <c r="G9" s="6">
        <f t="shared" si="2"/>
        <v>0.68249115897993018</v>
      </c>
      <c r="H9" s="6">
        <f>'Empleo 2022'!BM87</f>
        <v>0.68249151372334571</v>
      </c>
    </row>
    <row r="10" spans="1:8" x14ac:dyDescent="0.2">
      <c r="A10" s="6">
        <v>1997</v>
      </c>
      <c r="B10" s="6">
        <v>0.68609880441117377</v>
      </c>
      <c r="C10" s="150">
        <f t="shared" si="0"/>
        <v>0.56427148773791236</v>
      </c>
      <c r="D10" s="6"/>
      <c r="E10" s="6"/>
      <c r="F10" s="6">
        <f t="shared" si="1"/>
        <v>0.56427148773791236</v>
      </c>
      <c r="G10" s="6">
        <f t="shared" si="2"/>
        <v>0.68609880441117377</v>
      </c>
      <c r="H10" s="6">
        <f>'Empleo 2022'!BM88</f>
        <v>0.68609908018984989</v>
      </c>
    </row>
    <row r="11" spans="1:8" x14ac:dyDescent="0.2">
      <c r="A11" s="6">
        <v>1998</v>
      </c>
      <c r="B11" s="6">
        <v>0.69244295066569317</v>
      </c>
      <c r="C11" s="150">
        <f t="shared" si="0"/>
        <v>0.56948913397552225</v>
      </c>
      <c r="D11" s="6"/>
      <c r="E11" s="6"/>
      <c r="F11" s="6">
        <f t="shared" si="1"/>
        <v>0.56948913397552225</v>
      </c>
      <c r="G11" s="6">
        <f t="shared" si="2"/>
        <v>0.69244295066569328</v>
      </c>
      <c r="H11" s="6">
        <f>'Empleo 2022'!BM89</f>
        <v>0.69244320061850628</v>
      </c>
    </row>
    <row r="12" spans="1:8" x14ac:dyDescent="0.2">
      <c r="A12" s="6">
        <v>1999</v>
      </c>
      <c r="B12" s="6">
        <v>0.68436426700163522</v>
      </c>
      <c r="C12" s="150">
        <f t="shared" si="0"/>
        <v>0.56284494392479878</v>
      </c>
      <c r="D12" s="6"/>
      <c r="E12" s="6"/>
      <c r="F12" s="6">
        <f t="shared" si="1"/>
        <v>0.56284494392479878</v>
      </c>
      <c r="G12" s="6">
        <f t="shared" si="2"/>
        <v>0.68436426700163522</v>
      </c>
      <c r="H12" s="6">
        <f>'Empleo 2022'!BM90</f>
        <v>0.68436462539129039</v>
      </c>
    </row>
    <row r="13" spans="1:8" x14ac:dyDescent="0.2">
      <c r="A13" s="6">
        <v>2000</v>
      </c>
      <c r="B13" s="6">
        <v>0.67794050912959103</v>
      </c>
      <c r="C13" s="150">
        <f t="shared" si="0"/>
        <v>0.55756182232770268</v>
      </c>
      <c r="D13" s="6"/>
      <c r="E13" s="6"/>
      <c r="F13" s="6">
        <f t="shared" si="1"/>
        <v>0.55756182232770268</v>
      </c>
      <c r="G13" s="6">
        <f t="shared" si="2"/>
        <v>0.67794050912959103</v>
      </c>
      <c r="H13" s="6">
        <f>'Empleo 2022'!BM91</f>
        <v>0.6779377065296085</v>
      </c>
    </row>
    <row r="14" spans="1:8" x14ac:dyDescent="0.2">
      <c r="A14" s="6">
        <v>2001</v>
      </c>
      <c r="B14" s="6">
        <v>0.67071797570346203</v>
      </c>
      <c r="C14" s="150">
        <f t="shared" si="0"/>
        <v>0.55162175997021723</v>
      </c>
      <c r="D14" s="6"/>
      <c r="E14" s="6"/>
      <c r="F14" s="6">
        <f t="shared" si="1"/>
        <v>0.55162175997021723</v>
      </c>
      <c r="G14" s="6">
        <f t="shared" si="2"/>
        <v>0.67071797570346214</v>
      </c>
      <c r="H14" s="6">
        <f>'Empleo 2022'!BM92</f>
        <v>0.67071425702770793</v>
      </c>
    </row>
    <row r="15" spans="1:8" x14ac:dyDescent="0.2">
      <c r="A15" s="6">
        <v>2002</v>
      </c>
      <c r="B15" s="6">
        <v>0.84422264093293242</v>
      </c>
      <c r="C15" s="150">
        <f t="shared" si="0"/>
        <v>0.6943180231746473</v>
      </c>
      <c r="D15" s="6"/>
      <c r="E15" s="6"/>
      <c r="F15" s="6">
        <f t="shared" si="1"/>
        <v>0.6943180231746473</v>
      </c>
      <c r="G15" s="6">
        <f t="shared" si="2"/>
        <v>0.84422264093293242</v>
      </c>
      <c r="H15" s="6">
        <f>'Empleo 2022'!BM93</f>
        <v>0.84421828458090353</v>
      </c>
    </row>
    <row r="16" spans="1:8" x14ac:dyDescent="0.2">
      <c r="A16" s="6">
        <v>2003</v>
      </c>
      <c r="B16" s="6">
        <v>0.95771021823881208</v>
      </c>
      <c r="C16" s="150">
        <f t="shared" si="0"/>
        <v>0.78765414863418493</v>
      </c>
      <c r="D16" s="6"/>
      <c r="E16" s="6"/>
      <c r="F16" s="6">
        <f t="shared" si="1"/>
        <v>0.78765414863418493</v>
      </c>
      <c r="G16" s="6">
        <f t="shared" si="2"/>
        <v>0.95771021823881208</v>
      </c>
      <c r="H16" s="6">
        <f>'Empleo 2022'!BM94</f>
        <v>0.95770775932323515</v>
      </c>
    </row>
    <row r="17" spans="1:10" x14ac:dyDescent="0.2">
      <c r="A17" s="6">
        <v>2004</v>
      </c>
      <c r="B17" s="6">
        <v>1</v>
      </c>
      <c r="C17" s="150">
        <f t="shared" si="0"/>
        <v>0.82243473404997913</v>
      </c>
      <c r="D17" s="6"/>
      <c r="E17" s="6"/>
      <c r="F17" s="6">
        <f t="shared" si="1"/>
        <v>0.82243473404997913</v>
      </c>
      <c r="G17" s="6">
        <f>F17/$F$17</f>
        <v>1</v>
      </c>
      <c r="H17" s="6">
        <f>'Empleo 2022'!BM95</f>
        <v>1</v>
      </c>
    </row>
    <row r="18" spans="1:10" x14ac:dyDescent="0.2">
      <c r="A18" s="6">
        <v>2005</v>
      </c>
      <c r="B18" s="6">
        <v>1.09641662847346</v>
      </c>
      <c r="C18" s="150">
        <f t="shared" si="0"/>
        <v>0.90173111824654484</v>
      </c>
      <c r="D18" s="6"/>
      <c r="E18" s="6"/>
      <c r="F18" s="6">
        <f>C18</f>
        <v>0.90173111824654484</v>
      </c>
      <c r="G18" s="6">
        <f t="shared" ref="G18:G34" si="3">F18/$F$17</f>
        <v>1.09641662847346</v>
      </c>
      <c r="H18" s="6">
        <f>'Empleo 2022'!BM96</f>
        <v>1.0964239819992485</v>
      </c>
    </row>
    <row r="19" spans="1:10" x14ac:dyDescent="0.2">
      <c r="A19" s="6">
        <v>2006</v>
      </c>
      <c r="B19" s="6">
        <v>1.2159019537947071</v>
      </c>
      <c r="C19" s="150">
        <f>B19/$B$19</f>
        <v>1</v>
      </c>
      <c r="D19" s="6">
        <v>103.44678224277403</v>
      </c>
      <c r="E19" s="6">
        <f>D19/$D$19</f>
        <v>1</v>
      </c>
      <c r="F19" s="6">
        <f>E19</f>
        <v>1</v>
      </c>
      <c r="G19" s="6">
        <f t="shared" si="3"/>
        <v>1.2159019537947071</v>
      </c>
      <c r="H19" s="6">
        <f>'Empleo 2022'!BM97</f>
        <v>1.2158951666873792</v>
      </c>
    </row>
    <row r="20" spans="1:10" x14ac:dyDescent="0.2">
      <c r="A20" s="6">
        <v>2007</v>
      </c>
      <c r="B20" s="6">
        <v>1.3749722541913505</v>
      </c>
      <c r="C20" s="150">
        <f t="shared" ref="C20:C30" si="4">B20/$B$19</f>
        <v>1.1308249402019637</v>
      </c>
      <c r="D20" s="6">
        <v>122.37865733502781</v>
      </c>
      <c r="E20" s="6">
        <f t="shared" ref="E20:E34" si="5">D20/$D$19</f>
        <v>1.1830107682597948</v>
      </c>
      <c r="F20" s="6">
        <f t="shared" ref="F20:F34" si="6">E20</f>
        <v>1.1830107682597948</v>
      </c>
      <c r="G20" s="6">
        <f t="shared" si="3"/>
        <v>1.438425104487262</v>
      </c>
      <c r="H20" s="6">
        <f>'Empleo 2022'!BM98</f>
        <v>1.4301885530069212</v>
      </c>
    </row>
    <row r="21" spans="1:10" x14ac:dyDescent="0.2">
      <c r="A21" s="6">
        <v>2008</v>
      </c>
      <c r="B21" s="6">
        <v>1.6862825584356065</v>
      </c>
      <c r="C21" s="150">
        <f t="shared" si="4"/>
        <v>1.3868573474801065</v>
      </c>
      <c r="D21" s="6">
        <v>155.49451465827005</v>
      </c>
      <c r="E21" s="6">
        <f t="shared" si="5"/>
        <v>1.5031353444454929</v>
      </c>
      <c r="F21" s="6">
        <f t="shared" si="6"/>
        <v>1.5031353444454929</v>
      </c>
      <c r="G21" s="6">
        <f t="shared" si="3"/>
        <v>1.8276652021291548</v>
      </c>
      <c r="H21" s="6">
        <f>'Empleo 2022'!BM99</f>
        <v>1.8171998268522611</v>
      </c>
    </row>
    <row r="22" spans="1:10" x14ac:dyDescent="0.2">
      <c r="A22" s="6">
        <v>2009</v>
      </c>
      <c r="B22" s="6">
        <v>1.9366658094413605</v>
      </c>
      <c r="C22" s="150">
        <f t="shared" si="4"/>
        <v>1.5927812299315929</v>
      </c>
      <c r="D22" s="6">
        <v>178.17501010658509</v>
      </c>
      <c r="E22" s="6">
        <f t="shared" si="5"/>
        <v>1.7223832993513046</v>
      </c>
      <c r="F22" s="6">
        <f t="shared" si="6"/>
        <v>1.7223832993513046</v>
      </c>
      <c r="G22" s="6">
        <f t="shared" si="3"/>
        <v>2.0942492188646251</v>
      </c>
      <c r="H22" s="6">
        <f>'Empleo 2022'!BM100</f>
        <v>2.0822573595387337</v>
      </c>
    </row>
    <row r="23" spans="1:10" x14ac:dyDescent="0.2">
      <c r="A23" s="6">
        <v>2010</v>
      </c>
      <c r="B23" s="6">
        <v>2.4373126139430665</v>
      </c>
      <c r="C23" s="150">
        <f t="shared" si="4"/>
        <v>2.0045305514449256</v>
      </c>
      <c r="D23" s="6">
        <v>219.31488097268763</v>
      </c>
      <c r="E23" s="6">
        <f t="shared" si="5"/>
        <v>2.1200744597158043</v>
      </c>
      <c r="F23" s="6">
        <f t="shared" si="6"/>
        <v>2.1200744597158043</v>
      </c>
      <c r="G23" s="6">
        <f t="shared" si="3"/>
        <v>2.5778026777587049</v>
      </c>
      <c r="H23" s="6">
        <f>'Empleo 2022'!BM101</f>
        <v>2.5630419478498032</v>
      </c>
    </row>
    <row r="24" spans="1:10" x14ac:dyDescent="0.2">
      <c r="A24" s="6">
        <v>2011</v>
      </c>
      <c r="B24" s="6">
        <v>3.0186514997199159</v>
      </c>
      <c r="C24" s="150">
        <f t="shared" si="4"/>
        <v>2.4826438433617199</v>
      </c>
      <c r="D24" s="6">
        <v>270.70968492885834</v>
      </c>
      <c r="E24" s="6">
        <f t="shared" si="5"/>
        <v>2.6168980712570007</v>
      </c>
      <c r="F24" s="6">
        <f t="shared" si="6"/>
        <v>2.6168980712570007</v>
      </c>
      <c r="G24" s="6">
        <f t="shared" si="3"/>
        <v>3.1818914777229881</v>
      </c>
      <c r="H24" s="6">
        <f>'Empleo 2022'!BM102</f>
        <v>3.1636716810305039</v>
      </c>
    </row>
    <row r="25" spans="1:10" x14ac:dyDescent="0.2">
      <c r="A25" s="6">
        <v>2012</v>
      </c>
      <c r="B25" s="6">
        <v>3.7323040128329166</v>
      </c>
      <c r="C25" s="150">
        <f t="shared" si="4"/>
        <v>3.0695764581879099</v>
      </c>
      <c r="D25" s="6">
        <v>334.74327874337638</v>
      </c>
      <c r="E25" s="6">
        <f t="shared" si="5"/>
        <v>3.2358984154556327</v>
      </c>
      <c r="F25" s="6">
        <f t="shared" si="6"/>
        <v>3.2358984154556327</v>
      </c>
      <c r="G25" s="6">
        <f t="shared" si="3"/>
        <v>3.9345352056337011</v>
      </c>
      <c r="H25" s="6">
        <f>'Empleo 2022'!BM103</f>
        <v>3.9120057032833038</v>
      </c>
    </row>
    <row r="26" spans="1:10" x14ac:dyDescent="0.2">
      <c r="A26" s="6">
        <v>2013</v>
      </c>
      <c r="B26" s="6">
        <v>4.6991805978509955</v>
      </c>
      <c r="C26" s="150">
        <f t="shared" si="4"/>
        <v>3.8647693452464056</v>
      </c>
      <c r="D26" s="6">
        <v>420.06647262256496</v>
      </c>
      <c r="E26" s="6">
        <f t="shared" si="5"/>
        <v>4.0607011983875161</v>
      </c>
      <c r="F26" s="6">
        <f t="shared" si="6"/>
        <v>4.0607011983875161</v>
      </c>
      <c r="G26" s="6">
        <f t="shared" si="3"/>
        <v>4.9374145208958895</v>
      </c>
      <c r="H26" s="6">
        <f>'Empleo 2022'!BM104</f>
        <v>4.9091424414151597</v>
      </c>
    </row>
    <row r="27" spans="1:10" x14ac:dyDescent="0.2">
      <c r="A27" s="6">
        <v>2014</v>
      </c>
      <c r="B27" s="6">
        <v>6.7050634872943915</v>
      </c>
      <c r="C27" s="150">
        <f t="shared" si="4"/>
        <v>5.5144771059611886</v>
      </c>
      <c r="D27" s="6">
        <v>582.10301419164966</v>
      </c>
      <c r="E27" s="6">
        <f t="shared" si="5"/>
        <v>5.6270770493908788</v>
      </c>
      <c r="F27" s="6">
        <f t="shared" si="6"/>
        <v>5.6270770493908788</v>
      </c>
      <c r="G27" s="6">
        <f t="shared" si="3"/>
        <v>6.8419739785077258</v>
      </c>
      <c r="H27" s="6">
        <f>'Empleo 2022'!BM105</f>
        <v>6.802796220329471</v>
      </c>
    </row>
    <row r="28" spans="1:10" x14ac:dyDescent="0.2">
      <c r="A28" s="6">
        <v>2015</v>
      </c>
      <c r="B28" s="6">
        <v>8.4864736466873794</v>
      </c>
      <c r="C28" s="150">
        <f t="shared" si="4"/>
        <v>6.9795706966354913</v>
      </c>
      <c r="D28" s="6">
        <v>733.20780091452559</v>
      </c>
      <c r="E28" s="6">
        <f t="shared" si="5"/>
        <v>7.087777744442521</v>
      </c>
      <c r="F28" s="6">
        <f t="shared" si="6"/>
        <v>7.087777744442521</v>
      </c>
      <c r="G28" s="6">
        <f t="shared" si="3"/>
        <v>8.6180428075303031</v>
      </c>
      <c r="H28" s="6">
        <f>'Empleo 2022'!BM106</f>
        <v>8.5686951195467103</v>
      </c>
    </row>
    <row r="29" spans="1:10" x14ac:dyDescent="0.2">
      <c r="A29" s="6">
        <v>2016</v>
      </c>
      <c r="B29" s="6">
        <v>11.791824621887249</v>
      </c>
      <c r="C29" s="150">
        <f t="shared" si="4"/>
        <v>9.6980061468658363</v>
      </c>
      <c r="D29" s="6">
        <v>1036.6786081800906</v>
      </c>
      <c r="E29" s="6">
        <f t="shared" si="5"/>
        <v>10.021371237504148</v>
      </c>
      <c r="F29" s="6">
        <f t="shared" si="6"/>
        <v>10.021371237504148</v>
      </c>
      <c r="G29" s="6">
        <f t="shared" si="3"/>
        <v>12.185004867383377</v>
      </c>
      <c r="H29" s="6">
        <f>'Empleo 2022'!BM107</f>
        <v>12.115232433931457</v>
      </c>
      <c r="J29" s="1">
        <f t="shared" ref="J29:J33" si="7">H29/H28-1</f>
        <v>0.41389467881690267</v>
      </c>
    </row>
    <row r="30" spans="1:10" x14ac:dyDescent="0.2">
      <c r="A30" s="6">
        <v>2017</v>
      </c>
      <c r="B30" s="6">
        <v>14.219909745475032</v>
      </c>
      <c r="C30" s="150">
        <f t="shared" si="4"/>
        <v>11.694947689734466</v>
      </c>
      <c r="D30" s="6">
        <v>1322.4971575593456</v>
      </c>
      <c r="E30" s="6">
        <f t="shared" si="5"/>
        <v>12.784323773896068</v>
      </c>
      <c r="F30" s="6">
        <f t="shared" si="6"/>
        <v>12.784323773896068</v>
      </c>
      <c r="G30" s="6">
        <f t="shared" si="3"/>
        <v>15.544484254624352</v>
      </c>
      <c r="H30" s="6">
        <f>'Empleo 2022'!BM108</f>
        <v>15.342177333550014</v>
      </c>
      <c r="J30" s="1">
        <f t="shared" si="7"/>
        <v>0.26635435326694723</v>
      </c>
    </row>
    <row r="31" spans="1:10" x14ac:dyDescent="0.2">
      <c r="A31" s="6">
        <v>2018</v>
      </c>
      <c r="B31" s="6">
        <v>15.219909745475</v>
      </c>
      <c r="C31" s="150">
        <f t="shared" ref="C31:C34" si="8">B31/$B$19</f>
        <v>12.517382423784419</v>
      </c>
      <c r="D31" s="6">
        <v>1771.7542640600684</v>
      </c>
      <c r="E31" s="6">
        <f t="shared" si="5"/>
        <v>17.12720517398045</v>
      </c>
      <c r="F31" s="6">
        <f t="shared" si="6"/>
        <v>17.12720517398045</v>
      </c>
      <c r="G31" s="6">
        <f t="shared" si="3"/>
        <v>20.825002234085645</v>
      </c>
      <c r="H31" s="6">
        <f>'Empleo 2022'!BM109</f>
        <v>20.592410324523239</v>
      </c>
      <c r="J31" s="1">
        <f t="shared" si="7"/>
        <v>0.34220911913800567</v>
      </c>
    </row>
    <row r="32" spans="1:10" x14ac:dyDescent="0.2">
      <c r="A32" s="6">
        <v>2019</v>
      </c>
      <c r="B32" s="6">
        <v>16.219909745475</v>
      </c>
      <c r="C32" s="150">
        <f t="shared" si="8"/>
        <v>13.339817157834396</v>
      </c>
      <c r="D32" s="6">
        <v>2679.1290723008347</v>
      </c>
      <c r="E32" s="6">
        <f t="shared" si="5"/>
        <v>25.898621631490883</v>
      </c>
      <c r="F32" s="6">
        <f t="shared" si="6"/>
        <v>25.898621631490883</v>
      </c>
      <c r="G32" s="6">
        <f t="shared" si="3"/>
        <v>31.49018464231963</v>
      </c>
      <c r="H32" s="6">
        <f>'Empleo 2022'!BM110</f>
        <v>31.431548156597401</v>
      </c>
      <c r="J32" s="1">
        <f t="shared" si="7"/>
        <v>0.52636566877098256</v>
      </c>
    </row>
    <row r="33" spans="1:10" x14ac:dyDescent="0.2">
      <c r="A33" s="6">
        <v>2020</v>
      </c>
      <c r="B33" s="6">
        <v>17.219909745475</v>
      </c>
      <c r="C33" s="150">
        <f t="shared" si="8"/>
        <v>14.162251891884376</v>
      </c>
      <c r="D33" s="6">
        <v>3671.8563015874352</v>
      </c>
      <c r="E33" s="6">
        <f t="shared" si="5"/>
        <v>35.49512340529008</v>
      </c>
      <c r="F33" s="6">
        <f t="shared" si="6"/>
        <v>35.49512340529008</v>
      </c>
      <c r="G33" s="6">
        <f t="shared" si="3"/>
        <v>43.158589898676446</v>
      </c>
      <c r="H33" s="6">
        <f>'Empleo 2022'!BM111</f>
        <v>44.118034280099018</v>
      </c>
      <c r="J33" s="1">
        <f t="shared" si="7"/>
        <v>0.403622693361948</v>
      </c>
    </row>
    <row r="34" spans="1:10" x14ac:dyDescent="0.2">
      <c r="A34" s="6">
        <v>2021</v>
      </c>
      <c r="B34" s="6">
        <v>18.219909745475</v>
      </c>
      <c r="C34" s="150">
        <f t="shared" si="8"/>
        <v>14.984686625934355</v>
      </c>
      <c r="D34" s="6">
        <v>5255.7350806216418</v>
      </c>
      <c r="E34" s="6">
        <f t="shared" si="5"/>
        <v>50.80617266844726</v>
      </c>
      <c r="F34" s="6">
        <f t="shared" si="6"/>
        <v>50.80617266844726</v>
      </c>
      <c r="G34" s="6">
        <f t="shared" si="3"/>
        <v>61.775324612396275</v>
      </c>
      <c r="H34" s="6">
        <f>'Empleo 2022'!BM112</f>
        <v>64.940875456641763</v>
      </c>
      <c r="J34" s="1">
        <f>H34/H33-1</f>
        <v>0.47198025742356386</v>
      </c>
    </row>
    <row r="35" spans="1:10" x14ac:dyDescent="0.2">
      <c r="A35" s="6">
        <v>2022</v>
      </c>
    </row>
  </sheetData>
  <mergeCells count="7">
    <mergeCell ref="H3:H4"/>
    <mergeCell ref="G3:G4"/>
    <mergeCell ref="B3:B4"/>
    <mergeCell ref="D3:D4"/>
    <mergeCell ref="C3:C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162"/>
  <sheetViews>
    <sheetView tabSelected="1" topLeftCell="A10" zoomScale="70" zoomScaleNormal="70" workbookViewId="0">
      <selection activeCell="F30" sqref="F30"/>
    </sheetView>
  </sheetViews>
  <sheetFormatPr baseColWidth="10" defaultRowHeight="12.75" x14ac:dyDescent="0.2"/>
  <cols>
    <col min="1" max="1" width="12.5703125" style="1" customWidth="1"/>
    <col min="2" max="2" width="7.7109375" style="1" customWidth="1"/>
    <col min="3" max="3" width="12.28515625" style="1" customWidth="1"/>
    <col min="4" max="4" width="11.42578125" style="1"/>
    <col min="5" max="5" width="16.28515625" style="1" customWidth="1"/>
    <col min="6" max="6" width="11.5703125" style="1" customWidth="1"/>
    <col min="7" max="7" width="12.28515625" style="1" customWidth="1"/>
    <col min="8" max="8" width="6.5703125" style="1" customWidth="1"/>
    <col min="9" max="9" width="6.140625" style="1" customWidth="1"/>
    <col min="10" max="10" width="10.7109375" style="1" customWidth="1"/>
    <col min="11" max="11" width="12.28515625" style="1" customWidth="1"/>
    <col min="12" max="12" width="12.5703125" style="1" customWidth="1"/>
    <col min="13" max="13" width="11.85546875" style="1" customWidth="1"/>
    <col min="14" max="14" width="10.7109375" style="1" customWidth="1"/>
    <col min="15" max="15" width="16.140625" style="1" customWidth="1"/>
    <col min="16" max="16" width="5" style="1" customWidth="1"/>
    <col min="17" max="17" width="8" style="1" customWidth="1"/>
    <col min="18" max="18" width="6.28515625" style="1" customWidth="1"/>
    <col min="19" max="19" width="9" style="1" customWidth="1"/>
    <col min="20" max="20" width="6.140625" style="1" customWidth="1"/>
    <col min="21" max="21" width="8.5703125" style="1" customWidth="1"/>
    <col min="22" max="22" width="9.85546875" style="1" customWidth="1"/>
    <col min="23" max="23" width="10.7109375" style="1" customWidth="1"/>
    <col min="24" max="24" width="9.85546875" style="1" customWidth="1"/>
    <col min="25" max="25" width="9.42578125" style="1" customWidth="1"/>
    <col min="26" max="26" width="10.5703125" style="1" customWidth="1"/>
    <col min="27" max="27" width="3.5703125" style="1" customWidth="1"/>
    <col min="28" max="28" width="11.42578125" style="1" customWidth="1"/>
    <col min="29" max="29" width="8.85546875" style="1" customWidth="1"/>
    <col min="30" max="30" width="13.42578125" style="1" customWidth="1"/>
    <col min="31" max="31" width="13.7109375" style="1" customWidth="1"/>
    <col min="32" max="32" width="12.7109375" style="1" customWidth="1"/>
    <col min="33" max="33" width="8.42578125" style="1" customWidth="1"/>
    <col min="34" max="34" width="11.5703125" style="1" customWidth="1"/>
    <col min="35" max="35" width="5.85546875" style="1" customWidth="1"/>
    <col min="36" max="36" width="13.140625" style="1" customWidth="1"/>
    <col min="37" max="37" width="11.140625" style="1" customWidth="1"/>
    <col min="38" max="38" width="29.7109375" style="1" customWidth="1"/>
    <col min="39" max="39" width="11.42578125" style="1"/>
    <col min="40" max="40" width="9.42578125" style="1" customWidth="1"/>
    <col min="41" max="41" width="11.140625" style="1" customWidth="1"/>
    <col min="42" max="42" width="8.42578125" style="1" customWidth="1"/>
    <col min="43" max="43" width="6.7109375" style="1" customWidth="1"/>
    <col min="44" max="44" width="8.42578125" style="1" customWidth="1"/>
    <col min="45" max="45" width="6.28515625" style="1" customWidth="1"/>
    <col min="46" max="46" width="9.140625" style="1" customWidth="1"/>
    <col min="47" max="47" width="9.42578125" style="1" customWidth="1"/>
    <col min="48" max="48" width="9.140625" style="1" customWidth="1"/>
    <col min="49" max="49" width="8.7109375" style="1" customWidth="1"/>
    <col min="50" max="50" width="7.42578125" style="1" customWidth="1"/>
    <col min="51" max="51" width="8.85546875" style="1" customWidth="1"/>
    <col min="52" max="52" width="11.42578125" style="1"/>
    <col min="53" max="53" width="8.7109375" style="1" customWidth="1"/>
    <col min="54" max="54" width="14" style="1" customWidth="1"/>
    <col min="55" max="55" width="14.42578125" style="1" customWidth="1"/>
    <col min="56" max="61" width="11.42578125" style="1"/>
    <col min="62" max="62" width="13.7109375" style="1" customWidth="1"/>
    <col min="63" max="64" width="11.42578125" style="1"/>
    <col min="65" max="65" width="18.42578125" style="1" customWidth="1"/>
    <col min="66" max="16384" width="11.42578125" style="1"/>
  </cols>
  <sheetData>
    <row r="1" spans="1:67" x14ac:dyDescent="0.2">
      <c r="B1" s="2" t="s">
        <v>199</v>
      </c>
    </row>
    <row r="2" spans="1:67" x14ac:dyDescent="0.2">
      <c r="BA2" s="4" t="s">
        <v>1</v>
      </c>
    </row>
    <row r="3" spans="1:67" ht="15" customHeight="1" x14ac:dyDescent="0.2">
      <c r="BA3" s="369" t="s">
        <v>2</v>
      </c>
      <c r="BB3" s="372" t="s">
        <v>3</v>
      </c>
      <c r="BC3" s="372"/>
    </row>
    <row r="4" spans="1:67" ht="12.75" customHeight="1" x14ac:dyDescent="0.2">
      <c r="D4" s="25" t="s">
        <v>34</v>
      </c>
      <c r="AJ4" s="1" t="s">
        <v>324</v>
      </c>
      <c r="AK4" s="1" t="s">
        <v>232</v>
      </c>
      <c r="BA4" s="369"/>
      <c r="BB4" s="372"/>
      <c r="BC4" s="372"/>
    </row>
    <row r="5" spans="1:67" ht="15" customHeight="1" x14ac:dyDescent="0.2">
      <c r="B5" s="378" t="s">
        <v>6</v>
      </c>
      <c r="C5" s="379"/>
      <c r="D5" s="379"/>
      <c r="E5" s="379"/>
      <c r="F5" s="379"/>
      <c r="G5" s="380"/>
      <c r="I5" s="377" t="s">
        <v>7</v>
      </c>
      <c r="J5" s="377"/>
      <c r="K5" s="377"/>
      <c r="L5" s="377"/>
      <c r="M5" s="377"/>
      <c r="N5" s="377"/>
      <c r="O5" s="377"/>
      <c r="Q5" s="383" t="s">
        <v>8</v>
      </c>
      <c r="S5" s="369" t="s">
        <v>9</v>
      </c>
      <c r="U5" s="376" t="s">
        <v>10</v>
      </c>
      <c r="V5" s="376"/>
      <c r="W5" s="376"/>
      <c r="X5" s="376"/>
      <c r="Y5" s="376"/>
      <c r="Z5" s="376"/>
      <c r="AB5" s="377" t="s">
        <v>11</v>
      </c>
      <c r="AC5" s="377"/>
      <c r="AD5" s="377"/>
      <c r="AE5" s="377"/>
      <c r="AF5" s="377"/>
      <c r="AG5" s="377"/>
      <c r="AH5" s="377"/>
      <c r="AJ5" s="370" t="s">
        <v>12</v>
      </c>
      <c r="AK5" s="370" t="s">
        <v>5</v>
      </c>
      <c r="AM5" s="33" t="s">
        <v>31</v>
      </c>
      <c r="AN5" s="22"/>
      <c r="AO5" s="22"/>
      <c r="AP5" s="22"/>
      <c r="AQ5" s="22"/>
      <c r="AR5" s="23"/>
      <c r="AT5" s="34" t="s">
        <v>7</v>
      </c>
      <c r="AU5" s="24"/>
      <c r="AV5" s="24"/>
      <c r="AW5" s="24"/>
      <c r="AX5" s="24"/>
      <c r="AY5" s="24"/>
      <c r="BA5" s="369"/>
      <c r="BB5" s="373" t="s">
        <v>4</v>
      </c>
      <c r="BC5" s="373" t="s">
        <v>5</v>
      </c>
      <c r="BE5" s="1" t="s">
        <v>157</v>
      </c>
      <c r="BF5" s="1" t="s">
        <v>156</v>
      </c>
    </row>
    <row r="6" spans="1:67" s="246" customFormat="1" ht="56.25" customHeight="1" x14ac:dyDescent="0.2">
      <c r="B6" s="381" t="s">
        <v>2</v>
      </c>
      <c r="C6" s="247" t="s">
        <v>13</v>
      </c>
      <c r="D6" s="247" t="s">
        <v>14</v>
      </c>
      <c r="E6" s="247" t="s">
        <v>15</v>
      </c>
      <c r="F6" s="247" t="s">
        <v>16</v>
      </c>
      <c r="G6" s="247" t="s">
        <v>17</v>
      </c>
      <c r="I6" s="382" t="s">
        <v>2</v>
      </c>
      <c r="J6" s="244" t="s">
        <v>18</v>
      </c>
      <c r="K6" s="248" t="s">
        <v>19</v>
      </c>
      <c r="L6" s="248" t="s">
        <v>20</v>
      </c>
      <c r="M6" s="248" t="s">
        <v>21</v>
      </c>
      <c r="N6" s="248" t="s">
        <v>22</v>
      </c>
      <c r="O6" s="248" t="s">
        <v>23</v>
      </c>
      <c r="Q6" s="383"/>
      <c r="S6" s="369"/>
      <c r="U6" s="371" t="s">
        <v>2</v>
      </c>
      <c r="V6" s="249" t="s">
        <v>13</v>
      </c>
      <c r="W6" s="249" t="s">
        <v>14</v>
      </c>
      <c r="X6" s="249" t="s">
        <v>15</v>
      </c>
      <c r="Y6" s="249" t="s">
        <v>16</v>
      </c>
      <c r="Z6" s="249" t="s">
        <v>17</v>
      </c>
      <c r="AB6" s="371" t="s">
        <v>2</v>
      </c>
      <c r="AC6" s="243" t="s">
        <v>18</v>
      </c>
      <c r="AD6" s="249" t="s">
        <v>19</v>
      </c>
      <c r="AE6" s="249" t="s">
        <v>20</v>
      </c>
      <c r="AF6" s="249" t="s">
        <v>21</v>
      </c>
      <c r="AG6" s="249" t="s">
        <v>22</v>
      </c>
      <c r="AH6" s="249" t="s">
        <v>23</v>
      </c>
      <c r="AJ6" s="370"/>
      <c r="AK6" s="370"/>
      <c r="AM6" s="18" t="s">
        <v>2</v>
      </c>
      <c r="AN6" s="250" t="s">
        <v>13</v>
      </c>
      <c r="AO6" s="250" t="s">
        <v>14</v>
      </c>
      <c r="AP6" s="250" t="s">
        <v>15</v>
      </c>
      <c r="AQ6" s="250" t="s">
        <v>16</v>
      </c>
      <c r="AR6" s="250" t="s">
        <v>17</v>
      </c>
      <c r="AT6" s="242" t="s">
        <v>2</v>
      </c>
      <c r="AU6" s="250" t="s">
        <v>19</v>
      </c>
      <c r="AV6" s="250" t="s">
        <v>20</v>
      </c>
      <c r="AW6" s="250" t="s">
        <v>21</v>
      </c>
      <c r="AX6" s="250" t="s">
        <v>22</v>
      </c>
      <c r="AY6" s="250" t="s">
        <v>23</v>
      </c>
      <c r="BA6" s="369"/>
      <c r="BB6" s="374"/>
      <c r="BC6" s="374"/>
      <c r="BE6" s="18" t="s">
        <v>153</v>
      </c>
      <c r="BF6" s="18" t="s">
        <v>154</v>
      </c>
      <c r="BG6" s="18" t="s">
        <v>155</v>
      </c>
      <c r="BH6" s="18" t="s">
        <v>125</v>
      </c>
      <c r="BJ6" s="246" t="s">
        <v>158</v>
      </c>
      <c r="BM6" s="18" t="s">
        <v>326</v>
      </c>
      <c r="BN6" s="18" t="s">
        <v>327</v>
      </c>
      <c r="BO6" s="18" t="s">
        <v>328</v>
      </c>
    </row>
    <row r="7" spans="1:67" x14ac:dyDescent="0.2">
      <c r="B7" s="381"/>
      <c r="C7" s="29" t="s">
        <v>24</v>
      </c>
      <c r="D7" s="29" t="s">
        <v>25</v>
      </c>
      <c r="E7" s="29" t="s">
        <v>26</v>
      </c>
      <c r="F7" s="29" t="s">
        <v>27</v>
      </c>
      <c r="G7" s="29"/>
      <c r="I7" s="382"/>
      <c r="J7" s="30" t="s">
        <v>28</v>
      </c>
      <c r="K7" s="30" t="s">
        <v>26</v>
      </c>
      <c r="L7" s="30" t="s">
        <v>27</v>
      </c>
      <c r="M7" s="30"/>
      <c r="N7" s="30"/>
      <c r="O7" s="30"/>
      <c r="Q7" s="383"/>
      <c r="S7" s="6" t="s">
        <v>29</v>
      </c>
      <c r="U7" s="371"/>
      <c r="V7" s="31" t="s">
        <v>24</v>
      </c>
      <c r="W7" s="31"/>
      <c r="X7" s="32" t="s">
        <v>26</v>
      </c>
      <c r="Y7" s="32" t="s">
        <v>27</v>
      </c>
      <c r="Z7" s="31"/>
      <c r="AB7" s="371"/>
      <c r="AC7" s="31" t="s">
        <v>30</v>
      </c>
      <c r="AD7" s="31" t="s">
        <v>26</v>
      </c>
      <c r="AE7" s="31" t="s">
        <v>27</v>
      </c>
      <c r="AF7" s="31"/>
      <c r="AG7" s="31"/>
      <c r="AH7" s="31"/>
      <c r="AJ7" s="370"/>
      <c r="AK7" s="370"/>
      <c r="AM7" s="18"/>
      <c r="AN7" s="6" t="s">
        <v>24</v>
      </c>
      <c r="AO7" s="6"/>
      <c r="AP7" s="7" t="s">
        <v>26</v>
      </c>
      <c r="AQ7" s="7" t="s">
        <v>27</v>
      </c>
      <c r="AR7" s="6"/>
      <c r="AT7" s="21"/>
      <c r="AU7" s="6" t="s">
        <v>26</v>
      </c>
      <c r="AV7" s="6" t="s">
        <v>27</v>
      </c>
      <c r="AW7" s="6"/>
      <c r="AX7" s="6"/>
      <c r="AY7" s="6"/>
      <c r="BA7" s="369"/>
      <c r="BB7" s="375"/>
      <c r="BC7" s="375"/>
      <c r="BE7" s="154"/>
      <c r="BF7" s="6"/>
      <c r="BG7" s="6"/>
      <c r="BH7" s="6"/>
    </row>
    <row r="8" spans="1:67" x14ac:dyDescent="0.2">
      <c r="A8" s="68"/>
      <c r="B8" s="6">
        <v>1993</v>
      </c>
      <c r="C8" s="9">
        <f>' Consumo intermedio'!I6</f>
        <v>208284.69458476701</v>
      </c>
      <c r="D8" s="9">
        <f>'Empleo 2022'!BK84</f>
        <v>128143.85366154985</v>
      </c>
      <c r="E8" s="9">
        <f>'Consumo Capital Fijo - Relacion'!J5</f>
        <v>11005.45</v>
      </c>
      <c r="F8" s="9">
        <f>'Consumo Capital Fijo - Relacion'!K5</f>
        <v>13781.520000000004</v>
      </c>
      <c r="G8" s="10">
        <f>C8-D8-E8-F8</f>
        <v>55353.870923217168</v>
      </c>
      <c r="I8" s="6">
        <v>1993</v>
      </c>
      <c r="J8" s="9">
        <v>8087</v>
      </c>
      <c r="K8" s="9">
        <f>'Fijo Sin Ganado'!M98</f>
        <v>130006.6627297512</v>
      </c>
      <c r="L8" s="9">
        <f>'Fijo Sin Ganado'!N98</f>
        <v>454663.8515732477</v>
      </c>
      <c r="M8" s="11">
        <f>' Consumo intermedio'!Q6</f>
        <v>39465.866818357012</v>
      </c>
      <c r="N8" s="11">
        <f>' Consumo intermedio'!T6</f>
        <v>29458.357163574681</v>
      </c>
      <c r="O8" s="10">
        <f t="shared" ref="O8:O30" si="0">SUM(J8:N8)</f>
        <v>661681.73828493059</v>
      </c>
      <c r="P8" s="12"/>
      <c r="Q8" s="13">
        <f>G8/O8</f>
        <v>8.3656337662716213E-2</v>
      </c>
      <c r="S8" s="14">
        <f>IPC!H6</f>
        <v>0.63274436940445666</v>
      </c>
      <c r="U8" s="6">
        <v>1993</v>
      </c>
      <c r="V8" s="9">
        <f t="shared" ref="V8:V36" si="1">C8/$S8</f>
        <v>329176.68596688739</v>
      </c>
      <c r="W8" s="26">
        <f t="shared" ref="W8:W36" si="2">D8/$S8</f>
        <v>202520.73326572581</v>
      </c>
      <c r="X8" s="9">
        <f t="shared" ref="X8:X36" si="3">E8/$S8</f>
        <v>17393.201002102011</v>
      </c>
      <c r="Y8" s="9">
        <f t="shared" ref="Y8:Y36" si="4">F8/$S8</f>
        <v>21780.549407292656</v>
      </c>
      <c r="Z8" s="9">
        <f t="shared" ref="Z8:Z36" si="5">G8/$S8</f>
        <v>87482.202291766909</v>
      </c>
      <c r="AB8" s="6">
        <v>1993</v>
      </c>
      <c r="AC8" s="9">
        <f t="shared" ref="AC8:AC36" si="6">J8/$S8</f>
        <v>12780.832815014284</v>
      </c>
      <c r="AD8" s="9">
        <f t="shared" ref="AD8:AD36" si="7">K8/$S8</f>
        <v>205464.74850833419</v>
      </c>
      <c r="AE8" s="9">
        <f t="shared" ref="AE8:AE36" si="8">L8/$S8</f>
        <v>718558.51044740295</v>
      </c>
      <c r="AF8" s="9">
        <f t="shared" ref="AF8:AF36" si="9">M8/$S8</f>
        <v>62372.529455303658</v>
      </c>
      <c r="AG8" s="9">
        <f t="shared" ref="AG8:AG36" si="10">N8/S8</f>
        <v>46556.490405913988</v>
      </c>
      <c r="AH8" s="9">
        <f t="shared" ref="AH8:AH36" si="11">O8/$S8</f>
        <v>1045733.1116319691</v>
      </c>
      <c r="AJ8" s="13">
        <f t="shared" ref="AJ8:AJ19" si="12">Z8/AH8</f>
        <v>8.3656337662716213E-2</v>
      </c>
      <c r="AK8" s="15"/>
      <c r="AM8" s="6">
        <v>1993</v>
      </c>
      <c r="AN8" s="8">
        <f t="shared" ref="AN8:AN36" si="13">C8/$C8</f>
        <v>1</v>
      </c>
      <c r="AO8" s="367">
        <f t="shared" ref="AO8:AO36" si="14">D8/$C8</f>
        <v>0.61523413382349268</v>
      </c>
      <c r="AP8" s="8">
        <f t="shared" ref="AP8:AP36" si="15">E8/$C8</f>
        <v>5.2838495991941639E-2</v>
      </c>
      <c r="AQ8" s="8">
        <f t="shared" ref="AQ8:AQ36" si="16">F8/$C8</f>
        <v>6.6166743684525728E-2</v>
      </c>
      <c r="AR8" s="367">
        <f t="shared" ref="AR8:AR36" si="17">G8/$C8</f>
        <v>0.26576062650004001</v>
      </c>
      <c r="AT8" s="6">
        <v>1993</v>
      </c>
      <c r="AU8" s="8">
        <f t="shared" ref="AU8:AU36" si="18">K8/$O8</f>
        <v>0.19647914580010412</v>
      </c>
      <c r="AV8" s="8">
        <f t="shared" ref="AV8:AV36" si="19">L8/$O8</f>
        <v>0.68713374612956646</v>
      </c>
      <c r="AW8" s="8">
        <f t="shared" ref="AW8:AW36" si="20">M8/$O8</f>
        <v>5.9644787720229311E-2</v>
      </c>
      <c r="AX8" s="8">
        <f t="shared" ref="AX8:AX36" si="21">N8/$O8</f>
        <v>4.4520432496641532E-2</v>
      </c>
      <c r="AY8" s="8">
        <f t="shared" ref="AY8:AY36" si="22">O8/$O8</f>
        <v>1</v>
      </c>
      <c r="BA8" s="6">
        <v>1882</v>
      </c>
      <c r="BB8" s="8">
        <v>0.10400000000000001</v>
      </c>
      <c r="BC8" s="6"/>
      <c r="BE8" s="26">
        <v>2.7110000000000001E-11</v>
      </c>
      <c r="BF8" s="6">
        <v>6.6869999999999997E-13</v>
      </c>
      <c r="BG8" s="6">
        <f t="shared" ref="BG8:BG79" si="23">BF8/100</f>
        <v>6.687E-15</v>
      </c>
      <c r="BH8" s="6">
        <f t="shared" ref="BH8:BH33" si="24">BG8/$BG$138</f>
        <v>4.2322784810126581E-15</v>
      </c>
      <c r="BJ8" s="155">
        <f t="shared" ref="BJ8:BJ79" si="25">BE8/BH8</f>
        <v>6405.5331239718862</v>
      </c>
      <c r="BL8" s="1">
        <v>1993</v>
      </c>
    </row>
    <row r="9" spans="1:67" x14ac:dyDescent="0.2">
      <c r="A9" s="68"/>
      <c r="B9" s="6">
        <v>1994</v>
      </c>
      <c r="C9" s="26">
        <f>' Consumo intermedio'!I7</f>
        <v>229126.21825628102</v>
      </c>
      <c r="D9" s="26">
        <f>'Empleo 2022'!BK85</f>
        <v>125896.19632271478</v>
      </c>
      <c r="E9" s="26">
        <f>'Consumo Capital Fijo - Relacion'!J6</f>
        <v>11481.283815446917</v>
      </c>
      <c r="F9" s="26">
        <f>'Consumo Capital Fijo - Relacion'!K6</f>
        <v>14232.058135834555</v>
      </c>
      <c r="G9" s="10">
        <f t="shared" ref="G9:G19" si="26">C9-D9-E9-F9</f>
        <v>77516.679982284768</v>
      </c>
      <c r="I9" s="6">
        <v>1994</v>
      </c>
      <c r="J9" s="9">
        <v>7375</v>
      </c>
      <c r="K9" s="26">
        <f>'Fijo Sin Ganado'!M99</f>
        <v>139194.73094723048</v>
      </c>
      <c r="L9" s="26">
        <f>'Fijo Sin Ganado'!N99</f>
        <v>470683.45139428298</v>
      </c>
      <c r="M9" s="11">
        <f>' Consumo intermedio'!Q7</f>
        <v>42795.126444434492</v>
      </c>
      <c r="N9" s="11">
        <f>' Consumo intermedio'!T7</f>
        <v>28941.654327060871</v>
      </c>
      <c r="O9" s="10">
        <f t="shared" si="0"/>
        <v>688989.96311300888</v>
      </c>
      <c r="P9" s="12"/>
      <c r="Q9" s="13">
        <f t="shared" ref="Q9:Q30" si="27">G9/O9</f>
        <v>0.1125077056740381</v>
      </c>
      <c r="S9" s="14">
        <f>IPC!H7</f>
        <v>0.65917623792779523</v>
      </c>
      <c r="U9" s="6">
        <v>1994</v>
      </c>
      <c r="V9" s="9">
        <f t="shared" si="1"/>
        <v>347594.77825925365</v>
      </c>
      <c r="W9" s="26">
        <f t="shared" si="2"/>
        <v>190990.19211991859</v>
      </c>
      <c r="X9" s="9">
        <f t="shared" si="3"/>
        <v>17417.623929436231</v>
      </c>
      <c r="Y9" s="9">
        <f t="shared" si="4"/>
        <v>21590.672292094219</v>
      </c>
      <c r="Z9" s="9">
        <f t="shared" si="5"/>
        <v>117596.28991780462</v>
      </c>
      <c r="AB9" s="6">
        <v>1994</v>
      </c>
      <c r="AC9" s="9">
        <f t="shared" si="6"/>
        <v>11188.2066974748</v>
      </c>
      <c r="AD9" s="9">
        <f t="shared" si="7"/>
        <v>211164.66725925513</v>
      </c>
      <c r="AE9" s="9">
        <f t="shared" si="8"/>
        <v>714047.96519051807</v>
      </c>
      <c r="AF9" s="9">
        <f t="shared" si="9"/>
        <v>64922.131566766489</v>
      </c>
      <c r="AG9" s="26">
        <f t="shared" si="10"/>
        <v>43905.791291935311</v>
      </c>
      <c r="AH9" s="9">
        <f t="shared" si="11"/>
        <v>1045228.7620059499</v>
      </c>
      <c r="AJ9" s="13">
        <f t="shared" si="12"/>
        <v>0.1125077056740381</v>
      </c>
      <c r="AK9" s="15">
        <f t="shared" ref="AK9:AK20" si="28">Z9/AH8</f>
        <v>0.11245344400951796</v>
      </c>
      <c r="AM9" s="6">
        <v>1994</v>
      </c>
      <c r="AN9" s="8">
        <f t="shared" si="13"/>
        <v>1</v>
      </c>
      <c r="AO9" s="367">
        <f t="shared" si="14"/>
        <v>0.54946220157964654</v>
      </c>
      <c r="AP9" s="8">
        <f t="shared" si="15"/>
        <v>5.0108991903340082E-2</v>
      </c>
      <c r="AQ9" s="8">
        <f t="shared" si="16"/>
        <v>6.2114489752175768E-2</v>
      </c>
      <c r="AR9" s="367">
        <f t="shared" si="17"/>
        <v>0.33831431676483759</v>
      </c>
      <c r="AT9" s="6">
        <v>1994</v>
      </c>
      <c r="AU9" s="8">
        <f t="shared" si="18"/>
        <v>0.20202722593855785</v>
      </c>
      <c r="AV9" s="8">
        <f t="shared" si="19"/>
        <v>0.68314993917709799</v>
      </c>
      <c r="AW9" s="8">
        <f t="shared" si="20"/>
        <v>6.2112844505131333E-2</v>
      </c>
      <c r="AX9" s="8">
        <f t="shared" si="21"/>
        <v>4.2005915726690823E-2</v>
      </c>
      <c r="AY9" s="8">
        <f t="shared" si="22"/>
        <v>1</v>
      </c>
      <c r="BA9" s="6">
        <v>1883</v>
      </c>
      <c r="BB9" s="8">
        <v>0.111</v>
      </c>
      <c r="BC9" s="6"/>
      <c r="BE9" s="26">
        <v>3.164E-11</v>
      </c>
      <c r="BF9" s="6">
        <v>6.6090000000000004E-13</v>
      </c>
      <c r="BG9" s="6">
        <f t="shared" si="23"/>
        <v>6.6090000000000007E-15</v>
      </c>
      <c r="BH9" s="6">
        <f t="shared" si="24"/>
        <v>4.1829113924050639E-15</v>
      </c>
      <c r="BJ9" s="155">
        <f t="shared" si="25"/>
        <v>7564.1095475866232</v>
      </c>
      <c r="BL9" s="1">
        <v>1994</v>
      </c>
    </row>
    <row r="10" spans="1:67" x14ac:dyDescent="0.2">
      <c r="A10" s="68"/>
      <c r="B10" s="6">
        <v>1995</v>
      </c>
      <c r="C10" s="26">
        <f>' Consumo intermedio'!I8</f>
        <v>233110.19155511484</v>
      </c>
      <c r="D10" s="26">
        <f>'Empleo 2022'!BK86</f>
        <v>125039.2429535955</v>
      </c>
      <c r="E10" s="26">
        <f>'Consumo Capital Fijo - Relacion'!J7</f>
        <v>12083.027058256042</v>
      </c>
      <c r="F10" s="26">
        <f>'Consumo Capital Fijo - Relacion'!K7</f>
        <v>15636.830300999613</v>
      </c>
      <c r="G10" s="10">
        <f t="shared" si="26"/>
        <v>80351.091242263676</v>
      </c>
      <c r="I10" s="6">
        <v>1995</v>
      </c>
      <c r="J10" s="9">
        <v>7785</v>
      </c>
      <c r="K10" s="26">
        <f>'Fijo Sin Ganado'!M100</f>
        <v>143207.8860316319</v>
      </c>
      <c r="L10" s="26">
        <f>'Fijo Sin Ganado'!N100</f>
        <v>512563.80064296152</v>
      </c>
      <c r="M10" s="11">
        <f>' Consumo intermedio'!Q8</f>
        <v>43033.630727074153</v>
      </c>
      <c r="N10" s="11">
        <f>' Consumo intermedio'!T8</f>
        <v>28744.653552550692</v>
      </c>
      <c r="O10" s="10">
        <f t="shared" si="0"/>
        <v>735334.9709542183</v>
      </c>
      <c r="P10" s="12"/>
      <c r="Q10" s="13">
        <f t="shared" si="27"/>
        <v>0.10927141291538861</v>
      </c>
      <c r="S10" s="14">
        <f>IPC!H8</f>
        <v>0.68143067731108498</v>
      </c>
      <c r="U10" s="6">
        <v>1995</v>
      </c>
      <c r="V10" s="9">
        <f t="shared" si="1"/>
        <v>342089.37066784856</v>
      </c>
      <c r="W10" s="26">
        <f t="shared" si="2"/>
        <v>183495.17730401931</v>
      </c>
      <c r="X10" s="9">
        <f t="shared" si="3"/>
        <v>17731.850737826306</v>
      </c>
      <c r="Y10" s="9">
        <f t="shared" si="4"/>
        <v>22947.059505307723</v>
      </c>
      <c r="Z10" s="9">
        <f t="shared" si="5"/>
        <v>117915.2831206952</v>
      </c>
      <c r="AB10" s="6">
        <v>1995</v>
      </c>
      <c r="AC10" s="9">
        <f t="shared" si="6"/>
        <v>11424.492995706461</v>
      </c>
      <c r="AD10" s="9">
        <f t="shared" si="7"/>
        <v>210157.67384692459</v>
      </c>
      <c r="AE10" s="9">
        <f t="shared" si="8"/>
        <v>752187.7392804363</v>
      </c>
      <c r="AF10" s="9">
        <f t="shared" si="9"/>
        <v>63151.883470941168</v>
      </c>
      <c r="AG10" s="26">
        <f t="shared" si="10"/>
        <v>42182.799380234326</v>
      </c>
      <c r="AH10" s="9">
        <f t="shared" si="11"/>
        <v>1079104.5889742428</v>
      </c>
      <c r="AJ10" s="13">
        <f t="shared" si="12"/>
        <v>0.10927141291538861</v>
      </c>
      <c r="AK10" s="15">
        <f t="shared" si="28"/>
        <v>0.11281289551810475</v>
      </c>
      <c r="AM10" s="6">
        <v>1995</v>
      </c>
      <c r="AN10" s="8">
        <f t="shared" si="13"/>
        <v>1</v>
      </c>
      <c r="AO10" s="367">
        <f t="shared" si="14"/>
        <v>0.53639543650768329</v>
      </c>
      <c r="AP10" s="8">
        <f t="shared" si="15"/>
        <v>5.1833971640829014E-2</v>
      </c>
      <c r="AQ10" s="8">
        <f t="shared" si="16"/>
        <v>6.7079136251760818E-2</v>
      </c>
      <c r="AR10" s="367">
        <f t="shared" si="17"/>
        <v>0.3446914555997268</v>
      </c>
      <c r="AT10" s="6">
        <v>1995</v>
      </c>
      <c r="AU10" s="8">
        <f t="shared" si="18"/>
        <v>0.19475190449027072</v>
      </c>
      <c r="AV10" s="8">
        <f t="shared" si="19"/>
        <v>0.69704804053834879</v>
      </c>
      <c r="AW10" s="8">
        <f t="shared" si="20"/>
        <v>5.8522486250355978E-2</v>
      </c>
      <c r="AX10" s="8">
        <f t="shared" si="21"/>
        <v>3.9090556940668507E-2</v>
      </c>
      <c r="AY10" s="8">
        <f t="shared" si="22"/>
        <v>1</v>
      </c>
      <c r="BA10" s="6">
        <v>1884</v>
      </c>
      <c r="BB10" s="8">
        <v>0.128</v>
      </c>
      <c r="BC10" s="6"/>
      <c r="BE10" s="26">
        <v>3.6469999999999998E-11</v>
      </c>
      <c r="BF10" s="6">
        <v>7.2219999999999999E-13</v>
      </c>
      <c r="BG10" s="6">
        <f t="shared" si="23"/>
        <v>7.2219999999999994E-15</v>
      </c>
      <c r="BH10" s="6">
        <f t="shared" si="24"/>
        <v>4.5708860759493668E-15</v>
      </c>
      <c r="BJ10" s="155">
        <f t="shared" si="25"/>
        <v>7978.7593464414294</v>
      </c>
      <c r="BL10" s="1">
        <v>1995</v>
      </c>
    </row>
    <row r="11" spans="1:67" x14ac:dyDescent="0.2">
      <c r="A11" s="68"/>
      <c r="B11" s="6">
        <v>1996</v>
      </c>
      <c r="C11" s="26">
        <f>' Consumo intermedio'!I9</f>
        <v>247290.27670745435</v>
      </c>
      <c r="D11" s="26">
        <f>'Empleo 2022'!BK87</f>
        <v>120768.4721230116</v>
      </c>
      <c r="E11" s="26">
        <f>'Consumo Capital Fijo - Relacion'!J8</f>
        <v>12214.487684192589</v>
      </c>
      <c r="F11" s="26">
        <f>'Consumo Capital Fijo - Relacion'!K8</f>
        <v>15709.859449414316</v>
      </c>
      <c r="G11" s="10">
        <f t="shared" si="26"/>
        <v>98597.457450835849</v>
      </c>
      <c r="I11" s="6">
        <v>1996</v>
      </c>
      <c r="J11" s="9">
        <v>7553</v>
      </c>
      <c r="K11" s="26">
        <f>'Fijo Sin Ganado'!M101</f>
        <v>145702.72095086446</v>
      </c>
      <c r="L11" s="26">
        <f>'Fijo Sin Ganado'!N101</f>
        <v>514172.15250973939</v>
      </c>
      <c r="M11" s="11">
        <f>' Consumo intermedio'!Q9</f>
        <v>45825.330294000785</v>
      </c>
      <c r="N11" s="11">
        <f>' Consumo intermedio'!T9</f>
        <v>27762.867154715314</v>
      </c>
      <c r="O11" s="10">
        <f t="shared" si="0"/>
        <v>741016.07090932003</v>
      </c>
      <c r="P11" s="12"/>
      <c r="Q11" s="13">
        <f t="shared" si="27"/>
        <v>0.13305711079902</v>
      </c>
      <c r="S11" s="14">
        <f>IPC!H9</f>
        <v>0.68249151372334571</v>
      </c>
      <c r="U11" s="6">
        <v>1996</v>
      </c>
      <c r="V11" s="9">
        <f t="shared" si="1"/>
        <v>362334.58106805966</v>
      </c>
      <c r="W11" s="26">
        <f t="shared" si="2"/>
        <v>176952.34254878401</v>
      </c>
      <c r="X11" s="9">
        <f t="shared" si="3"/>
        <v>17896.907783594575</v>
      </c>
      <c r="Y11" s="9">
        <f t="shared" si="4"/>
        <v>23018.395296534713</v>
      </c>
      <c r="Z11" s="9">
        <f t="shared" si="5"/>
        <v>144466.93543914636</v>
      </c>
      <c r="AB11" s="6">
        <v>1996</v>
      </c>
      <c r="AC11" s="9">
        <f t="shared" si="6"/>
        <v>11066.804272472871</v>
      </c>
      <c r="AD11" s="9">
        <f t="shared" si="7"/>
        <v>213486.49473453587</v>
      </c>
      <c r="AE11" s="9">
        <f t="shared" si="8"/>
        <v>753375.15876888088</v>
      </c>
      <c r="AF11" s="9">
        <f t="shared" si="9"/>
        <v>67144.175967844349</v>
      </c>
      <c r="AG11" s="26">
        <f t="shared" si="10"/>
        <v>40678.69943650208</v>
      </c>
      <c r="AH11" s="9">
        <f t="shared" si="11"/>
        <v>1085751.3331802362</v>
      </c>
      <c r="AJ11" s="13">
        <f t="shared" si="12"/>
        <v>0.13305711079902</v>
      </c>
      <c r="AK11" s="15">
        <f t="shared" si="28"/>
        <v>0.13387667601012737</v>
      </c>
      <c r="AM11" s="6">
        <v>1996</v>
      </c>
      <c r="AN11" s="8">
        <f t="shared" si="13"/>
        <v>1</v>
      </c>
      <c r="AO11" s="367">
        <f t="shared" si="14"/>
        <v>0.48836724893102573</v>
      </c>
      <c r="AP11" s="8">
        <f t="shared" si="15"/>
        <v>4.9393319651796865E-2</v>
      </c>
      <c r="AQ11" s="8">
        <f t="shared" si="16"/>
        <v>6.352801112353948E-2</v>
      </c>
      <c r="AR11" s="367">
        <f t="shared" si="17"/>
        <v>0.39871142029363793</v>
      </c>
      <c r="AT11" s="6">
        <v>1996</v>
      </c>
      <c r="AU11" s="8">
        <f t="shared" si="18"/>
        <v>0.19662558839252822</v>
      </c>
      <c r="AV11" s="8">
        <f t="shared" si="19"/>
        <v>0.69387449570261739</v>
      </c>
      <c r="AW11" s="8">
        <f t="shared" si="20"/>
        <v>6.1841209783436053E-2</v>
      </c>
      <c r="AX11" s="8">
        <f t="shared" si="21"/>
        <v>3.7465944727280716E-2</v>
      </c>
      <c r="AY11" s="8">
        <f t="shared" si="22"/>
        <v>1</v>
      </c>
      <c r="BA11" s="6">
        <v>1885</v>
      </c>
      <c r="BB11" s="8">
        <v>0.124</v>
      </c>
      <c r="BC11" s="6"/>
      <c r="BE11" s="26">
        <v>4.657E-11</v>
      </c>
      <c r="BF11" s="6">
        <v>6.9320000000000001E-13</v>
      </c>
      <c r="BG11" s="6">
        <f t="shared" si="23"/>
        <v>6.9319999999999998E-15</v>
      </c>
      <c r="BH11" s="6">
        <f t="shared" si="24"/>
        <v>4.3873417721518986E-15</v>
      </c>
      <c r="BJ11" s="155">
        <f t="shared" si="25"/>
        <v>10614.62781304097</v>
      </c>
      <c r="BL11" s="1">
        <v>1996</v>
      </c>
    </row>
    <row r="12" spans="1:67" x14ac:dyDescent="0.2">
      <c r="A12" s="68"/>
      <c r="B12" s="6">
        <v>1997</v>
      </c>
      <c r="C12" s="26">
        <f>' Consumo intermedio'!I10</f>
        <v>266556.94153785682</v>
      </c>
      <c r="D12" s="26">
        <f>'Empleo 2022'!BK88</f>
        <v>125223.81203940642</v>
      </c>
      <c r="E12" s="26">
        <f>'Consumo Capital Fijo - Relacion'!J9</f>
        <v>12293.871784578336</v>
      </c>
      <c r="F12" s="26">
        <f>'Consumo Capital Fijo - Relacion'!K9</f>
        <v>15855.895601802491</v>
      </c>
      <c r="G12" s="10">
        <f t="shared" si="26"/>
        <v>113183.36211206958</v>
      </c>
      <c r="I12" s="6">
        <v>1997</v>
      </c>
      <c r="J12" s="9">
        <v>9228</v>
      </c>
      <c r="K12" s="26">
        <f>'Fijo Sin Ganado'!M102</f>
        <v>151803.31529186163</v>
      </c>
      <c r="L12" s="26">
        <f>'Fijo Sin Ganado'!N102</f>
        <v>520701.81559915835</v>
      </c>
      <c r="M12" s="11">
        <f>' Consumo intermedio'!Q10</f>
        <v>49766.946846680621</v>
      </c>
      <c r="N12" s="11">
        <f>' Consumo intermedio'!T10</f>
        <v>28787.083227449755</v>
      </c>
      <c r="O12" s="10">
        <f t="shared" si="0"/>
        <v>760287.16096515034</v>
      </c>
      <c r="P12" s="12"/>
      <c r="Q12" s="13">
        <f t="shared" si="27"/>
        <v>0.14886922721197657</v>
      </c>
      <c r="S12" s="14">
        <f>IPC!H10</f>
        <v>0.68609908018984989</v>
      </c>
      <c r="U12" s="6">
        <v>1997</v>
      </c>
      <c r="V12" s="9">
        <f t="shared" si="1"/>
        <v>388510.8568635569</v>
      </c>
      <c r="W12" s="26">
        <f t="shared" si="2"/>
        <v>182515.63900181276</v>
      </c>
      <c r="X12" s="9">
        <f t="shared" si="3"/>
        <v>17918.507894190017</v>
      </c>
      <c r="Y12" s="9">
        <f t="shared" si="4"/>
        <v>23110.212591182924</v>
      </c>
      <c r="Z12" s="9">
        <f t="shared" si="5"/>
        <v>164966.4973763712</v>
      </c>
      <c r="AB12" s="6">
        <v>1997</v>
      </c>
      <c r="AC12" s="9">
        <f t="shared" si="6"/>
        <v>13449.952443379647</v>
      </c>
      <c r="AD12" s="9">
        <f t="shared" si="7"/>
        <v>221255.67527339674</v>
      </c>
      <c r="AE12" s="9">
        <f t="shared" si="8"/>
        <v>758930.93378739909</v>
      </c>
      <c r="AF12" s="9">
        <f t="shared" si="9"/>
        <v>72536.093231475621</v>
      </c>
      <c r="AG12" s="26">
        <f t="shared" si="10"/>
        <v>41957.618161336271</v>
      </c>
      <c r="AH12" s="9">
        <f t="shared" si="11"/>
        <v>1108130.2728969874</v>
      </c>
      <c r="AJ12" s="13">
        <f t="shared" si="12"/>
        <v>0.14886922721197657</v>
      </c>
      <c r="AK12" s="15">
        <f t="shared" si="28"/>
        <v>0.15193764201345589</v>
      </c>
      <c r="AM12" s="6">
        <v>1997</v>
      </c>
      <c r="AN12" s="8">
        <f t="shared" si="13"/>
        <v>1</v>
      </c>
      <c r="AO12" s="367">
        <f t="shared" si="14"/>
        <v>0.46978259623233987</v>
      </c>
      <c r="AP12" s="8">
        <f t="shared" si="15"/>
        <v>4.612099656325154E-2</v>
      </c>
      <c r="AQ12" s="8">
        <f t="shared" si="16"/>
        <v>5.9484084377335988E-2</v>
      </c>
      <c r="AR12" s="367">
        <f t="shared" si="17"/>
        <v>0.42461232282707256</v>
      </c>
      <c r="AT12" s="6">
        <v>1997</v>
      </c>
      <c r="AU12" s="8">
        <f t="shared" si="18"/>
        <v>0.19966576194599175</v>
      </c>
      <c r="AV12" s="8">
        <f t="shared" si="19"/>
        <v>0.68487519233936667</v>
      </c>
      <c r="AW12" s="8">
        <f t="shared" si="20"/>
        <v>6.545809189188953E-2</v>
      </c>
      <c r="AX12" s="8">
        <f t="shared" si="21"/>
        <v>3.7863434640808415E-2</v>
      </c>
      <c r="AY12" s="8">
        <f t="shared" si="22"/>
        <v>1</v>
      </c>
      <c r="BA12" s="6">
        <v>1886</v>
      </c>
      <c r="BB12" s="8">
        <v>0.11199999999999999</v>
      </c>
      <c r="BC12" s="6"/>
      <c r="BE12" s="26">
        <v>4.4659999999999998E-11</v>
      </c>
      <c r="BF12" s="6">
        <v>7.452E-13</v>
      </c>
      <c r="BG12" s="6">
        <f t="shared" si="23"/>
        <v>7.4520000000000004E-15</v>
      </c>
      <c r="BH12" s="6">
        <f t="shared" si="24"/>
        <v>4.7164556962025318E-15</v>
      </c>
      <c r="BJ12" s="155">
        <f t="shared" si="25"/>
        <v>9468.9747718733215</v>
      </c>
      <c r="BL12" s="1">
        <v>1997</v>
      </c>
    </row>
    <row r="13" spans="1:67" x14ac:dyDescent="0.2">
      <c r="A13" s="68"/>
      <c r="B13" s="6">
        <v>1998</v>
      </c>
      <c r="C13" s="26">
        <f>' Consumo intermedio'!I11</f>
        <v>274517.38442361326</v>
      </c>
      <c r="D13" s="26">
        <f>'Empleo 2022'!BK89</f>
        <v>129994.54582144809</v>
      </c>
      <c r="E13" s="26">
        <f>'Consumo Capital Fijo - Relacion'!J10</f>
        <v>12640.785566523251</v>
      </c>
      <c r="F13" s="26">
        <f>'Consumo Capital Fijo - Relacion'!K10</f>
        <v>16230.277437494287</v>
      </c>
      <c r="G13" s="10">
        <f t="shared" si="26"/>
        <v>115651.77559814762</v>
      </c>
      <c r="I13" s="6">
        <v>1998</v>
      </c>
      <c r="J13" s="9">
        <v>10995</v>
      </c>
      <c r="K13" s="26">
        <f>'Fijo Sin Ganado'!M103</f>
        <v>157843.20135423378</v>
      </c>
      <c r="L13" s="26">
        <f>'Fijo Sin Ganado'!N103</f>
        <v>534297.1193628537</v>
      </c>
      <c r="M13" s="11">
        <f>' Consumo intermedio'!Q11</f>
        <v>50274.556875667142</v>
      </c>
      <c r="N13" s="11">
        <f>' Consumo intermedio'!T11</f>
        <v>29883.803637114506</v>
      </c>
      <c r="O13" s="10">
        <f t="shared" si="0"/>
        <v>783293.68122986914</v>
      </c>
      <c r="P13" s="12"/>
      <c r="Q13" s="13">
        <f t="shared" si="27"/>
        <v>0.14764803849376118</v>
      </c>
      <c r="S13" s="14">
        <f>IPC!H11</f>
        <v>0.69244320061850628</v>
      </c>
      <c r="U13" s="6">
        <v>1998</v>
      </c>
      <c r="V13" s="9">
        <f t="shared" si="1"/>
        <v>396447.5124868119</v>
      </c>
      <c r="W13" s="26">
        <f t="shared" si="2"/>
        <v>187733.153716195</v>
      </c>
      <c r="X13" s="9">
        <f t="shared" si="3"/>
        <v>18255.339290258333</v>
      </c>
      <c r="Y13" s="9">
        <f t="shared" si="4"/>
        <v>23439.146233217438</v>
      </c>
      <c r="Z13" s="9">
        <f t="shared" si="5"/>
        <v>167019.87324714111</v>
      </c>
      <c r="AB13" s="6">
        <v>1998</v>
      </c>
      <c r="AC13" s="9">
        <f t="shared" si="6"/>
        <v>15878.558689260017</v>
      </c>
      <c r="AD13" s="9">
        <f t="shared" si="7"/>
        <v>227951.11745374146</v>
      </c>
      <c r="AE13" s="9">
        <f t="shared" si="8"/>
        <v>771611.47497095377</v>
      </c>
      <c r="AF13" s="9">
        <f t="shared" si="9"/>
        <v>72604.59317206197</v>
      </c>
      <c r="AG13" s="26">
        <f t="shared" si="10"/>
        <v>43157.046831309199</v>
      </c>
      <c r="AH13" s="9">
        <f t="shared" si="11"/>
        <v>1131202.7911173264</v>
      </c>
      <c r="AJ13" s="13">
        <f t="shared" si="12"/>
        <v>0.14764803849376121</v>
      </c>
      <c r="AK13" s="15">
        <f t="shared" si="28"/>
        <v>0.15072223666491907</v>
      </c>
      <c r="AM13" s="6">
        <v>1998</v>
      </c>
      <c r="AN13" s="8">
        <f t="shared" si="13"/>
        <v>1</v>
      </c>
      <c r="AO13" s="367">
        <f t="shared" si="14"/>
        <v>0.47353848316160158</v>
      </c>
      <c r="AP13" s="8">
        <f t="shared" si="15"/>
        <v>4.6047304410481348E-2</v>
      </c>
      <c r="AQ13" s="8">
        <f t="shared" si="16"/>
        <v>5.9122949432044061E-2</v>
      </c>
      <c r="AR13" s="367">
        <f t="shared" si="17"/>
        <v>0.42129126299587299</v>
      </c>
      <c r="AT13" s="6">
        <v>1998</v>
      </c>
      <c r="AU13" s="8">
        <f t="shared" si="18"/>
        <v>0.20151215966200595</v>
      </c>
      <c r="AV13" s="8">
        <f t="shared" si="19"/>
        <v>0.68211595748345666</v>
      </c>
      <c r="AW13" s="8">
        <f t="shared" si="20"/>
        <v>6.4183534324864969E-2</v>
      </c>
      <c r="AX13" s="8">
        <f t="shared" si="21"/>
        <v>3.8151467774121699E-2</v>
      </c>
      <c r="AY13" s="8">
        <f t="shared" si="22"/>
        <v>1</v>
      </c>
      <c r="BA13" s="6">
        <v>1887</v>
      </c>
      <c r="BB13" s="8">
        <v>0.11599999999999999</v>
      </c>
      <c r="BC13" s="6"/>
      <c r="BE13" s="26">
        <v>4.777E-11</v>
      </c>
      <c r="BF13" s="6">
        <v>8.7609999999999997E-13</v>
      </c>
      <c r="BG13" s="6">
        <f t="shared" si="23"/>
        <v>8.7610000000000002E-15</v>
      </c>
      <c r="BH13" s="6">
        <f t="shared" si="24"/>
        <v>5.544936708860759E-15</v>
      </c>
      <c r="BJ13" s="155">
        <f t="shared" si="25"/>
        <v>8615.0667731994072</v>
      </c>
      <c r="BL13" s="1">
        <v>1998</v>
      </c>
    </row>
    <row r="14" spans="1:67" x14ac:dyDescent="0.2">
      <c r="A14" s="68"/>
      <c r="B14" s="6">
        <v>1999</v>
      </c>
      <c r="C14" s="26">
        <f>' Consumo intermedio'!I12</f>
        <v>263830.20997018681</v>
      </c>
      <c r="D14" s="26">
        <f>'Empleo 2022'!BK90</f>
        <v>127056.79573822927</v>
      </c>
      <c r="E14" s="26">
        <f>'Consumo Capital Fijo - Relacion'!J11</f>
        <v>12679.12827293537</v>
      </c>
      <c r="F14" s="26">
        <f>'Consumo Capital Fijo - Relacion'!K11</f>
        <v>16660.172291641906</v>
      </c>
      <c r="G14" s="10">
        <f t="shared" si="26"/>
        <v>107434.11366738027</v>
      </c>
      <c r="I14" s="6">
        <v>1999</v>
      </c>
      <c r="J14" s="9">
        <v>9974</v>
      </c>
      <c r="K14" s="26">
        <f>'Fijo Sin Ganado'!M104</f>
        <v>155999.18876364364</v>
      </c>
      <c r="L14" s="26">
        <f>'Fijo Sin Ganado'!N104</f>
        <v>544507.46239952277</v>
      </c>
      <c r="M14" s="11">
        <f>' Consumo intermedio'!Q12</f>
        <v>46477.052922195588</v>
      </c>
      <c r="N14" s="11">
        <f>' Consumo intermedio'!T12</f>
        <v>29208.458790397533</v>
      </c>
      <c r="O14" s="10">
        <f t="shared" si="0"/>
        <v>786166.16287575953</v>
      </c>
      <c r="P14" s="12"/>
      <c r="Q14" s="13">
        <f t="shared" si="27"/>
        <v>0.13665573353397867</v>
      </c>
      <c r="S14" s="14">
        <f>IPC!H12</f>
        <v>0.68436462539129039</v>
      </c>
      <c r="T14" s="16"/>
      <c r="U14" s="6">
        <v>1999</v>
      </c>
      <c r="V14" s="9">
        <f t="shared" si="1"/>
        <v>385511.17369536741</v>
      </c>
      <c r="W14" s="26">
        <f t="shared" si="2"/>
        <v>185656.57987594497</v>
      </c>
      <c r="X14" s="9">
        <f t="shared" si="3"/>
        <v>18526.860978072891</v>
      </c>
      <c r="Y14" s="9">
        <f t="shared" si="4"/>
        <v>24343.999782449791</v>
      </c>
      <c r="Z14" s="9">
        <f t="shared" si="5"/>
        <v>156983.73305889976</v>
      </c>
      <c r="AB14" s="6">
        <v>1999</v>
      </c>
      <c r="AC14" s="9">
        <f t="shared" si="6"/>
        <v>14574.102210933672</v>
      </c>
      <c r="AD14" s="9">
        <f t="shared" si="7"/>
        <v>227947.47562302768</v>
      </c>
      <c r="AE14" s="9">
        <f t="shared" si="8"/>
        <v>795639.40361206827</v>
      </c>
      <c r="AF14" s="9">
        <f t="shared" si="9"/>
        <v>67912.70500812633</v>
      </c>
      <c r="AG14" s="26">
        <f t="shared" si="10"/>
        <v>42679.673534699999</v>
      </c>
      <c r="AH14" s="9">
        <f t="shared" si="11"/>
        <v>1148753.3599888559</v>
      </c>
      <c r="AJ14" s="13">
        <f t="shared" si="12"/>
        <v>0.13665573353397867</v>
      </c>
      <c r="AK14" s="15">
        <f t="shared" si="28"/>
        <v>0.1387759421136521</v>
      </c>
      <c r="AM14" s="6">
        <v>1999</v>
      </c>
      <c r="AN14" s="8">
        <f t="shared" si="13"/>
        <v>1</v>
      </c>
      <c r="AO14" s="367">
        <f t="shared" si="14"/>
        <v>0.48158547026357162</v>
      </c>
      <c r="AP14" s="8">
        <f t="shared" si="15"/>
        <v>4.8057909192310198E-2</v>
      </c>
      <c r="AQ14" s="8">
        <f t="shared" si="16"/>
        <v>6.3147326053087427E-2</v>
      </c>
      <c r="AR14" s="367">
        <f t="shared" si="17"/>
        <v>0.40720929449103072</v>
      </c>
      <c r="AT14" s="6">
        <v>1999</v>
      </c>
      <c r="AU14" s="8">
        <f t="shared" si="18"/>
        <v>0.19843030154465796</v>
      </c>
      <c r="AV14" s="8">
        <f t="shared" si="19"/>
        <v>0.69261116556802649</v>
      </c>
      <c r="AW14" s="8">
        <f t="shared" si="20"/>
        <v>5.9118612727091527E-2</v>
      </c>
      <c r="AX14" s="8">
        <f t="shared" si="21"/>
        <v>3.7153034777729861E-2</v>
      </c>
      <c r="AY14" s="8">
        <f t="shared" si="22"/>
        <v>1</v>
      </c>
      <c r="BA14" s="6">
        <v>1888</v>
      </c>
      <c r="BB14" s="8">
        <v>0.122</v>
      </c>
      <c r="BC14" s="6"/>
      <c r="BE14" s="26">
        <v>5.9239999999999994E-11</v>
      </c>
      <c r="BF14" s="6">
        <v>9.3959999999999995E-13</v>
      </c>
      <c r="BG14" s="6">
        <f t="shared" si="23"/>
        <v>9.3959999999999989E-15</v>
      </c>
      <c r="BH14" s="6">
        <f t="shared" si="24"/>
        <v>5.9468354430379738E-15</v>
      </c>
      <c r="BJ14" s="155">
        <f t="shared" si="25"/>
        <v>9961.6006811409115</v>
      </c>
      <c r="BL14" s="1">
        <v>1999</v>
      </c>
    </row>
    <row r="15" spans="1:67" x14ac:dyDescent="0.2">
      <c r="A15" s="68"/>
      <c r="B15" s="6">
        <v>2000</v>
      </c>
      <c r="C15" s="26">
        <f>' Consumo intermedio'!I13</f>
        <v>266928.34745923115</v>
      </c>
      <c r="D15" s="26">
        <f>'Empleo 2022'!BK91</f>
        <v>125108.10495013589</v>
      </c>
      <c r="E15" s="26">
        <f>'Consumo Capital Fijo - Relacion'!J12</f>
        <v>12191.883715702748</v>
      </c>
      <c r="F15" s="26">
        <f>'Consumo Capital Fijo - Relacion'!K12</f>
        <v>16553.481823522456</v>
      </c>
      <c r="G15" s="10">
        <f t="shared" si="26"/>
        <v>113074.87696987006</v>
      </c>
      <c r="I15" s="6">
        <v>2000</v>
      </c>
      <c r="J15" s="9">
        <v>9436</v>
      </c>
      <c r="K15" s="26">
        <f>'Fijo Sin Ganado'!M105</f>
        <v>152716.69348185035</v>
      </c>
      <c r="L15" s="26">
        <f>'Fijo Sin Ganado'!N105</f>
        <v>537550.94502489525</v>
      </c>
      <c r="M15" s="11">
        <f>' Consumo intermedio'!Q13</f>
        <v>46666.305318798382</v>
      </c>
      <c r="N15" s="11">
        <f>' Consumo intermedio'!T13</f>
        <v>28760.483896582966</v>
      </c>
      <c r="O15" s="10">
        <f t="shared" si="0"/>
        <v>775130.42772212694</v>
      </c>
      <c r="P15" s="12"/>
      <c r="Q15" s="13">
        <f t="shared" si="27"/>
        <v>0.14587851660289328</v>
      </c>
      <c r="S15" s="14">
        <f>IPC!H13</f>
        <v>0.6779377065296085</v>
      </c>
      <c r="T15" s="16"/>
      <c r="U15" s="6">
        <v>2000</v>
      </c>
      <c r="V15" s="9">
        <f t="shared" si="1"/>
        <v>393735.80328736769</v>
      </c>
      <c r="W15" s="26">
        <f t="shared" si="2"/>
        <v>184542.18395753426</v>
      </c>
      <c r="X15" s="9">
        <f t="shared" si="3"/>
        <v>17983.781693031226</v>
      </c>
      <c r="Y15" s="9">
        <f t="shared" si="4"/>
        <v>24417.408360807105</v>
      </c>
      <c r="Z15" s="9">
        <f t="shared" si="5"/>
        <v>166792.42927599512</v>
      </c>
      <c r="AB15" s="6">
        <v>2000</v>
      </c>
      <c r="AC15" s="9">
        <f t="shared" si="6"/>
        <v>13918.682954372429</v>
      </c>
      <c r="AD15" s="9">
        <f t="shared" si="7"/>
        <v>225266.55769541644</v>
      </c>
      <c r="AE15" s="9">
        <f t="shared" si="8"/>
        <v>792920.85371182708</v>
      </c>
      <c r="AF15" s="9">
        <f t="shared" si="9"/>
        <v>68835.683381125316</v>
      </c>
      <c r="AG15" s="26">
        <f t="shared" si="10"/>
        <v>42423.490564950407</v>
      </c>
      <c r="AH15" s="9">
        <f t="shared" si="11"/>
        <v>1143365.2683076917</v>
      </c>
      <c r="AJ15" s="13">
        <f t="shared" si="12"/>
        <v>0.14587851660289328</v>
      </c>
      <c r="AK15" s="15">
        <f t="shared" si="28"/>
        <v>0.14519429068535059</v>
      </c>
      <c r="AM15" s="6">
        <v>2000</v>
      </c>
      <c r="AN15" s="8">
        <f t="shared" si="13"/>
        <v>1</v>
      </c>
      <c r="AO15" s="367">
        <f t="shared" si="14"/>
        <v>0.46869546131380468</v>
      </c>
      <c r="AP15" s="8">
        <f t="shared" si="15"/>
        <v>4.56747431726593E-2</v>
      </c>
      <c r="AQ15" s="8">
        <f t="shared" si="16"/>
        <v>6.2014701627187509E-2</v>
      </c>
      <c r="AR15" s="367">
        <f t="shared" si="17"/>
        <v>0.42361509388634849</v>
      </c>
      <c r="AT15" s="6">
        <v>2000</v>
      </c>
      <c r="AU15" s="8">
        <f t="shared" si="18"/>
        <v>0.19702064068190223</v>
      </c>
      <c r="AV15" s="8">
        <f t="shared" si="19"/>
        <v>0.69349741127386044</v>
      </c>
      <c r="AW15" s="8">
        <f t="shared" si="20"/>
        <v>6.0204455469431754E-2</v>
      </c>
      <c r="AX15" s="8">
        <f t="shared" si="21"/>
        <v>3.7104057417925523E-2</v>
      </c>
      <c r="AY15" s="8">
        <f t="shared" si="22"/>
        <v>1</v>
      </c>
      <c r="BA15" s="6">
        <v>1889</v>
      </c>
      <c r="BB15" s="8">
        <v>0.14699999999999999</v>
      </c>
      <c r="BC15" s="6"/>
      <c r="BE15" s="26">
        <v>6.9950000000000001E-11</v>
      </c>
      <c r="BF15" s="6">
        <v>1.0329999999999999E-12</v>
      </c>
      <c r="BG15" s="6">
        <f t="shared" si="23"/>
        <v>1.0329999999999999E-14</v>
      </c>
      <c r="BH15" s="6">
        <f t="shared" si="24"/>
        <v>6.5379746835443023E-15</v>
      </c>
      <c r="BJ15" s="155">
        <f t="shared" si="25"/>
        <v>10699.031945788967</v>
      </c>
      <c r="BL15" s="1">
        <v>2000</v>
      </c>
    </row>
    <row r="16" spans="1:67" x14ac:dyDescent="0.2">
      <c r="A16" s="68"/>
      <c r="B16" s="6">
        <v>2001</v>
      </c>
      <c r="C16" s="26">
        <f>' Consumo intermedio'!I14</f>
        <v>254299.49347459833</v>
      </c>
      <c r="D16" s="26">
        <f>'Empleo 2022'!BK92</f>
        <v>117383.36875719498</v>
      </c>
      <c r="E16" s="26">
        <f>'Consumo Capital Fijo - Relacion'!J13</f>
        <v>12075.781360888986</v>
      </c>
      <c r="F16" s="26">
        <f>'Consumo Capital Fijo - Relacion'!K13</f>
        <v>16479.159415265956</v>
      </c>
      <c r="G16" s="10">
        <f t="shared" si="26"/>
        <v>108361.18394124841</v>
      </c>
      <c r="I16" s="6">
        <v>2001</v>
      </c>
      <c r="J16" s="9">
        <v>9379</v>
      </c>
      <c r="K16" s="26">
        <f>'Fijo Sin Ganado'!M106</f>
        <v>149038.71340407693</v>
      </c>
      <c r="L16" s="26">
        <f>'Fijo Sin Ganado'!N106</f>
        <v>530215.36173207953</v>
      </c>
      <c r="M16" s="11">
        <f>' Consumo intermedio'!Q14</f>
        <v>44443.226252791632</v>
      </c>
      <c r="N16" s="11">
        <f>' Consumo intermedio'!T14</f>
        <v>26984.68247291839</v>
      </c>
      <c r="O16" s="10">
        <f t="shared" si="0"/>
        <v>760060.98386186652</v>
      </c>
      <c r="P16" s="12"/>
      <c r="Q16" s="13">
        <f>G16/O16</f>
        <v>0.14256906516983112</v>
      </c>
      <c r="S16" s="14">
        <f>IPC!H14</f>
        <v>0.67071425702770793</v>
      </c>
      <c r="T16" s="16"/>
      <c r="U16" s="6">
        <v>2001</v>
      </c>
      <c r="V16" s="9">
        <f t="shared" si="1"/>
        <v>379147.29083221644</v>
      </c>
      <c r="W16" s="26">
        <f t="shared" si="2"/>
        <v>175012.48486558674</v>
      </c>
      <c r="X16" s="9">
        <f t="shared" si="3"/>
        <v>18004.360626540434</v>
      </c>
      <c r="Y16" s="9">
        <f t="shared" si="4"/>
        <v>24569.56780417027</v>
      </c>
      <c r="Z16" s="9">
        <f t="shared" si="5"/>
        <v>161560.87753591899</v>
      </c>
      <c r="AB16" s="6">
        <v>2001</v>
      </c>
      <c r="AC16" s="9">
        <f t="shared" si="6"/>
        <v>13983.600172096152</v>
      </c>
      <c r="AD16" s="9">
        <f t="shared" si="7"/>
        <v>222208.95387634495</v>
      </c>
      <c r="AE16" s="9">
        <f t="shared" si="8"/>
        <v>790523.46983310918</v>
      </c>
      <c r="AF16" s="9">
        <f t="shared" si="9"/>
        <v>66262.533988383118</v>
      </c>
      <c r="AG16" s="26">
        <f t="shared" si="10"/>
        <v>40232.755141514193</v>
      </c>
      <c r="AH16" s="9">
        <f t="shared" si="11"/>
        <v>1133211.3130114477</v>
      </c>
      <c r="AJ16" s="13">
        <f t="shared" si="12"/>
        <v>0.14256906516983114</v>
      </c>
      <c r="AK16" s="15">
        <f t="shared" si="28"/>
        <v>0.14130294317497255</v>
      </c>
      <c r="AM16" s="6">
        <v>2001</v>
      </c>
      <c r="AN16" s="8">
        <f t="shared" si="13"/>
        <v>1</v>
      </c>
      <c r="AO16" s="367">
        <f t="shared" si="14"/>
        <v>0.46159497666840721</v>
      </c>
      <c r="AP16" s="8">
        <f t="shared" si="15"/>
        <v>4.748645463619542E-2</v>
      </c>
      <c r="AQ16" s="8">
        <f t="shared" si="16"/>
        <v>6.4802171605237741E-2</v>
      </c>
      <c r="AR16" s="367">
        <f t="shared" si="17"/>
        <v>0.42611639709015969</v>
      </c>
      <c r="AT16" s="6">
        <v>2001</v>
      </c>
      <c r="AU16" s="8">
        <f t="shared" si="18"/>
        <v>0.19608783580340078</v>
      </c>
      <c r="AV16" s="8">
        <f t="shared" si="19"/>
        <v>0.69759581532268322</v>
      </c>
      <c r="AW16" s="8">
        <f t="shared" si="20"/>
        <v>5.847323727495627E-2</v>
      </c>
      <c r="AX16" s="8">
        <f t="shared" si="21"/>
        <v>3.5503312294507393E-2</v>
      </c>
      <c r="AY16" s="8">
        <f t="shared" si="22"/>
        <v>1</v>
      </c>
      <c r="BA16" s="6">
        <v>1890</v>
      </c>
      <c r="BB16" s="8">
        <v>0.16899999999999998</v>
      </c>
      <c r="BC16" s="6"/>
      <c r="BE16" s="26">
        <v>8.8979999999999999E-11</v>
      </c>
      <c r="BF16" s="6">
        <v>1.332E-12</v>
      </c>
      <c r="BG16" s="6">
        <f t="shared" si="23"/>
        <v>1.332E-14</v>
      </c>
      <c r="BH16" s="6">
        <f>BG16/$BG$138</f>
        <v>8.430379746835443E-15</v>
      </c>
      <c r="BJ16" s="155">
        <f t="shared" si="25"/>
        <v>10554.684684684684</v>
      </c>
      <c r="BL16" s="1">
        <v>2001</v>
      </c>
    </row>
    <row r="17" spans="1:67" x14ac:dyDescent="0.2">
      <c r="A17" s="68"/>
      <c r="B17" s="6">
        <v>2002</v>
      </c>
      <c r="C17" s="26">
        <f>' Consumo intermedio'!I15</f>
        <v>294958.83719463879</v>
      </c>
      <c r="D17" s="26">
        <f>'Empleo 2022'!BK93</f>
        <v>117322.89732251466</v>
      </c>
      <c r="E17" s="26">
        <f>'Consumo Capital Fijo - Relacion'!J14</f>
        <v>24642.523195187416</v>
      </c>
      <c r="F17" s="26">
        <f>'Consumo Capital Fijo - Relacion'!K14</f>
        <v>22512.967924124045</v>
      </c>
      <c r="G17" s="10">
        <f>C17-D17-E17-F17</f>
        <v>130480.44875281266</v>
      </c>
      <c r="I17" s="6">
        <v>2002</v>
      </c>
      <c r="J17" s="9">
        <v>16187</v>
      </c>
      <c r="K17" s="26">
        <f>'Fijo Sin Ganado'!M107</f>
        <v>288580.06291168311</v>
      </c>
      <c r="L17" s="26">
        <f>'Fijo Sin Ganado'!N107</f>
        <v>708692.01682638051</v>
      </c>
      <c r="M17" s="11">
        <f>' Consumo intermedio'!Q15</f>
        <v>68011.312769466516</v>
      </c>
      <c r="N17" s="11">
        <f>' Consumo intermedio'!T15</f>
        <v>26970.780993681532</v>
      </c>
      <c r="O17" s="10">
        <f>SUM(J17:N17)</f>
        <v>1108441.1735012117</v>
      </c>
      <c r="P17" s="12"/>
      <c r="Q17" s="13">
        <f>G17/O17</f>
        <v>0.11771526705442256</v>
      </c>
      <c r="S17" s="14">
        <f>IPC!H15</f>
        <v>0.84421828458090353</v>
      </c>
      <c r="T17" s="16"/>
      <c r="U17" s="6">
        <v>2002</v>
      </c>
      <c r="V17" s="9">
        <f t="shared" si="1"/>
        <v>349386.93295545666</v>
      </c>
      <c r="W17" s="26">
        <f t="shared" si="2"/>
        <v>138972.22965356338</v>
      </c>
      <c r="X17" s="9">
        <f t="shared" si="3"/>
        <v>29189.752988376385</v>
      </c>
      <c r="Y17" s="9">
        <f t="shared" si="4"/>
        <v>26667.235637167214</v>
      </c>
      <c r="Z17" s="9">
        <f t="shared" si="5"/>
        <v>154557.71467634969</v>
      </c>
      <c r="AB17" s="6">
        <v>2002</v>
      </c>
      <c r="AC17" s="9">
        <f t="shared" si="6"/>
        <v>19173.950974108237</v>
      </c>
      <c r="AD17" s="9">
        <f t="shared" si="7"/>
        <v>341831.09769405588</v>
      </c>
      <c r="AE17" s="9">
        <f t="shared" si="8"/>
        <v>839465.37260585092</v>
      </c>
      <c r="AF17" s="9">
        <f t="shared" si="9"/>
        <v>80561.288486223042</v>
      </c>
      <c r="AG17" s="26">
        <f t="shared" si="10"/>
        <v>31947.63900081917</v>
      </c>
      <c r="AH17" s="9">
        <f t="shared" si="11"/>
        <v>1312979.3487610572</v>
      </c>
      <c r="AJ17" s="13">
        <f t="shared" si="12"/>
        <v>0.11771526705442258</v>
      </c>
      <c r="AK17" s="15">
        <f t="shared" si="28"/>
        <v>0.13638913846140568</v>
      </c>
      <c r="AM17" s="6">
        <v>2002</v>
      </c>
      <c r="AN17" s="8">
        <f t="shared" si="13"/>
        <v>1</v>
      </c>
      <c r="AO17" s="367">
        <f t="shared" si="14"/>
        <v>0.39776023813483874</v>
      </c>
      <c r="AP17" s="8">
        <f t="shared" si="15"/>
        <v>8.3545634467382293E-2</v>
      </c>
      <c r="AQ17" s="8">
        <f t="shared" si="16"/>
        <v>7.6325795620315939E-2</v>
      </c>
      <c r="AR17" s="367">
        <f t="shared" si="17"/>
        <v>0.44236833177746299</v>
      </c>
      <c r="AT17" s="6">
        <v>2002</v>
      </c>
      <c r="AU17" s="8">
        <f t="shared" si="18"/>
        <v>0.26034765742249616</v>
      </c>
      <c r="AV17" s="8">
        <f t="shared" si="19"/>
        <v>0.63935915930283316</v>
      </c>
      <c r="AW17" s="8">
        <f t="shared" si="20"/>
        <v>6.1357620409065554E-2</v>
      </c>
      <c r="AX17" s="8">
        <f t="shared" si="21"/>
        <v>2.4332171736718738E-2</v>
      </c>
      <c r="AY17" s="8">
        <f t="shared" si="22"/>
        <v>1</v>
      </c>
      <c r="BA17" s="6">
        <v>1891</v>
      </c>
      <c r="BB17" s="8">
        <v>0.191</v>
      </c>
      <c r="BC17" s="6"/>
      <c r="BE17" s="26">
        <v>1.1979999999999999E-10</v>
      </c>
      <c r="BF17" s="6">
        <v>1.4770000000000001E-12</v>
      </c>
      <c r="BG17" s="6">
        <f t="shared" si="23"/>
        <v>1.477E-14</v>
      </c>
      <c r="BH17" s="6">
        <f t="shared" si="24"/>
        <v>9.3481012658227846E-15</v>
      </c>
      <c r="BJ17" s="155">
        <f t="shared" si="25"/>
        <v>12815.436696005416</v>
      </c>
      <c r="BL17" s="1">
        <v>2002</v>
      </c>
    </row>
    <row r="18" spans="1:67" x14ac:dyDescent="0.2">
      <c r="A18" s="68"/>
      <c r="B18" s="6">
        <v>2003</v>
      </c>
      <c r="C18" s="26">
        <f>' Consumo intermedio'!I16</f>
        <v>349731.12421082339</v>
      </c>
      <c r="D18" s="26">
        <f>'Empleo 2022'!BK94</f>
        <v>138435.69415242088</v>
      </c>
      <c r="E18" s="26">
        <f>'Consumo Capital Fijo - Relacion'!J15</f>
        <v>25240.850901690545</v>
      </c>
      <c r="F18" s="26">
        <f>'Consumo Capital Fijo - Relacion'!K15</f>
        <v>25793.189733321415</v>
      </c>
      <c r="G18" s="10">
        <f t="shared" si="26"/>
        <v>160261.38942339056</v>
      </c>
      <c r="I18" s="6">
        <v>2003</v>
      </c>
      <c r="J18" s="9">
        <v>21751</v>
      </c>
      <c r="K18" s="26">
        <f>'Fijo Sin Ganado'!M108</f>
        <v>292314.32398994366</v>
      </c>
      <c r="L18" s="26">
        <f>'Fijo Sin Ganado'!N108</f>
        <v>810136.00708832475</v>
      </c>
      <c r="M18" s="11">
        <f>' Consumo intermedio'!Q16</f>
        <v>81594.892375968935</v>
      </c>
      <c r="N18" s="11">
        <f>' Consumo intermedio'!T16</f>
        <v>31824.297506303654</v>
      </c>
      <c r="O18" s="10">
        <f t="shared" si="0"/>
        <v>1237620.520960541</v>
      </c>
      <c r="P18" s="12"/>
      <c r="Q18" s="13">
        <f t="shared" si="27"/>
        <v>0.12949154180071984</v>
      </c>
      <c r="S18" s="14">
        <f>IPC!H16</f>
        <v>0.95770775932323515</v>
      </c>
      <c r="T18" s="16"/>
      <c r="U18" s="6">
        <v>2003</v>
      </c>
      <c r="V18" s="9">
        <f t="shared" si="1"/>
        <v>365175.20173164422</v>
      </c>
      <c r="W18" s="26">
        <f t="shared" si="2"/>
        <v>144548.99504024751</v>
      </c>
      <c r="X18" s="9">
        <f t="shared" si="3"/>
        <v>26355.483346534656</v>
      </c>
      <c r="Y18" s="9">
        <f t="shared" si="4"/>
        <v>26932.213383702969</v>
      </c>
      <c r="Z18" s="9">
        <f t="shared" si="5"/>
        <v>167338.50996115911</v>
      </c>
      <c r="AB18" s="6">
        <v>2003</v>
      </c>
      <c r="AC18" s="9">
        <f t="shared" si="6"/>
        <v>22711.521117225111</v>
      </c>
      <c r="AD18" s="9">
        <f t="shared" si="7"/>
        <v>305222.88364511926</v>
      </c>
      <c r="AE18" s="9">
        <f t="shared" si="8"/>
        <v>845911.49983039498</v>
      </c>
      <c r="AF18" s="9">
        <f t="shared" si="9"/>
        <v>85198.111408879078</v>
      </c>
      <c r="AG18" s="26">
        <f t="shared" si="10"/>
        <v>33229.654032240811</v>
      </c>
      <c r="AH18" s="9">
        <f t="shared" si="11"/>
        <v>1292273.6700338591</v>
      </c>
      <c r="AJ18" s="13">
        <f t="shared" si="12"/>
        <v>0.12949154180071984</v>
      </c>
      <c r="AK18" s="15">
        <f t="shared" si="28"/>
        <v>0.12744946073909061</v>
      </c>
      <c r="AM18" s="6">
        <v>2003</v>
      </c>
      <c r="AN18" s="8">
        <f t="shared" si="13"/>
        <v>1</v>
      </c>
      <c r="AO18" s="367">
        <f t="shared" si="14"/>
        <v>0.39583464144006147</v>
      </c>
      <c r="AP18" s="8">
        <f t="shared" si="15"/>
        <v>7.2172160709594049E-2</v>
      </c>
      <c r="AQ18" s="8">
        <f t="shared" si="16"/>
        <v>7.3751484920092147E-2</v>
      </c>
      <c r="AR18" s="367">
        <f t="shared" si="17"/>
        <v>0.45824171293025234</v>
      </c>
      <c r="AT18" s="6">
        <v>2003</v>
      </c>
      <c r="AU18" s="8">
        <f t="shared" si="18"/>
        <v>0.23619059238212448</v>
      </c>
      <c r="AV18" s="8">
        <f t="shared" si="19"/>
        <v>0.65459160814460537</v>
      </c>
      <c r="AW18" s="8">
        <f t="shared" si="20"/>
        <v>6.5928845711641537E-2</v>
      </c>
      <c r="AX18" s="8">
        <f t="shared" si="21"/>
        <v>2.5714099731963241E-2</v>
      </c>
      <c r="AY18" s="8">
        <f t="shared" si="22"/>
        <v>1</v>
      </c>
      <c r="BA18" s="6">
        <v>1892</v>
      </c>
      <c r="BB18" s="8">
        <v>0.18899999999999997</v>
      </c>
      <c r="BC18" s="6"/>
      <c r="BE18" s="26">
        <v>1.221E-10</v>
      </c>
      <c r="BF18" s="6">
        <v>1.468E-12</v>
      </c>
      <c r="BG18" s="6">
        <f t="shared" si="23"/>
        <v>1.468E-14</v>
      </c>
      <c r="BH18" s="6">
        <f t="shared" si="24"/>
        <v>9.2911392405063295E-15</v>
      </c>
      <c r="BJ18" s="155">
        <f t="shared" si="25"/>
        <v>13141.553133514986</v>
      </c>
      <c r="BL18" s="1">
        <v>2003</v>
      </c>
    </row>
    <row r="19" spans="1:67" x14ac:dyDescent="0.2">
      <c r="A19" s="68"/>
      <c r="B19" s="6">
        <v>2004</v>
      </c>
      <c r="C19" s="26">
        <f>' Consumo intermedio'!I17</f>
        <v>412427.45938339265</v>
      </c>
      <c r="D19" s="26">
        <f>'Empleo 2022'!BK95</f>
        <v>177511.80716566567</v>
      </c>
      <c r="E19" s="26">
        <f>'Consumo Capital Fijo - Relacion'!J16</f>
        <v>26924.107663331688</v>
      </c>
      <c r="F19" s="26">
        <f>'Consumo Capital Fijo - Relacion'!K16</f>
        <v>29829.263623606348</v>
      </c>
      <c r="G19" s="10">
        <f t="shared" si="26"/>
        <v>178162.28093078893</v>
      </c>
      <c r="H19" s="20"/>
      <c r="I19" s="6">
        <v>2004</v>
      </c>
      <c r="J19" s="9">
        <v>21454</v>
      </c>
      <c r="K19" s="26">
        <f>'Fijo Sin Ganado'!M109</f>
        <v>316199.61630924226</v>
      </c>
      <c r="L19" s="26">
        <f>'Fijo Sin Ganado'!N109</f>
        <v>937410.05572243815</v>
      </c>
      <c r="M19" s="11">
        <f>' Consumo intermedio'!Q17</f>
        <v>97053.868507540101</v>
      </c>
      <c r="N19" s="11">
        <f>' Consumo intermedio'!T17</f>
        <v>40807.311992107054</v>
      </c>
      <c r="O19" s="10">
        <f t="shared" si="0"/>
        <v>1412924.8525313274</v>
      </c>
      <c r="P19" s="12"/>
      <c r="Q19" s="13">
        <f t="shared" si="27"/>
        <v>0.12609466144756534</v>
      </c>
      <c r="S19" s="14">
        <f>IPC!H17</f>
        <v>1</v>
      </c>
      <c r="T19" s="16"/>
      <c r="U19" s="6">
        <v>2004</v>
      </c>
      <c r="V19" s="9">
        <f t="shared" si="1"/>
        <v>412427.45938339265</v>
      </c>
      <c r="W19" s="26">
        <f t="shared" si="2"/>
        <v>177511.80716566567</v>
      </c>
      <c r="X19" s="9">
        <f t="shared" si="3"/>
        <v>26924.107663331688</v>
      </c>
      <c r="Y19" s="9">
        <f t="shared" si="4"/>
        <v>29829.263623606348</v>
      </c>
      <c r="Z19" s="9">
        <f t="shared" si="5"/>
        <v>178162.28093078893</v>
      </c>
      <c r="AB19" s="6">
        <v>2004</v>
      </c>
      <c r="AC19" s="9">
        <f t="shared" si="6"/>
        <v>21454</v>
      </c>
      <c r="AD19" s="9">
        <f t="shared" si="7"/>
        <v>316199.61630924226</v>
      </c>
      <c r="AE19" s="9">
        <f t="shared" si="8"/>
        <v>937410.05572243815</v>
      </c>
      <c r="AF19" s="9">
        <f t="shared" si="9"/>
        <v>97053.868507540101</v>
      </c>
      <c r="AG19" s="26">
        <f t="shared" si="10"/>
        <v>40807.311992107054</v>
      </c>
      <c r="AH19" s="9">
        <f t="shared" si="11"/>
        <v>1412924.8525313274</v>
      </c>
      <c r="AI19" s="16"/>
      <c r="AJ19" s="13">
        <f t="shared" si="12"/>
        <v>0.12609466144756534</v>
      </c>
      <c r="AK19" s="15">
        <f t="shared" si="28"/>
        <v>0.13786729936710765</v>
      </c>
      <c r="AM19" s="6">
        <v>2004</v>
      </c>
      <c r="AN19" s="8">
        <f t="shared" si="13"/>
        <v>1</v>
      </c>
      <c r="AO19" s="367">
        <f t="shared" si="14"/>
        <v>0.43040734346606796</v>
      </c>
      <c r="AP19" s="8">
        <f t="shared" si="15"/>
        <v>6.5282044274125386E-2</v>
      </c>
      <c r="AQ19" s="8">
        <f t="shared" si="16"/>
        <v>7.2326085339233098E-2</v>
      </c>
      <c r="AR19" s="367">
        <f t="shared" si="17"/>
        <v>0.43198452692057354</v>
      </c>
      <c r="AT19" s="6">
        <v>2004</v>
      </c>
      <c r="AU19" s="8">
        <f t="shared" si="18"/>
        <v>0.22379082351248505</v>
      </c>
      <c r="AV19" s="8">
        <f t="shared" si="19"/>
        <v>0.66345358285900335</v>
      </c>
      <c r="AW19" s="8">
        <f t="shared" si="20"/>
        <v>6.869004273911887E-2</v>
      </c>
      <c r="AX19" s="8">
        <f t="shared" si="21"/>
        <v>2.8881445406667355E-2</v>
      </c>
      <c r="AY19" s="8">
        <f t="shared" si="22"/>
        <v>1</v>
      </c>
      <c r="BA19" s="6">
        <v>1893</v>
      </c>
      <c r="BB19" s="8">
        <v>0.20399999999999999</v>
      </c>
      <c r="BC19" s="6"/>
      <c r="BE19" s="26">
        <v>1.3159999999999999E-10</v>
      </c>
      <c r="BF19" s="6">
        <v>1.533E-12</v>
      </c>
      <c r="BG19" s="6">
        <f t="shared" si="23"/>
        <v>1.5329999999999999E-14</v>
      </c>
      <c r="BH19" s="6">
        <f t="shared" si="24"/>
        <v>9.7025316455696191E-15</v>
      </c>
      <c r="BJ19" s="155">
        <f t="shared" si="25"/>
        <v>13563.470319634704</v>
      </c>
      <c r="BL19" s="1">
        <v>2004</v>
      </c>
      <c r="BM19" s="68">
        <v>412427.45938339259</v>
      </c>
      <c r="BN19" s="16" t="e">
        <f t="shared" ref="BN19:BN32" si="29">(BM19-BM18)/BM18</f>
        <v>#DIV/0!</v>
      </c>
    </row>
    <row r="20" spans="1:67" x14ac:dyDescent="0.2">
      <c r="A20" s="68"/>
      <c r="B20" s="6">
        <v>2005</v>
      </c>
      <c r="C20" s="26">
        <f>' Consumo intermedio'!I18</f>
        <v>495455.78952992911</v>
      </c>
      <c r="D20" s="26">
        <f>'Empleo 2022'!BK96</f>
        <v>218038.24482289617</v>
      </c>
      <c r="E20" s="26">
        <f>'Consumo Capital Fijo - Relacion'!J17</f>
        <v>29404.166888236457</v>
      </c>
      <c r="F20" s="26">
        <f>'Consumo Capital Fijo - Relacion'!K17</f>
        <v>35901.868248988962</v>
      </c>
      <c r="G20" s="10">
        <f>C20-D20-E20-F20</f>
        <v>212111.50956980756</v>
      </c>
      <c r="I20" s="6">
        <v>2005</v>
      </c>
      <c r="J20" s="9">
        <v>24875.643955593619</v>
      </c>
      <c r="K20" s="26">
        <f>'Fijo Sin Ganado'!M110</f>
        <v>350055.55402340408</v>
      </c>
      <c r="L20" s="26">
        <f>'Fijo Sin Ganado'!N110</f>
        <v>1126364.6563918919</v>
      </c>
      <c r="M20" s="11">
        <f>' Consumo intermedio'!Q18</f>
        <v>113796.05068604146</v>
      </c>
      <c r="N20" s="11">
        <f>' Consumo intermedio'!T18</f>
        <v>50123.734442045105</v>
      </c>
      <c r="O20" s="10">
        <f t="shared" si="0"/>
        <v>1665215.6394989763</v>
      </c>
      <c r="P20" s="12"/>
      <c r="Q20" s="13">
        <f t="shared" si="27"/>
        <v>0.12737780293345483</v>
      </c>
      <c r="S20" s="14">
        <f>IPC!H18</f>
        <v>1.0964239819992485</v>
      </c>
      <c r="T20" s="16"/>
      <c r="U20" s="6">
        <v>2005</v>
      </c>
      <c r="V20" s="9">
        <f t="shared" si="1"/>
        <v>451883.39334433555</v>
      </c>
      <c r="W20" s="26">
        <f t="shared" si="2"/>
        <v>198863.07523602271</v>
      </c>
      <c r="X20" s="9">
        <f t="shared" si="3"/>
        <v>26818.24492257103</v>
      </c>
      <c r="Y20" s="9">
        <f t="shared" si="4"/>
        <v>32744.512012154773</v>
      </c>
      <c r="Z20" s="9">
        <f t="shared" si="5"/>
        <v>193457.56117358708</v>
      </c>
      <c r="AB20" s="6">
        <v>2005</v>
      </c>
      <c r="AC20" s="9">
        <f t="shared" si="6"/>
        <v>22687.978705313169</v>
      </c>
      <c r="AD20" s="9">
        <f t="shared" si="7"/>
        <v>319270.24560800241</v>
      </c>
      <c r="AE20" s="9">
        <f t="shared" si="8"/>
        <v>1027307.5697761086</v>
      </c>
      <c r="AF20" s="9">
        <f t="shared" si="9"/>
        <v>103788.36340166761</v>
      </c>
      <c r="AG20" s="26">
        <f t="shared" si="10"/>
        <v>45715.649479545456</v>
      </c>
      <c r="AH20" s="9">
        <f t="shared" si="11"/>
        <v>1518769.8069706375</v>
      </c>
      <c r="AJ20" s="13">
        <f>Z20/AH20</f>
        <v>0.12737780293345483</v>
      </c>
      <c r="AK20" s="15">
        <f t="shared" si="28"/>
        <v>0.13691992240563816</v>
      </c>
      <c r="AL20" s="235"/>
      <c r="AM20" s="6">
        <v>2005</v>
      </c>
      <c r="AN20" s="8">
        <f t="shared" si="13"/>
        <v>1</v>
      </c>
      <c r="AO20" s="367">
        <f t="shared" si="14"/>
        <v>0.44007608636436185</v>
      </c>
      <c r="AP20" s="8">
        <f t="shared" si="15"/>
        <v>5.9347710753635735E-2</v>
      </c>
      <c r="AQ20" s="8">
        <f t="shared" si="16"/>
        <v>7.2462304422865623E-2</v>
      </c>
      <c r="AR20" s="367">
        <f t="shared" si="17"/>
        <v>0.42811389845913689</v>
      </c>
      <c r="AT20" s="6">
        <v>2005</v>
      </c>
      <c r="AU20" s="8">
        <f t="shared" si="18"/>
        <v>0.21021635019517801</v>
      </c>
      <c r="AV20" s="8">
        <f t="shared" si="19"/>
        <v>0.67640768539189811</v>
      </c>
      <c r="AW20" s="8">
        <f t="shared" si="20"/>
        <v>6.8337125827307249E-2</v>
      </c>
      <c r="AX20" s="8">
        <f t="shared" si="21"/>
        <v>3.0100446604696879E-2</v>
      </c>
      <c r="AY20" s="8">
        <f t="shared" si="22"/>
        <v>1</v>
      </c>
      <c r="BA20" s="6">
        <v>1894</v>
      </c>
      <c r="BB20" s="8">
        <v>0.20699999999999999</v>
      </c>
      <c r="BC20" s="6"/>
      <c r="BE20" s="26">
        <v>1.5180000000000001E-10</v>
      </c>
      <c r="BF20" s="6">
        <v>1.62E-12</v>
      </c>
      <c r="BG20" s="6">
        <f t="shared" si="23"/>
        <v>1.62E-14</v>
      </c>
      <c r="BH20" s="6">
        <f t="shared" si="24"/>
        <v>1.0253164556962024E-14</v>
      </c>
      <c r="BJ20" s="155">
        <f t="shared" si="25"/>
        <v>14805.185185185188</v>
      </c>
      <c r="BL20" s="1">
        <v>2005</v>
      </c>
      <c r="BM20" s="68">
        <v>450303.33233439946</v>
      </c>
      <c r="BN20" s="241">
        <f t="shared" si="29"/>
        <v>9.1836448057153852E-2</v>
      </c>
      <c r="BO20" s="235">
        <f t="shared" ref="BO20:BO33" si="30">V57</f>
        <v>9.5667572716744489E-2</v>
      </c>
    </row>
    <row r="21" spans="1:67" x14ac:dyDescent="0.2">
      <c r="A21" s="68"/>
      <c r="B21" s="6">
        <v>2006</v>
      </c>
      <c r="C21" s="26">
        <f>' Consumo intermedio'!I19</f>
        <v>607716.71306376578</v>
      </c>
      <c r="D21" s="26">
        <f>'Empleo 2022'!BK97</f>
        <v>275607.01586741145</v>
      </c>
      <c r="E21" s="26">
        <f>'Consumo Capital Fijo - Relacion'!J18</f>
        <v>33524.178003344299</v>
      </c>
      <c r="F21" s="26">
        <f>'Consumo Capital Fijo - Relacion'!K18</f>
        <v>42643.338012486602</v>
      </c>
      <c r="G21" s="10">
        <f t="shared" ref="G21:G26" si="31">C21-D21-E21-F21</f>
        <v>255942.18118052345</v>
      </c>
      <c r="I21" s="6">
        <v>2006</v>
      </c>
      <c r="J21" s="9">
        <v>33139.572491392122</v>
      </c>
      <c r="K21" s="26">
        <f>'Fijo Sin Ganado'!M111</f>
        <v>405343.22419153788</v>
      </c>
      <c r="L21" s="26">
        <f>'Fijo Sin Ganado'!N111</f>
        <v>1339494.8540251791</v>
      </c>
      <c r="M21" s="11">
        <f>' Consumo intermedio'!Q19</f>
        <v>138741.0712468414</v>
      </c>
      <c r="N21" s="11">
        <f>' Consumo intermedio'!T19</f>
        <v>63357.934682163555</v>
      </c>
      <c r="O21" s="10">
        <f t="shared" si="0"/>
        <v>1980076.6566371142</v>
      </c>
      <c r="P21" s="12"/>
      <c r="Q21" s="13">
        <f t="shared" si="27"/>
        <v>0.12925872355629189</v>
      </c>
      <c r="S21" s="14">
        <f>IPC!H19</f>
        <v>1.2158951666873792</v>
      </c>
      <c r="T21" s="16"/>
      <c r="U21" s="6">
        <v>2006</v>
      </c>
      <c r="V21" s="9">
        <f t="shared" si="1"/>
        <v>499810.12320284749</v>
      </c>
      <c r="W21" s="26">
        <f t="shared" si="2"/>
        <v>226670.04805873468</v>
      </c>
      <c r="X21" s="9">
        <f t="shared" si="3"/>
        <v>27571.602323807703</v>
      </c>
      <c r="Y21" s="9">
        <f t="shared" si="4"/>
        <v>35071.558125085219</v>
      </c>
      <c r="Z21" s="9">
        <f t="shared" si="5"/>
        <v>210496.91469521992</v>
      </c>
      <c r="AB21" s="6">
        <v>2006</v>
      </c>
      <c r="AC21" s="9">
        <f t="shared" si="6"/>
        <v>27255.287626217443</v>
      </c>
      <c r="AD21" s="9">
        <f t="shared" si="7"/>
        <v>333370.20764369593</v>
      </c>
      <c r="AE21" s="9">
        <f t="shared" si="8"/>
        <v>1101653.2434079316</v>
      </c>
      <c r="AF21" s="9">
        <f t="shared" si="9"/>
        <v>114106.11296764316</v>
      </c>
      <c r="AG21" s="26">
        <f t="shared" si="10"/>
        <v>52108.05702499648</v>
      </c>
      <c r="AH21" s="9">
        <f t="shared" si="11"/>
        <v>1628492.908670485</v>
      </c>
      <c r="AJ21" s="13">
        <f t="shared" ref="AJ21:AJ36" si="32">Z21/AH21</f>
        <v>0.12925872355629189</v>
      </c>
      <c r="AK21" s="15">
        <f>Z21/AH20</f>
        <v>0.13859698403873358</v>
      </c>
      <c r="AL21" s="235"/>
      <c r="AM21" s="6">
        <v>2006</v>
      </c>
      <c r="AN21" s="8">
        <f t="shared" si="13"/>
        <v>1</v>
      </c>
      <c r="AO21" s="367">
        <f t="shared" si="14"/>
        <v>0.45351231905069045</v>
      </c>
      <c r="AP21" s="8">
        <f t="shared" si="15"/>
        <v>5.516415343315844E-2</v>
      </c>
      <c r="AQ21" s="8">
        <f t="shared" si="16"/>
        <v>7.0169763470059723E-2</v>
      </c>
      <c r="AR21" s="367">
        <f t="shared" si="17"/>
        <v>0.42115376404609139</v>
      </c>
      <c r="AT21" s="6">
        <v>2006</v>
      </c>
      <c r="AU21" s="8">
        <f t="shared" si="18"/>
        <v>0.20471087461833784</v>
      </c>
      <c r="AV21" s="8">
        <f t="shared" si="19"/>
        <v>0.67648636204828827</v>
      </c>
      <c r="AW21" s="8">
        <f t="shared" si="20"/>
        <v>7.0068535367955848E-2</v>
      </c>
      <c r="AX21" s="8">
        <f t="shared" si="21"/>
        <v>3.199771810338304E-2</v>
      </c>
      <c r="AY21" s="8">
        <f t="shared" si="22"/>
        <v>1</v>
      </c>
      <c r="BA21" s="6">
        <v>1895</v>
      </c>
      <c r="BB21" s="8">
        <v>0.222</v>
      </c>
      <c r="BC21" s="6"/>
      <c r="BE21" s="26">
        <v>1.608E-10</v>
      </c>
      <c r="BF21" s="6">
        <v>1.685E-12</v>
      </c>
      <c r="BG21" s="6">
        <f t="shared" si="23"/>
        <v>1.6849999999999999E-14</v>
      </c>
      <c r="BH21" s="6">
        <f t="shared" si="24"/>
        <v>1.0664556962025316E-14</v>
      </c>
      <c r="BJ21" s="155">
        <f t="shared" si="25"/>
        <v>15077.9821958457</v>
      </c>
      <c r="BL21" s="1">
        <v>2006</v>
      </c>
      <c r="BM21" s="68">
        <v>484489.08634231647</v>
      </c>
      <c r="BN21" s="241">
        <f>(BM21-BM20)/BM20</f>
        <v>7.5917168613201275E-2</v>
      </c>
      <c r="BO21" s="235">
        <f t="shared" si="30"/>
        <v>0.10605994945689834</v>
      </c>
    </row>
    <row r="22" spans="1:67" x14ac:dyDescent="0.2">
      <c r="A22" s="68"/>
      <c r="B22" s="6">
        <v>2007</v>
      </c>
      <c r="C22" s="26">
        <f>' Consumo intermedio'!I20</f>
        <v>756835.28175103571</v>
      </c>
      <c r="D22" s="26">
        <f>'Empleo 2022'!BK98</f>
        <v>355663.10347021831</v>
      </c>
      <c r="E22" s="26">
        <f>'Consumo Capital Fijo - Relacion'!J19</f>
        <v>37217.304722353321</v>
      </c>
      <c r="F22" s="26">
        <f>'Consumo Capital Fijo - Relacion'!K19</f>
        <v>50565.462232831756</v>
      </c>
      <c r="G22" s="10">
        <f>C22-D22-E22-F22</f>
        <v>313389.41132563236</v>
      </c>
      <c r="I22" s="6">
        <v>2007</v>
      </c>
      <c r="J22" s="9">
        <v>33435.239722797123</v>
      </c>
      <c r="K22" s="26">
        <f>'Fijo Sin Ganado'!M112</f>
        <v>470526.17530746787</v>
      </c>
      <c r="L22" s="26">
        <f>'Fijo Sin Ganado'!N112</f>
        <v>1593454.1879358429</v>
      </c>
      <c r="M22" s="11">
        <f>' Consumo intermedio'!Q20</f>
        <v>172617.21726925723</v>
      </c>
      <c r="N22" s="11">
        <f>' Consumo intermedio'!T20</f>
        <v>81761.632981659393</v>
      </c>
      <c r="O22" s="10">
        <f t="shared" si="0"/>
        <v>2351794.4532170244</v>
      </c>
      <c r="P22" s="12"/>
      <c r="Q22" s="13">
        <f t="shared" si="27"/>
        <v>0.13325544283725405</v>
      </c>
      <c r="S22" s="14">
        <f>IPC!H20</f>
        <v>1.4301885530069212</v>
      </c>
      <c r="T22" s="16"/>
      <c r="U22" s="6">
        <v>2007</v>
      </c>
      <c r="V22" s="9">
        <f t="shared" si="1"/>
        <v>529185.66587588482</v>
      </c>
      <c r="W22" s="26">
        <f t="shared" si="2"/>
        <v>248682.66685707218</v>
      </c>
      <c r="X22" s="9">
        <f t="shared" si="3"/>
        <v>26022.655994627596</v>
      </c>
      <c r="Y22" s="9">
        <f t="shared" si="4"/>
        <v>35355.80125188364</v>
      </c>
      <c r="Z22" s="9">
        <f t="shared" si="5"/>
        <v>219124.54177230137</v>
      </c>
      <c r="AB22" s="6">
        <v>2007</v>
      </c>
      <c r="AC22" s="9">
        <f t="shared" si="6"/>
        <v>23378.20398051761</v>
      </c>
      <c r="AD22" s="9">
        <f t="shared" si="7"/>
        <v>328995.90359481139</v>
      </c>
      <c r="AE22" s="9">
        <f t="shared" si="8"/>
        <v>1114156.7205146912</v>
      </c>
      <c r="AF22" s="9">
        <f t="shared" si="9"/>
        <v>120695.42642215644</v>
      </c>
      <c r="AG22" s="26">
        <f t="shared" si="10"/>
        <v>57168.429162545341</v>
      </c>
      <c r="AH22" s="9">
        <f t="shared" si="11"/>
        <v>1644394.683674722</v>
      </c>
      <c r="AJ22" s="13">
        <f t="shared" si="32"/>
        <v>0.13325544283725405</v>
      </c>
      <c r="AK22" s="15">
        <f t="shared" ref="AK22:AK36" si="33">Z22/AH21</f>
        <v>0.13455664473921256</v>
      </c>
      <c r="AL22" s="235"/>
      <c r="AM22" s="6">
        <v>2007</v>
      </c>
      <c r="AN22" s="8">
        <f t="shared" si="13"/>
        <v>1</v>
      </c>
      <c r="AO22" s="367">
        <f t="shared" si="14"/>
        <v>0.46993462388189144</v>
      </c>
      <c r="AP22" s="8">
        <f t="shared" si="15"/>
        <v>4.9174907169029308E-2</v>
      </c>
      <c r="AQ22" s="8">
        <f t="shared" si="16"/>
        <v>6.6811713793048941E-2</v>
      </c>
      <c r="AR22" s="367">
        <f t="shared" si="17"/>
        <v>0.41407875515603038</v>
      </c>
      <c r="AT22" s="6">
        <v>2007</v>
      </c>
      <c r="AU22" s="8">
        <f t="shared" si="18"/>
        <v>0.20007113064827334</v>
      </c>
      <c r="AV22" s="8">
        <f t="shared" si="19"/>
        <v>0.67754823800870589</v>
      </c>
      <c r="AW22" s="8">
        <f t="shared" si="20"/>
        <v>7.3398088439716236E-2</v>
      </c>
      <c r="AX22" s="8">
        <f t="shared" si="21"/>
        <v>3.476563730721343E-2</v>
      </c>
      <c r="AY22" s="8">
        <f t="shared" si="22"/>
        <v>1</v>
      </c>
      <c r="BA22" s="6">
        <v>1896</v>
      </c>
      <c r="BB22" s="8">
        <v>0.193</v>
      </c>
      <c r="BC22" s="6"/>
      <c r="BE22" s="26">
        <v>1.7119999999999999E-10</v>
      </c>
      <c r="BF22" s="6">
        <v>1.658E-12</v>
      </c>
      <c r="BG22" s="6">
        <f>BF22/100</f>
        <v>1.658E-14</v>
      </c>
      <c r="BH22" s="6">
        <f t="shared" si="24"/>
        <v>1.0493670886075949E-14</v>
      </c>
      <c r="BJ22" s="155">
        <f t="shared" si="25"/>
        <v>16314.5958986731</v>
      </c>
      <c r="BL22" s="1">
        <v>2007</v>
      </c>
      <c r="BM22" s="68">
        <v>523313.96210307459</v>
      </c>
      <c r="BN22" s="241">
        <f t="shared" si="29"/>
        <v>8.0135707604621562E-2</v>
      </c>
      <c r="BO22" s="235">
        <f t="shared" si="30"/>
        <v>5.8773404757780971E-2</v>
      </c>
    </row>
    <row r="23" spans="1:67" x14ac:dyDescent="0.2">
      <c r="A23" s="68"/>
      <c r="B23" s="6">
        <v>2008</v>
      </c>
      <c r="C23" s="26">
        <f>' Consumo intermedio'!I21</f>
        <v>963939.23656174331</v>
      </c>
      <c r="D23" s="26">
        <f>'Empleo 2022'!BK99</f>
        <v>461824.61280530546</v>
      </c>
      <c r="E23" s="26">
        <f>'Consumo Capital Fijo - Relacion'!J20</f>
        <v>42989.839242111448</v>
      </c>
      <c r="F23" s="26">
        <f>'Consumo Capital Fijo - Relacion'!K20</f>
        <v>63007.821896366193</v>
      </c>
      <c r="G23" s="10">
        <f t="shared" si="31"/>
        <v>396116.96261796023</v>
      </c>
      <c r="I23" s="6">
        <v>2008</v>
      </c>
      <c r="J23" s="9">
        <v>40871.958935175673</v>
      </c>
      <c r="K23" s="26">
        <f>'Fijo Sin Ganado'!M113</f>
        <v>559141.6335779113</v>
      </c>
      <c r="L23" s="26">
        <f>'Fijo Sin Ganado'!N113</f>
        <v>1990798.1913705622</v>
      </c>
      <c r="M23" s="11">
        <f>' Consumo intermedio'!Q21</f>
        <v>216627.59953704991</v>
      </c>
      <c r="N23" s="11">
        <f>' Consumo intermedio'!T21</f>
        <v>106166.57765639207</v>
      </c>
      <c r="O23" s="10">
        <f t="shared" si="0"/>
        <v>2913605.9610770908</v>
      </c>
      <c r="P23" s="12"/>
      <c r="Q23" s="13">
        <f t="shared" si="27"/>
        <v>0.13595419830604863</v>
      </c>
      <c r="S23" s="14">
        <f>IPC!H21</f>
        <v>1.8171998268522611</v>
      </c>
      <c r="T23" s="16"/>
      <c r="U23" s="6">
        <v>2008</v>
      </c>
      <c r="V23" s="9">
        <f t="shared" si="1"/>
        <v>530453.07528532576</v>
      </c>
      <c r="W23" s="26">
        <f t="shared" si="2"/>
        <v>254140.79727559423</v>
      </c>
      <c r="X23" s="9">
        <f t="shared" si="3"/>
        <v>23657.188717972807</v>
      </c>
      <c r="Y23" s="9">
        <f t="shared" si="4"/>
        <v>34673.028780498971</v>
      </c>
      <c r="Z23" s="9">
        <f t="shared" si="5"/>
        <v>217982.06051125971</v>
      </c>
      <c r="AB23" s="6">
        <v>2008</v>
      </c>
      <c r="AC23" s="9">
        <f t="shared" si="6"/>
        <v>22491.725087809275</v>
      </c>
      <c r="AD23" s="9">
        <f t="shared" si="7"/>
        <v>307694.08257453551</v>
      </c>
      <c r="AE23" s="9">
        <f t="shared" si="8"/>
        <v>1095530.6961584995</v>
      </c>
      <c r="AF23" s="9">
        <f t="shared" si="9"/>
        <v>119209.56426255581</v>
      </c>
      <c r="AG23" s="26">
        <f t="shared" si="10"/>
        <v>58423.171787492931</v>
      </c>
      <c r="AH23" s="9">
        <f t="shared" si="11"/>
        <v>1603349.2398708928</v>
      </c>
      <c r="AJ23" s="13">
        <f t="shared" si="32"/>
        <v>0.13595419830604863</v>
      </c>
      <c r="AK23" s="15">
        <f t="shared" si="33"/>
        <v>0.13256066969526811</v>
      </c>
      <c r="AL23" s="235"/>
      <c r="AM23" s="6">
        <v>2008</v>
      </c>
      <c r="AN23" s="8">
        <f t="shared" si="13"/>
        <v>1</v>
      </c>
      <c r="AO23" s="367">
        <f t="shared" si="14"/>
        <v>0.4791013741204051</v>
      </c>
      <c r="AP23" s="8">
        <f t="shared" si="15"/>
        <v>4.4598080056841648E-2</v>
      </c>
      <c r="AQ23" s="8">
        <f t="shared" si="16"/>
        <v>6.5364931218183014E-2</v>
      </c>
      <c r="AR23" s="367">
        <f t="shared" si="17"/>
        <v>0.41093561460457029</v>
      </c>
      <c r="AT23" s="6">
        <v>2008</v>
      </c>
      <c r="AU23" s="8">
        <f t="shared" si="18"/>
        <v>0.19190708731636791</v>
      </c>
      <c r="AV23" s="8">
        <f t="shared" si="19"/>
        <v>0.68327639974851351</v>
      </c>
      <c r="AW23" s="8">
        <f t="shared" si="20"/>
        <v>7.4350341958034652E-2</v>
      </c>
      <c r="AX23" s="8">
        <f t="shared" si="21"/>
        <v>3.643820718198449E-2</v>
      </c>
      <c r="AY23" s="8">
        <f t="shared" si="22"/>
        <v>1</v>
      </c>
      <c r="BA23" s="6">
        <v>1897</v>
      </c>
      <c r="BB23" s="8">
        <v>0.13800000000000001</v>
      </c>
      <c r="BC23" s="6"/>
      <c r="BE23" s="26">
        <v>1.4480000000000001E-10</v>
      </c>
      <c r="BF23" s="6">
        <v>1.716E-12</v>
      </c>
      <c r="BG23" s="6">
        <f t="shared" si="23"/>
        <v>1.716E-14</v>
      </c>
      <c r="BH23" s="6">
        <f t="shared" si="24"/>
        <v>1.0860759493670885E-14</v>
      </c>
      <c r="BJ23" s="155">
        <f t="shared" si="25"/>
        <v>13332.400932400935</v>
      </c>
      <c r="BL23" s="1">
        <v>2008</v>
      </c>
      <c r="BM23" s="68">
        <v>542819.28082321479</v>
      </c>
      <c r="BN23" s="241">
        <f t="shared" si="29"/>
        <v>3.727268930825571E-2</v>
      </c>
      <c r="BO23" s="235">
        <f t="shared" si="30"/>
        <v>2.3950184050113626E-3</v>
      </c>
    </row>
    <row r="24" spans="1:67" x14ac:dyDescent="0.2">
      <c r="A24" s="68"/>
      <c r="B24" s="6">
        <v>2009</v>
      </c>
      <c r="C24" s="26">
        <f>' Consumo intermedio'!I22</f>
        <v>1046561.2714321063</v>
      </c>
      <c r="D24" s="26">
        <f>'Empleo 2022'!BK100</f>
        <v>575258.95890040987</v>
      </c>
      <c r="E24" s="26">
        <f>'Consumo Capital Fijo - Relacion'!J21</f>
        <v>52269.06374227599</v>
      </c>
      <c r="F24" s="26">
        <f>'Consumo Capital Fijo - Relacion'!K21</f>
        <v>74646.303265147973</v>
      </c>
      <c r="G24" s="10">
        <f t="shared" si="31"/>
        <v>344386.94552427245</v>
      </c>
      <c r="I24" s="6">
        <v>2009</v>
      </c>
      <c r="J24" s="9">
        <v>48446.555324353212</v>
      </c>
      <c r="K24" s="26">
        <f>'Fijo Sin Ganado'!M114</f>
        <v>653294.66160555242</v>
      </c>
      <c r="L24" s="26">
        <f>'Fijo Sin Ganado'!N114</f>
        <v>2326410.8880855259</v>
      </c>
      <c r="M24" s="11">
        <f>' Consumo intermedio'!Q22</f>
        <v>229173.46519374661</v>
      </c>
      <c r="N24" s="11">
        <f>' Consumo intermedio'!T22</f>
        <v>132243.43882768045</v>
      </c>
      <c r="O24" s="10">
        <f t="shared" si="0"/>
        <v>3389569.0090368586</v>
      </c>
      <c r="P24" s="12"/>
      <c r="Q24" s="13">
        <f t="shared" si="27"/>
        <v>0.10160198674406973</v>
      </c>
      <c r="S24" s="14">
        <f>IPC!H22</f>
        <v>2.0822573595387337</v>
      </c>
      <c r="T24" s="16"/>
      <c r="U24" s="6">
        <v>2009</v>
      </c>
      <c r="V24" s="9">
        <f t="shared" si="1"/>
        <v>502608.99145720532</v>
      </c>
      <c r="W24" s="26">
        <f t="shared" si="2"/>
        <v>276266.98316861392</v>
      </c>
      <c r="X24" s="9">
        <f t="shared" si="3"/>
        <v>25102.115020909208</v>
      </c>
      <c r="Y24" s="9">
        <f t="shared" si="4"/>
        <v>35848.740273720912</v>
      </c>
      <c r="Z24" s="9">
        <f t="shared" si="5"/>
        <v>165391.15299396124</v>
      </c>
      <c r="AB24" s="6">
        <v>2009</v>
      </c>
      <c r="AC24" s="9">
        <f t="shared" si="6"/>
        <v>23266.362874128681</v>
      </c>
      <c r="AD24" s="9">
        <f t="shared" si="7"/>
        <v>313743.47585462331</v>
      </c>
      <c r="AE24" s="9">
        <f t="shared" si="8"/>
        <v>1117254.2517034868</v>
      </c>
      <c r="AF24" s="9">
        <f t="shared" si="9"/>
        <v>110060.105752016</v>
      </c>
      <c r="AG24" s="26">
        <f t="shared" si="10"/>
        <v>63509.651303129656</v>
      </c>
      <c r="AH24" s="9">
        <f t="shared" si="11"/>
        <v>1627833.8474873842</v>
      </c>
      <c r="AJ24" s="13">
        <f t="shared" si="32"/>
        <v>0.10160198674406973</v>
      </c>
      <c r="AK24" s="15">
        <f t="shared" si="33"/>
        <v>0.10315354189913054</v>
      </c>
      <c r="AL24" s="235"/>
      <c r="AM24" s="6">
        <v>2009</v>
      </c>
      <c r="AN24" s="8">
        <f t="shared" si="13"/>
        <v>1</v>
      </c>
      <c r="AO24" s="367">
        <f t="shared" si="14"/>
        <v>0.54966581948253257</v>
      </c>
      <c r="AP24" s="8">
        <f t="shared" si="15"/>
        <v>4.994362505957383E-2</v>
      </c>
      <c r="AQ24" s="8">
        <f t="shared" si="16"/>
        <v>7.1325306317710918E-2</v>
      </c>
      <c r="AR24" s="367">
        <f t="shared" si="17"/>
        <v>0.3290652491401827</v>
      </c>
      <c r="AT24" s="6">
        <v>2009</v>
      </c>
      <c r="AU24" s="8">
        <f t="shared" si="18"/>
        <v>0.1927367933397483</v>
      </c>
      <c r="AV24" s="8">
        <f t="shared" si="19"/>
        <v>0.68634415817560601</v>
      </c>
      <c r="AW24" s="8">
        <f t="shared" si="20"/>
        <v>6.7611387932433903E-2</v>
      </c>
      <c r="AX24" s="8">
        <f t="shared" si="21"/>
        <v>3.9014824148766114E-2</v>
      </c>
      <c r="AY24" s="8">
        <f t="shared" si="22"/>
        <v>1</v>
      </c>
      <c r="BA24" s="6">
        <v>1898</v>
      </c>
      <c r="BB24" s="8">
        <v>0.13400000000000001</v>
      </c>
      <c r="BC24" s="6"/>
      <c r="BE24" s="26">
        <v>1.4449999999999999E-10</v>
      </c>
      <c r="BF24" s="6">
        <v>1.493E-12</v>
      </c>
      <c r="BG24" s="6">
        <f t="shared" si="23"/>
        <v>1.4929999999999999E-14</v>
      </c>
      <c r="BH24" s="6">
        <f t="shared" si="24"/>
        <v>9.4493670886075947E-15</v>
      </c>
      <c r="BJ24" s="155">
        <f t="shared" si="25"/>
        <v>15292.029470864032</v>
      </c>
      <c r="BL24" s="1">
        <v>2009</v>
      </c>
      <c r="BM24" s="68">
        <v>511683.81018198718</v>
      </c>
      <c r="BN24" s="241">
        <f t="shared" si="29"/>
        <v>-5.7358814878515345E-2</v>
      </c>
      <c r="BO24" s="235">
        <f t="shared" si="30"/>
        <v>-5.2491134702430296E-2</v>
      </c>
    </row>
    <row r="25" spans="1:67" x14ac:dyDescent="0.2">
      <c r="A25" s="68"/>
      <c r="B25" s="6">
        <v>2010</v>
      </c>
      <c r="C25" s="26">
        <f>' Consumo intermedio'!I23</f>
        <v>1393953.2748735524</v>
      </c>
      <c r="D25" s="26">
        <f>'Empleo 2022'!BK101</f>
        <v>738010.66071492992</v>
      </c>
      <c r="E25" s="26">
        <f>'Consumo Capital Fijo - Relacion'!J22</f>
        <v>60135.011665872815</v>
      </c>
      <c r="F25" s="26">
        <f>'Consumo Capital Fijo - Relacion'!K22</f>
        <v>90071.93051786127</v>
      </c>
      <c r="G25" s="10">
        <f>C25-D25-E25-F25</f>
        <v>505735.67197488842</v>
      </c>
      <c r="I25" s="6">
        <v>2010</v>
      </c>
      <c r="J25" s="9">
        <v>49557.003246890796</v>
      </c>
      <c r="K25" s="26">
        <f>'Fijo Sin Ganado'!M115</f>
        <v>770595.67284456862</v>
      </c>
      <c r="L25" s="26">
        <f>'Fijo Sin Ganado'!N115</f>
        <v>2813173.3034443464</v>
      </c>
      <c r="M25" s="11">
        <f>' Consumo intermedio'!Q23</f>
        <v>306611.41362528049</v>
      </c>
      <c r="N25" s="11">
        <f>' Consumo intermedio'!T23</f>
        <v>169657.62315285747</v>
      </c>
      <c r="O25" s="10">
        <f t="shared" si="0"/>
        <v>4109595.016313944</v>
      </c>
      <c r="P25" s="12"/>
      <c r="Q25" s="13">
        <f t="shared" si="27"/>
        <v>0.12306216791855623</v>
      </c>
      <c r="S25" s="14">
        <f>IPC!H23</f>
        <v>2.5630419478498032</v>
      </c>
      <c r="T25" s="16"/>
      <c r="U25" s="6">
        <v>2010</v>
      </c>
      <c r="V25" s="9">
        <f t="shared" si="1"/>
        <v>543866.74242416234</v>
      </c>
      <c r="W25" s="26">
        <f t="shared" si="2"/>
        <v>287943.26262746681</v>
      </c>
      <c r="X25" s="9">
        <f t="shared" si="3"/>
        <v>23462.359528029381</v>
      </c>
      <c r="Y25" s="9">
        <f t="shared" si="4"/>
        <v>35142.589294500132</v>
      </c>
      <c r="Z25" s="9">
        <f t="shared" si="5"/>
        <v>197318.53097416612</v>
      </c>
      <c r="AB25" s="6">
        <v>2010</v>
      </c>
      <c r="AC25" s="9">
        <f t="shared" si="6"/>
        <v>19335.229096997551</v>
      </c>
      <c r="AD25" s="9">
        <f t="shared" si="7"/>
        <v>300656.67613869515</v>
      </c>
      <c r="AE25" s="9">
        <f t="shared" si="8"/>
        <v>1097591.5965028915</v>
      </c>
      <c r="AF25" s="9">
        <f t="shared" si="9"/>
        <v>119627.93425308708</v>
      </c>
      <c r="AG25" s="26">
        <f t="shared" si="10"/>
        <v>66193.853477578581</v>
      </c>
      <c r="AH25" s="9">
        <f t="shared" si="11"/>
        <v>1603405.28946925</v>
      </c>
      <c r="AJ25" s="13">
        <f>Z25/AH25</f>
        <v>0.12306216791855625</v>
      </c>
      <c r="AK25" s="15">
        <f>Z25/AH24</f>
        <v>0.12121540001071598</v>
      </c>
      <c r="AL25" s="235"/>
      <c r="AM25" s="6">
        <v>2010</v>
      </c>
      <c r="AN25" s="8">
        <f t="shared" si="13"/>
        <v>1</v>
      </c>
      <c r="AO25" s="367">
        <f t="shared" si="14"/>
        <v>0.52943715834512173</v>
      </c>
      <c r="AP25" s="8">
        <f t="shared" si="15"/>
        <v>4.3139904866128134E-2</v>
      </c>
      <c r="AQ25" s="8">
        <f t="shared" si="16"/>
        <v>6.4616176267480577E-2</v>
      </c>
      <c r="AR25" s="367">
        <f t="shared" si="17"/>
        <v>0.36280676052126959</v>
      </c>
      <c r="AT25" s="6">
        <v>2010</v>
      </c>
      <c r="AU25" s="8">
        <f t="shared" si="18"/>
        <v>0.18751134108969841</v>
      </c>
      <c r="AV25" s="8">
        <f t="shared" si="19"/>
        <v>0.684537841874159</v>
      </c>
      <c r="AW25" s="8">
        <f t="shared" si="20"/>
        <v>7.4608668836739112E-2</v>
      </c>
      <c r="AX25" s="8">
        <f t="shared" si="21"/>
        <v>4.1283294942534264E-2</v>
      </c>
      <c r="AY25" s="8">
        <f t="shared" si="22"/>
        <v>1</v>
      </c>
      <c r="BA25" s="6">
        <v>1899</v>
      </c>
      <c r="BB25" s="8">
        <v>0.128</v>
      </c>
      <c r="BC25" s="6"/>
      <c r="BE25" s="26">
        <v>1.581E-10</v>
      </c>
      <c r="BF25" s="6">
        <v>1.3709999999999999E-12</v>
      </c>
      <c r="BG25" s="6">
        <f t="shared" si="23"/>
        <v>1.3709999999999999E-14</v>
      </c>
      <c r="BH25" s="6">
        <f t="shared" si="24"/>
        <v>8.6772151898734165E-15</v>
      </c>
      <c r="BJ25" s="155">
        <f t="shared" si="25"/>
        <v>18220.131291028451</v>
      </c>
      <c r="BL25" s="1">
        <v>2010</v>
      </c>
      <c r="BM25" s="68">
        <v>562997.53665260295</v>
      </c>
      <c r="BN25" s="241">
        <f t="shared" si="29"/>
        <v>0.10028405325618053</v>
      </c>
      <c r="BO25" s="235">
        <f t="shared" si="30"/>
        <v>8.2087172470470829E-2</v>
      </c>
    </row>
    <row r="26" spans="1:67" x14ac:dyDescent="0.2">
      <c r="A26" s="68"/>
      <c r="B26" s="6">
        <v>2011</v>
      </c>
      <c r="C26" s="26">
        <f>' Consumo intermedio'!I24</f>
        <v>1830888.65964224</v>
      </c>
      <c r="D26" s="26">
        <f>'Empleo 2022'!BK102</f>
        <v>992471.64894299745</v>
      </c>
      <c r="E26" s="26">
        <f>'Consumo Capital Fijo - Relacion'!J23</f>
        <v>69554.215806284294</v>
      </c>
      <c r="F26" s="26">
        <f>'Consumo Capital Fijo - Relacion'!K23</f>
        <v>115562.7090158957</v>
      </c>
      <c r="G26" s="10">
        <f t="shared" si="31"/>
        <v>653300.08587706252</v>
      </c>
      <c r="I26" s="6">
        <v>2011</v>
      </c>
      <c r="J26" s="9">
        <v>54123.910803593666</v>
      </c>
      <c r="K26" s="26">
        <f>'Fijo Sin Ganado'!M116</f>
        <v>921360.20137426502</v>
      </c>
      <c r="L26" s="26">
        <f>'Fijo Sin Ganado'!N116</f>
        <v>3616627.6534370207</v>
      </c>
      <c r="M26" s="11">
        <f>' Consumo intermedio'!Q24</f>
        <v>402020.71193684422</v>
      </c>
      <c r="N26" s="11">
        <f>' Consumo intermedio'!T24</f>
        <v>228154.40205586149</v>
      </c>
      <c r="O26" s="10">
        <f t="shared" si="0"/>
        <v>5222286.8796075853</v>
      </c>
      <c r="P26" s="12"/>
      <c r="Q26" s="13">
        <f t="shared" si="27"/>
        <v>0.12509846757521545</v>
      </c>
      <c r="S26" s="14">
        <f>IPC!H24</f>
        <v>3.1636716810305039</v>
      </c>
      <c r="T26" s="16"/>
      <c r="U26" s="6">
        <v>2011</v>
      </c>
      <c r="V26" s="9">
        <f t="shared" si="1"/>
        <v>578722.71342829859</v>
      </c>
      <c r="W26" s="26">
        <f t="shared" si="2"/>
        <v>313708.80072477029</v>
      </c>
      <c r="X26" s="9">
        <f t="shared" si="3"/>
        <v>21985.282551073182</v>
      </c>
      <c r="Y26" s="9">
        <f t="shared" si="4"/>
        <v>36528.034722697084</v>
      </c>
      <c r="Z26" s="9">
        <f t="shared" si="5"/>
        <v>206500.59542975802</v>
      </c>
      <c r="AB26" s="6">
        <v>2011</v>
      </c>
      <c r="AC26" s="9">
        <f t="shared" si="6"/>
        <v>17107.94174001136</v>
      </c>
      <c r="AD26" s="9">
        <f t="shared" si="7"/>
        <v>291231.29523799068</v>
      </c>
      <c r="AE26" s="9">
        <f t="shared" si="8"/>
        <v>1143174.1400735285</v>
      </c>
      <c r="AF26" s="9">
        <f t="shared" si="9"/>
        <v>127074.09379657685</v>
      </c>
      <c r="AG26" s="26">
        <f t="shared" si="10"/>
        <v>72116.965683855247</v>
      </c>
      <c r="AH26" s="9">
        <f t="shared" si="11"/>
        <v>1650704.4365319628</v>
      </c>
      <c r="AJ26" s="13">
        <f t="shared" si="32"/>
        <v>0.12509846757521542</v>
      </c>
      <c r="AK26" s="15">
        <f>Z26/AH25</f>
        <v>0.12878877024168522</v>
      </c>
      <c r="AL26" s="235"/>
      <c r="AM26" s="6">
        <v>2011</v>
      </c>
      <c r="AN26" s="8">
        <f t="shared" si="13"/>
        <v>1</v>
      </c>
      <c r="AO26" s="367">
        <f t="shared" si="14"/>
        <v>0.54207100126827412</v>
      </c>
      <c r="AP26" s="8">
        <f t="shared" si="15"/>
        <v>3.7989320344512564E-2</v>
      </c>
      <c r="AQ26" s="8">
        <f t="shared" si="16"/>
        <v>6.3118370637828367E-2</v>
      </c>
      <c r="AR26" s="367">
        <f t="shared" si="17"/>
        <v>0.35682130774938486</v>
      </c>
      <c r="AT26" s="6">
        <v>2011</v>
      </c>
      <c r="AU26" s="8">
        <f t="shared" si="18"/>
        <v>0.17642849246219466</v>
      </c>
      <c r="AV26" s="8">
        <f t="shared" si="19"/>
        <v>0.69253714642899555</v>
      </c>
      <c r="AW26" s="8">
        <f t="shared" si="20"/>
        <v>7.698173639343478E-2</v>
      </c>
      <c r="AX26" s="8">
        <f t="shared" si="21"/>
        <v>4.3688599901850957E-2</v>
      </c>
      <c r="AY26" s="8">
        <f t="shared" si="22"/>
        <v>1</v>
      </c>
      <c r="BA26" s="6">
        <v>1900</v>
      </c>
      <c r="BB26" s="8">
        <v>0.13300000000000001</v>
      </c>
      <c r="BC26" s="6"/>
      <c r="BE26" s="26">
        <v>1.505E-10</v>
      </c>
      <c r="BF26" s="6">
        <v>1.455E-12</v>
      </c>
      <c r="BG26" s="6">
        <f t="shared" si="23"/>
        <v>1.4549999999999999E-14</v>
      </c>
      <c r="BH26" s="6">
        <f t="shared" si="24"/>
        <v>9.208860759493669E-15</v>
      </c>
      <c r="BJ26" s="155">
        <f t="shared" si="25"/>
        <v>16342.955326460484</v>
      </c>
      <c r="BL26" s="1">
        <v>2011</v>
      </c>
      <c r="BM26" s="68">
        <v>593520.27043628809</v>
      </c>
      <c r="BN26" s="241">
        <f t="shared" si="29"/>
        <v>5.4214684428573544E-2</v>
      </c>
      <c r="BO26" s="235">
        <f t="shared" si="30"/>
        <v>6.4089175316684538E-2</v>
      </c>
    </row>
    <row r="27" spans="1:67" x14ac:dyDescent="0.2">
      <c r="A27" s="68"/>
      <c r="B27" s="6">
        <v>2012</v>
      </c>
      <c r="C27" s="26">
        <f>' Consumo intermedio'!I25</f>
        <v>2212389.8336669565</v>
      </c>
      <c r="D27" s="26">
        <f>'Empleo 2022'!BK103</f>
        <v>1276511.1808137165</v>
      </c>
      <c r="E27" s="26">
        <f>'Consumo Capital Fijo - Relacion'!J24</f>
        <v>86317.658609041129</v>
      </c>
      <c r="F27" s="26">
        <f>'Consumo Capital Fijo - Relacion'!K24</f>
        <v>142961.54406738616</v>
      </c>
      <c r="G27" s="10">
        <f t="shared" ref="G27:G31" si="34">C27-D27-E27-F27</f>
        <v>706599.45017681271</v>
      </c>
      <c r="I27" s="6">
        <v>2012</v>
      </c>
      <c r="J27" s="9">
        <v>67578.503125890187</v>
      </c>
      <c r="K27" s="26">
        <f>'Fijo Sin Ganado'!M117</f>
        <v>1144434.2121030181</v>
      </c>
      <c r="L27" s="26">
        <f>'Fijo Sin Ganado'!N117</f>
        <v>4453025.4474640153</v>
      </c>
      <c r="M27" s="11">
        <f>' Consumo intermedio'!Q25</f>
        <v>479335.33810043271</v>
      </c>
      <c r="N27" s="11">
        <f>' Consumo intermedio'!T25</f>
        <v>293450.84616407281</v>
      </c>
      <c r="O27" s="10">
        <f t="shared" si="0"/>
        <v>6437824.3469574284</v>
      </c>
      <c r="P27" s="12"/>
      <c r="Q27" s="13">
        <f>G27/O27</f>
        <v>0.1097574913659702</v>
      </c>
      <c r="S27" s="14">
        <f>IPC!H25</f>
        <v>3.9120057032833038</v>
      </c>
      <c r="T27" s="16"/>
      <c r="U27" s="6">
        <v>2012</v>
      </c>
      <c r="V27" s="9">
        <f t="shared" si="1"/>
        <v>565538.49903902796</v>
      </c>
      <c r="W27" s="26">
        <f t="shared" si="2"/>
        <v>326306.06334299425</v>
      </c>
      <c r="X27" s="9">
        <f t="shared" si="3"/>
        <v>22064.808989566569</v>
      </c>
      <c r="Y27" s="9">
        <f t="shared" si="4"/>
        <v>36544.308702668837</v>
      </c>
      <c r="Z27" s="9">
        <f t="shared" si="5"/>
        <v>180623.31800379828</v>
      </c>
      <c r="AB27" s="6">
        <v>2012</v>
      </c>
      <c r="AC27" s="9">
        <f t="shared" si="6"/>
        <v>17274.643303605688</v>
      </c>
      <c r="AD27" s="9">
        <f t="shared" si="7"/>
        <v>292544.10624772526</v>
      </c>
      <c r="AE27" s="9">
        <f t="shared" si="8"/>
        <v>1138297.2789959481</v>
      </c>
      <c r="AF27" s="9">
        <f t="shared" si="9"/>
        <v>122529.30451970757</v>
      </c>
      <c r="AG27" s="26">
        <f t="shared" si="10"/>
        <v>75012.888124826277</v>
      </c>
      <c r="AH27" s="9">
        <f t="shared" si="11"/>
        <v>1645658.2211918128</v>
      </c>
      <c r="AJ27" s="13">
        <f t="shared" si="32"/>
        <v>0.10975749136597021</v>
      </c>
      <c r="AK27" s="15">
        <f t="shared" si="33"/>
        <v>0.10942196192510255</v>
      </c>
      <c r="AL27" s="235"/>
      <c r="AM27" s="6">
        <v>2012</v>
      </c>
      <c r="AN27" s="8">
        <f t="shared" si="13"/>
        <v>1</v>
      </c>
      <c r="AO27" s="367">
        <f t="shared" si="14"/>
        <v>0.57698293555161806</v>
      </c>
      <c r="AP27" s="8">
        <f t="shared" si="15"/>
        <v>3.9015573700215717E-2</v>
      </c>
      <c r="AQ27" s="8">
        <f t="shared" si="16"/>
        <v>6.4618604683439787E-2</v>
      </c>
      <c r="AR27" s="367">
        <f t="shared" si="17"/>
        <v>0.31938288606472648</v>
      </c>
      <c r="AT27" s="6">
        <v>2012</v>
      </c>
      <c r="AU27" s="8">
        <f t="shared" si="18"/>
        <v>0.17776723166482286</v>
      </c>
      <c r="AV27" s="8">
        <f t="shared" si="19"/>
        <v>0.69169725787385827</v>
      </c>
      <c r="AW27" s="8">
        <f t="shared" si="20"/>
        <v>7.445610694969812E-2</v>
      </c>
      <c r="AX27" s="8">
        <f t="shared" si="21"/>
        <v>4.5582300844035951E-2</v>
      </c>
      <c r="AY27" s="8">
        <f t="shared" si="22"/>
        <v>1</v>
      </c>
      <c r="BA27" s="6">
        <v>1901</v>
      </c>
      <c r="BB27" s="8">
        <v>0.13100000000000001</v>
      </c>
      <c r="BC27" s="6"/>
      <c r="BE27" s="26">
        <v>1.6049999999999999E-10</v>
      </c>
      <c r="BF27" s="6">
        <v>1.387E-12</v>
      </c>
      <c r="BG27" s="6">
        <f t="shared" si="23"/>
        <v>1.387E-14</v>
      </c>
      <c r="BH27" s="6">
        <f t="shared" si="24"/>
        <v>8.7784810126582282E-15</v>
      </c>
      <c r="BJ27" s="155">
        <f t="shared" si="25"/>
        <v>18283.345349675557</v>
      </c>
      <c r="BL27" s="1">
        <v>2012</v>
      </c>
      <c r="BM27" s="68">
        <v>585086.28899990558</v>
      </c>
      <c r="BN27" s="241">
        <f t="shared" si="29"/>
        <v>-1.4210098384984925E-2</v>
      </c>
      <c r="BO27" s="235">
        <f t="shared" si="30"/>
        <v>-2.2781574117194395E-2</v>
      </c>
    </row>
    <row r="28" spans="1:67" x14ac:dyDescent="0.2">
      <c r="B28" s="6">
        <v>2013</v>
      </c>
      <c r="C28" s="26">
        <f>' Consumo intermedio'!I26</f>
        <v>2811838.9377571754</v>
      </c>
      <c r="D28" s="26">
        <f>'Empleo 2022'!BK104</f>
        <v>1662174.6310184698</v>
      </c>
      <c r="E28" s="26">
        <f>'Consumo Capital Fijo - Relacion'!J25</f>
        <v>115480.47209327012</v>
      </c>
      <c r="F28" s="26">
        <f>'Consumo Capital Fijo - Relacion'!K25</f>
        <v>189263.89887582848</v>
      </c>
      <c r="G28" s="10">
        <f t="shared" si="34"/>
        <v>844919.93576960696</v>
      </c>
      <c r="I28" s="6">
        <v>2013</v>
      </c>
      <c r="J28" s="9">
        <v>87162.297653182235</v>
      </c>
      <c r="K28" s="26">
        <f>'Fijo Sin Ganado'!M118</f>
        <v>1548902.2359283145</v>
      </c>
      <c r="L28" s="26">
        <f>'Fijo Sin Ganado'!N118</f>
        <v>5870069.7085530628</v>
      </c>
      <c r="M28" s="11">
        <f>' Consumo intermedio'!Q26</f>
        <v>600501.56780976034</v>
      </c>
      <c r="N28" s="11">
        <f>' Consumo intermedio'!T26</f>
        <v>382109.11057895859</v>
      </c>
      <c r="O28" s="10">
        <f t="shared" si="0"/>
        <v>8488744.9205232784</v>
      </c>
      <c r="P28" s="12"/>
      <c r="Q28" s="13">
        <f t="shared" si="27"/>
        <v>9.9534141228209139E-2</v>
      </c>
      <c r="S28" s="14">
        <f>IPC!H26</f>
        <v>4.9091424414151597</v>
      </c>
      <c r="T28" s="16"/>
      <c r="U28" s="6">
        <v>2013</v>
      </c>
      <c r="V28" s="9">
        <f t="shared" si="1"/>
        <v>572775.9932234938</v>
      </c>
      <c r="W28" s="26">
        <f t="shared" si="2"/>
        <v>338587.57427688618</v>
      </c>
      <c r="X28" s="9">
        <f t="shared" si="3"/>
        <v>23523.552936463693</v>
      </c>
      <c r="Y28" s="9">
        <f t="shared" si="4"/>
        <v>38553.352471326813</v>
      </c>
      <c r="Z28" s="9">
        <f t="shared" si="5"/>
        <v>172111.51353881712</v>
      </c>
      <c r="AB28" s="6">
        <v>2013</v>
      </c>
      <c r="AC28" s="9">
        <f t="shared" si="6"/>
        <v>17755.096474254256</v>
      </c>
      <c r="AD28" s="9">
        <f t="shared" si="7"/>
        <v>315513.8100824412</v>
      </c>
      <c r="AE28" s="9">
        <f t="shared" si="8"/>
        <v>1195742.3885343396</v>
      </c>
      <c r="AF28" s="9">
        <f t="shared" si="9"/>
        <v>122323.10937725686</v>
      </c>
      <c r="AG28" s="26">
        <f t="shared" si="10"/>
        <v>77836.223971697982</v>
      </c>
      <c r="AH28" s="9">
        <f t="shared" si="11"/>
        <v>1729170.6284399901</v>
      </c>
      <c r="AJ28" s="13">
        <f t="shared" si="32"/>
        <v>9.9534141228209139E-2</v>
      </c>
      <c r="AK28" s="15">
        <f t="shared" si="33"/>
        <v>0.10458521175446207</v>
      </c>
      <c r="AL28" s="235"/>
      <c r="AM28" s="6">
        <v>2013</v>
      </c>
      <c r="AN28" s="8">
        <f t="shared" si="13"/>
        <v>1</v>
      </c>
      <c r="AO28" s="367">
        <f t="shared" si="14"/>
        <v>0.59113436715698964</v>
      </c>
      <c r="AP28" s="8">
        <f t="shared" si="15"/>
        <v>4.1069376535976677E-2</v>
      </c>
      <c r="AQ28" s="8">
        <f t="shared" si="16"/>
        <v>6.7309651464885198E-2</v>
      </c>
      <c r="AR28" s="367">
        <f t="shared" si="17"/>
        <v>0.30048660484214851</v>
      </c>
      <c r="AT28" s="6">
        <v>2013</v>
      </c>
      <c r="AU28" s="8">
        <f t="shared" si="18"/>
        <v>0.18246539982412788</v>
      </c>
      <c r="AV28" s="8">
        <f t="shared" si="19"/>
        <v>0.69151208612252768</v>
      </c>
      <c r="AW28" s="8">
        <f t="shared" si="20"/>
        <v>7.074091322474832E-2</v>
      </c>
      <c r="AX28" s="8">
        <f t="shared" si="21"/>
        <v>4.5013616754478229E-2</v>
      </c>
      <c r="AY28" s="8">
        <f t="shared" si="22"/>
        <v>1</v>
      </c>
      <c r="BA28" s="6">
        <v>1902</v>
      </c>
      <c r="BB28" s="8">
        <v>0.13200000000000001</v>
      </c>
      <c r="BC28" s="6"/>
      <c r="BE28" s="26">
        <v>1.5939999999999999E-10</v>
      </c>
      <c r="BF28" s="6">
        <v>1.401E-12</v>
      </c>
      <c r="BG28" s="6">
        <f t="shared" si="23"/>
        <v>1.401E-14</v>
      </c>
      <c r="BH28" s="6">
        <f t="shared" si="24"/>
        <v>8.8670886075949364E-15</v>
      </c>
      <c r="BJ28" s="155">
        <f t="shared" si="25"/>
        <v>17976.588151320484</v>
      </c>
      <c r="BL28" s="1">
        <v>2013</v>
      </c>
      <c r="BM28" s="68">
        <v>597995.54953390593</v>
      </c>
      <c r="BN28" s="241">
        <f t="shared" si="29"/>
        <v>2.2063857548373405E-2</v>
      </c>
      <c r="BO28" s="235">
        <f t="shared" si="30"/>
        <v>1.279752695309676E-2</v>
      </c>
    </row>
    <row r="29" spans="1:67" x14ac:dyDescent="0.2">
      <c r="B29" s="6">
        <v>2014</v>
      </c>
      <c r="C29" s="26">
        <f>' Consumo intermedio'!I27</f>
        <v>3843256.6103745676</v>
      </c>
      <c r="D29" s="26">
        <f>'Empleo 2022'!BK105</f>
        <v>2141822.4541451503</v>
      </c>
      <c r="E29" s="26">
        <f>'Consumo Capital Fijo - Relacion'!J26</f>
        <v>175606.03189691991</v>
      </c>
      <c r="F29" s="26">
        <f>'Consumo Capital Fijo - Relacion'!K26</f>
        <v>272462.84627078992</v>
      </c>
      <c r="G29" s="10">
        <f t="shared" si="34"/>
        <v>1253365.2780617075</v>
      </c>
      <c r="I29" s="6">
        <v>2014</v>
      </c>
      <c r="J29" s="9">
        <v>91702.673332049511</v>
      </c>
      <c r="K29" s="26">
        <f>'Fijo Sin Ganado'!M119</f>
        <v>2346929.201461114</v>
      </c>
      <c r="L29" s="26">
        <f>'Fijo Sin Ganado'!N119</f>
        <v>8399536.9149298817</v>
      </c>
      <c r="M29" s="11">
        <f>' Consumo intermedio'!Q27</f>
        <v>818374.66447808105</v>
      </c>
      <c r="N29" s="11">
        <f>' Consumo intermedio'!T27</f>
        <v>492372.97796440241</v>
      </c>
      <c r="O29" s="10">
        <f t="shared" si="0"/>
        <v>12148916.43216553</v>
      </c>
      <c r="P29" s="12"/>
      <c r="Q29" s="13">
        <f t="shared" si="27"/>
        <v>0.10316683673478003</v>
      </c>
      <c r="S29" s="14">
        <f>IPC!H27</f>
        <v>6.802796220329471</v>
      </c>
      <c r="T29" s="16"/>
      <c r="U29" s="6">
        <v>2014</v>
      </c>
      <c r="V29" s="9">
        <f t="shared" si="1"/>
        <v>564952.48217040254</v>
      </c>
      <c r="W29" s="26">
        <f t="shared" si="2"/>
        <v>314844.42349522829</v>
      </c>
      <c r="X29" s="9">
        <f t="shared" si="3"/>
        <v>25813.801591195541</v>
      </c>
      <c r="Y29" s="9">
        <f t="shared" si="4"/>
        <v>40051.596056421942</v>
      </c>
      <c r="Z29" s="9">
        <f t="shared" si="5"/>
        <v>184242.66102755684</v>
      </c>
      <c r="AB29" s="6">
        <v>2014</v>
      </c>
      <c r="AC29" s="9">
        <f t="shared" si="6"/>
        <v>13480.144099863717</v>
      </c>
      <c r="AD29" s="9">
        <f t="shared" si="7"/>
        <v>344994.78235840029</v>
      </c>
      <c r="AE29" s="9">
        <f t="shared" si="8"/>
        <v>1234718.2897862957</v>
      </c>
      <c r="AF29" s="9">
        <f t="shared" si="9"/>
        <v>120299.74704114329</v>
      </c>
      <c r="AG29" s="26">
        <f t="shared" si="10"/>
        <v>72378.028389707659</v>
      </c>
      <c r="AH29" s="9">
        <f t="shared" si="11"/>
        <v>1785870.9916754109</v>
      </c>
      <c r="AI29" s="16"/>
      <c r="AJ29" s="238">
        <f t="shared" si="32"/>
        <v>0.10316683673478004</v>
      </c>
      <c r="AK29" s="237">
        <f t="shared" si="33"/>
        <v>0.10654972852145625</v>
      </c>
      <c r="AL29" s="235"/>
      <c r="AM29" s="6">
        <v>2014</v>
      </c>
      <c r="AN29" s="8">
        <f t="shared" si="13"/>
        <v>1</v>
      </c>
      <c r="AO29" s="367">
        <f t="shared" si="14"/>
        <v>0.55729363695452183</v>
      </c>
      <c r="AP29" s="8">
        <f t="shared" si="15"/>
        <v>4.5691987212845821E-2</v>
      </c>
      <c r="AQ29" s="8">
        <f t="shared" si="16"/>
        <v>7.0893742961450457E-2</v>
      </c>
      <c r="AR29" s="367">
        <f t="shared" si="17"/>
        <v>0.32612063287118193</v>
      </c>
      <c r="AT29" s="6">
        <v>2014</v>
      </c>
      <c r="AU29" s="8">
        <f t="shared" si="18"/>
        <v>0.19318012553344865</v>
      </c>
      <c r="AV29" s="8">
        <f t="shared" si="19"/>
        <v>0.69138156985681676</v>
      </c>
      <c r="AW29" s="8">
        <f t="shared" si="20"/>
        <v>6.7361946972599826E-2</v>
      </c>
      <c r="AX29" s="8">
        <f t="shared" si="21"/>
        <v>4.0528139337660876E-2</v>
      </c>
      <c r="AY29" s="8">
        <f t="shared" si="22"/>
        <v>1</v>
      </c>
      <c r="BA29" s="6">
        <v>1903</v>
      </c>
      <c r="BB29" s="8">
        <v>0.114</v>
      </c>
      <c r="BC29" s="6"/>
      <c r="BE29" s="26">
        <v>1.7810000000000001E-10</v>
      </c>
      <c r="BF29" s="6">
        <v>1.3499999999999999E-12</v>
      </c>
      <c r="BG29" s="6">
        <f t="shared" si="23"/>
        <v>1.3499999999999999E-14</v>
      </c>
      <c r="BH29" s="6">
        <f t="shared" si="24"/>
        <v>8.5443037974683534E-15</v>
      </c>
      <c r="BJ29" s="155">
        <f t="shared" si="25"/>
        <v>20844.296296296299</v>
      </c>
      <c r="BL29" s="1">
        <v>2014</v>
      </c>
      <c r="BM29" s="68">
        <v>587117.33858283039</v>
      </c>
      <c r="BN29" s="241">
        <f t="shared" si="29"/>
        <v>-1.8191123595408552E-2</v>
      </c>
      <c r="BO29" s="235">
        <f t="shared" si="30"/>
        <v>-1.3658936732075251E-2</v>
      </c>
    </row>
    <row r="30" spans="1:67" x14ac:dyDescent="0.2">
      <c r="B30" s="6">
        <v>2015</v>
      </c>
      <c r="C30" s="26">
        <f>' Consumo intermedio'!I28</f>
        <v>5009211.0525861969</v>
      </c>
      <c r="D30" s="26">
        <f>'Empleo 2022'!BK106</f>
        <v>2857545.3719991492</v>
      </c>
      <c r="E30" s="26">
        <f>'Consumo Capital Fijo - Relacion'!J27</f>
        <v>223431.35804912858</v>
      </c>
      <c r="F30" s="26">
        <f>'Consumo Capital Fijo - Relacion'!K27</f>
        <v>348103.94552125974</v>
      </c>
      <c r="G30" s="10">
        <f>C30-D30-E30-F30</f>
        <v>1580130.3770166594</v>
      </c>
      <c r="I30" s="6">
        <v>2015</v>
      </c>
      <c r="J30" s="9">
        <v>113477.50849954195</v>
      </c>
      <c r="K30" s="26">
        <f>'Fijo Sin Ganado'!M120</f>
        <v>2986594.8261928479</v>
      </c>
      <c r="L30" s="26">
        <f>'Fijo Sin Ganado'!N120</f>
        <v>10684935.92917976</v>
      </c>
      <c r="M30" s="11">
        <f>' Consumo intermedio'!Q28</f>
        <v>1032757.2380125157</v>
      </c>
      <c r="N30" s="11">
        <f>' Consumo intermedio'!T28</f>
        <v>656906.98206876998</v>
      </c>
      <c r="O30" s="10">
        <f t="shared" si="0"/>
        <v>15474672.483953435</v>
      </c>
      <c r="P30" s="12"/>
      <c r="Q30" s="13">
        <f t="shared" si="27"/>
        <v>0.10211074765266832</v>
      </c>
      <c r="S30" s="14">
        <f>IPC!H28</f>
        <v>8.5686951195467103</v>
      </c>
      <c r="T30" s="16"/>
      <c r="U30" s="6">
        <v>2015</v>
      </c>
      <c r="V30" s="9">
        <f t="shared" si="1"/>
        <v>584594.38487422664</v>
      </c>
      <c r="W30" s="26">
        <f t="shared" si="2"/>
        <v>333486.64319735015</v>
      </c>
      <c r="X30" s="9">
        <f t="shared" si="3"/>
        <v>26075.307258796278</v>
      </c>
      <c r="Y30" s="9">
        <f t="shared" si="4"/>
        <v>40625.082426748151</v>
      </c>
      <c r="Z30" s="9">
        <f t="shared" si="5"/>
        <v>184407.35199133205</v>
      </c>
      <c r="AB30" s="6">
        <v>2015</v>
      </c>
      <c r="AC30" s="9">
        <f t="shared" si="6"/>
        <v>13243.265971814035</v>
      </c>
      <c r="AD30" s="9">
        <f t="shared" si="7"/>
        <v>348547.21571081417</v>
      </c>
      <c r="AE30" s="9">
        <f t="shared" si="8"/>
        <v>1246973.5216515674</v>
      </c>
      <c r="AF30" s="9">
        <f t="shared" si="9"/>
        <v>120526.78075295428</v>
      </c>
      <c r="AG30" s="26">
        <f t="shared" si="10"/>
        <v>76663.596137321874</v>
      </c>
      <c r="AH30" s="9">
        <f t="shared" si="11"/>
        <v>1805954.3802244717</v>
      </c>
      <c r="AJ30" s="238">
        <f>Z30/AH30</f>
        <v>0.10211074765266832</v>
      </c>
      <c r="AK30" s="237">
        <f t="shared" si="33"/>
        <v>0.10325905558179804</v>
      </c>
      <c r="AL30" s="235"/>
      <c r="AM30" s="6">
        <v>2015</v>
      </c>
      <c r="AN30" s="8">
        <f t="shared" si="13"/>
        <v>1</v>
      </c>
      <c r="AO30" s="367">
        <f t="shared" si="14"/>
        <v>0.57045817035874979</v>
      </c>
      <c r="AP30" s="8">
        <f t="shared" si="15"/>
        <v>4.460410146499489E-2</v>
      </c>
      <c r="AQ30" s="8">
        <f t="shared" si="16"/>
        <v>6.9492768794706256E-2</v>
      </c>
      <c r="AR30" s="367">
        <f t="shared" si="17"/>
        <v>0.31544495938154904</v>
      </c>
      <c r="AT30" s="6">
        <v>2015</v>
      </c>
      <c r="AU30" s="8">
        <f t="shared" si="18"/>
        <v>0.19299890380813017</v>
      </c>
      <c r="AV30" s="8">
        <f t="shared" si="19"/>
        <v>0.69047897073489439</v>
      </c>
      <c r="AW30" s="8">
        <f t="shared" si="20"/>
        <v>6.6738552242927282E-2</v>
      </c>
      <c r="AX30" s="8">
        <f t="shared" si="21"/>
        <v>4.2450461084068442E-2</v>
      </c>
      <c r="AY30" s="8">
        <f t="shared" si="22"/>
        <v>1</v>
      </c>
      <c r="BA30" s="6">
        <v>1904</v>
      </c>
      <c r="BB30" s="8">
        <v>0.10099999999999999</v>
      </c>
      <c r="BC30" s="6"/>
      <c r="BE30" s="26">
        <v>1.9680000000000001E-10</v>
      </c>
      <c r="BF30" s="6">
        <v>1.3669999999999999E-12</v>
      </c>
      <c r="BG30" s="6">
        <f t="shared" si="23"/>
        <v>1.367E-14</v>
      </c>
      <c r="BH30" s="6">
        <f t="shared" si="24"/>
        <v>8.6518987341772144E-15</v>
      </c>
      <c r="BJ30" s="155">
        <f t="shared" si="25"/>
        <v>22746.452084857356</v>
      </c>
      <c r="BL30" s="1">
        <v>2015</v>
      </c>
      <c r="BM30" s="68">
        <v>602940.23175298283</v>
      </c>
      <c r="BN30" s="241">
        <f t="shared" si="29"/>
        <v>2.6950137783948534E-2</v>
      </c>
      <c r="BO30" s="235">
        <f t="shared" si="30"/>
        <v>3.4767353580543538E-2</v>
      </c>
    </row>
    <row r="31" spans="1:67" x14ac:dyDescent="0.2">
      <c r="B31" s="17">
        <v>2016</v>
      </c>
      <c r="C31" s="26">
        <f>' Consumo intermedio'!I29</f>
        <v>6947932.7140928917</v>
      </c>
      <c r="D31" s="26">
        <f>'Empleo 2022'!BK107</f>
        <v>3870040.9581589634</v>
      </c>
      <c r="E31" s="26">
        <f>'Consumo Capital Fijo - Relacion'!J28</f>
        <v>328551.53805983998</v>
      </c>
      <c r="F31" s="26">
        <f>'Consumo Capital Fijo - Relacion'!K28</f>
        <v>475722.66202488437</v>
      </c>
      <c r="G31" s="10">
        <f t="shared" si="34"/>
        <v>2273617.5558492038</v>
      </c>
      <c r="I31" s="6">
        <v>2016</v>
      </c>
      <c r="J31" s="26">
        <v>135984.83025858988</v>
      </c>
      <c r="K31" s="26">
        <f>'Fijo Sin Ganado'!M121</f>
        <v>4382784.3402234903</v>
      </c>
      <c r="L31" s="26">
        <f>'Fijo Sin Ganado'!N121</f>
        <v>14426033.856363937</v>
      </c>
      <c r="M31" s="11">
        <f>' Consumo intermedio'!Q29</f>
        <v>1424634.886679739</v>
      </c>
      <c r="N31" s="11">
        <f>' Consumo intermedio'!T29</f>
        <v>889664.58808252041</v>
      </c>
      <c r="O31" s="10">
        <f>K31+L31+M31+N31</f>
        <v>21123117.671349689</v>
      </c>
      <c r="P31" s="12"/>
      <c r="Q31" s="13">
        <f t="shared" ref="Q31:Q34" si="35">G31/O31</f>
        <v>0.10763645742186163</v>
      </c>
      <c r="S31" s="14">
        <f>IPC!H29</f>
        <v>12.115232433931457</v>
      </c>
      <c r="T31" s="16"/>
      <c r="U31" s="6">
        <v>2016</v>
      </c>
      <c r="V31" s="9">
        <f t="shared" si="1"/>
        <v>573487.3641081478</v>
      </c>
      <c r="W31" s="26">
        <f t="shared" si="2"/>
        <v>319435.96453998156</v>
      </c>
      <c r="X31" s="9">
        <f t="shared" si="3"/>
        <v>27118.880289878456</v>
      </c>
      <c r="Y31" s="9">
        <f t="shared" si="4"/>
        <v>39266.490727203476</v>
      </c>
      <c r="Z31" s="9">
        <f t="shared" si="5"/>
        <v>187666.02855108434</v>
      </c>
      <c r="AB31" s="6">
        <v>2016</v>
      </c>
      <c r="AC31" s="26">
        <f t="shared" si="6"/>
        <v>11224.285708108539</v>
      </c>
      <c r="AD31" s="26">
        <f t="shared" si="7"/>
        <v>361758.17212953407</v>
      </c>
      <c r="AE31" s="26">
        <f t="shared" si="8"/>
        <v>1190735.2116465019</v>
      </c>
      <c r="AF31" s="26">
        <f t="shared" si="9"/>
        <v>117590.38833540872</v>
      </c>
      <c r="AG31" s="26">
        <f t="shared" si="10"/>
        <v>73433.555066662433</v>
      </c>
      <c r="AH31" s="26">
        <f t="shared" si="11"/>
        <v>1743517.3271781073</v>
      </c>
      <c r="AJ31" s="238">
        <f t="shared" si="32"/>
        <v>0.10763645742186163</v>
      </c>
      <c r="AK31" s="237">
        <f t="shared" si="33"/>
        <v>0.10391515456096866</v>
      </c>
      <c r="AL31" s="235"/>
      <c r="AM31" s="6">
        <v>2016</v>
      </c>
      <c r="AN31" s="8">
        <f t="shared" si="13"/>
        <v>1</v>
      </c>
      <c r="AO31" s="367">
        <f t="shared" si="14"/>
        <v>0.55700610777492654</v>
      </c>
      <c r="AP31" s="8">
        <f t="shared" si="15"/>
        <v>4.7287668372697392E-2</v>
      </c>
      <c r="AQ31" s="8">
        <f t="shared" si="16"/>
        <v>6.846967027472052E-2</v>
      </c>
      <c r="AR31" s="367">
        <f t="shared" si="17"/>
        <v>0.32723655357765546</v>
      </c>
      <c r="AT31" s="6">
        <v>2016</v>
      </c>
      <c r="AU31" s="8">
        <f t="shared" si="18"/>
        <v>0.20748756923169887</v>
      </c>
      <c r="AV31" s="8">
        <f t="shared" si="19"/>
        <v>0.68295003042712144</v>
      </c>
      <c r="AW31" s="8">
        <f t="shared" si="20"/>
        <v>6.7444347413357475E-2</v>
      </c>
      <c r="AX31" s="8">
        <f t="shared" si="21"/>
        <v>4.2118052927822093E-2</v>
      </c>
      <c r="AY31" s="8">
        <f t="shared" si="22"/>
        <v>1</v>
      </c>
      <c r="BA31" s="6">
        <v>1905</v>
      </c>
      <c r="BB31" s="8">
        <v>0.11699999999999999</v>
      </c>
      <c r="BC31" s="6"/>
      <c r="BE31" s="26">
        <v>2.4090000000000002E-10</v>
      </c>
      <c r="BF31" s="6">
        <v>1.4359999999999999E-12</v>
      </c>
      <c r="BG31" s="6">
        <f t="shared" si="23"/>
        <v>1.4359999999999998E-14</v>
      </c>
      <c r="BH31" s="6">
        <f t="shared" si="24"/>
        <v>9.0886075949367077E-15</v>
      </c>
      <c r="BJ31" s="155">
        <f t="shared" si="25"/>
        <v>26505.710306406691</v>
      </c>
      <c r="BL31" s="1">
        <v>2016</v>
      </c>
      <c r="BM31" s="68">
        <v>589623.05548802717</v>
      </c>
      <c r="BN31" s="241">
        <f t="shared" si="29"/>
        <v>-2.2087058656274153E-2</v>
      </c>
      <c r="BO31" s="235">
        <f t="shared" si="30"/>
        <v>-1.8999533785238939E-2</v>
      </c>
    </row>
    <row r="32" spans="1:67" x14ac:dyDescent="0.2">
      <c r="B32" s="6">
        <v>2017</v>
      </c>
      <c r="C32" s="26">
        <f>' Consumo intermedio'!I30</f>
        <v>8993361.372061966</v>
      </c>
      <c r="D32" s="26">
        <f>'Empleo 2022'!BK108</f>
        <v>5101322.4866677783</v>
      </c>
      <c r="E32" s="26">
        <f>'Consumo Capital Fijo - Relacion'!J29</f>
        <v>388250.69207015954</v>
      </c>
      <c r="F32" s="26">
        <f>'Consumo Capital Fijo - Relacion'!K29</f>
        <v>615345.26860903401</v>
      </c>
      <c r="G32" s="10">
        <f>C32-D32-E32-F32</f>
        <v>2888442.9247149942</v>
      </c>
      <c r="I32" s="6">
        <v>2017</v>
      </c>
      <c r="J32" s="26">
        <v>214017.91649909408</v>
      </c>
      <c r="K32" s="26">
        <f>'Fijo Sin Ganado'!M122</f>
        <v>5289350.5687525943</v>
      </c>
      <c r="L32" s="26">
        <f>'Fijo Sin Ganado'!N122</f>
        <v>18609893.858859286</v>
      </c>
      <c r="M32" s="11">
        <f>' Consumo intermedio'!Q30</f>
        <v>1829775.800780545</v>
      </c>
      <c r="N32" s="11">
        <f>' Consumo intermedio'!T30</f>
        <v>1172717.8130270755</v>
      </c>
      <c r="O32" s="10">
        <f>SUM(J32:N32)</f>
        <v>27115755.957918596</v>
      </c>
      <c r="P32" s="12"/>
      <c r="Q32" s="13">
        <f>G32/O32</f>
        <v>0.10652267741299995</v>
      </c>
      <c r="S32" s="14">
        <f>IPC!H30</f>
        <v>15.342177333550014</v>
      </c>
      <c r="U32" s="17">
        <v>2017</v>
      </c>
      <c r="V32" s="9">
        <f t="shared" si="1"/>
        <v>586185.46615254122</v>
      </c>
      <c r="W32" s="26">
        <f t="shared" si="2"/>
        <v>332503.16273637983</v>
      </c>
      <c r="X32" s="9">
        <f t="shared" si="3"/>
        <v>25306.10118950584</v>
      </c>
      <c r="Y32" s="9">
        <f t="shared" si="4"/>
        <v>40108.079526848342</v>
      </c>
      <c r="Z32" s="9">
        <f t="shared" si="5"/>
        <v>188268.12269980717</v>
      </c>
      <c r="AB32" s="6">
        <v>2017</v>
      </c>
      <c r="AC32" s="26">
        <f t="shared" si="6"/>
        <v>13949.644294039237</v>
      </c>
      <c r="AD32" s="26">
        <f t="shared" si="7"/>
        <v>344758.79490624397</v>
      </c>
      <c r="AE32" s="26">
        <f t="shared" si="8"/>
        <v>1212989.0988916864</v>
      </c>
      <c r="AF32" s="26">
        <f t="shared" si="9"/>
        <v>119264.41475677786</v>
      </c>
      <c r="AG32" s="26">
        <f t="shared" si="10"/>
        <v>76437.508675029851</v>
      </c>
      <c r="AH32" s="26">
        <f t="shared" si="11"/>
        <v>1767399.4615237773</v>
      </c>
      <c r="AJ32" s="238">
        <f>Z32/AH32</f>
        <v>0.10652267741299996</v>
      </c>
      <c r="AK32" s="237">
        <f t="shared" si="33"/>
        <v>0.10798179046750295</v>
      </c>
      <c r="AL32" s="235"/>
      <c r="AM32" s="6">
        <v>2017</v>
      </c>
      <c r="AN32" s="8">
        <f t="shared" si="13"/>
        <v>1</v>
      </c>
      <c r="AO32" s="367">
        <f t="shared" si="14"/>
        <v>0.56723201432949477</v>
      </c>
      <c r="AP32" s="8">
        <f t="shared" si="15"/>
        <v>4.3170809668147785E-2</v>
      </c>
      <c r="AQ32" s="8">
        <f t="shared" si="16"/>
        <v>6.8422166434967777E-2</v>
      </c>
      <c r="AR32" s="367">
        <f t="shared" si="17"/>
        <v>0.32117500956738959</v>
      </c>
      <c r="AT32" s="6">
        <v>2017</v>
      </c>
      <c r="AU32" s="8">
        <f t="shared" si="18"/>
        <v>0.19506557652168088</v>
      </c>
      <c r="AV32" s="8">
        <f t="shared" si="19"/>
        <v>0.68631292772144348</v>
      </c>
      <c r="AW32" s="8">
        <f t="shared" si="20"/>
        <v>6.748016922781741E-2</v>
      </c>
      <c r="AX32" s="8">
        <f t="shared" si="21"/>
        <v>4.3248575287631159E-2</v>
      </c>
      <c r="AY32" s="8">
        <f t="shared" si="22"/>
        <v>1</v>
      </c>
      <c r="BA32" s="6">
        <v>1906</v>
      </c>
      <c r="BB32" s="8">
        <v>0.10300000000000001</v>
      </c>
      <c r="BC32" s="6"/>
      <c r="BE32" s="26">
        <v>2.653E-10</v>
      </c>
      <c r="BF32" s="6">
        <v>1.4689999999999999E-12</v>
      </c>
      <c r="BG32" s="6">
        <f t="shared" si="23"/>
        <v>1.4689999999999998E-14</v>
      </c>
      <c r="BH32" s="6">
        <f t="shared" si="24"/>
        <v>9.2974683544303788E-15</v>
      </c>
      <c r="BJ32" s="155">
        <f t="shared" si="25"/>
        <v>28534.649421375088</v>
      </c>
      <c r="BL32" s="1">
        <v>2017</v>
      </c>
      <c r="BM32" s="68">
        <v>604787.14515303494</v>
      </c>
      <c r="BN32" s="241">
        <f t="shared" si="29"/>
        <v>2.5718278014852318E-2</v>
      </c>
      <c r="BO32" s="235">
        <f t="shared" si="30"/>
        <v>2.2141903796155528E-2</v>
      </c>
    </row>
    <row r="33" spans="2:67" x14ac:dyDescent="0.2">
      <c r="B33" s="17">
        <v>2018</v>
      </c>
      <c r="C33" s="26">
        <f>' Consumo intermedio'!I31</f>
        <v>12478123.591775578</v>
      </c>
      <c r="D33" s="26">
        <f>'Empleo 2022'!BK109</f>
        <v>6522551.3537772195</v>
      </c>
      <c r="E33" s="26">
        <f>'Consumo Capital Fijo - Relacion'!J30</f>
        <v>576688.59219981509</v>
      </c>
      <c r="F33" s="26">
        <f>'Consumo Capital Fijo - Relacion'!K30</f>
        <v>898140.88271417283</v>
      </c>
      <c r="G33" s="10">
        <f>C33-D33-E33-F33</f>
        <v>4480742.7630843697</v>
      </c>
      <c r="I33" s="6">
        <v>2018</v>
      </c>
      <c r="J33" s="26">
        <v>383977.84624381131</v>
      </c>
      <c r="K33" s="26">
        <f>'Fijo Sin Ganado'!M123</f>
        <v>7835071.0733397705</v>
      </c>
      <c r="L33" s="26">
        <f>'Fijo Sin Ganado'!N123</f>
        <v>27033827.004562847</v>
      </c>
      <c r="M33" s="11">
        <f>' Consumo intermedio'!Q31</f>
        <v>2632455.2753827297</v>
      </c>
      <c r="N33" s="11">
        <f>' Consumo intermedio'!T31</f>
        <v>1499437.0928223494</v>
      </c>
      <c r="O33" s="10">
        <f>SUM(J33:N33)</f>
        <v>39384768.292351507</v>
      </c>
      <c r="Q33" s="13">
        <f t="shared" si="35"/>
        <v>0.11376841752181964</v>
      </c>
      <c r="S33" s="14">
        <f>IPC!H31</f>
        <v>20.592410324523239</v>
      </c>
      <c r="U33" s="6">
        <v>2018</v>
      </c>
      <c r="V33" s="26">
        <f t="shared" si="1"/>
        <v>605957.40834260371</v>
      </c>
      <c r="W33" s="26">
        <f t="shared" si="2"/>
        <v>316745.40527242678</v>
      </c>
      <c r="X33" s="26">
        <f t="shared" si="3"/>
        <v>28004.909727009664</v>
      </c>
      <c r="Y33" s="26">
        <f t="shared" si="4"/>
        <v>43615.141139868814</v>
      </c>
      <c r="Z33" s="26">
        <f t="shared" si="5"/>
        <v>217591.95220329842</v>
      </c>
      <c r="AB33" s="6">
        <v>2018</v>
      </c>
      <c r="AC33" s="26">
        <f t="shared" si="6"/>
        <v>18646.571246035099</v>
      </c>
      <c r="AD33" s="26">
        <f t="shared" si="7"/>
        <v>380483.43782316166</v>
      </c>
      <c r="AE33" s="26">
        <f t="shared" si="8"/>
        <v>1312805.3772495301</v>
      </c>
      <c r="AF33" s="26">
        <f t="shared" si="9"/>
        <v>127836.18983387157</v>
      </c>
      <c r="AG33" s="26">
        <f t="shared" si="10"/>
        <v>72815.035694810766</v>
      </c>
      <c r="AH33" s="26">
        <f t="shared" si="11"/>
        <v>1912586.611847409</v>
      </c>
      <c r="AI33" s="3"/>
      <c r="AJ33" s="238">
        <f t="shared" si="32"/>
        <v>0.11376841752181964</v>
      </c>
      <c r="AK33" s="237">
        <f t="shared" si="33"/>
        <v>0.12311418948589008</v>
      </c>
      <c r="AL33" s="235"/>
      <c r="AM33" s="6">
        <v>2018</v>
      </c>
      <c r="AN33" s="8">
        <f t="shared" si="13"/>
        <v>1</v>
      </c>
      <c r="AO33" s="367">
        <f t="shared" si="14"/>
        <v>0.52271892530991448</v>
      </c>
      <c r="AP33" s="8">
        <f t="shared" si="15"/>
        <v>4.6215970531011147E-2</v>
      </c>
      <c r="AQ33" s="8">
        <f t="shared" si="16"/>
        <v>7.1977238894006798E-2</v>
      </c>
      <c r="AR33" s="367">
        <f t="shared" si="17"/>
        <v>0.35908786526506759</v>
      </c>
      <c r="AT33" s="6">
        <v>2018</v>
      </c>
      <c r="AU33" s="8">
        <f t="shared" si="18"/>
        <v>0.19893657911556981</v>
      </c>
      <c r="AV33" s="8">
        <f t="shared" si="19"/>
        <v>0.68640309888055873</v>
      </c>
      <c r="AW33" s="8">
        <f t="shared" si="20"/>
        <v>6.6839425227593646E-2</v>
      </c>
      <c r="AX33" s="8">
        <f t="shared" si="21"/>
        <v>3.807149712528686E-2</v>
      </c>
      <c r="AY33" s="8">
        <f t="shared" si="22"/>
        <v>1</v>
      </c>
      <c r="BA33" s="6">
        <v>1907</v>
      </c>
      <c r="BB33" s="8">
        <v>9.8000000000000004E-2</v>
      </c>
      <c r="BC33" s="6"/>
      <c r="BE33" s="26">
        <v>2.7889999999999999E-10</v>
      </c>
      <c r="BF33" s="6">
        <v>1.5000000000000001E-12</v>
      </c>
      <c r="BG33" s="6">
        <f t="shared" si="23"/>
        <v>1.4999999999999999E-14</v>
      </c>
      <c r="BH33" s="6">
        <f t="shared" si="24"/>
        <v>9.493670886075948E-15</v>
      </c>
      <c r="BJ33" s="155">
        <f t="shared" si="25"/>
        <v>29377.466666666671</v>
      </c>
      <c r="BL33" s="1">
        <v>2018</v>
      </c>
      <c r="BM33" s="68">
        <v>588532.68865860905</v>
      </c>
      <c r="BN33" s="241">
        <f>(BM33-BM32)/BM32</f>
        <v>-2.6876326034199805E-2</v>
      </c>
      <c r="BO33" s="235">
        <f t="shared" si="30"/>
        <v>3.3729840352127213E-2</v>
      </c>
    </row>
    <row r="34" spans="2:67" x14ac:dyDescent="0.2">
      <c r="B34" s="6">
        <v>2019</v>
      </c>
      <c r="C34" s="26">
        <f>' Consumo intermedio'!I32</f>
        <v>18090816.018631365</v>
      </c>
      <c r="D34" s="26">
        <f>'Empleo 2022'!BK110</f>
        <v>9353924.5435395297</v>
      </c>
      <c r="E34" s="26">
        <f>'Consumo Capital Fijo - Relacion'!J31</f>
        <v>1008047.0866368552</v>
      </c>
      <c r="F34" s="26">
        <f>'Consumo Capital Fijo - Relacion'!K31</f>
        <v>1377186.8251219136</v>
      </c>
      <c r="G34" s="10">
        <f t="shared" ref="G34:G36" si="36">C34-D34-E34-F34</f>
        <v>6351657.5633330662</v>
      </c>
      <c r="H34" s="264"/>
      <c r="I34" s="6">
        <v>2019</v>
      </c>
      <c r="J34" s="26">
        <v>551407.38879165682</v>
      </c>
      <c r="K34" s="26">
        <f>'Fijo Sin Ganado'!M124</f>
        <v>13261290.95376155</v>
      </c>
      <c r="L34" s="26">
        <f>'Fijo Sin Ganado'!N124</f>
        <v>41182605.449214369</v>
      </c>
      <c r="M34" s="11">
        <f>' Consumo intermedio'!Q32</f>
        <v>3922677.7314183246</v>
      </c>
      <c r="N34" s="11">
        <f>' Consumo intermedio'!T32</f>
        <v>2150327.4812734551</v>
      </c>
      <c r="O34" s="10">
        <f t="shared" ref="O34:O35" si="37">SUM(J34:N34)</f>
        <v>61068309.004459359</v>
      </c>
      <c r="Q34" s="13">
        <f t="shared" si="35"/>
        <v>0.10400906242334715</v>
      </c>
      <c r="S34" s="14">
        <f>IPC!H32</f>
        <v>31.431548156597401</v>
      </c>
      <c r="U34" s="17">
        <v>2019</v>
      </c>
      <c r="V34" s="26">
        <f t="shared" si="1"/>
        <v>575562.3594644398</v>
      </c>
      <c r="W34" s="26">
        <f t="shared" si="2"/>
        <v>297596.68524555844</v>
      </c>
      <c r="X34" s="26">
        <f t="shared" si="3"/>
        <v>32071.187891051071</v>
      </c>
      <c r="Y34" s="26">
        <f t="shared" si="4"/>
        <v>43815.430861392219</v>
      </c>
      <c r="Z34" s="26">
        <f t="shared" si="5"/>
        <v>202079.05546643809</v>
      </c>
      <c r="AB34" s="6">
        <v>2019</v>
      </c>
      <c r="AC34" s="26">
        <f t="shared" si="6"/>
        <v>17543.118972201115</v>
      </c>
      <c r="AD34" s="26">
        <f t="shared" si="7"/>
        <v>421910.20587632235</v>
      </c>
      <c r="AE34" s="26">
        <f t="shared" si="8"/>
        <v>1310231.5305639899</v>
      </c>
      <c r="AF34" s="26">
        <f t="shared" si="9"/>
        <v>124800.65289418347</v>
      </c>
      <c r="AG34" s="26">
        <f t="shared" si="10"/>
        <v>68413.031090932971</v>
      </c>
      <c r="AH34" s="26">
        <f t="shared" si="11"/>
        <v>1942898.5393976299</v>
      </c>
      <c r="AI34" s="3"/>
      <c r="AJ34" s="238">
        <f t="shared" si="32"/>
        <v>0.10400906242334715</v>
      </c>
      <c r="AK34" s="237">
        <f t="shared" si="33"/>
        <v>0.1056574662891975</v>
      </c>
      <c r="AL34" s="235"/>
      <c r="AM34" s="6">
        <v>2019</v>
      </c>
      <c r="AN34" s="8">
        <f t="shared" si="13"/>
        <v>1</v>
      </c>
      <c r="AO34" s="367">
        <f t="shared" si="14"/>
        <v>0.51705376550765381</v>
      </c>
      <c r="AP34" s="8">
        <f t="shared" si="15"/>
        <v>5.5721482413987729E-2</v>
      </c>
      <c r="AQ34" s="8">
        <f t="shared" si="16"/>
        <v>7.6126296553100575E-2</v>
      </c>
      <c r="AR34" s="367">
        <f t="shared" si="17"/>
        <v>0.35109845552525781</v>
      </c>
      <c r="AT34" s="6">
        <v>2019</v>
      </c>
      <c r="AU34" s="8">
        <f t="shared" si="18"/>
        <v>0.21715503785757645</v>
      </c>
      <c r="AV34" s="8">
        <f t="shared" si="19"/>
        <v>0.6743695072055641</v>
      </c>
      <c r="AW34" s="8">
        <f t="shared" si="20"/>
        <v>6.4234261523958044E-2</v>
      </c>
      <c r="AX34" s="8">
        <f t="shared" si="21"/>
        <v>3.5211839271927982E-2</v>
      </c>
      <c r="AY34" s="8">
        <f t="shared" si="22"/>
        <v>1</v>
      </c>
      <c r="BA34" s="6"/>
      <c r="BB34" s="8"/>
      <c r="BC34" s="6"/>
      <c r="BE34" s="26"/>
      <c r="BF34" s="6"/>
      <c r="BG34" s="6"/>
      <c r="BH34" s="6"/>
      <c r="BJ34" s="155"/>
      <c r="BL34" s="1">
        <v>2019</v>
      </c>
      <c r="BM34" s="68">
        <v>579043.41265569476</v>
      </c>
      <c r="BN34" s="241">
        <f t="shared" ref="BN34:BN36" si="38">(BM34-BM33)/BM33</f>
        <v>-1.6123617576013272E-2</v>
      </c>
      <c r="BO34" s="235">
        <f t="shared" ref="BO34:BO36" si="39">V71</f>
        <v>-5.0160371768206494E-2</v>
      </c>
    </row>
    <row r="35" spans="2:67" x14ac:dyDescent="0.2">
      <c r="B35" s="17">
        <v>2020</v>
      </c>
      <c r="C35" s="26">
        <f>' Consumo intermedio'!I33</f>
        <v>22735942.587414421</v>
      </c>
      <c r="D35" s="26">
        <f>'Empleo 2022'!BK111</f>
        <v>11623149.977978429</v>
      </c>
      <c r="E35" s="26">
        <f>'Consumo Capital Fijo - Relacion'!J32</f>
        <v>1682938.786193331</v>
      </c>
      <c r="F35" s="26">
        <f>'Consumo Capital Fijo - Relacion'!K32</f>
        <v>1955341.1254277497</v>
      </c>
      <c r="G35" s="10">
        <f t="shared" si="36"/>
        <v>7474512.6978149107</v>
      </c>
      <c r="H35" s="264"/>
      <c r="I35" s="6">
        <v>2020</v>
      </c>
      <c r="J35" s="26">
        <v>828785.81765867898</v>
      </c>
      <c r="K35" s="26">
        <f>'Fijo Sin Ganado'!M125</f>
        <v>21551079.398166988</v>
      </c>
      <c r="L35" s="26">
        <f>'Fijo Sin Ganado'!N125</f>
        <v>57709282.655759968</v>
      </c>
      <c r="M35" s="11">
        <f>' Consumo intermedio'!Q33</f>
        <v>4977106.1989009799</v>
      </c>
      <c r="N35" s="11">
        <f>' Consumo intermedio'!T33</f>
        <v>2671988.5006846967</v>
      </c>
      <c r="O35" s="10">
        <f t="shared" si="37"/>
        <v>87738242.571171314</v>
      </c>
      <c r="Q35" s="13">
        <f>G35/O35</f>
        <v>8.5191046444220167E-2</v>
      </c>
      <c r="S35" s="14">
        <f>IPC!H33</f>
        <v>44.118034280099018</v>
      </c>
      <c r="U35" s="6">
        <v>2020</v>
      </c>
      <c r="V35" s="26">
        <f t="shared" si="1"/>
        <v>515343.50880338892</v>
      </c>
      <c r="W35" s="26">
        <f t="shared" si="2"/>
        <v>263455.7538122558</v>
      </c>
      <c r="X35" s="26">
        <f t="shared" si="3"/>
        <v>38146.277676575439</v>
      </c>
      <c r="Y35" s="26">
        <f t="shared" si="4"/>
        <v>44320.676506427546</v>
      </c>
      <c r="Z35" s="26">
        <f t="shared" si="5"/>
        <v>169420.80080813009</v>
      </c>
      <c r="AB35" s="6">
        <v>2020</v>
      </c>
      <c r="AC35" s="26">
        <f t="shared" si="6"/>
        <v>18785.646985013831</v>
      </c>
      <c r="AD35" s="26">
        <f t="shared" si="7"/>
        <v>488486.8455684653</v>
      </c>
      <c r="AE35" s="26">
        <f t="shared" si="8"/>
        <v>1308065.5926184761</v>
      </c>
      <c r="AF35" s="26">
        <f t="shared" si="9"/>
        <v>112813.41700997041</v>
      </c>
      <c r="AG35" s="26">
        <f t="shared" si="10"/>
        <v>60564.541106265708</v>
      </c>
      <c r="AH35" s="26">
        <f t="shared" si="11"/>
        <v>1988716.0432881915</v>
      </c>
      <c r="AI35" s="3"/>
      <c r="AJ35" s="238">
        <f t="shared" si="32"/>
        <v>8.5191046444220167E-2</v>
      </c>
      <c r="AK35" s="237">
        <f t="shared" si="33"/>
        <v>8.7200024794221509E-2</v>
      </c>
      <c r="AL35" s="235"/>
      <c r="AM35" s="6">
        <v>2020</v>
      </c>
      <c r="AN35" s="8">
        <f t="shared" si="13"/>
        <v>1</v>
      </c>
      <c r="AO35" s="367">
        <f t="shared" si="14"/>
        <v>0.51122358060547146</v>
      </c>
      <c r="AP35" s="8">
        <f t="shared" si="15"/>
        <v>7.4021069490425653E-2</v>
      </c>
      <c r="AQ35" s="8">
        <f t="shared" si="16"/>
        <v>8.6002201928066846E-2</v>
      </c>
      <c r="AR35" s="367">
        <f t="shared" si="17"/>
        <v>0.32875314797603594</v>
      </c>
      <c r="AT35" s="6">
        <v>2020</v>
      </c>
      <c r="AU35" s="8">
        <f t="shared" si="18"/>
        <v>0.24562925773997846</v>
      </c>
      <c r="AV35" s="8">
        <f t="shared" si="19"/>
        <v>0.65774377243705884</v>
      </c>
      <c r="AW35" s="8">
        <f t="shared" si="20"/>
        <v>5.6726759655160199E-2</v>
      </c>
      <c r="AX35" s="8">
        <f t="shared" si="21"/>
        <v>3.0454091880370626E-2</v>
      </c>
      <c r="AY35" s="8">
        <f t="shared" si="22"/>
        <v>1</v>
      </c>
      <c r="BA35" s="6"/>
      <c r="BB35" s="8"/>
      <c r="BC35" s="6"/>
      <c r="BE35" s="26"/>
      <c r="BF35" s="6"/>
      <c r="BG35" s="6"/>
      <c r="BH35" s="6"/>
      <c r="BJ35" s="155"/>
      <c r="BL35" s="1">
        <v>2020</v>
      </c>
      <c r="BM35" s="68">
        <v>521404.79825433204</v>
      </c>
      <c r="BN35" s="241">
        <f t="shared" si="38"/>
        <v>-9.9541093364678757E-2</v>
      </c>
      <c r="BO35" s="235">
        <f t="shared" si="39"/>
        <v>-0.10462610987467015</v>
      </c>
    </row>
    <row r="36" spans="2:67" x14ac:dyDescent="0.2">
      <c r="B36" s="6">
        <v>2021</v>
      </c>
      <c r="C36" s="26">
        <f>' Consumo intermedio'!I34</f>
        <v>38514121.438936368</v>
      </c>
      <c r="D36" s="26">
        <f>'Empleo 2022'!BK112</f>
        <v>19511977.210453525</v>
      </c>
      <c r="E36" s="26">
        <f>'Consumo Capital Fijo - Relacion'!J33</f>
        <v>2632905.0810006852</v>
      </c>
      <c r="F36" s="26">
        <f>'Consumo Capital Fijo - Relacion'!K33</f>
        <v>3151687.9352324801</v>
      </c>
      <c r="G36" s="10">
        <f t="shared" si="36"/>
        <v>13217551.212249678</v>
      </c>
      <c r="H36" s="264"/>
      <c r="I36" s="6">
        <v>2021</v>
      </c>
      <c r="J36" s="26">
        <v>828785.03006362554</v>
      </c>
      <c r="K36" s="26">
        <f>'Fijo Sin Ganado'!M126</f>
        <v>33626482.709476121</v>
      </c>
      <c r="L36" s="26">
        <f>'Fijo Sin Ganado'!N126</f>
        <v>93418312.389810428</v>
      </c>
      <c r="M36" s="11">
        <f>' Consumo intermedio'!Q34</f>
        <v>8743219.7806099243</v>
      </c>
      <c r="N36" s="11">
        <f>' Consumo intermedio'!T34</f>
        <v>4485512.0024031093</v>
      </c>
      <c r="O36" s="10">
        <f>SUM(J36:N36)</f>
        <v>141102311.91236323</v>
      </c>
      <c r="Q36" s="13">
        <f>G36/O36</f>
        <v>9.3673526911868907E-2</v>
      </c>
      <c r="S36" s="14">
        <f>IPC!H34</f>
        <v>64.940875456641763</v>
      </c>
      <c r="U36" s="17">
        <v>2021</v>
      </c>
      <c r="V36" s="26">
        <f t="shared" si="1"/>
        <v>593064.40155169438</v>
      </c>
      <c r="W36" s="26">
        <f t="shared" si="2"/>
        <v>300457.5634875886</v>
      </c>
      <c r="X36" s="26">
        <f t="shared" si="3"/>
        <v>40543.110367499787</v>
      </c>
      <c r="Y36" s="26">
        <f t="shared" si="4"/>
        <v>48531.651491774654</v>
      </c>
      <c r="Z36" s="26">
        <f t="shared" si="5"/>
        <v>203532.07620483142</v>
      </c>
      <c r="AB36" s="6">
        <v>2021</v>
      </c>
      <c r="AC36" s="26">
        <f t="shared" si="6"/>
        <v>12762.147480087018</v>
      </c>
      <c r="AD36" s="26">
        <f t="shared" si="7"/>
        <v>517801.49979541131</v>
      </c>
      <c r="AE36" s="26">
        <f t="shared" si="8"/>
        <v>1438513.2897104509</v>
      </c>
      <c r="AF36" s="26">
        <f t="shared" si="9"/>
        <v>134633.5373388583</v>
      </c>
      <c r="AG36" s="26">
        <f t="shared" si="10"/>
        <v>69070.704250020368</v>
      </c>
      <c r="AH36" s="26">
        <f t="shared" si="11"/>
        <v>2172781.1785748284</v>
      </c>
      <c r="AI36" s="3"/>
      <c r="AJ36" s="238">
        <f t="shared" si="32"/>
        <v>9.3673526911868907E-2</v>
      </c>
      <c r="AK36" s="237">
        <f t="shared" si="33"/>
        <v>0.10234345767548922</v>
      </c>
      <c r="AL36" s="235"/>
      <c r="AM36" s="6">
        <v>2021</v>
      </c>
      <c r="AN36" s="8">
        <f t="shared" si="13"/>
        <v>1</v>
      </c>
      <c r="AO36" s="367">
        <f t="shared" si="14"/>
        <v>0.50661877985168391</v>
      </c>
      <c r="AP36" s="8">
        <f t="shared" si="15"/>
        <v>6.8362070394754337E-2</v>
      </c>
      <c r="AQ36" s="8">
        <f t="shared" si="16"/>
        <v>8.1832009078266002E-2</v>
      </c>
      <c r="AR36" s="367">
        <f t="shared" si="17"/>
        <v>0.34318714067529571</v>
      </c>
      <c r="AT36" s="6">
        <v>2021</v>
      </c>
      <c r="AU36" s="8">
        <f t="shared" si="18"/>
        <v>0.23831276932132112</v>
      </c>
      <c r="AV36" s="8">
        <f t="shared" si="19"/>
        <v>0.6620608204338374</v>
      </c>
      <c r="AW36" s="8">
        <f t="shared" si="20"/>
        <v>6.1963689057343167E-2</v>
      </c>
      <c r="AX36" s="8">
        <f t="shared" si="21"/>
        <v>3.1789075186726926E-2</v>
      </c>
      <c r="AY36" s="8">
        <f t="shared" si="22"/>
        <v>1</v>
      </c>
      <c r="BA36" s="6"/>
      <c r="BB36" s="8"/>
      <c r="BC36" s="6"/>
      <c r="BE36" s="26"/>
      <c r="BF36" s="6"/>
      <c r="BG36" s="6"/>
      <c r="BH36" s="6"/>
      <c r="BJ36" s="155"/>
      <c r="BL36" s="1">
        <v>2021</v>
      </c>
      <c r="BM36" s="68">
        <v>573456.05480269808</v>
      </c>
      <c r="BN36" s="241">
        <f t="shared" si="38"/>
        <v>9.9828879064086329E-2</v>
      </c>
      <c r="BO36" s="235">
        <f t="shared" si="39"/>
        <v>0.15081376095872609</v>
      </c>
    </row>
    <row r="37" spans="2:67" x14ac:dyDescent="0.2">
      <c r="B37" s="17">
        <v>2022</v>
      </c>
      <c r="C37" s="28"/>
      <c r="D37" s="28"/>
      <c r="E37" s="28"/>
      <c r="F37" s="264"/>
      <c r="G37" s="264"/>
      <c r="H37" s="264"/>
      <c r="I37" s="6">
        <v>2022</v>
      </c>
      <c r="J37" s="265"/>
      <c r="K37" s="28"/>
      <c r="L37" s="28"/>
      <c r="M37" s="123"/>
      <c r="N37" s="123"/>
      <c r="O37" s="266"/>
      <c r="Q37" s="123"/>
      <c r="S37" s="14">
        <f>IPC!H35</f>
        <v>0</v>
      </c>
      <c r="U37" s="3"/>
      <c r="V37" s="28"/>
      <c r="W37" s="28"/>
      <c r="X37" s="28"/>
      <c r="Y37" s="28"/>
      <c r="Z37" s="28"/>
      <c r="AB37" s="3"/>
      <c r="AC37" s="28"/>
      <c r="AD37" s="28"/>
      <c r="AE37" s="28"/>
      <c r="AF37" s="28"/>
      <c r="AG37" s="28"/>
      <c r="AH37" s="28"/>
      <c r="AI37" s="3"/>
      <c r="AM37" s="268"/>
      <c r="AN37" s="268"/>
      <c r="AO37" s="268"/>
      <c r="AP37" s="268"/>
      <c r="AQ37" s="268"/>
      <c r="AR37" s="268"/>
      <c r="AT37" s="3"/>
      <c r="AU37" s="268"/>
      <c r="AV37" s="268"/>
      <c r="AW37" s="268"/>
      <c r="AX37" s="268"/>
      <c r="AY37" s="268"/>
      <c r="BA37" s="6"/>
      <c r="BB37" s="8"/>
      <c r="BC37" s="6"/>
      <c r="BE37" s="26"/>
      <c r="BF37" s="6"/>
      <c r="BG37" s="6"/>
      <c r="BH37" s="6"/>
      <c r="BJ37" s="155"/>
      <c r="BN37" s="16"/>
      <c r="BO37" s="234"/>
    </row>
    <row r="38" spans="2:67" x14ac:dyDescent="0.2">
      <c r="B38" s="264"/>
      <c r="C38" s="28"/>
      <c r="D38" s="28"/>
      <c r="E38" s="28"/>
      <c r="F38" s="264"/>
      <c r="G38" s="264"/>
      <c r="H38" s="264"/>
      <c r="I38" s="3"/>
      <c r="J38" s="265"/>
      <c r="K38" s="28"/>
      <c r="L38" s="28"/>
      <c r="M38" s="123"/>
      <c r="N38" s="123"/>
      <c r="O38" s="266"/>
      <c r="Q38" s="123"/>
      <c r="S38" s="267"/>
      <c r="U38" s="3"/>
      <c r="V38" s="28"/>
      <c r="W38" s="28"/>
      <c r="X38" s="28"/>
      <c r="Y38" s="28"/>
      <c r="Z38" s="28"/>
      <c r="AB38" s="3"/>
      <c r="AC38" s="28"/>
      <c r="AD38" s="28"/>
      <c r="AE38" s="28"/>
      <c r="AF38" s="28"/>
      <c r="AG38" s="28"/>
      <c r="AH38" s="28"/>
      <c r="AI38" s="3"/>
      <c r="AM38" s="268"/>
      <c r="AN38" s="268"/>
      <c r="AO38" s="268"/>
      <c r="AP38" s="268"/>
      <c r="AQ38" s="268"/>
      <c r="AR38" s="268"/>
      <c r="AT38" s="3"/>
      <c r="AU38" s="268"/>
      <c r="AV38" s="268"/>
      <c r="AW38" s="268"/>
      <c r="AX38" s="268"/>
      <c r="AY38" s="268"/>
      <c r="BA38" s="6"/>
      <c r="BB38" s="8"/>
      <c r="BC38" s="6"/>
      <c r="BE38" s="26"/>
      <c r="BF38" s="6"/>
      <c r="BG38" s="6"/>
      <c r="BH38" s="6"/>
      <c r="BJ38" s="155"/>
      <c r="BN38" s="16"/>
      <c r="BO38" s="234"/>
    </row>
    <row r="39" spans="2:67" x14ac:dyDescent="0.2">
      <c r="B39" s="264"/>
      <c r="C39" s="28"/>
      <c r="D39" s="28"/>
      <c r="E39" s="28"/>
      <c r="F39" s="264"/>
      <c r="G39" s="264"/>
      <c r="H39" s="264"/>
      <c r="I39" s="3"/>
      <c r="J39" s="265"/>
      <c r="K39" s="28">
        <f>K35+L35</f>
        <v>79260362.05392696</v>
      </c>
      <c r="L39" s="28"/>
      <c r="M39" s="123"/>
      <c r="N39" s="123"/>
      <c r="O39" s="266"/>
      <c r="Q39" s="123"/>
      <c r="S39" s="267"/>
      <c r="U39" s="3"/>
      <c r="V39" s="28"/>
      <c r="W39" s="28"/>
      <c r="X39" s="28"/>
      <c r="Y39" s="28"/>
      <c r="Z39" s="28"/>
      <c r="AB39" s="3"/>
      <c r="AC39" s="28"/>
      <c r="AD39" s="28"/>
      <c r="AE39" s="28"/>
      <c r="AF39" s="28"/>
      <c r="AG39" s="28"/>
      <c r="AH39" s="28"/>
      <c r="AI39" s="3"/>
      <c r="AM39" s="3"/>
      <c r="AN39" s="268"/>
      <c r="AO39" s="268"/>
      <c r="AP39" s="268"/>
      <c r="AQ39" s="268"/>
      <c r="AR39" s="268"/>
      <c r="AT39" s="3"/>
      <c r="AU39" s="268"/>
      <c r="AV39" s="268"/>
      <c r="AW39" s="268"/>
      <c r="AX39" s="268"/>
      <c r="AY39" s="268"/>
      <c r="BA39" s="6"/>
      <c r="BB39" s="8"/>
      <c r="BC39" s="6"/>
      <c r="BE39" s="26"/>
      <c r="BF39" s="6"/>
      <c r="BG39" s="6"/>
      <c r="BH39" s="6"/>
      <c r="BJ39" s="155"/>
      <c r="BN39" s="16"/>
      <c r="BO39" s="234"/>
    </row>
    <row r="40" spans="2:67" x14ac:dyDescent="0.2">
      <c r="B40" s="264"/>
      <c r="C40" s="28"/>
      <c r="D40" s="28"/>
      <c r="E40" s="28"/>
      <c r="F40" s="264"/>
      <c r="G40" s="264"/>
      <c r="H40" s="264"/>
      <c r="I40" s="3"/>
      <c r="J40" s="265"/>
      <c r="K40" s="28">
        <f>K36+L36</f>
        <v>127044795.09928656</v>
      </c>
      <c r="L40" s="174">
        <f>K40/K39-1</f>
        <v>0.60287931832620378</v>
      </c>
      <c r="M40" s="123"/>
      <c r="N40" s="123"/>
      <c r="O40" s="266"/>
      <c r="Q40" s="123"/>
      <c r="S40" s="267"/>
      <c r="U40" s="3"/>
      <c r="V40" s="28"/>
      <c r="W40" s="28"/>
      <c r="X40" s="28"/>
      <c r="Y40" s="28"/>
      <c r="Z40" s="28"/>
      <c r="AB40" s="3"/>
      <c r="AC40" s="28"/>
      <c r="AD40" s="28"/>
      <c r="AE40" s="28"/>
      <c r="AF40" s="28"/>
      <c r="AG40" s="28"/>
      <c r="AH40" s="28"/>
      <c r="AI40" s="3"/>
      <c r="AM40" s="3"/>
      <c r="AN40" s="268"/>
      <c r="AO40" s="268"/>
      <c r="AP40" s="268"/>
      <c r="AQ40" s="268"/>
      <c r="AR40" s="268"/>
      <c r="AT40" s="3"/>
      <c r="AU40" s="268"/>
      <c r="AV40" s="268"/>
      <c r="AW40" s="268"/>
      <c r="AX40" s="268"/>
      <c r="AY40" s="268"/>
      <c r="BA40" s="6"/>
      <c r="BB40" s="8"/>
      <c r="BC40" s="6"/>
      <c r="BE40" s="26"/>
      <c r="BF40" s="6"/>
      <c r="BG40" s="6"/>
      <c r="BH40" s="6"/>
      <c r="BJ40" s="155"/>
      <c r="BN40" s="16"/>
      <c r="BO40" s="234"/>
    </row>
    <row r="41" spans="2:67" x14ac:dyDescent="0.2">
      <c r="B41" s="264"/>
      <c r="C41" s="28"/>
      <c r="D41" s="28"/>
      <c r="E41" s="28"/>
      <c r="F41" s="264"/>
      <c r="G41" s="264"/>
      <c r="H41" s="264"/>
      <c r="I41" s="3"/>
      <c r="J41" s="265"/>
      <c r="K41" s="28"/>
      <c r="L41" s="28"/>
      <c r="M41" s="123"/>
      <c r="N41" s="123"/>
      <c r="O41" s="266"/>
      <c r="Q41" s="123"/>
      <c r="S41" s="267"/>
      <c r="U41" s="3"/>
      <c r="V41" s="28"/>
      <c r="W41" s="28"/>
      <c r="X41" s="28"/>
      <c r="Y41" s="28"/>
      <c r="Z41" s="28"/>
      <c r="AB41" s="3"/>
      <c r="AC41" s="28"/>
      <c r="AD41" s="28"/>
      <c r="AE41" s="28"/>
      <c r="AF41" s="28"/>
      <c r="AG41" s="28"/>
      <c r="AH41" s="28"/>
      <c r="AI41" s="3"/>
      <c r="AM41" s="3"/>
      <c r="AN41" s="268"/>
      <c r="AO41" s="268"/>
      <c r="AP41" s="268"/>
      <c r="AQ41" s="268"/>
      <c r="AR41" s="268"/>
      <c r="AT41" s="3"/>
      <c r="AU41" s="268"/>
      <c r="AV41" s="268"/>
      <c r="AW41" s="268"/>
      <c r="AX41" s="268"/>
      <c r="AY41" s="268"/>
      <c r="BA41" s="6"/>
      <c r="BB41" s="8"/>
      <c r="BC41" s="6"/>
      <c r="BE41" s="26"/>
      <c r="BF41" s="6"/>
      <c r="BG41" s="6"/>
      <c r="BH41" s="6"/>
      <c r="BJ41" s="155"/>
      <c r="BN41" s="16"/>
      <c r="BO41" s="234"/>
    </row>
    <row r="42" spans="2:67" x14ac:dyDescent="0.2">
      <c r="F42" s="264"/>
      <c r="G42" s="264"/>
      <c r="H42" s="264"/>
      <c r="J42" s="171"/>
      <c r="Q42" s="123"/>
      <c r="BA42" s="6">
        <v>1908</v>
      </c>
      <c r="BB42" s="8">
        <v>8.900000000000001E-2</v>
      </c>
      <c r="BC42" s="6"/>
      <c r="BE42" s="26">
        <v>2.9609999999999999E-10</v>
      </c>
      <c r="BF42" s="6">
        <v>1.516E-12</v>
      </c>
      <c r="BG42" s="6">
        <f t="shared" si="23"/>
        <v>1.5159999999999999E-14</v>
      </c>
      <c r="BH42" s="6">
        <f t="shared" ref="BH42:BH79" si="40">BG42/$BG$138</f>
        <v>9.5949367088607581E-15</v>
      </c>
      <c r="BJ42" s="155">
        <f t="shared" si="25"/>
        <v>30860.026385224279</v>
      </c>
    </row>
    <row r="43" spans="2:67" x14ac:dyDescent="0.2">
      <c r="V43" s="4" t="s">
        <v>325</v>
      </c>
      <c r="W43" s="16"/>
      <c r="AB43" s="4" t="s">
        <v>325</v>
      </c>
      <c r="AL43" s="16"/>
      <c r="BA43" s="6">
        <v>1909</v>
      </c>
      <c r="BB43" s="8">
        <v>0.109</v>
      </c>
      <c r="BC43" s="6"/>
      <c r="BE43" s="26">
        <v>3.455E-10</v>
      </c>
      <c r="BF43" s="6">
        <v>1.606E-12</v>
      </c>
      <c r="BG43" s="6">
        <f t="shared" si="23"/>
        <v>1.606E-14</v>
      </c>
      <c r="BH43" s="6">
        <f t="shared" si="40"/>
        <v>1.0164556962025316E-14</v>
      </c>
      <c r="BJ43" s="155">
        <f t="shared" si="25"/>
        <v>33990.660024906603</v>
      </c>
    </row>
    <row r="44" spans="2:67" ht="34.5" customHeight="1" x14ac:dyDescent="0.2">
      <c r="U44" s="249" t="s">
        <v>2</v>
      </c>
      <c r="V44" s="298" t="s">
        <v>13</v>
      </c>
      <c r="W44" s="298" t="s">
        <v>14</v>
      </c>
      <c r="X44" s="298" t="s">
        <v>15</v>
      </c>
      <c r="Y44" s="298" t="s">
        <v>16</v>
      </c>
      <c r="Z44" s="298" t="s">
        <v>17</v>
      </c>
      <c r="AA44" s="368"/>
      <c r="AB44" s="298" t="s">
        <v>2</v>
      </c>
      <c r="AC44" s="298" t="s">
        <v>18</v>
      </c>
      <c r="AD44" s="298" t="s">
        <v>19</v>
      </c>
      <c r="AE44" s="298" t="s">
        <v>20</v>
      </c>
      <c r="AF44" s="298" t="s">
        <v>21</v>
      </c>
      <c r="AG44" s="298" t="s">
        <v>22</v>
      </c>
      <c r="AH44" s="298" t="s">
        <v>23</v>
      </c>
      <c r="AL44" s="16"/>
      <c r="BA44" s="6">
        <v>1910</v>
      </c>
      <c r="BB44" s="8">
        <v>0.122</v>
      </c>
      <c r="BC44" s="6"/>
      <c r="BE44" s="26">
        <v>3.8330000000000001E-10</v>
      </c>
      <c r="BF44" s="6">
        <v>1.6440000000000001E-12</v>
      </c>
      <c r="BG44" s="6">
        <f t="shared" si="23"/>
        <v>1.6440000000000001E-14</v>
      </c>
      <c r="BH44" s="6">
        <f t="shared" si="40"/>
        <v>1.040506329113924E-14</v>
      </c>
      <c r="BJ44" s="155">
        <f t="shared" si="25"/>
        <v>36837.834549878346</v>
      </c>
    </row>
    <row r="45" spans="2:67" x14ac:dyDescent="0.2">
      <c r="B45" s="1" t="s">
        <v>0</v>
      </c>
      <c r="U45" s="6">
        <v>1993</v>
      </c>
      <c r="V45" s="6"/>
      <c r="W45" s="6"/>
      <c r="X45" s="6"/>
      <c r="Y45" s="6"/>
      <c r="Z45" s="6"/>
      <c r="AL45" s="16"/>
      <c r="BA45" s="6">
        <v>1911</v>
      </c>
      <c r="BB45" s="8">
        <v>0.10400000000000001</v>
      </c>
      <c r="BC45" s="6"/>
      <c r="BE45" s="26">
        <v>3.8280000000000001E-10</v>
      </c>
      <c r="BF45" s="6">
        <v>1.66E-12</v>
      </c>
      <c r="BG45" s="6">
        <f t="shared" si="23"/>
        <v>1.66E-14</v>
      </c>
      <c r="BH45" s="6">
        <f t="shared" si="40"/>
        <v>1.050632911392405E-14</v>
      </c>
      <c r="BJ45" s="155">
        <f t="shared" si="25"/>
        <v>36435.180722891571</v>
      </c>
      <c r="BK45" s="241">
        <f>BJ45/BJ44-1</f>
        <v>-1.0930442353813796E-2</v>
      </c>
    </row>
    <row r="46" spans="2:67" x14ac:dyDescent="0.2">
      <c r="U46" s="6">
        <v>1994</v>
      </c>
      <c r="V46" s="367">
        <f>(V9-V8)/V8</f>
        <v>5.595199501528178E-2</v>
      </c>
      <c r="W46" s="367">
        <f t="shared" ref="W46:Z46" si="41">(W9-W8)/W8</f>
        <v>-5.6935114542954426E-2</v>
      </c>
      <c r="X46" s="367">
        <f t="shared" si="41"/>
        <v>1.404165186803117E-3</v>
      </c>
      <c r="Y46" s="367">
        <f t="shared" si="41"/>
        <v>-8.717737631304243E-3</v>
      </c>
      <c r="Z46" s="367">
        <f t="shared" si="41"/>
        <v>0.34423101884886814</v>
      </c>
      <c r="AC46" s="367">
        <f>(AC9-AC8)/AC8</f>
        <v>-0.12461051173977858</v>
      </c>
      <c r="AD46" s="367">
        <f t="shared" ref="AD46:AH46" si="42">(AD9-AD8)/AD8</f>
        <v>2.7741589699946705E-2</v>
      </c>
      <c r="AE46" s="367">
        <f t="shared" si="42"/>
        <v>-6.2772136037696378E-3</v>
      </c>
      <c r="AF46" s="367">
        <f t="shared" si="42"/>
        <v>4.0877003606048776E-2</v>
      </c>
      <c r="AG46" s="367">
        <f t="shared" si="42"/>
        <v>-5.6935114542954537E-2</v>
      </c>
      <c r="AH46" s="367">
        <f t="shared" si="42"/>
        <v>-4.8229287225318965E-4</v>
      </c>
      <c r="AL46" s="16"/>
      <c r="BA46" s="6">
        <v>1912</v>
      </c>
      <c r="BB46" s="8">
        <v>0.10199999999999999</v>
      </c>
      <c r="BC46" s="6"/>
      <c r="BE46" s="26">
        <v>4.2930000000000001E-10</v>
      </c>
      <c r="BF46" s="6">
        <v>1.7259999999999999E-12</v>
      </c>
      <c r="BG46" s="6">
        <f t="shared" si="23"/>
        <v>1.726E-14</v>
      </c>
      <c r="BH46" s="6">
        <f t="shared" si="40"/>
        <v>1.0924050632911393E-14</v>
      </c>
      <c r="BJ46" s="155">
        <f t="shared" si="25"/>
        <v>39298.609501738123</v>
      </c>
      <c r="BK46" s="241">
        <f t="shared" ref="BK46:BK109" si="43">BJ46/BJ45-1</f>
        <v>7.8589668612443875E-2</v>
      </c>
    </row>
    <row r="47" spans="2:67" x14ac:dyDescent="0.2">
      <c r="U47" s="6">
        <v>1995</v>
      </c>
      <c r="V47" s="367">
        <f>(V10-V9)/V9</f>
        <v>-1.5838579678831888E-2</v>
      </c>
      <c r="W47" s="367">
        <f t="shared" ref="W47:Z47" si="44">(W10-W9)/W9</f>
        <v>-3.9242930397144819E-2</v>
      </c>
      <c r="X47" s="367">
        <f t="shared" si="44"/>
        <v>1.8040739061946507E-2</v>
      </c>
      <c r="Y47" s="367">
        <f t="shared" si="44"/>
        <v>6.2822833622932964E-2</v>
      </c>
      <c r="Z47" s="367">
        <f t="shared" si="44"/>
        <v>2.7126128138357025E-3</v>
      </c>
      <c r="AC47" s="367">
        <f t="shared" ref="AC47:AH47" si="45">(AC10-AC9)/AC9</f>
        <v>2.1119228900641621E-2</v>
      </c>
      <c r="AD47" s="367">
        <f t="shared" si="45"/>
        <v>-4.7687590229961042E-3</v>
      </c>
      <c r="AE47" s="367">
        <f t="shared" si="45"/>
        <v>5.341346232916161E-2</v>
      </c>
      <c r="AF47" s="367">
        <f t="shared" si="45"/>
        <v>-2.7267251599784322E-2</v>
      </c>
      <c r="AG47" s="367">
        <f t="shared" si="45"/>
        <v>-3.9242930397144826E-2</v>
      </c>
      <c r="AH47" s="367">
        <f t="shared" si="45"/>
        <v>3.2409964401745102E-2</v>
      </c>
      <c r="BA47" s="6">
        <v>1913</v>
      </c>
      <c r="BB47" s="8">
        <v>0.11199999999999999</v>
      </c>
      <c r="BC47" s="6"/>
      <c r="BE47" s="26">
        <v>4.335E-10</v>
      </c>
      <c r="BF47" s="6">
        <v>1.775E-12</v>
      </c>
      <c r="BG47" s="6">
        <f t="shared" si="23"/>
        <v>1.775E-14</v>
      </c>
      <c r="BH47" s="6">
        <f t="shared" si="40"/>
        <v>1.1234177215189874E-14</v>
      </c>
      <c r="BJ47" s="155">
        <f t="shared" si="25"/>
        <v>38587.605633802814</v>
      </c>
      <c r="BK47" s="241">
        <f t="shared" si="43"/>
        <v>-1.8092341610810969E-2</v>
      </c>
    </row>
    <row r="48" spans="2:67" x14ac:dyDescent="0.2">
      <c r="U48" s="6">
        <v>1996</v>
      </c>
      <c r="V48" s="367">
        <f>(V11-V10)/V10</f>
        <v>5.9181056577955395E-2</v>
      </c>
      <c r="W48" s="367">
        <f t="shared" ref="W48:Z48" si="46">(W11-W10)/W10</f>
        <v>-3.5656712352690141E-2</v>
      </c>
      <c r="X48" s="367">
        <f t="shared" si="46"/>
        <v>9.3085063825945336E-3</v>
      </c>
      <c r="Y48" s="367">
        <f t="shared" si="46"/>
        <v>3.1087116504181812E-3</v>
      </c>
      <c r="Z48" s="367">
        <f t="shared" si="46"/>
        <v>0.22517566523818239</v>
      </c>
      <c r="AC48" s="367">
        <f t="shared" ref="AC48:AH48" si="47">(AC11-AC10)/AC10</f>
        <v>-3.130893627997465E-2</v>
      </c>
      <c r="AD48" s="367">
        <f t="shared" si="47"/>
        <v>1.5839635197123163E-2</v>
      </c>
      <c r="AE48" s="367">
        <f t="shared" si="47"/>
        <v>1.5786211692050359E-3</v>
      </c>
      <c r="AF48" s="367">
        <f t="shared" si="47"/>
        <v>6.3217314789038748E-2</v>
      </c>
      <c r="AG48" s="367">
        <f t="shared" si="47"/>
        <v>-3.5656712352690016E-2</v>
      </c>
      <c r="AH48" s="367">
        <f t="shared" si="47"/>
        <v>6.1594995275773209E-3</v>
      </c>
      <c r="BA48" s="6">
        <v>1914</v>
      </c>
      <c r="BB48" s="8">
        <v>0.10300000000000001</v>
      </c>
      <c r="BC48" s="6"/>
      <c r="BE48" s="26">
        <v>3.8670000000000002E-10</v>
      </c>
      <c r="BF48" s="6">
        <v>1.775E-12</v>
      </c>
      <c r="BG48" s="6">
        <f t="shared" si="23"/>
        <v>1.775E-14</v>
      </c>
      <c r="BH48" s="6">
        <f t="shared" si="40"/>
        <v>1.1234177215189874E-14</v>
      </c>
      <c r="BJ48" s="155">
        <f t="shared" si="25"/>
        <v>34421.74647887324</v>
      </c>
      <c r="BK48" s="241">
        <f t="shared" si="43"/>
        <v>-0.1079584775086504</v>
      </c>
    </row>
    <row r="49" spans="4:63" x14ac:dyDescent="0.2">
      <c r="U49" s="6">
        <v>1997</v>
      </c>
      <c r="V49" s="367">
        <f t="shared" ref="V49:Z49" si="48">(V12-V11)/V11</f>
        <v>7.2243382672272108E-2</v>
      </c>
      <c r="W49" s="367">
        <f t="shared" si="48"/>
        <v>3.1439518533047939E-2</v>
      </c>
      <c r="X49" s="367">
        <f t="shared" si="48"/>
        <v>1.2069185837366809E-3</v>
      </c>
      <c r="Y49" s="367">
        <f t="shared" si="48"/>
        <v>3.9888660119601991E-3</v>
      </c>
      <c r="Z49" s="367">
        <f t="shared" si="48"/>
        <v>0.14189794969285449</v>
      </c>
      <c r="AC49" s="367">
        <f t="shared" ref="AC49:AH49" si="49">(AC12-AC11)/AC11</f>
        <v>0.21534203661977863</v>
      </c>
      <c r="AD49" s="367">
        <f t="shared" si="49"/>
        <v>3.6391906422566088E-2</v>
      </c>
      <c r="AE49" s="367">
        <f t="shared" si="49"/>
        <v>7.3745131543720031E-3</v>
      </c>
      <c r="AF49" s="367">
        <f t="shared" si="49"/>
        <v>8.0303573406180245E-2</v>
      </c>
      <c r="AG49" s="367">
        <f t="shared" si="49"/>
        <v>3.1439518533047876E-2</v>
      </c>
      <c r="AH49" s="367">
        <f t="shared" si="49"/>
        <v>2.0611477999480651E-2</v>
      </c>
      <c r="BA49" s="6">
        <v>1915</v>
      </c>
      <c r="BB49" s="8">
        <v>0.114</v>
      </c>
      <c r="BC49" s="6"/>
      <c r="BE49" s="26">
        <v>4.1609999999999999E-10</v>
      </c>
      <c r="BF49" s="6">
        <v>1.9140000000000001E-12</v>
      </c>
      <c r="BG49" s="6">
        <f t="shared" si="23"/>
        <v>1.9140000000000001E-14</v>
      </c>
      <c r="BH49" s="6">
        <f t="shared" si="40"/>
        <v>1.2113924050632911E-14</v>
      </c>
      <c r="BJ49" s="155">
        <f t="shared" si="25"/>
        <v>34348.902821316617</v>
      </c>
      <c r="BK49" s="241">
        <f t="shared" si="43"/>
        <v>-2.1162103904672769E-3</v>
      </c>
    </row>
    <row r="50" spans="4:63" x14ac:dyDescent="0.2">
      <c r="U50" s="6">
        <v>1998</v>
      </c>
      <c r="V50" s="367">
        <f t="shared" ref="V50:Z50" si="50">(V13-V12)/V12</f>
        <v>2.04284011194115E-2</v>
      </c>
      <c r="W50" s="367">
        <f t="shared" si="50"/>
        <v>2.8586672040363723E-2</v>
      </c>
      <c r="X50" s="367">
        <f t="shared" si="50"/>
        <v>1.8797960078893131E-2</v>
      </c>
      <c r="Y50" s="367">
        <f t="shared" si="50"/>
        <v>1.4233259029387258E-2</v>
      </c>
      <c r="Z50" s="367">
        <f t="shared" si="50"/>
        <v>1.2447229609810548E-2</v>
      </c>
      <c r="AB50" s="236"/>
      <c r="AC50" s="367">
        <f t="shared" ref="AC50:AH50" si="51">(AC13-AC12)/AC12</f>
        <v>0.18056615858710948</v>
      </c>
      <c r="AD50" s="367">
        <f t="shared" si="51"/>
        <v>3.0261109334580594E-2</v>
      </c>
      <c r="AE50" s="367">
        <f t="shared" si="51"/>
        <v>1.6708425785562867E-2</v>
      </c>
      <c r="AF50" s="367">
        <f t="shared" si="51"/>
        <v>9.4435663039851858E-4</v>
      </c>
      <c r="AG50" s="367">
        <f t="shared" si="51"/>
        <v>2.8586672040363689E-2</v>
      </c>
      <c r="AH50" s="367">
        <f t="shared" si="51"/>
        <v>2.0821124361146127E-2</v>
      </c>
      <c r="BA50" s="6">
        <v>1916</v>
      </c>
      <c r="BB50" s="8">
        <v>0.124</v>
      </c>
      <c r="BC50" s="6"/>
      <c r="BE50" s="26">
        <v>4.3579999999999998E-10</v>
      </c>
      <c r="BF50" s="6">
        <v>2.0539999999999999E-12</v>
      </c>
      <c r="BG50" s="6">
        <f t="shared" si="23"/>
        <v>2.054E-14</v>
      </c>
      <c r="BH50" s="6">
        <f t="shared" si="40"/>
        <v>1.3E-14</v>
      </c>
      <c r="BJ50" s="155">
        <f t="shared" si="25"/>
        <v>33523.076923076922</v>
      </c>
      <c r="BK50" s="241">
        <f t="shared" si="43"/>
        <v>-2.4042278803944606E-2</v>
      </c>
    </row>
    <row r="51" spans="4:63" x14ac:dyDescent="0.2">
      <c r="U51" s="6">
        <v>1999</v>
      </c>
      <c r="V51" s="367">
        <f t="shared" ref="V51:Z51" si="52">(V14-V13)/V13</f>
        <v>-2.7585842884581841E-2</v>
      </c>
      <c r="W51" s="367">
        <f t="shared" si="52"/>
        <v>-1.1061305896929012E-2</v>
      </c>
      <c r="X51" s="367">
        <f t="shared" si="52"/>
        <v>1.4873549239342353E-2</v>
      </c>
      <c r="Y51" s="367">
        <f t="shared" si="52"/>
        <v>3.8604373223714745E-2</v>
      </c>
      <c r="Z51" s="367">
        <f t="shared" si="52"/>
        <v>-6.00894970947006E-2</v>
      </c>
      <c r="AB51" s="236"/>
      <c r="AC51" s="367">
        <f t="shared" ref="AC51:AH51" si="53">(AC14-AC13)/AC13</f>
        <v>-8.2152070843095906E-2</v>
      </c>
      <c r="AD51" s="367">
        <f t="shared" si="53"/>
        <v>-1.5976367014380805E-5</v>
      </c>
      <c r="AE51" s="367">
        <f t="shared" si="53"/>
        <v>3.1139931715011105E-2</v>
      </c>
      <c r="AF51" s="367">
        <f t="shared" si="53"/>
        <v>-6.4622470272873378E-2</v>
      </c>
      <c r="AG51" s="367">
        <f t="shared" si="53"/>
        <v>-1.106130589692895E-2</v>
      </c>
      <c r="AH51" s="367">
        <f t="shared" si="53"/>
        <v>1.5514962488904632E-2</v>
      </c>
      <c r="BA51" s="6">
        <v>1917</v>
      </c>
      <c r="BB51" s="8">
        <v>0.13300000000000001</v>
      </c>
      <c r="BC51" s="6"/>
      <c r="BE51" s="26">
        <v>4.6420000000000001E-10</v>
      </c>
      <c r="BF51" s="6">
        <v>2.405E-12</v>
      </c>
      <c r="BG51" s="6">
        <f t="shared" si="23"/>
        <v>2.4049999999999999E-14</v>
      </c>
      <c r="BH51" s="6">
        <f t="shared" si="40"/>
        <v>1.5221518987341772E-14</v>
      </c>
      <c r="BJ51" s="155">
        <f t="shared" si="25"/>
        <v>30496.299376299376</v>
      </c>
      <c r="BK51" s="241">
        <f t="shared" si="43"/>
        <v>-9.0289371519293504E-2</v>
      </c>
    </row>
    <row r="52" spans="4:63" x14ac:dyDescent="0.2">
      <c r="U52" s="6">
        <v>2000</v>
      </c>
      <c r="V52" s="367">
        <f t="shared" ref="V52:Z52" si="54">(V15-V14)/V14</f>
        <v>2.1334348141357408E-2</v>
      </c>
      <c r="W52" s="367">
        <f t="shared" si="54"/>
        <v>-6.0024585132147923E-3</v>
      </c>
      <c r="X52" s="367">
        <f t="shared" si="54"/>
        <v>-2.9313076062070988E-2</v>
      </c>
      <c r="Y52" s="367">
        <f t="shared" si="54"/>
        <v>3.0154690689011502E-3</v>
      </c>
      <c r="Z52" s="367">
        <f t="shared" si="54"/>
        <v>6.2482245937005292E-2</v>
      </c>
      <c r="AB52" s="236"/>
      <c r="AC52" s="367">
        <f t="shared" ref="AC52:AH52" si="55">(AC15-AC14)/AC14</f>
        <v>-4.4971501302463718E-2</v>
      </c>
      <c r="AD52" s="367">
        <f t="shared" si="55"/>
        <v>-1.1761121373613534E-2</v>
      </c>
      <c r="AE52" s="367">
        <f t="shared" si="55"/>
        <v>-3.4168115454054179E-3</v>
      </c>
      <c r="AF52" s="367">
        <f t="shared" si="55"/>
        <v>1.359065837369524E-2</v>
      </c>
      <c r="AG52" s="367">
        <f t="shared" si="55"/>
        <v>-6.0024585132148912E-3</v>
      </c>
      <c r="AH52" s="367">
        <f t="shared" si="55"/>
        <v>-4.690381650954643E-3</v>
      </c>
      <c r="BA52" s="6">
        <v>1918</v>
      </c>
      <c r="BB52" s="8">
        <v>0.153</v>
      </c>
      <c r="BC52" s="6"/>
      <c r="BE52" s="26">
        <v>6.3490000000000005E-10</v>
      </c>
      <c r="BF52" s="6">
        <v>3.0340000000000002E-12</v>
      </c>
      <c r="BG52" s="6">
        <f t="shared" si="23"/>
        <v>3.034E-14</v>
      </c>
      <c r="BH52" s="6">
        <f t="shared" si="40"/>
        <v>1.9202531645569618E-14</v>
      </c>
      <c r="BJ52" s="155">
        <f t="shared" si="25"/>
        <v>33063.34871456823</v>
      </c>
      <c r="BK52" s="241">
        <f t="shared" si="43"/>
        <v>8.4175765281995885E-2</v>
      </c>
    </row>
    <row r="53" spans="4:63" x14ac:dyDescent="0.2">
      <c r="U53" s="6">
        <v>2001</v>
      </c>
      <c r="V53" s="367">
        <f t="shared" ref="V53:Z53" si="56">(V16-V15)/V15</f>
        <v>-3.705152626037371E-2</v>
      </c>
      <c r="W53" s="367">
        <f t="shared" si="56"/>
        <v>-5.1639678731343279E-2</v>
      </c>
      <c r="X53" s="367">
        <f t="shared" si="56"/>
        <v>1.1443051222748653E-3</v>
      </c>
      <c r="Y53" s="367">
        <f t="shared" si="56"/>
        <v>6.231596781884504E-3</v>
      </c>
      <c r="Z53" s="367">
        <f t="shared" si="56"/>
        <v>-3.1365642690048996E-2</v>
      </c>
      <c r="AB53" s="236"/>
      <c r="AC53" s="367">
        <f t="shared" ref="AC53:AH53" si="57">(AC16-AC15)/AC15</f>
        <v>4.664034516522279E-3</v>
      </c>
      <c r="AD53" s="367">
        <f t="shared" si="57"/>
        <v>-1.3573270042176809E-2</v>
      </c>
      <c r="AE53" s="367">
        <f t="shared" si="57"/>
        <v>-3.0234844593823532E-3</v>
      </c>
      <c r="AF53" s="367">
        <f t="shared" si="57"/>
        <v>-3.7381039402127197E-2</v>
      </c>
      <c r="AG53" s="367">
        <f t="shared" si="57"/>
        <v>-5.1639678731343328E-2</v>
      </c>
      <c r="AH53" s="367">
        <f t="shared" si="57"/>
        <v>-8.8807624104875905E-3</v>
      </c>
      <c r="BA53" s="6">
        <v>1919</v>
      </c>
      <c r="BB53" s="8">
        <v>0.129</v>
      </c>
      <c r="BC53" s="6"/>
      <c r="BE53" s="26">
        <v>6.8019999999999999E-10</v>
      </c>
      <c r="BF53" s="6">
        <v>2.8500000000000002E-12</v>
      </c>
      <c r="BG53" s="6">
        <f t="shared" si="23"/>
        <v>2.8500000000000005E-14</v>
      </c>
      <c r="BH53" s="6">
        <f t="shared" si="40"/>
        <v>1.8037974683544305E-14</v>
      </c>
      <c r="BJ53" s="155">
        <f t="shared" si="25"/>
        <v>37709.333333333328</v>
      </c>
      <c r="BK53" s="241">
        <f t="shared" si="43"/>
        <v>0.14051766682417144</v>
      </c>
    </row>
    <row r="54" spans="4:63" x14ac:dyDescent="0.2">
      <c r="U54" s="6">
        <v>2002</v>
      </c>
      <c r="V54" s="367">
        <f t="shared" ref="V54:Z54" si="58">(V17-V16)/V16</f>
        <v>-7.8492867010698464E-2</v>
      </c>
      <c r="W54" s="367">
        <f t="shared" si="58"/>
        <v>-0.20592962404769599</v>
      </c>
      <c r="X54" s="367">
        <f t="shared" si="58"/>
        <v>0.62126018212207079</v>
      </c>
      <c r="Y54" s="367">
        <f t="shared" si="58"/>
        <v>8.53766679868459E-2</v>
      </c>
      <c r="Z54" s="367">
        <f t="shared" si="58"/>
        <v>-4.3346897877627133E-2</v>
      </c>
      <c r="AB54" s="236"/>
      <c r="AC54" s="367">
        <f t="shared" ref="AC54:AH54" si="59">(AC17-AC16)/AC16</f>
        <v>0.3711741424335967</v>
      </c>
      <c r="AD54" s="367">
        <f t="shared" si="59"/>
        <v>0.53833178965541761</v>
      </c>
      <c r="AE54" s="367">
        <f t="shared" si="59"/>
        <v>6.1910752356377323E-2</v>
      </c>
      <c r="AF54" s="367">
        <f t="shared" si="59"/>
        <v>0.21578943087728464</v>
      </c>
      <c r="AG54" s="367">
        <f t="shared" si="59"/>
        <v>-0.20592962404769594</v>
      </c>
      <c r="AH54" s="367">
        <f t="shared" si="59"/>
        <v>0.1586359346094823</v>
      </c>
      <c r="BA54" s="6">
        <v>1920</v>
      </c>
      <c r="BB54" s="8">
        <v>0.14599999999999999</v>
      </c>
      <c r="BC54" s="6"/>
      <c r="BE54" s="26">
        <v>8.3070000000000004E-10</v>
      </c>
      <c r="BF54" s="6">
        <v>3.3380000000000001E-12</v>
      </c>
      <c r="BG54" s="6">
        <f t="shared" si="23"/>
        <v>3.3379999999999999E-14</v>
      </c>
      <c r="BH54" s="6">
        <f t="shared" si="40"/>
        <v>2.1126582278481011E-14</v>
      </c>
      <c r="BJ54" s="155">
        <f t="shared" si="25"/>
        <v>39320.131815458364</v>
      </c>
      <c r="BK54" s="241">
        <f t="shared" si="43"/>
        <v>4.2716175008619572E-2</v>
      </c>
    </row>
    <row r="55" spans="4:63" x14ac:dyDescent="0.2">
      <c r="U55" s="6">
        <v>2003</v>
      </c>
      <c r="V55" s="367">
        <f t="shared" ref="V55:Z55" si="60">(V18-V17)/V17</f>
        <v>4.518849243340306E-2</v>
      </c>
      <c r="W55" s="367">
        <f t="shared" si="60"/>
        <v>4.0128631458142078E-2</v>
      </c>
      <c r="X55" s="367">
        <f t="shared" si="60"/>
        <v>-9.7098102987386012E-2</v>
      </c>
      <c r="Y55" s="367">
        <f t="shared" si="60"/>
        <v>9.9364534870065198E-3</v>
      </c>
      <c r="Z55" s="367">
        <f t="shared" si="60"/>
        <v>8.2692703574020532E-2</v>
      </c>
      <c r="AB55" s="236"/>
      <c r="AC55" s="367">
        <f t="shared" ref="AC55:AH55" si="61">(AC18-AC17)/AC17</f>
        <v>0.1844987581273089</v>
      </c>
      <c r="AD55" s="367">
        <f t="shared" si="61"/>
        <v>-0.1070944518971224</v>
      </c>
      <c r="AE55" s="367">
        <f t="shared" si="61"/>
        <v>7.6788482704582915E-3</v>
      </c>
      <c r="AF55" s="367">
        <f t="shared" si="61"/>
        <v>5.7556464274388923E-2</v>
      </c>
      <c r="AG55" s="367">
        <f t="shared" si="61"/>
        <v>4.0128631458142133E-2</v>
      </c>
      <c r="AH55" s="367">
        <f t="shared" si="61"/>
        <v>-1.5769995732786111E-2</v>
      </c>
      <c r="BA55" s="6">
        <v>1921</v>
      </c>
      <c r="BB55" s="8">
        <v>0.13100000000000001</v>
      </c>
      <c r="BC55" s="6"/>
      <c r="BE55" s="26">
        <v>7.7440000000000003E-10</v>
      </c>
      <c r="BF55" s="6">
        <v>2.9660000000000001E-12</v>
      </c>
      <c r="BG55" s="6">
        <f t="shared" si="23"/>
        <v>2.9660000000000003E-14</v>
      </c>
      <c r="BH55" s="6">
        <f t="shared" si="40"/>
        <v>1.8772151898734177E-14</v>
      </c>
      <c r="BJ55" s="155">
        <f t="shared" si="25"/>
        <v>41252.596089008766</v>
      </c>
      <c r="BK55" s="241">
        <f t="shared" si="43"/>
        <v>4.9146942910060831E-2</v>
      </c>
    </row>
    <row r="56" spans="4:63" x14ac:dyDescent="0.2">
      <c r="U56" s="6">
        <v>2004</v>
      </c>
      <c r="V56" s="367">
        <f t="shared" ref="V56:Z56" si="62">(V19-V18)/V18</f>
        <v>0.12939612938578623</v>
      </c>
      <c r="W56" s="367">
        <f t="shared" si="62"/>
        <v>0.22803902660298786</v>
      </c>
      <c r="X56" s="367">
        <f t="shared" si="62"/>
        <v>2.1575180744002439E-2</v>
      </c>
      <c r="Y56" s="367">
        <f t="shared" si="62"/>
        <v>0.10756821946377501</v>
      </c>
      <c r="Z56" s="367">
        <f t="shared" si="62"/>
        <v>6.4681889256346992E-2</v>
      </c>
      <c r="AB56" s="236"/>
      <c r="AC56" s="367">
        <f t="shared" ref="AC56:AH56" si="63">(AC19-AC18)/AC18</f>
        <v>-5.5369304008059977E-2</v>
      </c>
      <c r="AD56" s="367">
        <f t="shared" si="63"/>
        <v>3.5963006878886518E-2</v>
      </c>
      <c r="AE56" s="367">
        <f t="shared" si="63"/>
        <v>0.10816563660665282</v>
      </c>
      <c r="AF56" s="367">
        <f t="shared" si="63"/>
        <v>0.13915516321439789</v>
      </c>
      <c r="AG56" s="367">
        <f t="shared" si="63"/>
        <v>0.2280390266029878</v>
      </c>
      <c r="AH56" s="367">
        <f t="shared" si="63"/>
        <v>9.336349203362404E-2</v>
      </c>
      <c r="BA56" s="6">
        <v>1922</v>
      </c>
      <c r="BB56" s="8">
        <v>0.13400000000000001</v>
      </c>
      <c r="BC56" s="6"/>
      <c r="BE56" s="26">
        <v>7.4389999999999999E-10</v>
      </c>
      <c r="BF56" s="6">
        <v>2.497E-12</v>
      </c>
      <c r="BG56" s="6">
        <f t="shared" si="23"/>
        <v>2.497E-14</v>
      </c>
      <c r="BH56" s="6">
        <f t="shared" si="40"/>
        <v>1.5803797468354429E-14</v>
      </c>
      <c r="BJ56" s="155">
        <f t="shared" si="25"/>
        <v>47070.965158189829</v>
      </c>
      <c r="BK56" s="241">
        <f t="shared" si="43"/>
        <v>0.14104249479540742</v>
      </c>
    </row>
    <row r="57" spans="4:63" x14ac:dyDescent="0.2">
      <c r="U57" s="6">
        <v>2005</v>
      </c>
      <c r="V57" s="367">
        <f t="shared" ref="V57:Z57" si="64">(V20-V19)/V19</f>
        <v>9.5667572716744489E-2</v>
      </c>
      <c r="W57" s="367">
        <f t="shared" si="64"/>
        <v>0.12028083320919961</v>
      </c>
      <c r="X57" s="367">
        <f t="shared" si="64"/>
        <v>-3.9318941256810576E-3</v>
      </c>
      <c r="Y57" s="367">
        <f t="shared" si="64"/>
        <v>9.7731155060809136E-2</v>
      </c>
      <c r="Z57" s="367">
        <f t="shared" si="64"/>
        <v>8.5850271802143913E-2</v>
      </c>
      <c r="AB57" s="236"/>
      <c r="AC57" s="367">
        <f t="shared" ref="AC57:AH57" si="65">(AC20-AC19)/AC19</f>
        <v>5.7517418910840376E-2</v>
      </c>
      <c r="AD57" s="367">
        <f t="shared" si="65"/>
        <v>9.7110468842475824E-3</v>
      </c>
      <c r="AE57" s="367">
        <f t="shared" si="65"/>
        <v>9.5899882345926751E-2</v>
      </c>
      <c r="AF57" s="367">
        <f t="shared" si="65"/>
        <v>6.9389247411650631E-2</v>
      </c>
      <c r="AG57" s="367">
        <f t="shared" si="65"/>
        <v>0.12028083320919969</v>
      </c>
      <c r="AH57" s="367">
        <f t="shared" si="65"/>
        <v>7.4911948961534261E-2</v>
      </c>
      <c r="BA57" s="6">
        <v>1923</v>
      </c>
      <c r="BB57" s="8">
        <v>0.16399999999999998</v>
      </c>
      <c r="BC57" s="6"/>
      <c r="BE57" s="26">
        <v>8.3319999999999998E-10</v>
      </c>
      <c r="BF57" s="6">
        <v>2.451E-12</v>
      </c>
      <c r="BG57" s="6">
        <f t="shared" si="23"/>
        <v>2.4510000000000001E-14</v>
      </c>
      <c r="BH57" s="6">
        <f t="shared" si="40"/>
        <v>1.5512658227848102E-14</v>
      </c>
      <c r="BJ57" s="155">
        <f t="shared" si="25"/>
        <v>53710.975112199099</v>
      </c>
      <c r="BK57" s="241">
        <f t="shared" si="43"/>
        <v>0.14106381570240623</v>
      </c>
    </row>
    <row r="58" spans="4:63" x14ac:dyDescent="0.2">
      <c r="U58" s="6">
        <v>2006</v>
      </c>
      <c r="V58" s="367">
        <f t="shared" ref="V58:Z58" si="66">(V21-V20)/V20</f>
        <v>0.10605994945689834</v>
      </c>
      <c r="W58" s="367">
        <f t="shared" si="66"/>
        <v>0.13982974360478426</v>
      </c>
      <c r="X58" s="367">
        <f t="shared" si="66"/>
        <v>2.8091226827547746E-2</v>
      </c>
      <c r="Y58" s="367">
        <f t="shared" si="66"/>
        <v>7.1066751951186377E-2</v>
      </c>
      <c r="Z58" s="367">
        <f t="shared" si="66"/>
        <v>8.8077991980595904E-2</v>
      </c>
      <c r="AB58" s="236"/>
      <c r="AC58" s="367">
        <f t="shared" ref="AC58:AH58" si="67">(AC21-AC20)/AC20</f>
        <v>0.20130964420531131</v>
      </c>
      <c r="AD58" s="367">
        <f t="shared" si="67"/>
        <v>4.4163094524647138E-2</v>
      </c>
      <c r="AE58" s="367">
        <f t="shared" si="67"/>
        <v>7.2369440096723844E-2</v>
      </c>
      <c r="AF58" s="367">
        <f t="shared" si="67"/>
        <v>9.9411429449419109E-2</v>
      </c>
      <c r="AG58" s="367">
        <f t="shared" si="67"/>
        <v>0.13982974360478412</v>
      </c>
      <c r="AH58" s="367">
        <f t="shared" si="67"/>
        <v>7.2244721481988725E-2</v>
      </c>
      <c r="BA58" s="6">
        <v>1924</v>
      </c>
      <c r="BB58" s="8">
        <v>0.159</v>
      </c>
      <c r="BC58" s="6"/>
      <c r="BE58" s="26">
        <v>9.2640000000000003E-10</v>
      </c>
      <c r="BF58" s="6">
        <v>2.497E-12</v>
      </c>
      <c r="BG58" s="6">
        <f t="shared" si="23"/>
        <v>2.497E-14</v>
      </c>
      <c r="BH58" s="6">
        <f t="shared" si="40"/>
        <v>1.5803797468354429E-14</v>
      </c>
      <c r="BJ58" s="155">
        <f t="shared" si="25"/>
        <v>58618.822587104536</v>
      </c>
      <c r="BK58" s="241">
        <f t="shared" si="43"/>
        <v>9.1375132636360323E-2</v>
      </c>
    </row>
    <row r="59" spans="4:63" x14ac:dyDescent="0.2">
      <c r="U59" s="6">
        <v>2007</v>
      </c>
      <c r="V59" s="367">
        <f t="shared" ref="V59:Z59" si="68">(V22-V21)/V21</f>
        <v>5.8773404757780971E-2</v>
      </c>
      <c r="W59" s="367">
        <f t="shared" si="68"/>
        <v>9.7113045975238843E-2</v>
      </c>
      <c r="X59" s="367">
        <f t="shared" si="68"/>
        <v>-5.6179046505491395E-2</v>
      </c>
      <c r="Y59" s="367">
        <f t="shared" si="68"/>
        <v>8.1046620678969471E-3</v>
      </c>
      <c r="Z59" s="367">
        <f t="shared" si="68"/>
        <v>4.098695265711353E-2</v>
      </c>
      <c r="AB59" s="236"/>
      <c r="AC59" s="367">
        <f t="shared" ref="AC59:AH59" si="69">(AC22-AC21)/AC21</f>
        <v>-0.14225069641057039</v>
      </c>
      <c r="AD59" s="367">
        <f t="shared" si="69"/>
        <v>-1.3121460612220553E-2</v>
      </c>
      <c r="AE59" s="367">
        <f t="shared" si="69"/>
        <v>1.1349739295534067E-2</v>
      </c>
      <c r="AF59" s="367">
        <f t="shared" si="69"/>
        <v>5.7747243185663474E-2</v>
      </c>
      <c r="AG59" s="367">
        <f t="shared" si="69"/>
        <v>9.7113045975239037E-2</v>
      </c>
      <c r="AH59" s="367">
        <f t="shared" si="69"/>
        <v>9.7647186055107218E-3</v>
      </c>
      <c r="BA59" s="6">
        <v>1925</v>
      </c>
      <c r="BB59" s="8">
        <v>0.158</v>
      </c>
      <c r="BC59" s="6"/>
      <c r="BE59" s="26">
        <v>9.2500000000000001E-10</v>
      </c>
      <c r="BF59" s="6">
        <v>2.4289999999999998E-12</v>
      </c>
      <c r="BG59" s="6">
        <f t="shared" si="23"/>
        <v>2.429E-14</v>
      </c>
      <c r="BH59" s="6">
        <f t="shared" si="40"/>
        <v>1.5373417721518988E-14</v>
      </c>
      <c r="BJ59" s="155">
        <f t="shared" si="25"/>
        <v>60168.793742280774</v>
      </c>
      <c r="BK59" s="241">
        <f t="shared" si="43"/>
        <v>2.6441526574046526E-2</v>
      </c>
    </row>
    <row r="60" spans="4:63" x14ac:dyDescent="0.2">
      <c r="U60" s="6">
        <v>2008</v>
      </c>
      <c r="V60" s="367">
        <f t="shared" ref="V60:Z60" si="70">(V23-V22)/V22</f>
        <v>2.3950184050113626E-3</v>
      </c>
      <c r="W60" s="367">
        <f t="shared" si="70"/>
        <v>2.1948173901718108E-2</v>
      </c>
      <c r="X60" s="367">
        <f t="shared" si="70"/>
        <v>-9.0900301535060124E-2</v>
      </c>
      <c r="Y60" s="367">
        <f t="shared" si="70"/>
        <v>-1.9311469326361068E-2</v>
      </c>
      <c r="Z60" s="367">
        <f t="shared" si="70"/>
        <v>-5.2138443818348784E-3</v>
      </c>
      <c r="AB60" s="236"/>
      <c r="AC60" s="367">
        <f t="shared" ref="AC60:AH60" si="71">(AC23-AC22)/AC22</f>
        <v>-3.79190331920745E-2</v>
      </c>
      <c r="AD60" s="367">
        <f t="shared" si="71"/>
        <v>-6.4747982535706655E-2</v>
      </c>
      <c r="AE60" s="367">
        <f t="shared" si="71"/>
        <v>-1.6717598173789542E-2</v>
      </c>
      <c r="AF60" s="367">
        <f t="shared" si="71"/>
        <v>-1.2310840631222647E-2</v>
      </c>
      <c r="AG60" s="367">
        <f t="shared" si="71"/>
        <v>2.1948173901717973E-2</v>
      </c>
      <c r="AH60" s="367">
        <f t="shared" si="71"/>
        <v>-2.4960822490683963E-2</v>
      </c>
      <c r="BA60" s="6">
        <v>1926</v>
      </c>
      <c r="BB60" s="8">
        <v>0.14599999999999999</v>
      </c>
      <c r="BC60" s="6"/>
      <c r="BE60" s="26">
        <v>9.152E-10</v>
      </c>
      <c r="BF60" s="6">
        <v>2.3589999999999999E-12</v>
      </c>
      <c r="BG60" s="6">
        <f t="shared" si="23"/>
        <v>2.359E-14</v>
      </c>
      <c r="BH60" s="6">
        <f t="shared" si="40"/>
        <v>1.4930379746835442E-14</v>
      </c>
      <c r="BJ60" s="155">
        <f t="shared" si="25"/>
        <v>61297.838066977536</v>
      </c>
      <c r="BK60" s="241">
        <f t="shared" si="43"/>
        <v>1.8764616248295729E-2</v>
      </c>
    </row>
    <row r="61" spans="4:63" x14ac:dyDescent="0.2">
      <c r="D61" s="16"/>
      <c r="U61" s="6">
        <v>2009</v>
      </c>
      <c r="V61" s="367">
        <f t="shared" ref="V61:Z61" si="72">(V24-V23)/V23</f>
        <v>-5.2491134702430296E-2</v>
      </c>
      <c r="W61" s="367">
        <f t="shared" si="72"/>
        <v>8.7062707484252169E-2</v>
      </c>
      <c r="X61" s="367">
        <f t="shared" si="72"/>
        <v>6.1077684257498592E-2</v>
      </c>
      <c r="Y61" s="367">
        <f t="shared" si="72"/>
        <v>3.3908531633186668E-2</v>
      </c>
      <c r="Z61" s="367">
        <f t="shared" si="72"/>
        <v>-0.24126254882603942</v>
      </c>
      <c r="AB61" s="236"/>
      <c r="AC61" s="367">
        <f t="shared" ref="AC61:AH61" si="73">(AC24-AC23)/AC23</f>
        <v>3.4441012563294557E-2</v>
      </c>
      <c r="AD61" s="367">
        <f t="shared" si="73"/>
        <v>1.9660414751792948E-2</v>
      </c>
      <c r="AE61" s="367">
        <f t="shared" si="73"/>
        <v>1.9829253184015207E-2</v>
      </c>
      <c r="AF61" s="367">
        <f t="shared" si="73"/>
        <v>-7.6751043988285889E-2</v>
      </c>
      <c r="AG61" s="367">
        <f t="shared" si="73"/>
        <v>8.7062707484252419E-2</v>
      </c>
      <c r="AH61" s="367">
        <f t="shared" si="73"/>
        <v>1.5270913539998912E-2</v>
      </c>
      <c r="BA61" s="6">
        <v>1927</v>
      </c>
      <c r="BB61" s="8">
        <v>0.14499999999999999</v>
      </c>
      <c r="BC61" s="6"/>
      <c r="BE61" s="26">
        <v>9.8689999999999997E-10</v>
      </c>
      <c r="BF61" s="6">
        <v>2.334E-12</v>
      </c>
      <c r="BG61" s="6">
        <f t="shared" si="23"/>
        <v>2.3339999999999998E-14</v>
      </c>
      <c r="BH61" s="6">
        <f t="shared" si="40"/>
        <v>1.4772151898734175E-14</v>
      </c>
      <c r="BJ61" s="155">
        <f t="shared" si="25"/>
        <v>66808.140531276789</v>
      </c>
      <c r="BK61" s="241">
        <f t="shared" si="43"/>
        <v>8.9893912054098468E-2</v>
      </c>
    </row>
    <row r="62" spans="4:63" x14ac:dyDescent="0.2">
      <c r="U62" s="6">
        <v>2010</v>
      </c>
      <c r="V62" s="367">
        <f t="shared" ref="V62:Z62" si="74">(V25-V24)/V24</f>
        <v>8.2087172470470829E-2</v>
      </c>
      <c r="W62" s="367">
        <f t="shared" si="74"/>
        <v>4.226447664839672E-2</v>
      </c>
      <c r="X62" s="367">
        <f t="shared" si="74"/>
        <v>-6.5323399702135326E-2</v>
      </c>
      <c r="Y62" s="367">
        <f t="shared" si="74"/>
        <v>-1.9698069550812838E-2</v>
      </c>
      <c r="Z62" s="367">
        <f t="shared" si="74"/>
        <v>0.19304163132214583</v>
      </c>
      <c r="AB62" s="236"/>
      <c r="AC62" s="367">
        <f t="shared" ref="AC62:AH62" si="75">(AC25-AC24)/AC24</f>
        <v>-0.16896211059711455</v>
      </c>
      <c r="AD62" s="367">
        <f t="shared" si="75"/>
        <v>-4.1711782787770456E-2</v>
      </c>
      <c r="AE62" s="367">
        <f t="shared" si="75"/>
        <v>-1.7599087379274195E-2</v>
      </c>
      <c r="AF62" s="367">
        <f t="shared" si="75"/>
        <v>8.6932757657247908E-2</v>
      </c>
      <c r="AG62" s="367">
        <f t="shared" si="75"/>
        <v>4.2264476648396457E-2</v>
      </c>
      <c r="AH62" s="367">
        <f t="shared" si="75"/>
        <v>-1.5006788349953837E-2</v>
      </c>
      <c r="BA62" s="6">
        <v>1928</v>
      </c>
      <c r="BB62" s="8">
        <v>0.14300000000000002</v>
      </c>
      <c r="BC62" s="6"/>
      <c r="BE62" s="26">
        <v>1.0661000000000001E-9</v>
      </c>
      <c r="BF62" s="6">
        <v>2.3119999999999998E-12</v>
      </c>
      <c r="BG62" s="6">
        <f t="shared" si="23"/>
        <v>2.3119999999999997E-14</v>
      </c>
      <c r="BH62" s="6">
        <f t="shared" si="40"/>
        <v>1.4632911392405061E-14</v>
      </c>
      <c r="BJ62" s="155">
        <f t="shared" si="25"/>
        <v>72856.31487889275</v>
      </c>
      <c r="BK62" s="241">
        <f t="shared" si="43"/>
        <v>9.053049971933369E-2</v>
      </c>
    </row>
    <row r="63" spans="4:63" x14ac:dyDescent="0.2">
      <c r="U63" s="6">
        <v>2011</v>
      </c>
      <c r="V63" s="367">
        <f t="shared" ref="V63:Z63" si="76">(V26-V25)/V25</f>
        <v>6.4089175316684538E-2</v>
      </c>
      <c r="W63" s="367">
        <f t="shared" si="76"/>
        <v>8.948130219194686E-2</v>
      </c>
      <c r="X63" s="367">
        <f t="shared" si="76"/>
        <v>-6.2955176148912245E-2</v>
      </c>
      <c r="Y63" s="367">
        <f t="shared" si="76"/>
        <v>3.9423544366259208E-2</v>
      </c>
      <c r="Z63" s="367">
        <f t="shared" si="76"/>
        <v>4.6534222661499841E-2</v>
      </c>
      <c r="AB63" s="236"/>
      <c r="AC63" s="367">
        <f t="shared" ref="AC63:AH63" si="77">(AC26-AC25)/AC25</f>
        <v>-0.11519322299274194</v>
      </c>
      <c r="AD63" s="367">
        <f t="shared" si="77"/>
        <v>-3.1349315178208374E-2</v>
      </c>
      <c r="AE63" s="367">
        <f t="shared" si="77"/>
        <v>4.1529603284017967E-2</v>
      </c>
      <c r="AF63" s="367">
        <f t="shared" si="77"/>
        <v>6.2244321027365913E-2</v>
      </c>
      <c r="AG63" s="367">
        <f t="shared" si="77"/>
        <v>8.9481302191946929E-2</v>
      </c>
      <c r="AH63" s="367">
        <f t="shared" si="77"/>
        <v>2.9499183627097494E-2</v>
      </c>
      <c r="BA63" s="6">
        <v>1929</v>
      </c>
      <c r="BB63" s="8">
        <v>0.153</v>
      </c>
      <c r="BC63" s="6"/>
      <c r="BE63" s="26">
        <v>1.1102E-9</v>
      </c>
      <c r="BF63" s="6">
        <v>2.334E-12</v>
      </c>
      <c r="BG63" s="6">
        <f t="shared" si="23"/>
        <v>2.3339999999999998E-14</v>
      </c>
      <c r="BH63" s="6">
        <f t="shared" si="40"/>
        <v>1.4772151898734175E-14</v>
      </c>
      <c r="BJ63" s="155">
        <f t="shared" si="25"/>
        <v>75154.927163667526</v>
      </c>
      <c r="BK63" s="241">
        <f t="shared" si="43"/>
        <v>3.1549938925619525E-2</v>
      </c>
    </row>
    <row r="64" spans="4:63" x14ac:dyDescent="0.2">
      <c r="U64" s="6">
        <v>2012</v>
      </c>
      <c r="V64" s="367">
        <f t="shared" ref="V64:Z64" si="78">(V27-V26)/V26</f>
        <v>-2.2781574117194395E-2</v>
      </c>
      <c r="W64" s="367">
        <f t="shared" si="78"/>
        <v>4.0155910797274895E-2</v>
      </c>
      <c r="X64" s="367">
        <f t="shared" si="78"/>
        <v>3.6172579683086733E-3</v>
      </c>
      <c r="Y64" s="367">
        <f t="shared" si="78"/>
        <v>4.4552027217716262E-4</v>
      </c>
      <c r="Z64" s="367">
        <f t="shared" si="78"/>
        <v>-0.12531333080229298</v>
      </c>
      <c r="AB64" s="236"/>
      <c r="AC64" s="367">
        <f t="shared" ref="AC64:AH64" si="79">(AC27-AC26)/AC26</f>
        <v>9.7441040031398512E-3</v>
      </c>
      <c r="AD64" s="367">
        <f t="shared" si="79"/>
        <v>4.5077951140579334E-3</v>
      </c>
      <c r="AE64" s="367">
        <f t="shared" si="79"/>
        <v>-4.2660701520651004E-3</v>
      </c>
      <c r="AF64" s="367">
        <f t="shared" si="79"/>
        <v>-3.5764876546313898E-2</v>
      </c>
      <c r="AG64" s="367">
        <f t="shared" si="79"/>
        <v>4.0155910797274944E-2</v>
      </c>
      <c r="AH64" s="367">
        <f t="shared" si="79"/>
        <v>-3.0570071955170054E-3</v>
      </c>
      <c r="BA64" s="6">
        <v>1930</v>
      </c>
      <c r="BB64" s="8">
        <v>0.14400000000000002</v>
      </c>
      <c r="BC64" s="6"/>
      <c r="BE64" s="26">
        <v>1.1462E-9</v>
      </c>
      <c r="BF64" s="6">
        <v>2.3589999999999999E-12</v>
      </c>
      <c r="BG64" s="6">
        <f t="shared" si="23"/>
        <v>2.359E-14</v>
      </c>
      <c r="BH64" s="6">
        <f t="shared" si="40"/>
        <v>1.4930379746835442E-14</v>
      </c>
      <c r="BJ64" s="155">
        <f t="shared" si="25"/>
        <v>76769.648155998308</v>
      </c>
      <c r="BK64" s="241">
        <f t="shared" si="43"/>
        <v>2.1485231285160333E-2</v>
      </c>
    </row>
    <row r="65" spans="21:63" x14ac:dyDescent="0.2">
      <c r="U65" s="6">
        <v>2013</v>
      </c>
      <c r="V65" s="367">
        <f t="shared" ref="V65:Z65" si="80">(V28-V27)/V27</f>
        <v>1.279752695309676E-2</v>
      </c>
      <c r="W65" s="367">
        <f t="shared" si="80"/>
        <v>3.7638010179977276E-2</v>
      </c>
      <c r="X65" s="367">
        <f t="shared" si="80"/>
        <v>6.6111786763569852E-2</v>
      </c>
      <c r="Y65" s="367">
        <f t="shared" si="80"/>
        <v>5.4975558164307388E-2</v>
      </c>
      <c r="Z65" s="367">
        <f t="shared" si="80"/>
        <v>-4.7124615797403138E-2</v>
      </c>
      <c r="AB65" s="236"/>
      <c r="AC65" s="367">
        <f t="shared" ref="AC65:AH65" si="81">(AC28-AC27)/AC27</f>
        <v>2.7812624677945447E-2</v>
      </c>
      <c r="AD65" s="367">
        <f t="shared" si="81"/>
        <v>7.8517062364829457E-2</v>
      </c>
      <c r="AE65" s="367">
        <f t="shared" si="81"/>
        <v>5.0465823470176231E-2</v>
      </c>
      <c r="AF65" s="367">
        <f t="shared" si="81"/>
        <v>-1.682823086762473E-3</v>
      </c>
      <c r="AG65" s="367">
        <f t="shared" si="81"/>
        <v>3.7638010179977241E-2</v>
      </c>
      <c r="AH65" s="367">
        <f t="shared" si="81"/>
        <v>5.0747115149885905E-2</v>
      </c>
      <c r="BA65" s="6">
        <v>1931</v>
      </c>
      <c r="BB65" s="8">
        <v>0.11599999999999999</v>
      </c>
      <c r="BC65" s="6"/>
      <c r="BE65" s="26">
        <v>8.6880000000000004E-10</v>
      </c>
      <c r="BF65" s="6">
        <v>2.03E-12</v>
      </c>
      <c r="BG65" s="6">
        <f t="shared" si="23"/>
        <v>2.0299999999999999E-14</v>
      </c>
      <c r="BH65" s="6">
        <f t="shared" si="40"/>
        <v>1.2848101265822784E-14</v>
      </c>
      <c r="BJ65" s="155">
        <f t="shared" si="25"/>
        <v>67620.886699507391</v>
      </c>
      <c r="BK65" s="241">
        <f t="shared" si="43"/>
        <v>-0.11917159549696454</v>
      </c>
    </row>
    <row r="66" spans="21:63" x14ac:dyDescent="0.2">
      <c r="U66" s="6">
        <v>2014</v>
      </c>
      <c r="V66" s="367">
        <f t="shared" ref="V66:Z66" si="82">(V29-V28)/V28</f>
        <v>-1.3658936732075251E-2</v>
      </c>
      <c r="W66" s="367">
        <f t="shared" si="82"/>
        <v>-7.0124105506132656E-2</v>
      </c>
      <c r="X66" s="367">
        <f t="shared" si="82"/>
        <v>9.735981043840318E-2</v>
      </c>
      <c r="Y66" s="367">
        <f t="shared" si="82"/>
        <v>3.8861564275361388E-2</v>
      </c>
      <c r="Z66" s="367">
        <f t="shared" si="82"/>
        <v>7.0484229900190404E-2</v>
      </c>
      <c r="AB66" s="236"/>
      <c r="AC66" s="367">
        <f t="shared" ref="AC66:AH66" si="83">(AC29-AC28)/AC28</f>
        <v>-0.24077325519404671</v>
      </c>
      <c r="AD66" s="367">
        <f t="shared" si="83"/>
        <v>9.3437977463667776E-2</v>
      </c>
      <c r="AE66" s="367">
        <f t="shared" si="83"/>
        <v>3.2595567093452425E-2</v>
      </c>
      <c r="AF66" s="367">
        <f t="shared" si="83"/>
        <v>-1.6541129034525395E-2</v>
      </c>
      <c r="AG66" s="367">
        <f t="shared" si="83"/>
        <v>-7.0124105506132683E-2</v>
      </c>
      <c r="AH66" s="367">
        <f t="shared" si="83"/>
        <v>3.2790496381825705E-2</v>
      </c>
      <c r="BA66" s="6">
        <v>1932</v>
      </c>
      <c r="BB66" s="8">
        <v>0.10400000000000001</v>
      </c>
      <c r="BC66" s="6"/>
      <c r="BE66" s="26">
        <v>7.9409999999999998E-10</v>
      </c>
      <c r="BF66" s="6">
        <v>1.821E-12</v>
      </c>
      <c r="BG66" s="6">
        <f t="shared" si="23"/>
        <v>1.8209999999999999E-14</v>
      </c>
      <c r="BH66" s="6">
        <f t="shared" si="40"/>
        <v>1.1525316455696202E-14</v>
      </c>
      <c r="BJ66" s="155">
        <f t="shared" si="25"/>
        <v>68900.494233937396</v>
      </c>
      <c r="BK66" s="241">
        <f t="shared" si="43"/>
        <v>1.8923258727977066E-2</v>
      </c>
    </row>
    <row r="67" spans="21:63" x14ac:dyDescent="0.2">
      <c r="U67" s="6">
        <v>2015</v>
      </c>
      <c r="V67" s="367">
        <f t="shared" ref="V67:Z67" si="84">(V30-V29)/V29</f>
        <v>3.4767353580543538E-2</v>
      </c>
      <c r="W67" s="367">
        <f t="shared" si="84"/>
        <v>5.9210893733375583E-2</v>
      </c>
      <c r="X67" s="367">
        <f t="shared" si="84"/>
        <v>1.0130459346597375E-2</v>
      </c>
      <c r="Y67" s="367">
        <f t="shared" si="84"/>
        <v>1.4318689560294194E-2</v>
      </c>
      <c r="Z67" s="367">
        <f t="shared" si="84"/>
        <v>8.938807269537755E-4</v>
      </c>
      <c r="AB67" s="236"/>
      <c r="AC67" s="367">
        <f t="shared" ref="AC67:AH67" si="85">(AC30-AC29)/AC29</f>
        <v>-1.7572373581086358E-2</v>
      </c>
      <c r="AD67" s="367">
        <f t="shared" si="85"/>
        <v>1.0297063996531424E-2</v>
      </c>
      <c r="AE67" s="367">
        <f t="shared" si="85"/>
        <v>9.9255287352978481E-3</v>
      </c>
      <c r="AF67" s="367">
        <f t="shared" si="85"/>
        <v>1.8872334929627259E-3</v>
      </c>
      <c r="AG67" s="367">
        <f t="shared" si="85"/>
        <v>5.92108937333755E-2</v>
      </c>
      <c r="AH67" s="367">
        <f t="shared" si="85"/>
        <v>1.1245710716326495E-2</v>
      </c>
      <c r="BA67" s="6">
        <v>1933</v>
      </c>
      <c r="BB67" s="8">
        <v>0.111</v>
      </c>
      <c r="BC67" s="6"/>
      <c r="BE67" s="26">
        <v>8.2900000000000003E-10</v>
      </c>
      <c r="BF67" s="6">
        <v>1.8199999999999999E-12</v>
      </c>
      <c r="BG67" s="6">
        <f t="shared" si="23"/>
        <v>1.8200000000000001E-14</v>
      </c>
      <c r="BH67" s="6">
        <f t="shared" si="40"/>
        <v>1.1518987341772151E-14</v>
      </c>
      <c r="BJ67" s="155">
        <f t="shared" si="25"/>
        <v>71968.131868131881</v>
      </c>
      <c r="BK67" s="241">
        <f t="shared" si="43"/>
        <v>4.4522723215583371E-2</v>
      </c>
    </row>
    <row r="68" spans="21:63" x14ac:dyDescent="0.2">
      <c r="U68" s="6">
        <v>2016</v>
      </c>
      <c r="V68" s="367">
        <f t="shared" ref="V68:Z68" si="86">(V31-V30)/V30</f>
        <v>-1.8999533785238939E-2</v>
      </c>
      <c r="W68" s="367">
        <f t="shared" si="86"/>
        <v>-4.2132657915938468E-2</v>
      </c>
      <c r="X68" s="367">
        <f t="shared" si="86"/>
        <v>4.00215046643463E-2</v>
      </c>
      <c r="Y68" s="367">
        <f t="shared" si="86"/>
        <v>-3.3442189366492417E-2</v>
      </c>
      <c r="Z68" s="367">
        <f t="shared" si="86"/>
        <v>1.7671077235063067E-2</v>
      </c>
      <c r="AB68" s="236"/>
      <c r="AC68" s="367">
        <f t="shared" ref="AC68:AH68" si="87">(AC31-AC30)/AC30</f>
        <v>-0.15245335010280253</v>
      </c>
      <c r="AD68" s="367">
        <f t="shared" si="87"/>
        <v>3.7902917662899611E-2</v>
      </c>
      <c r="AE68" s="367">
        <f t="shared" si="87"/>
        <v>-4.5099842962647747E-2</v>
      </c>
      <c r="AF68" s="367">
        <f t="shared" si="87"/>
        <v>-2.4362987206671793E-2</v>
      </c>
      <c r="AG68" s="367">
        <f t="shared" si="87"/>
        <v>-4.2132657915938426E-2</v>
      </c>
      <c r="AH68" s="367">
        <f t="shared" si="87"/>
        <v>-3.457288496877961E-2</v>
      </c>
      <c r="BA68" s="6">
        <v>1934</v>
      </c>
      <c r="BB68" s="8">
        <v>0.11800000000000001</v>
      </c>
      <c r="BC68" s="6"/>
      <c r="BE68" s="26">
        <v>8.7310000000000001E-10</v>
      </c>
      <c r="BF68" s="6">
        <v>1.614E-12</v>
      </c>
      <c r="BG68" s="6">
        <f t="shared" si="23"/>
        <v>1.6140000000000001E-14</v>
      </c>
      <c r="BH68" s="6">
        <f t="shared" si="40"/>
        <v>1.0215189873417722E-14</v>
      </c>
      <c r="BJ68" s="155">
        <f t="shared" si="25"/>
        <v>85470.755885997525</v>
      </c>
      <c r="BK68" s="241">
        <f t="shared" si="43"/>
        <v>0.18761948750603485</v>
      </c>
    </row>
    <row r="69" spans="21:63" x14ac:dyDescent="0.2">
      <c r="U69" s="6">
        <v>2017</v>
      </c>
      <c r="V69" s="367">
        <f t="shared" ref="V69:Z69" si="88">(V32-V31)/V31</f>
        <v>2.2141903796155528E-2</v>
      </c>
      <c r="W69" s="367">
        <f t="shared" si="88"/>
        <v>4.0907097656384082E-2</v>
      </c>
      <c r="X69" s="367">
        <f t="shared" si="88"/>
        <v>-6.6845647054579807E-2</v>
      </c>
      <c r="Y69" s="367">
        <f t="shared" si="88"/>
        <v>2.1432747975663132E-2</v>
      </c>
      <c r="Z69" s="367">
        <f t="shared" si="88"/>
        <v>3.2083278650452776E-3</v>
      </c>
      <c r="AB69" s="236"/>
      <c r="AC69" s="367">
        <f t="shared" ref="AC69:AH69" si="89">(AC32-AC31)/AC31</f>
        <v>0.24280908886361222</v>
      </c>
      <c r="AD69" s="367">
        <f t="shared" si="89"/>
        <v>-4.6990997116170635E-2</v>
      </c>
      <c r="AE69" s="367">
        <f t="shared" si="89"/>
        <v>1.8689198931484279E-2</v>
      </c>
      <c r="AF69" s="367">
        <f t="shared" si="89"/>
        <v>1.423608209026604E-2</v>
      </c>
      <c r="AG69" s="367">
        <f t="shared" si="89"/>
        <v>4.0907097656384069E-2</v>
      </c>
      <c r="AH69" s="367">
        <f t="shared" si="89"/>
        <v>1.3697675367713935E-2</v>
      </c>
      <c r="BA69" s="6">
        <v>1935</v>
      </c>
      <c r="BB69" s="8">
        <v>0.11</v>
      </c>
      <c r="BC69" s="6"/>
      <c r="BE69" s="26">
        <v>9.4429999999999993E-10</v>
      </c>
      <c r="BF69" s="6">
        <v>1.71E-12</v>
      </c>
      <c r="BG69" s="6">
        <f t="shared" si="23"/>
        <v>1.7100000000000001E-14</v>
      </c>
      <c r="BH69" s="6">
        <f t="shared" si="40"/>
        <v>1.0822784810126582E-14</v>
      </c>
      <c r="BJ69" s="155">
        <f t="shared" si="25"/>
        <v>87251.111111111109</v>
      </c>
      <c r="BK69" s="241">
        <f t="shared" si="43"/>
        <v>2.0829992746153492E-2</v>
      </c>
    </row>
    <row r="70" spans="21:63" x14ac:dyDescent="0.2">
      <c r="U70" s="6">
        <v>2018</v>
      </c>
      <c r="V70" s="367">
        <f>(V33-V32)/V32</f>
        <v>3.3729840352127213E-2</v>
      </c>
      <c r="W70" s="367">
        <f t="shared" ref="W70:Z70" si="90">(W33-W32)/W32</f>
        <v>-4.7391300985748376E-2</v>
      </c>
      <c r="X70" s="367">
        <f t="shared" si="90"/>
        <v>0.10664655599429083</v>
      </c>
      <c r="Y70" s="367">
        <f t="shared" si="90"/>
        <v>8.7440277729399787E-2</v>
      </c>
      <c r="Z70" s="367">
        <f t="shared" si="90"/>
        <v>0.15575568015966249</v>
      </c>
      <c r="AB70" s="236"/>
      <c r="AC70" s="367">
        <f t="shared" ref="AC70:AH70" si="91">(AC33-AC32)/AC32</f>
        <v>0.3367058580843445</v>
      </c>
      <c r="AD70" s="367">
        <f t="shared" si="91"/>
        <v>0.10362213653355205</v>
      </c>
      <c r="AE70" s="367">
        <f t="shared" si="91"/>
        <v>8.2289509814264791E-2</v>
      </c>
      <c r="AF70" s="367">
        <f t="shared" si="91"/>
        <v>7.1872025654715038E-2</v>
      </c>
      <c r="AG70" s="367">
        <f t="shared" si="91"/>
        <v>-4.7391300985748279E-2</v>
      </c>
      <c r="AH70" s="367">
        <f t="shared" si="91"/>
        <v>8.214733198937238E-2</v>
      </c>
      <c r="BA70" s="6">
        <v>1936</v>
      </c>
      <c r="BB70" s="8">
        <v>0.10300000000000001</v>
      </c>
      <c r="BC70" s="6"/>
      <c r="BE70" s="26">
        <v>1.001E-9</v>
      </c>
      <c r="BF70" s="6">
        <v>1.8550000000000001E-12</v>
      </c>
      <c r="BG70" s="6">
        <f t="shared" si="23"/>
        <v>1.855E-14</v>
      </c>
      <c r="BH70" s="6">
        <f t="shared" si="40"/>
        <v>1.1740506329113924E-14</v>
      </c>
      <c r="BJ70" s="155">
        <f t="shared" si="25"/>
        <v>85260.377358490558</v>
      </c>
      <c r="BK70" s="241">
        <f t="shared" si="43"/>
        <v>-2.2816142135833939E-2</v>
      </c>
    </row>
    <row r="71" spans="21:63" x14ac:dyDescent="0.2">
      <c r="U71" s="6">
        <v>2019</v>
      </c>
      <c r="V71" s="367">
        <f t="shared" ref="V71:Z71" si="92">(V34-V33)/V33</f>
        <v>-5.0160371768206494E-2</v>
      </c>
      <c r="W71" s="367">
        <f t="shared" si="92"/>
        <v>-6.0454610258352075E-2</v>
      </c>
      <c r="X71" s="367">
        <f t="shared" si="92"/>
        <v>0.14519875992028772</v>
      </c>
      <c r="Y71" s="367">
        <f t="shared" si="92"/>
        <v>4.5922061992439249E-3</v>
      </c>
      <c r="Z71" s="367">
        <f t="shared" si="92"/>
        <v>-7.1293522484537811E-2</v>
      </c>
      <c r="AC71" s="367">
        <f t="shared" ref="AC71:AH71" si="93">(AC34-AC33)/AC33</f>
        <v>-5.9177221338674563E-2</v>
      </c>
      <c r="AD71" s="367">
        <f t="shared" si="93"/>
        <v>0.10887929390612457</v>
      </c>
      <c r="AE71" s="367">
        <f t="shared" si="93"/>
        <v>-1.960569883506002E-3</v>
      </c>
      <c r="AF71" s="367">
        <f t="shared" si="93"/>
        <v>-2.3745521073749973E-2</v>
      </c>
      <c r="AG71" s="367">
        <f t="shared" si="93"/>
        <v>-6.0454610258352283E-2</v>
      </c>
      <c r="AH71" s="367">
        <f t="shared" si="93"/>
        <v>1.5848656140566575E-2</v>
      </c>
      <c r="BA71" s="6">
        <v>1937</v>
      </c>
      <c r="BB71" s="8">
        <v>0.122</v>
      </c>
      <c r="BC71" s="6"/>
      <c r="BE71" s="26">
        <v>1.1539999999999999E-9</v>
      </c>
      <c r="BF71" s="6">
        <v>1.904E-12</v>
      </c>
      <c r="BG71" s="6">
        <f t="shared" si="23"/>
        <v>1.904E-14</v>
      </c>
      <c r="BH71" s="6">
        <f t="shared" si="40"/>
        <v>1.2050632911392405E-14</v>
      </c>
      <c r="BJ71" s="155">
        <f t="shared" si="25"/>
        <v>95762.605042016803</v>
      </c>
      <c r="BK71" s="241">
        <f t="shared" si="43"/>
        <v>0.12317829229593946</v>
      </c>
    </row>
    <row r="72" spans="21:63" x14ac:dyDescent="0.2">
      <c r="U72" s="6">
        <v>2020</v>
      </c>
      <c r="V72" s="367">
        <f t="shared" ref="V72:Z73" si="94">(V35-V34)/V34</f>
        <v>-0.10462610987467015</v>
      </c>
      <c r="W72" s="367">
        <f t="shared" si="94"/>
        <v>-0.11472214956000484</v>
      </c>
      <c r="X72" s="367">
        <f t="shared" si="94"/>
        <v>0.18942515650377639</v>
      </c>
      <c r="Y72" s="367">
        <f t="shared" si="94"/>
        <v>1.1531226216481704E-2</v>
      </c>
      <c r="Z72" s="367">
        <f t="shared" si="94"/>
        <v>-0.16161127922399646</v>
      </c>
      <c r="AC72" s="367">
        <f t="shared" ref="AC72:AH72" si="95">(AC35-AC34)/AC34</f>
        <v>7.0827086949682663E-2</v>
      </c>
      <c r="AD72" s="367">
        <f t="shared" si="95"/>
        <v>0.15779812567904333</v>
      </c>
      <c r="AE72" s="367">
        <f t="shared" si="95"/>
        <v>-1.6530955750862018E-3</v>
      </c>
      <c r="AF72" s="367">
        <f t="shared" si="95"/>
        <v>-9.6051067091586881E-2</v>
      </c>
      <c r="AG72" s="367">
        <f t="shared" si="95"/>
        <v>-0.11472214956000469</v>
      </c>
      <c r="AH72" s="367">
        <f t="shared" si="95"/>
        <v>2.3582036303741703E-2</v>
      </c>
      <c r="BA72" s="6">
        <v>1938</v>
      </c>
      <c r="BB72" s="8">
        <v>0.10400000000000001</v>
      </c>
      <c r="BC72" s="6"/>
      <c r="BE72" s="26">
        <v>1.124E-9</v>
      </c>
      <c r="BF72" s="6">
        <v>1.8909999999999999E-12</v>
      </c>
      <c r="BG72" s="6">
        <f t="shared" si="23"/>
        <v>1.8909999999999998E-14</v>
      </c>
      <c r="BH72" s="6">
        <f t="shared" si="40"/>
        <v>1.1968354430379745E-14</v>
      </c>
      <c r="BJ72" s="155">
        <f t="shared" si="25"/>
        <v>93914.331041776852</v>
      </c>
      <c r="BK72" s="241">
        <f t="shared" si="43"/>
        <v>-1.9300581886102619E-2</v>
      </c>
    </row>
    <row r="73" spans="21:63" x14ac:dyDescent="0.2">
      <c r="U73" s="6">
        <v>2021</v>
      </c>
      <c r="V73" s="367">
        <f>(V36-V35)/V35</f>
        <v>0.15081376095872609</v>
      </c>
      <c r="W73" s="367">
        <f t="shared" si="94"/>
        <v>0.14044790876611896</v>
      </c>
      <c r="X73" s="367">
        <f t="shared" si="94"/>
        <v>6.2832675608508345E-2</v>
      </c>
      <c r="Y73" s="367">
        <f t="shared" si="94"/>
        <v>9.501152322745833E-2</v>
      </c>
      <c r="Z73" s="367">
        <f t="shared" si="94"/>
        <v>0.20134053926077541</v>
      </c>
      <c r="AC73" s="367">
        <f t="shared" ref="AC73:AH73" si="96">(AC36-AC35)/AC35</f>
        <v>-0.32064370791871227</v>
      </c>
      <c r="AD73" s="367">
        <f t="shared" si="96"/>
        <v>6.0011143581219166E-2</v>
      </c>
      <c r="AE73" s="367">
        <f t="shared" si="96"/>
        <v>9.9725654300596295E-2</v>
      </c>
      <c r="AF73" s="367">
        <f t="shared" si="96"/>
        <v>0.1934177769560817</v>
      </c>
      <c r="AG73" s="367">
        <f t="shared" si="96"/>
        <v>0.14044790876611885</v>
      </c>
      <c r="AH73" s="367">
        <f t="shared" si="96"/>
        <v>9.255475959368191E-2</v>
      </c>
      <c r="BA73" s="6">
        <v>1939</v>
      </c>
      <c r="BB73" s="8">
        <v>9.9000000000000005E-2</v>
      </c>
      <c r="BC73" s="6"/>
      <c r="BE73" s="26">
        <v>1.181E-9</v>
      </c>
      <c r="BF73" s="6">
        <v>1.921E-12</v>
      </c>
      <c r="BG73" s="6">
        <f t="shared" si="23"/>
        <v>1.9210000000000001E-14</v>
      </c>
      <c r="BH73" s="6">
        <f t="shared" si="40"/>
        <v>1.2158227848101266E-14</v>
      </c>
      <c r="BJ73" s="155">
        <f t="shared" si="25"/>
        <v>97135.866736074953</v>
      </c>
      <c r="BK73" s="241">
        <f t="shared" si="43"/>
        <v>3.4302919038682544E-2</v>
      </c>
    </row>
    <row r="74" spans="21:63" x14ac:dyDescent="0.2">
      <c r="BA74" s="6">
        <v>1940</v>
      </c>
      <c r="BB74" s="8">
        <v>0.1</v>
      </c>
      <c r="BC74" s="6"/>
      <c r="BE74" s="26">
        <v>1.2179999999999999E-9</v>
      </c>
      <c r="BF74" s="6">
        <v>1.9640000000000001E-12</v>
      </c>
      <c r="BG74" s="6">
        <f t="shared" si="23"/>
        <v>1.9640000000000002E-14</v>
      </c>
      <c r="BH74" s="6">
        <f t="shared" si="40"/>
        <v>1.2430379746835443E-14</v>
      </c>
      <c r="BJ74" s="155">
        <f t="shared" si="25"/>
        <v>97985.743380855391</v>
      </c>
      <c r="BK74" s="241">
        <f t="shared" si="43"/>
        <v>8.749359771397458E-3</v>
      </c>
    </row>
    <row r="75" spans="21:63" x14ac:dyDescent="0.2">
      <c r="BA75" s="6">
        <v>1941</v>
      </c>
      <c r="BB75" s="8">
        <v>0.1</v>
      </c>
      <c r="BC75" s="6"/>
      <c r="BE75" s="26">
        <v>1.312E-9</v>
      </c>
      <c r="BF75" s="6">
        <v>2.0159999999999999E-12</v>
      </c>
      <c r="BG75" s="6">
        <f t="shared" si="23"/>
        <v>2.0159999999999999E-14</v>
      </c>
      <c r="BH75" s="6">
        <f t="shared" si="40"/>
        <v>1.2759493670886076E-14</v>
      </c>
      <c r="BJ75" s="155">
        <f t="shared" si="25"/>
        <v>102825.39682539683</v>
      </c>
      <c r="BK75" s="241">
        <f t="shared" si="43"/>
        <v>4.9391404071207123E-2</v>
      </c>
    </row>
    <row r="76" spans="21:63" x14ac:dyDescent="0.2">
      <c r="BA76" s="6">
        <v>1942</v>
      </c>
      <c r="BB76" s="8">
        <v>0.111</v>
      </c>
      <c r="BC76" s="6"/>
      <c r="BE76" s="26">
        <v>1.4829999999999999E-9</v>
      </c>
      <c r="BF76" s="6">
        <v>2.1310000000000001E-12</v>
      </c>
      <c r="BG76" s="6">
        <f t="shared" si="23"/>
        <v>2.131E-14</v>
      </c>
      <c r="BH76" s="6">
        <f t="shared" si="40"/>
        <v>1.3487341772151897E-14</v>
      </c>
      <c r="BJ76" s="155">
        <f t="shared" si="25"/>
        <v>109954.95072735805</v>
      </c>
      <c r="BK76" s="241">
        <f t="shared" si="43"/>
        <v>6.9336507536825742E-2</v>
      </c>
    </row>
    <row r="77" spans="21:63" x14ac:dyDescent="0.2">
      <c r="BA77" s="6">
        <v>1943</v>
      </c>
      <c r="BB77" s="8">
        <v>0.11599999999999999</v>
      </c>
      <c r="BC77" s="6"/>
      <c r="BE77" s="26">
        <v>1.56E-9</v>
      </c>
      <c r="BF77" s="6">
        <v>2.1539999999999999E-12</v>
      </c>
      <c r="BG77" s="6">
        <f t="shared" si="23"/>
        <v>2.1539999999999999E-14</v>
      </c>
      <c r="BH77" s="6">
        <f t="shared" si="40"/>
        <v>1.3632911392405062E-14</v>
      </c>
      <c r="BJ77" s="155">
        <f t="shared" si="25"/>
        <v>114428.96935933149</v>
      </c>
      <c r="BK77" s="241">
        <f t="shared" si="43"/>
        <v>4.0689560609845632E-2</v>
      </c>
    </row>
    <row r="78" spans="21:63" x14ac:dyDescent="0.2">
      <c r="BA78" s="6">
        <v>1944</v>
      </c>
      <c r="BB78" s="8">
        <v>0.122</v>
      </c>
      <c r="BC78" s="6"/>
      <c r="BE78" s="26">
        <v>1.7820000000000001E-9</v>
      </c>
      <c r="BF78" s="6">
        <v>2.1480000000000001E-12</v>
      </c>
      <c r="BG78" s="6">
        <f t="shared" si="23"/>
        <v>2.148E-14</v>
      </c>
      <c r="BH78" s="6">
        <f t="shared" si="40"/>
        <v>1.3594936708860758E-14</v>
      </c>
      <c r="BJ78" s="155">
        <f t="shared" si="25"/>
        <v>131078.21229050279</v>
      </c>
      <c r="BK78" s="241">
        <f t="shared" si="43"/>
        <v>0.14549849591749031</v>
      </c>
    </row>
    <row r="79" spans="21:63" x14ac:dyDescent="0.2">
      <c r="BA79" s="6">
        <v>1945</v>
      </c>
      <c r="BB79" s="8">
        <v>0.114</v>
      </c>
      <c r="BC79" s="6"/>
      <c r="BE79" s="26">
        <v>1.9669999999999999E-9</v>
      </c>
      <c r="BF79" s="6">
        <v>2.5719999999999999E-12</v>
      </c>
      <c r="BG79" s="6">
        <f t="shared" si="23"/>
        <v>2.572E-14</v>
      </c>
      <c r="BH79" s="6">
        <f t="shared" si="40"/>
        <v>1.6278481012658226E-14</v>
      </c>
      <c r="BJ79" s="155">
        <f t="shared" si="25"/>
        <v>120834.3701399689</v>
      </c>
      <c r="BK79" s="241">
        <f t="shared" si="43"/>
        <v>-7.8150609254808323E-2</v>
      </c>
    </row>
    <row r="80" spans="21:63" x14ac:dyDescent="0.2">
      <c r="BA80" s="6">
        <v>1946</v>
      </c>
      <c r="BB80" s="8">
        <v>0.13</v>
      </c>
      <c r="BC80" s="6"/>
      <c r="BE80" s="26">
        <v>2.6639999999999999E-9</v>
      </c>
      <c r="BF80" s="6">
        <v>3.0259999999999998E-12</v>
      </c>
      <c r="BG80" s="6">
        <f t="shared" ref="BG80:BG126" si="97">BF80/100</f>
        <v>3.0259999999999996E-14</v>
      </c>
      <c r="BH80" s="6">
        <f t="shared" ref="BH80:BH137" si="98">BG80/$BG$138</f>
        <v>1.9151898734177211E-14</v>
      </c>
      <c r="BJ80" s="155">
        <f t="shared" ref="BJ80:BJ125" si="99">BE80/BH80</f>
        <v>139098.47984137479</v>
      </c>
      <c r="BK80" s="241">
        <f t="shared" si="43"/>
        <v>0.15114995576382451</v>
      </c>
    </row>
    <row r="81" spans="53:63" x14ac:dyDescent="0.2">
      <c r="BA81" s="6">
        <v>1947</v>
      </c>
      <c r="BB81" s="8">
        <v>0.109</v>
      </c>
      <c r="BC81" s="6"/>
      <c r="BE81" s="26">
        <v>3.7209999999999999E-9</v>
      </c>
      <c r="BF81" s="6">
        <v>3.4359999999999999E-12</v>
      </c>
      <c r="BG81" s="6">
        <f t="shared" si="97"/>
        <v>3.4359999999999998E-14</v>
      </c>
      <c r="BH81" s="6">
        <f t="shared" si="98"/>
        <v>2.1746835443037973E-14</v>
      </c>
      <c r="BJ81" s="155">
        <f t="shared" si="99"/>
        <v>171105.35506402794</v>
      </c>
      <c r="BK81" s="241">
        <f t="shared" si="43"/>
        <v>0.23010226466279993</v>
      </c>
    </row>
    <row r="82" spans="53:63" x14ac:dyDescent="0.2">
      <c r="BA82" s="6">
        <v>1948</v>
      </c>
      <c r="BB82" s="8">
        <v>6.7000000000000004E-2</v>
      </c>
      <c r="BC82" s="6"/>
      <c r="BE82" s="26">
        <v>4.6070000000000003E-9</v>
      </c>
      <c r="BF82" s="6">
        <v>3.8860000000000002E-12</v>
      </c>
      <c r="BG82" s="6">
        <f t="shared" si="97"/>
        <v>3.8860000000000004E-14</v>
      </c>
      <c r="BH82" s="6">
        <f t="shared" si="98"/>
        <v>2.459493670886076E-14</v>
      </c>
      <c r="BJ82" s="155">
        <f t="shared" si="99"/>
        <v>187314.97683993826</v>
      </c>
      <c r="BK82" s="241">
        <f t="shared" si="43"/>
        <v>9.4734742637626157E-2</v>
      </c>
    </row>
    <row r="83" spans="53:63" x14ac:dyDescent="0.2">
      <c r="BA83" s="6">
        <v>1949</v>
      </c>
      <c r="BB83" s="8">
        <v>4.2999999999999997E-2</v>
      </c>
      <c r="BC83" s="6"/>
      <c r="BE83" s="26">
        <v>5.6219999999999998E-9</v>
      </c>
      <c r="BF83" s="6">
        <v>5.0939999999999999E-12</v>
      </c>
      <c r="BG83" s="6">
        <f t="shared" si="97"/>
        <v>5.0940000000000002E-14</v>
      </c>
      <c r="BH83" s="6">
        <f t="shared" si="98"/>
        <v>3.2240506329113925E-14</v>
      </c>
      <c r="BJ83" s="155">
        <f t="shared" si="99"/>
        <v>174376.91401648999</v>
      </c>
      <c r="BK83" s="241">
        <f t="shared" si="43"/>
        <v>-6.9071160468412107E-2</v>
      </c>
    </row>
    <row r="84" spans="53:63" x14ac:dyDescent="0.2">
      <c r="BA84" s="6">
        <v>1950</v>
      </c>
      <c r="BB84" s="8">
        <v>3.7000000000000005E-2</v>
      </c>
      <c r="BC84" s="6"/>
      <c r="BE84" s="26">
        <v>6.7679999999999998E-9</v>
      </c>
      <c r="BF84" s="6">
        <v>6.3950000000000001E-12</v>
      </c>
      <c r="BG84" s="6">
        <f t="shared" si="97"/>
        <v>6.3949999999999995E-14</v>
      </c>
      <c r="BH84" s="6">
        <f t="shared" si="98"/>
        <v>4.0474683544303794E-14</v>
      </c>
      <c r="BJ84" s="155">
        <f t="shared" si="99"/>
        <v>167215.63721657544</v>
      </c>
      <c r="BK84" s="241">
        <f t="shared" si="43"/>
        <v>-4.1067803271465975E-2</v>
      </c>
    </row>
    <row r="85" spans="53:63" x14ac:dyDescent="0.2">
      <c r="BA85" s="6">
        <v>1951</v>
      </c>
      <c r="BB85" s="8">
        <v>6.5000000000000002E-2</v>
      </c>
      <c r="BC85" s="6"/>
      <c r="BE85" s="26">
        <v>9.6980000000000002E-9</v>
      </c>
      <c r="BF85" s="6">
        <v>8.7409999999999992E-12</v>
      </c>
      <c r="BG85" s="6">
        <f t="shared" si="97"/>
        <v>8.7409999999999991E-14</v>
      </c>
      <c r="BH85" s="6">
        <f t="shared" si="98"/>
        <v>5.5322784810126571E-14</v>
      </c>
      <c r="BJ85" s="155">
        <f t="shared" si="99"/>
        <v>175298.47843496173</v>
      </c>
      <c r="BK85" s="241">
        <f t="shared" si="43"/>
        <v>4.8337831036205703E-2</v>
      </c>
    </row>
    <row r="86" spans="53:63" x14ac:dyDescent="0.2">
      <c r="BA86" s="6">
        <v>1952</v>
      </c>
      <c r="BB86" s="8">
        <v>5.5999999999999994E-2</v>
      </c>
      <c r="BC86" s="6"/>
      <c r="BE86" s="26">
        <v>1.1220000000000001E-8</v>
      </c>
      <c r="BF86" s="6">
        <v>9.898E-12</v>
      </c>
      <c r="BG86" s="6">
        <f t="shared" si="97"/>
        <v>9.8979999999999998E-14</v>
      </c>
      <c r="BH86" s="6">
        <f t="shared" si="98"/>
        <v>6.2645569620253157E-14</v>
      </c>
      <c r="BJ86" s="155">
        <f t="shared" si="99"/>
        <v>179102.84906041628</v>
      </c>
      <c r="BK86" s="241">
        <f t="shared" si="43"/>
        <v>2.1702245560939248E-2</v>
      </c>
    </row>
    <row r="87" spans="53:63" x14ac:dyDescent="0.2">
      <c r="BA87" s="6">
        <v>1953</v>
      </c>
      <c r="BB87" s="8">
        <v>6.5000000000000002E-2</v>
      </c>
      <c r="BC87" s="6"/>
      <c r="BE87" s="26">
        <v>1.295E-8</v>
      </c>
      <c r="BF87" s="6">
        <v>1.2610000000000001E-11</v>
      </c>
      <c r="BG87" s="6">
        <f t="shared" si="97"/>
        <v>1.2610000000000001E-13</v>
      </c>
      <c r="BH87" s="6">
        <f t="shared" si="98"/>
        <v>7.9810126582278485E-14</v>
      </c>
      <c r="BJ87" s="155">
        <f t="shared" si="99"/>
        <v>162260.11102299762</v>
      </c>
      <c r="BK87" s="241">
        <f t="shared" si="43"/>
        <v>-9.4039475785989035E-2</v>
      </c>
    </row>
    <row r="88" spans="53:63" x14ac:dyDescent="0.2">
      <c r="BA88" s="6">
        <v>1954</v>
      </c>
      <c r="BB88" s="8">
        <v>4.8000000000000001E-2</v>
      </c>
      <c r="BC88" s="6"/>
      <c r="BE88" s="26">
        <v>1.4349999999999999E-8</v>
      </c>
      <c r="BF88" s="6">
        <v>1.309E-11</v>
      </c>
      <c r="BG88" s="6">
        <f t="shared" si="97"/>
        <v>1.309E-13</v>
      </c>
      <c r="BH88" s="6">
        <f t="shared" si="98"/>
        <v>8.2848101265822778E-14</v>
      </c>
      <c r="BJ88" s="155">
        <f t="shared" si="99"/>
        <v>173208.55614973264</v>
      </c>
      <c r="BK88" s="241">
        <f t="shared" si="43"/>
        <v>6.7474655709949927E-2</v>
      </c>
    </row>
    <row r="89" spans="53:63" x14ac:dyDescent="0.2">
      <c r="BA89" s="6">
        <v>1955</v>
      </c>
      <c r="BB89" s="8">
        <v>5.5999999999999994E-2</v>
      </c>
      <c r="BC89" s="6"/>
      <c r="BE89" s="26">
        <v>1.6960000000000001E-8</v>
      </c>
      <c r="BF89" s="6">
        <v>1.4700000000000002E-11</v>
      </c>
      <c r="BG89" s="6">
        <f t="shared" si="97"/>
        <v>1.47E-13</v>
      </c>
      <c r="BH89" s="6">
        <f t="shared" si="98"/>
        <v>9.3037974683544301E-14</v>
      </c>
      <c r="BJ89" s="155">
        <f t="shared" si="99"/>
        <v>182291.15646258506</v>
      </c>
      <c r="BK89" s="241">
        <f t="shared" si="43"/>
        <v>5.2437365189978546E-2</v>
      </c>
    </row>
    <row r="90" spans="53:63" x14ac:dyDescent="0.2">
      <c r="BA90" s="6">
        <v>1956</v>
      </c>
      <c r="BB90" s="8">
        <v>8.5999999999999993E-2</v>
      </c>
      <c r="BC90" s="6"/>
      <c r="BE90" s="26">
        <v>2.201E-8</v>
      </c>
      <c r="BF90" s="6">
        <v>1.6669999999999999E-11</v>
      </c>
      <c r="BG90" s="6">
        <f t="shared" si="97"/>
        <v>1.6669999999999999E-13</v>
      </c>
      <c r="BH90" s="6">
        <f t="shared" si="98"/>
        <v>1.0550632911392404E-13</v>
      </c>
      <c r="BJ90" s="155">
        <f t="shared" si="99"/>
        <v>208613.07738452312</v>
      </c>
      <c r="BK90" s="241">
        <f t="shared" si="43"/>
        <v>0.14439494176636369</v>
      </c>
    </row>
    <row r="91" spans="53:63" x14ac:dyDescent="0.2">
      <c r="BA91" s="6">
        <v>1957</v>
      </c>
      <c r="BB91" s="8">
        <v>8.3000000000000004E-2</v>
      </c>
      <c r="BC91" s="6"/>
      <c r="BE91" s="26">
        <v>2.8480000000000001E-8</v>
      </c>
      <c r="BF91" s="6">
        <v>2.079E-11</v>
      </c>
      <c r="BG91" s="6">
        <f t="shared" si="97"/>
        <v>2.079E-13</v>
      </c>
      <c r="BH91" s="6">
        <f t="shared" si="98"/>
        <v>1.3158227848101266E-13</v>
      </c>
      <c r="BJ91" s="155">
        <f t="shared" si="99"/>
        <v>216442.52044252044</v>
      </c>
      <c r="BK91" s="241">
        <f t="shared" si="43"/>
        <v>3.7530931215619789E-2</v>
      </c>
    </row>
    <row r="92" spans="53:63" x14ac:dyDescent="0.2">
      <c r="BA92" s="6">
        <v>1958</v>
      </c>
      <c r="BB92" s="8">
        <v>7.6999999999999999E-2</v>
      </c>
      <c r="BC92" s="6"/>
      <c r="BE92" s="26">
        <v>4.0189999999999998E-8</v>
      </c>
      <c r="BF92" s="6">
        <v>2.736E-11</v>
      </c>
      <c r="BG92" s="6">
        <f t="shared" si="97"/>
        <v>2.7360000000000002E-13</v>
      </c>
      <c r="BH92" s="6">
        <f t="shared" si="98"/>
        <v>1.7316455696202532E-13</v>
      </c>
      <c r="BJ92" s="155">
        <f t="shared" si="99"/>
        <v>232091.37426900584</v>
      </c>
      <c r="BK92" s="241">
        <f t="shared" si="43"/>
        <v>7.2300275354819643E-2</v>
      </c>
    </row>
    <row r="93" spans="53:63" x14ac:dyDescent="0.2">
      <c r="BA93" s="6">
        <v>1959</v>
      </c>
      <c r="BB93" s="8">
        <v>0.122</v>
      </c>
      <c r="BC93" s="6"/>
      <c r="BE93" s="26">
        <v>7.6739999999999998E-8</v>
      </c>
      <c r="BF93" s="6">
        <v>5.8459999999999998E-11</v>
      </c>
      <c r="BG93" s="6">
        <f t="shared" si="97"/>
        <v>5.8459999999999995E-13</v>
      </c>
      <c r="BH93" s="6">
        <f t="shared" si="98"/>
        <v>3.6999999999999994E-13</v>
      </c>
      <c r="BJ93" s="155">
        <f t="shared" si="99"/>
        <v>207405.40540540544</v>
      </c>
      <c r="BK93" s="241">
        <f t="shared" si="43"/>
        <v>-0.1063631465897914</v>
      </c>
    </row>
    <row r="94" spans="53:63" x14ac:dyDescent="0.2">
      <c r="BA94" s="6">
        <v>1960</v>
      </c>
      <c r="BB94" s="8">
        <v>0.12</v>
      </c>
      <c r="BC94" s="6"/>
      <c r="BE94" s="26">
        <v>1.0120000000000001E-7</v>
      </c>
      <c r="BF94" s="6">
        <v>7.4410000000000005E-11</v>
      </c>
      <c r="BG94" s="6">
        <f t="shared" si="97"/>
        <v>7.4410000000000003E-13</v>
      </c>
      <c r="BH94" s="6">
        <f t="shared" si="98"/>
        <v>4.7094936708860761E-13</v>
      </c>
      <c r="BJ94" s="155">
        <f t="shared" si="99"/>
        <v>214885.09608923533</v>
      </c>
      <c r="BK94" s="241">
        <f t="shared" si="43"/>
        <v>3.6063142468296228E-2</v>
      </c>
    </row>
    <row r="95" spans="53:63" x14ac:dyDescent="0.2">
      <c r="BA95" s="6">
        <v>1961</v>
      </c>
      <c r="BB95" s="8">
        <v>0.10400000000000001</v>
      </c>
      <c r="BC95" s="6"/>
      <c r="BE95" s="26">
        <v>1.2249999999999999E-7</v>
      </c>
      <c r="BF95" s="6">
        <v>8.4469999999999994E-11</v>
      </c>
      <c r="BG95" s="6">
        <f t="shared" si="97"/>
        <v>8.4469999999999992E-13</v>
      </c>
      <c r="BH95" s="6">
        <f t="shared" si="98"/>
        <v>5.3462025316455689E-13</v>
      </c>
      <c r="BJ95" s="155">
        <f t="shared" si="99"/>
        <v>229134.60400142064</v>
      </c>
      <c r="BK95" s="241">
        <f t="shared" si="43"/>
        <v>6.6312220677547273E-2</v>
      </c>
    </row>
    <row r="96" spans="53:63" x14ac:dyDescent="0.2">
      <c r="BA96" s="6">
        <v>1962</v>
      </c>
      <c r="BB96" s="8">
        <v>0.11900000000000001</v>
      </c>
      <c r="BC96" s="6"/>
      <c r="BE96" s="26">
        <v>1.536E-7</v>
      </c>
      <c r="BF96" s="6">
        <v>1.082E-10</v>
      </c>
      <c r="BG96" s="6">
        <f t="shared" si="97"/>
        <v>1.082E-12</v>
      </c>
      <c r="BH96" s="6">
        <f t="shared" si="98"/>
        <v>6.8481012658227843E-13</v>
      </c>
      <c r="BJ96" s="155">
        <f t="shared" si="99"/>
        <v>224295.74861367838</v>
      </c>
      <c r="BK96" s="241">
        <f t="shared" si="43"/>
        <v>-2.1117959938134256E-2</v>
      </c>
    </row>
    <row r="97" spans="53:63" x14ac:dyDescent="0.2">
      <c r="BA97" s="6">
        <v>1963</v>
      </c>
      <c r="BB97" s="8">
        <v>0.13</v>
      </c>
      <c r="BC97" s="6"/>
      <c r="BE97" s="26">
        <v>1.949E-7</v>
      </c>
      <c r="BF97" s="6">
        <v>1.3420000000000001E-10</v>
      </c>
      <c r="BG97" s="6">
        <f t="shared" si="97"/>
        <v>1.3420000000000001E-12</v>
      </c>
      <c r="BH97" s="6">
        <f t="shared" si="98"/>
        <v>8.4936708860759502E-13</v>
      </c>
      <c r="BJ97" s="155">
        <f t="shared" si="99"/>
        <v>229464.97764530551</v>
      </c>
      <c r="BK97" s="241">
        <f t="shared" si="43"/>
        <v>2.3046486897665197E-2</v>
      </c>
    </row>
    <row r="98" spans="53:63" x14ac:dyDescent="0.2">
      <c r="BA98" s="6">
        <v>1964</v>
      </c>
      <c r="BB98" s="8">
        <v>0.13800000000000001</v>
      </c>
      <c r="BC98" s="6"/>
      <c r="BE98" s="26">
        <v>2.7560000000000001E-7</v>
      </c>
      <c r="BF98" s="6">
        <v>1.639E-10</v>
      </c>
      <c r="BG98" s="6">
        <f t="shared" si="97"/>
        <v>1.639E-12</v>
      </c>
      <c r="BH98" s="6">
        <f t="shared" si="98"/>
        <v>1.0373417721518987E-12</v>
      </c>
      <c r="BJ98" s="155">
        <f t="shared" si="99"/>
        <v>265679.07260524709</v>
      </c>
      <c r="BK98" s="241">
        <f t="shared" si="43"/>
        <v>0.15781970447760152</v>
      </c>
    </row>
    <row r="99" spans="53:63" x14ac:dyDescent="0.2">
      <c r="BA99" s="6">
        <v>1965</v>
      </c>
      <c r="BB99" s="8">
        <v>0.121</v>
      </c>
      <c r="BC99" s="6"/>
      <c r="BE99" s="26">
        <v>3.911E-7</v>
      </c>
      <c r="BF99" s="6">
        <v>2.1080000000000001E-10</v>
      </c>
      <c r="BG99" s="6">
        <f t="shared" si="97"/>
        <v>2.1080000000000003E-12</v>
      </c>
      <c r="BH99" s="6">
        <f t="shared" si="98"/>
        <v>1.3341772151898735E-12</v>
      </c>
      <c r="BJ99" s="155">
        <f t="shared" si="99"/>
        <v>293139.46869070205</v>
      </c>
      <c r="BK99" s="241">
        <f t="shared" si="43"/>
        <v>0.10335927409027179</v>
      </c>
    </row>
    <row r="100" spans="53:63" x14ac:dyDescent="0.2">
      <c r="BA100" s="6">
        <v>1966</v>
      </c>
      <c r="BB100" s="8">
        <v>0.113</v>
      </c>
      <c r="BC100" s="6"/>
      <c r="BE100" s="26">
        <v>4.9510000000000003E-7</v>
      </c>
      <c r="BF100" s="6">
        <v>2.7800000000000002E-10</v>
      </c>
      <c r="BG100" s="6">
        <f t="shared" si="97"/>
        <v>2.7800000000000003E-12</v>
      </c>
      <c r="BH100" s="6">
        <f t="shared" si="98"/>
        <v>1.7594936708860761E-12</v>
      </c>
      <c r="BJ100" s="155">
        <f t="shared" si="99"/>
        <v>281387.76978417265</v>
      </c>
      <c r="BK100" s="241">
        <f t="shared" si="43"/>
        <v>-4.0089104885868809E-2</v>
      </c>
    </row>
    <row r="101" spans="53:63" x14ac:dyDescent="0.2">
      <c r="BA101" s="6">
        <v>1967</v>
      </c>
      <c r="BB101" s="8">
        <v>0.11800000000000001</v>
      </c>
      <c r="BC101" s="6"/>
      <c r="BE101" s="26">
        <v>6.5990000000000003E-7</v>
      </c>
      <c r="BF101" s="6">
        <v>3.5920000000000001E-10</v>
      </c>
      <c r="BG101" s="6">
        <f t="shared" si="97"/>
        <v>3.592E-12</v>
      </c>
      <c r="BH101" s="6">
        <f t="shared" si="98"/>
        <v>2.2734177215189874E-12</v>
      </c>
      <c r="BJ101" s="155">
        <f t="shared" si="99"/>
        <v>290267.81737193762</v>
      </c>
      <c r="BK101" s="241">
        <f t="shared" si="43"/>
        <v>3.1558043885759668E-2</v>
      </c>
    </row>
    <row r="102" spans="53:63" x14ac:dyDescent="0.2">
      <c r="BA102" s="6">
        <v>1968</v>
      </c>
      <c r="BB102" s="8">
        <v>0.13200000000000001</v>
      </c>
      <c r="BC102" s="6"/>
      <c r="BE102" s="26">
        <v>7.7110000000000002E-7</v>
      </c>
      <c r="BF102" s="6">
        <v>4.1750000000000001E-10</v>
      </c>
      <c r="BG102" s="6">
        <f t="shared" si="97"/>
        <v>4.1750000000000003E-12</v>
      </c>
      <c r="BH102" s="6">
        <f t="shared" si="98"/>
        <v>2.6424050632911391E-12</v>
      </c>
      <c r="BJ102" s="155">
        <f t="shared" si="99"/>
        <v>291817.48502994014</v>
      </c>
      <c r="BK102" s="241">
        <f t="shared" si="43"/>
        <v>5.3387511989206882E-3</v>
      </c>
    </row>
    <row r="103" spans="53:63" x14ac:dyDescent="0.2">
      <c r="BA103" s="6">
        <v>1969</v>
      </c>
      <c r="BB103" s="8">
        <v>0.14800000000000002</v>
      </c>
      <c r="BC103" s="6"/>
      <c r="BE103" s="26">
        <v>9.2180000000000001E-7</v>
      </c>
      <c r="BF103" s="6">
        <v>4.3100000000000001E-10</v>
      </c>
      <c r="BG103" s="6">
        <f t="shared" si="97"/>
        <v>4.31E-12</v>
      </c>
      <c r="BH103" s="6">
        <f t="shared" si="98"/>
        <v>2.7278481012658227E-12</v>
      </c>
      <c r="BJ103" s="155">
        <f t="shared" si="99"/>
        <v>337922.04176334111</v>
      </c>
      <c r="BK103" s="241">
        <f t="shared" si="43"/>
        <v>0.15799107009873214</v>
      </c>
    </row>
    <row r="104" spans="53:63" x14ac:dyDescent="0.2">
      <c r="BA104" s="6">
        <v>1970</v>
      </c>
      <c r="BB104" s="8">
        <v>0.14300000000000002</v>
      </c>
      <c r="BC104" s="6"/>
      <c r="BE104" s="26">
        <v>1.0947000000000001E-6</v>
      </c>
      <c r="BF104" s="6">
        <v>5.0559999999999999E-10</v>
      </c>
      <c r="BG104" s="6">
        <f t="shared" si="97"/>
        <v>5.0560000000000003E-12</v>
      </c>
      <c r="BH104" s="6">
        <f t="shared" si="98"/>
        <v>3.2000000000000001E-12</v>
      </c>
      <c r="BJ104" s="155">
        <f t="shared" si="99"/>
        <v>342093.75</v>
      </c>
      <c r="BK104" s="241">
        <f t="shared" si="43"/>
        <v>1.2345179423307595E-2</v>
      </c>
    </row>
    <row r="105" spans="53:63" x14ac:dyDescent="0.2">
      <c r="BA105" s="6">
        <v>1971</v>
      </c>
      <c r="BB105" s="8">
        <v>0.14499999999999999</v>
      </c>
      <c r="BC105" s="6"/>
      <c r="BE105" s="26">
        <v>1.5627000000000001E-6</v>
      </c>
      <c r="BF105" s="6">
        <v>6.8719999999999996E-10</v>
      </c>
      <c r="BG105" s="6">
        <f t="shared" si="97"/>
        <v>6.8719999999999998E-12</v>
      </c>
      <c r="BH105" s="6">
        <f t="shared" si="98"/>
        <v>4.3493670886075949E-12</v>
      </c>
      <c r="BJ105" s="155">
        <f t="shared" si="99"/>
        <v>359293.65541327128</v>
      </c>
      <c r="BK105" s="241">
        <f t="shared" si="43"/>
        <v>5.0278338652113064E-2</v>
      </c>
    </row>
    <row r="106" spans="53:63" x14ac:dyDescent="0.2">
      <c r="BA106" s="6">
        <v>1972</v>
      </c>
      <c r="BB106" s="8">
        <v>0.157</v>
      </c>
      <c r="BC106" s="6"/>
      <c r="BE106" s="26">
        <v>2.5809999999999999E-6</v>
      </c>
      <c r="BF106" s="6">
        <v>1.0890000000000001E-9</v>
      </c>
      <c r="BG106" s="6">
        <f t="shared" si="97"/>
        <v>1.0890000000000001E-11</v>
      </c>
      <c r="BH106" s="6">
        <f t="shared" si="98"/>
        <v>6.8924050632911394E-12</v>
      </c>
      <c r="BJ106" s="155">
        <f t="shared" si="99"/>
        <v>374470.15610651975</v>
      </c>
      <c r="BK106" s="241">
        <f t="shared" si="43"/>
        <v>4.223982378923985E-2</v>
      </c>
    </row>
    <row r="107" spans="53:63" x14ac:dyDescent="0.2">
      <c r="BA107" s="6">
        <v>1973</v>
      </c>
      <c r="BB107" s="8">
        <v>0.154</v>
      </c>
      <c r="BC107" s="6"/>
      <c r="BE107" s="26">
        <v>4.42E-6</v>
      </c>
      <c r="BF107" s="6">
        <v>1.746E-9</v>
      </c>
      <c r="BG107" s="6">
        <f t="shared" si="97"/>
        <v>1.746E-11</v>
      </c>
      <c r="BH107" s="6">
        <f t="shared" si="98"/>
        <v>1.1050632911392405E-11</v>
      </c>
      <c r="BJ107" s="155">
        <f t="shared" si="99"/>
        <v>399977.09049255442</v>
      </c>
      <c r="BK107" s="241">
        <f t="shared" si="43"/>
        <v>6.8114732162471991E-2</v>
      </c>
    </row>
    <row r="108" spans="53:63" x14ac:dyDescent="0.2">
      <c r="BA108" s="6">
        <v>1974</v>
      </c>
      <c r="BB108" s="8">
        <v>0.13200000000000001</v>
      </c>
      <c r="BC108" s="6"/>
      <c r="BE108" s="26">
        <v>6.0580000000000003E-6</v>
      </c>
      <c r="BF108" s="6">
        <v>2.168E-9</v>
      </c>
      <c r="BG108" s="6">
        <f t="shared" si="97"/>
        <v>2.168E-11</v>
      </c>
      <c r="BH108" s="6">
        <f t="shared" si="98"/>
        <v>1.3721518987341772E-11</v>
      </c>
      <c r="BJ108" s="155">
        <f t="shared" si="99"/>
        <v>441496.30996309966</v>
      </c>
      <c r="BK108" s="241">
        <f t="shared" si="43"/>
        <v>0.10380399392229211</v>
      </c>
    </row>
    <row r="109" spans="53:63" x14ac:dyDescent="0.2">
      <c r="BA109" s="6">
        <v>1975</v>
      </c>
      <c r="BB109" s="8">
        <v>0.111</v>
      </c>
      <c r="BC109" s="6"/>
      <c r="BE109" s="26">
        <v>1.7810000000000001E-5</v>
      </c>
      <c r="BF109" s="6">
        <v>6.1319999999999999E-9</v>
      </c>
      <c r="BG109" s="6">
        <f t="shared" si="97"/>
        <v>6.1320000000000001E-11</v>
      </c>
      <c r="BH109" s="6">
        <f t="shared" si="98"/>
        <v>3.8810126582278478E-11</v>
      </c>
      <c r="BJ109" s="155">
        <f t="shared" si="99"/>
        <v>458900.8480104371</v>
      </c>
      <c r="BK109" s="241">
        <f t="shared" si="43"/>
        <v>3.9421706715492499E-2</v>
      </c>
    </row>
    <row r="110" spans="53:63" x14ac:dyDescent="0.2">
      <c r="BA110" s="6">
        <v>1976</v>
      </c>
      <c r="BB110" s="8">
        <v>0.17600000000000002</v>
      </c>
      <c r="BC110" s="6"/>
      <c r="BE110" s="26">
        <v>9.4519999999999996E-5</v>
      </c>
      <c r="BF110" s="6">
        <v>3.3360000000000002E-8</v>
      </c>
      <c r="BG110" s="6">
        <f t="shared" si="97"/>
        <v>3.3360000000000002E-10</v>
      </c>
      <c r="BH110" s="6">
        <f t="shared" si="98"/>
        <v>2.1113924050632913E-10</v>
      </c>
      <c r="BJ110" s="155">
        <f t="shared" si="99"/>
        <v>447666.66666666663</v>
      </c>
      <c r="BK110" s="241">
        <f t="shared" ref="BK110:BK159" si="100">BJ110/BJ109-1</f>
        <v>-2.4480628860191089E-2</v>
      </c>
    </row>
    <row r="111" spans="53:63" x14ac:dyDescent="0.2">
      <c r="BA111" s="6">
        <v>1977</v>
      </c>
      <c r="BB111" s="8">
        <v>0.2</v>
      </c>
      <c r="BC111" s="6"/>
      <c r="BE111" s="26">
        <v>2.6059999999999999E-4</v>
      </c>
      <c r="BF111" s="6">
        <v>9.2119999999999994E-8</v>
      </c>
      <c r="BG111" s="6">
        <f t="shared" si="97"/>
        <v>9.2119999999999998E-10</v>
      </c>
      <c r="BH111" s="6">
        <f t="shared" si="98"/>
        <v>5.8303797468354423E-10</v>
      </c>
      <c r="BJ111" s="155">
        <f t="shared" si="99"/>
        <v>446969.17064698227</v>
      </c>
      <c r="BK111" s="241">
        <f t="shared" si="100"/>
        <v>-1.5580700365249722E-3</v>
      </c>
    </row>
    <row r="112" spans="53:63" x14ac:dyDescent="0.2">
      <c r="BA112" s="6">
        <v>1978</v>
      </c>
      <c r="BB112" s="8">
        <v>0.16899999999999998</v>
      </c>
      <c r="BC112" s="6"/>
      <c r="BE112" s="26">
        <v>6.5160000000000001E-4</v>
      </c>
      <c r="BF112" s="6">
        <v>2.537E-7</v>
      </c>
      <c r="BG112" s="6">
        <f t="shared" si="97"/>
        <v>2.5369999999999998E-9</v>
      </c>
      <c r="BH112" s="6">
        <f t="shared" si="98"/>
        <v>1.6056962025316454E-9</v>
      </c>
      <c r="BJ112" s="155">
        <f t="shared" si="99"/>
        <v>405805.28182893188</v>
      </c>
      <c r="BK112" s="241">
        <f t="shared" si="100"/>
        <v>-9.2095588513333437E-2</v>
      </c>
    </row>
    <row r="113" spans="53:63" x14ac:dyDescent="0.2">
      <c r="BA113" s="6">
        <v>1979</v>
      </c>
      <c r="BB113" s="8">
        <v>0.154</v>
      </c>
      <c r="BC113" s="6"/>
      <c r="BE113" s="26">
        <v>1.774E-3</v>
      </c>
      <c r="BF113" s="6">
        <v>6.5830000000000001E-7</v>
      </c>
      <c r="BG113" s="6">
        <f t="shared" si="97"/>
        <v>6.5830000000000001E-9</v>
      </c>
      <c r="BH113" s="6">
        <f t="shared" si="98"/>
        <v>4.1664556962025317E-9</v>
      </c>
      <c r="BJ113" s="155">
        <f t="shared" si="99"/>
        <v>425781.5585599271</v>
      </c>
      <c r="BK113" s="241">
        <f t="shared" si="100"/>
        <v>4.9226261030816953E-2</v>
      </c>
    </row>
    <row r="114" spans="53:63" x14ac:dyDescent="0.2">
      <c r="BA114" s="6">
        <v>1980</v>
      </c>
      <c r="BB114" s="8">
        <v>0.124</v>
      </c>
      <c r="BC114" s="6"/>
      <c r="BE114" s="26">
        <v>3.5260000000000001E-3</v>
      </c>
      <c r="BF114" s="6">
        <v>1.322E-6</v>
      </c>
      <c r="BG114" s="6">
        <f t="shared" si="97"/>
        <v>1.322E-8</v>
      </c>
      <c r="BH114" s="6">
        <f t="shared" si="98"/>
        <v>8.3670886075949357E-9</v>
      </c>
      <c r="BJ114" s="155">
        <f t="shared" si="99"/>
        <v>421413.01059001521</v>
      </c>
      <c r="BK114" s="241">
        <f t="shared" si="100"/>
        <v>-1.0260068530650202E-2</v>
      </c>
    </row>
    <row r="115" spans="53:63" x14ac:dyDescent="0.2">
      <c r="BA115" s="6">
        <v>1981</v>
      </c>
      <c r="BB115" s="8">
        <v>0.13200000000000001</v>
      </c>
      <c r="BC115" s="6"/>
      <c r="BE115" s="26">
        <v>6.8630000000000002E-3</v>
      </c>
      <c r="BF115" s="6">
        <v>2.7030000000000002E-6</v>
      </c>
      <c r="BG115" s="6">
        <f t="shared" si="97"/>
        <v>2.7030000000000001E-8</v>
      </c>
      <c r="BH115" s="6">
        <f t="shared" si="98"/>
        <v>1.7107594936708861E-8</v>
      </c>
      <c r="BJ115" s="155">
        <f t="shared" si="99"/>
        <v>401166.85164631892</v>
      </c>
      <c r="BK115" s="241">
        <f t="shared" si="100"/>
        <v>-4.8043507046329426E-2</v>
      </c>
    </row>
    <row r="116" spans="53:63" x14ac:dyDescent="0.2">
      <c r="BA116" s="6">
        <v>1982</v>
      </c>
      <c r="BB116" s="8">
        <v>0.151</v>
      </c>
      <c r="BC116" s="6"/>
      <c r="BE116" s="26">
        <v>2.0060000000000001E-2</v>
      </c>
      <c r="BF116" s="6">
        <v>7.1559999999999998E-6</v>
      </c>
      <c r="BG116" s="6">
        <f t="shared" si="97"/>
        <v>7.156E-8</v>
      </c>
      <c r="BH116" s="6">
        <f t="shared" si="98"/>
        <v>4.529113924050633E-8</v>
      </c>
      <c r="BJ116" s="155">
        <f t="shared" si="99"/>
        <v>442912.24147568474</v>
      </c>
      <c r="BK116" s="241">
        <f t="shared" si="100"/>
        <v>0.10405991835579131</v>
      </c>
    </row>
    <row r="117" spans="53:63" x14ac:dyDescent="0.2">
      <c r="BA117" s="6">
        <v>1983</v>
      </c>
      <c r="BB117" s="8">
        <v>0.127</v>
      </c>
      <c r="BC117" s="6"/>
      <c r="BE117" s="26">
        <v>0.10050000000000001</v>
      </c>
      <c r="BF117" s="6">
        <v>3.1760000000000001E-5</v>
      </c>
      <c r="BG117" s="6">
        <f t="shared" si="97"/>
        <v>3.1759999999999999E-7</v>
      </c>
      <c r="BH117" s="6">
        <f t="shared" si="98"/>
        <v>2.0101265822784808E-7</v>
      </c>
      <c r="BJ117" s="155">
        <f t="shared" si="99"/>
        <v>499968.51385390438</v>
      </c>
      <c r="BK117" s="241">
        <f t="shared" si="100"/>
        <v>0.12882071669123629</v>
      </c>
    </row>
    <row r="118" spans="53:63" x14ac:dyDescent="0.2">
      <c r="BA118" s="6">
        <v>1984</v>
      </c>
      <c r="BB118" s="8">
        <v>8.3000000000000004E-2</v>
      </c>
      <c r="BC118" s="6"/>
      <c r="BE118" s="26">
        <v>0.72619999999999996</v>
      </c>
      <c r="BF118" s="6">
        <v>2.308E-4</v>
      </c>
      <c r="BG118" s="6">
        <f t="shared" si="97"/>
        <v>2.3080000000000002E-6</v>
      </c>
      <c r="BH118" s="6">
        <f t="shared" si="98"/>
        <v>1.4607594936708861E-6</v>
      </c>
      <c r="BJ118" s="155">
        <f t="shared" si="99"/>
        <v>497138.64818024263</v>
      </c>
      <c r="BK118" s="241">
        <f t="shared" si="100"/>
        <v>-5.6600877760247803E-3</v>
      </c>
    </row>
    <row r="119" spans="53:63" x14ac:dyDescent="0.2">
      <c r="BA119" s="6">
        <v>1985</v>
      </c>
      <c r="BB119" s="8">
        <v>7.0000000000000007E-2</v>
      </c>
      <c r="BC119" s="6"/>
      <c r="BE119" s="26">
        <v>4.8710000000000004</v>
      </c>
      <c r="BF119" s="6">
        <v>1.7819999999999999E-3</v>
      </c>
      <c r="BG119" s="6">
        <f t="shared" si="97"/>
        <v>1.7819999999999999E-5</v>
      </c>
      <c r="BH119" s="6">
        <f t="shared" si="98"/>
        <v>1.1278481012658227E-5</v>
      </c>
      <c r="BJ119" s="155">
        <f t="shared" si="99"/>
        <v>431884.39955106628</v>
      </c>
      <c r="BK119" s="241">
        <f t="shared" si="100"/>
        <v>-0.13125965737734746</v>
      </c>
    </row>
    <row r="120" spans="53:63" x14ac:dyDescent="0.2">
      <c r="BA120" s="6">
        <v>1986</v>
      </c>
      <c r="BB120" s="8">
        <v>8.5999999999999993E-2</v>
      </c>
      <c r="BC120" s="6"/>
      <c r="BE120" s="26">
        <v>9.1679999999999993</v>
      </c>
      <c r="BF120" s="6">
        <v>3.388E-3</v>
      </c>
      <c r="BG120" s="6">
        <f t="shared" si="97"/>
        <v>3.3880000000000001E-5</v>
      </c>
      <c r="BH120" s="6">
        <f t="shared" si="98"/>
        <v>2.1443037974683542E-5</v>
      </c>
      <c r="BJ120" s="155">
        <f t="shared" si="99"/>
        <v>427551.35773317592</v>
      </c>
      <c r="BK120" s="241">
        <f t="shared" si="100"/>
        <v>-1.0032874126489566E-2</v>
      </c>
    </row>
    <row r="121" spans="53:63" x14ac:dyDescent="0.2">
      <c r="BA121" s="6">
        <v>1987</v>
      </c>
      <c r="BB121" s="8">
        <v>9.5000000000000001E-2</v>
      </c>
      <c r="BC121" s="6"/>
      <c r="BE121" s="26">
        <v>21.42</v>
      </c>
      <c r="BF121" s="6">
        <v>7.8359999999999992E-3</v>
      </c>
      <c r="BG121" s="6">
        <f t="shared" si="97"/>
        <v>7.8359999999999988E-5</v>
      </c>
      <c r="BH121" s="6">
        <f t="shared" si="98"/>
        <v>4.9594936708860752E-5</v>
      </c>
      <c r="BJ121" s="155">
        <f t="shared" si="99"/>
        <v>431898.92802450241</v>
      </c>
      <c r="BK121" s="241">
        <f t="shared" si="100"/>
        <v>1.0168533470170216E-2</v>
      </c>
    </row>
    <row r="122" spans="53:63" x14ac:dyDescent="0.2">
      <c r="BA122" s="6">
        <v>1988</v>
      </c>
      <c r="BB122" s="8">
        <v>0.11900000000000001</v>
      </c>
      <c r="BC122" s="6"/>
      <c r="BE122" s="26">
        <v>102</v>
      </c>
      <c r="BF122" s="6">
        <v>3.4709999999999998E-2</v>
      </c>
      <c r="BG122" s="6">
        <f t="shared" si="97"/>
        <v>3.4709999999999998E-4</v>
      </c>
      <c r="BH122" s="6">
        <f t="shared" si="98"/>
        <v>2.1968354430379746E-4</v>
      </c>
      <c r="BJ122" s="155">
        <f t="shared" si="99"/>
        <v>464304.23509075196</v>
      </c>
      <c r="BK122" s="241">
        <f t="shared" si="100"/>
        <v>7.5029839074782556E-2</v>
      </c>
    </row>
    <row r="123" spans="53:63" x14ac:dyDescent="0.2">
      <c r="BA123" s="6">
        <v>1989</v>
      </c>
      <c r="BB123" s="8">
        <v>0.11199999999999999</v>
      </c>
      <c r="BC123" s="6"/>
      <c r="BE123" s="26">
        <v>2979</v>
      </c>
      <c r="BF123" s="6">
        <v>1.1040000000000001</v>
      </c>
      <c r="BG123" s="6">
        <f t="shared" si="97"/>
        <v>1.1040000000000001E-2</v>
      </c>
      <c r="BH123" s="6">
        <f t="shared" si="98"/>
        <v>6.9873417721518991E-3</v>
      </c>
      <c r="BJ123" s="155">
        <f t="shared" si="99"/>
        <v>426342.39130434778</v>
      </c>
      <c r="BK123" s="241">
        <f t="shared" si="100"/>
        <v>-8.1760709718670221E-2</v>
      </c>
    </row>
    <row r="124" spans="53:63" x14ac:dyDescent="0.2">
      <c r="BA124" s="6">
        <v>1990</v>
      </c>
      <c r="BB124" s="8">
        <v>9.3000000000000013E-2</v>
      </c>
      <c r="BC124" s="6"/>
      <c r="BE124" s="26">
        <v>63286</v>
      </c>
      <c r="BF124" s="6">
        <v>26.64</v>
      </c>
      <c r="BG124" s="6">
        <f t="shared" si="97"/>
        <v>0.26640000000000003</v>
      </c>
      <c r="BH124" s="6">
        <f t="shared" si="98"/>
        <v>0.16860759493670888</v>
      </c>
      <c r="BJ124" s="155">
        <f t="shared" si="99"/>
        <v>375344.89489489485</v>
      </c>
      <c r="BK124" s="241">
        <f t="shared" si="100"/>
        <v>-0.11961629303019028</v>
      </c>
    </row>
    <row r="125" spans="53:63" x14ac:dyDescent="0.2">
      <c r="BA125" s="6">
        <v>1991</v>
      </c>
      <c r="BB125" s="8">
        <v>0.124</v>
      </c>
      <c r="BC125" s="6"/>
      <c r="BE125" s="26">
        <v>166104</v>
      </c>
      <c r="BF125" s="6">
        <v>72.38</v>
      </c>
      <c r="BG125" s="6">
        <f t="shared" si="97"/>
        <v>0.7238</v>
      </c>
      <c r="BH125" s="6">
        <f t="shared" si="98"/>
        <v>0.45810126582278476</v>
      </c>
      <c r="BJ125" s="155">
        <f t="shared" si="99"/>
        <v>362592.31831997796</v>
      </c>
      <c r="BK125" s="241">
        <f t="shared" si="100"/>
        <v>-3.3975622816151296E-2</v>
      </c>
    </row>
    <row r="126" spans="53:63" x14ac:dyDescent="0.2">
      <c r="BA126" s="6">
        <v>1992</v>
      </c>
      <c r="BB126" s="8">
        <v>0.13300000000000001</v>
      </c>
      <c r="BC126" s="6"/>
      <c r="BE126" s="26">
        <v>208295</v>
      </c>
      <c r="BF126" s="6">
        <v>90.41</v>
      </c>
      <c r="BG126" s="6">
        <f t="shared" si="97"/>
        <v>0.90410000000000001</v>
      </c>
      <c r="BH126" s="6">
        <f t="shared" si="98"/>
        <v>0.57221518987341768</v>
      </c>
      <c r="BJ126" s="155">
        <f>BE126/BH126</f>
        <v>364015.15319101873</v>
      </c>
      <c r="BK126" s="241">
        <f t="shared" si="100"/>
        <v>3.924062367435921E-3</v>
      </c>
    </row>
    <row r="127" spans="53:63" x14ac:dyDescent="0.2">
      <c r="BA127" s="6">
        <v>1993</v>
      </c>
      <c r="BB127" s="8">
        <f t="shared" ref="BB127:BB151" si="101">Q8</f>
        <v>8.3656337662716213E-2</v>
      </c>
      <c r="BC127" s="6"/>
      <c r="BE127" s="26">
        <v>236505</v>
      </c>
      <c r="BF127" s="6">
        <v>100</v>
      </c>
      <c r="BG127" s="6">
        <f>BF127/100</f>
        <v>1</v>
      </c>
      <c r="BH127" s="6">
        <f t="shared" si="98"/>
        <v>0.63291139240506322</v>
      </c>
      <c r="BJ127" s="155">
        <f t="shared" ref="BJ127:BJ159" si="102">V8</f>
        <v>329176.68596688739</v>
      </c>
      <c r="BK127" s="241">
        <f t="shared" si="100"/>
        <v>-9.5706090580931602E-2</v>
      </c>
    </row>
    <row r="128" spans="53:63" x14ac:dyDescent="0.2">
      <c r="BA128" s="6">
        <v>1994</v>
      </c>
      <c r="BB128" s="8">
        <f t="shared" si="101"/>
        <v>0.1125077056740381</v>
      </c>
      <c r="BC128" s="6"/>
      <c r="BE128" s="26">
        <v>257440</v>
      </c>
      <c r="BF128" s="6">
        <v>104.2</v>
      </c>
      <c r="BG128" s="6">
        <f t="shared" ref="BG128:BG138" si="103">BF128/100</f>
        <v>1.042</v>
      </c>
      <c r="BH128" s="6">
        <f t="shared" si="98"/>
        <v>0.65949367088607591</v>
      </c>
      <c r="BJ128" s="155">
        <f t="shared" si="102"/>
        <v>347594.77825925365</v>
      </c>
      <c r="BK128" s="241">
        <f t="shared" si="100"/>
        <v>5.5951995015281808E-2</v>
      </c>
    </row>
    <row r="129" spans="53:63" x14ac:dyDescent="0.2">
      <c r="BA129" s="6">
        <v>1995</v>
      </c>
      <c r="BB129" s="8">
        <f t="shared" si="101"/>
        <v>0.10927141291538861</v>
      </c>
      <c r="BC129" s="6"/>
      <c r="BE129" s="26">
        <v>258032</v>
      </c>
      <c r="BF129" s="6">
        <v>107.7</v>
      </c>
      <c r="BG129" s="6">
        <f t="shared" si="103"/>
        <v>1.077</v>
      </c>
      <c r="BH129" s="6">
        <f t="shared" si="98"/>
        <v>0.68164556962025313</v>
      </c>
      <c r="BJ129" s="155">
        <f t="shared" si="102"/>
        <v>342089.37066784856</v>
      </c>
      <c r="BK129" s="241">
        <f t="shared" si="100"/>
        <v>-1.5838579678831843E-2</v>
      </c>
    </row>
    <row r="130" spans="53:63" x14ac:dyDescent="0.2">
      <c r="BA130" s="6">
        <v>1996</v>
      </c>
      <c r="BB130" s="8">
        <f t="shared" si="101"/>
        <v>0.13305711079902</v>
      </c>
      <c r="BC130" s="6"/>
      <c r="BE130" s="26">
        <v>272150</v>
      </c>
      <c r="BF130" s="6">
        <v>107.9</v>
      </c>
      <c r="BG130" s="6">
        <f t="shared" si="103"/>
        <v>1.079</v>
      </c>
      <c r="BH130" s="6">
        <f t="shared" si="98"/>
        <v>0.68291139240506327</v>
      </c>
      <c r="BJ130" s="155">
        <f t="shared" si="102"/>
        <v>362334.58106805966</v>
      </c>
      <c r="BK130" s="241">
        <f t="shared" si="100"/>
        <v>5.918105657795536E-2</v>
      </c>
    </row>
    <row r="131" spans="53:63" x14ac:dyDescent="0.2">
      <c r="BA131" s="6">
        <v>1997</v>
      </c>
      <c r="BB131" s="8">
        <f t="shared" si="101"/>
        <v>0.14886922721197657</v>
      </c>
      <c r="BC131" s="6"/>
      <c r="BE131" s="26">
        <v>292859</v>
      </c>
      <c r="BF131" s="6">
        <v>108.4</v>
      </c>
      <c r="BG131" s="6">
        <f t="shared" si="103"/>
        <v>1.0840000000000001</v>
      </c>
      <c r="BH131" s="6">
        <f t="shared" si="98"/>
        <v>0.6860759493670886</v>
      </c>
      <c r="BJ131" s="155">
        <f t="shared" si="102"/>
        <v>388510.8568635569</v>
      </c>
      <c r="BK131" s="241">
        <f t="shared" si="100"/>
        <v>7.2243382672272149E-2</v>
      </c>
    </row>
    <row r="132" spans="53:63" x14ac:dyDescent="0.2">
      <c r="BA132" s="6">
        <v>1998</v>
      </c>
      <c r="BB132" s="8">
        <f t="shared" si="101"/>
        <v>0.14764803849376118</v>
      </c>
      <c r="BC132" s="6"/>
      <c r="BE132" s="26">
        <v>298948</v>
      </c>
      <c r="BF132" s="6">
        <v>109.4</v>
      </c>
      <c r="BG132" s="6">
        <f t="shared" si="103"/>
        <v>1.0940000000000001</v>
      </c>
      <c r="BH132" s="6">
        <f t="shared" si="98"/>
        <v>0.69240506329113927</v>
      </c>
      <c r="BJ132" s="155">
        <f t="shared" si="102"/>
        <v>396447.5124868119</v>
      </c>
      <c r="BK132" s="241">
        <f t="shared" si="100"/>
        <v>2.0428401119411577E-2</v>
      </c>
    </row>
    <row r="133" spans="53:63" x14ac:dyDescent="0.2">
      <c r="BA133" s="6">
        <v>1999</v>
      </c>
      <c r="BB133" s="8">
        <f t="shared" si="101"/>
        <v>0.13665573353397867</v>
      </c>
      <c r="BC133" s="6"/>
      <c r="BE133" s="26">
        <v>283523</v>
      </c>
      <c r="BF133" s="6">
        <v>108.2</v>
      </c>
      <c r="BG133" s="6">
        <f t="shared" si="103"/>
        <v>1.0820000000000001</v>
      </c>
      <c r="BH133" s="6">
        <f t="shared" si="98"/>
        <v>0.68481012658227847</v>
      </c>
      <c r="BJ133" s="155">
        <f t="shared" si="102"/>
        <v>385511.17369536741</v>
      </c>
      <c r="BK133" s="241">
        <f t="shared" si="100"/>
        <v>-2.7585842884581879E-2</v>
      </c>
    </row>
    <row r="134" spans="53:63" x14ac:dyDescent="0.2">
      <c r="BA134" s="6">
        <v>2000</v>
      </c>
      <c r="BB134" s="8">
        <f t="shared" si="101"/>
        <v>0.14587851660289328</v>
      </c>
      <c r="BC134" s="6"/>
      <c r="BE134" s="26">
        <v>284204</v>
      </c>
      <c r="BF134" s="6">
        <v>107.1</v>
      </c>
      <c r="BG134" s="6">
        <f t="shared" si="103"/>
        <v>1.071</v>
      </c>
      <c r="BH134" s="6">
        <f t="shared" si="98"/>
        <v>0.67784810126582273</v>
      </c>
      <c r="BJ134" s="155">
        <f t="shared" si="102"/>
        <v>393735.80328736769</v>
      </c>
      <c r="BK134" s="241">
        <f t="shared" si="100"/>
        <v>2.1334348141357484E-2</v>
      </c>
    </row>
    <row r="135" spans="53:63" x14ac:dyDescent="0.2">
      <c r="BA135" s="6">
        <v>2001</v>
      </c>
      <c r="BB135" s="8">
        <f t="shared" si="101"/>
        <v>0.14256906516983112</v>
      </c>
      <c r="BC135" s="6"/>
      <c r="BE135" s="26">
        <v>268697</v>
      </c>
      <c r="BF135" s="6">
        <v>106</v>
      </c>
      <c r="BG135" s="6">
        <f t="shared" si="103"/>
        <v>1.06</v>
      </c>
      <c r="BH135" s="6">
        <f t="shared" si="98"/>
        <v>0.67088607594936711</v>
      </c>
      <c r="BJ135" s="155">
        <f t="shared" si="102"/>
        <v>379147.29083221644</v>
      </c>
      <c r="BK135" s="241">
        <f t="shared" si="100"/>
        <v>-3.7051526260373668E-2</v>
      </c>
    </row>
    <row r="136" spans="53:63" x14ac:dyDescent="0.2">
      <c r="BA136" s="6">
        <v>2002</v>
      </c>
      <c r="BB136" s="8">
        <f t="shared" si="101"/>
        <v>0.11771526705442256</v>
      </c>
      <c r="BC136" s="6"/>
      <c r="BE136" s="26">
        <v>312580</v>
      </c>
      <c r="BF136" s="6">
        <v>133.4</v>
      </c>
      <c r="BG136" s="6">
        <f t="shared" si="103"/>
        <v>1.3340000000000001</v>
      </c>
      <c r="BH136" s="6">
        <f t="shared" si="98"/>
        <v>0.84430379746835449</v>
      </c>
      <c r="BJ136" s="155">
        <f t="shared" si="102"/>
        <v>349386.93295545666</v>
      </c>
      <c r="BK136" s="241">
        <f t="shared" si="100"/>
        <v>-7.8492867010698464E-2</v>
      </c>
    </row>
    <row r="137" spans="53:63" x14ac:dyDescent="0.2">
      <c r="BA137" s="6">
        <v>2003</v>
      </c>
      <c r="BB137" s="8">
        <f t="shared" si="101"/>
        <v>0.12949154180071984</v>
      </c>
      <c r="BC137" s="6"/>
      <c r="BE137" s="26">
        <v>375909</v>
      </c>
      <c r="BF137" s="6">
        <v>151.4</v>
      </c>
      <c r="BG137" s="6">
        <f t="shared" si="103"/>
        <v>1.514</v>
      </c>
      <c r="BH137" s="6">
        <f t="shared" si="98"/>
        <v>0.95822784810126582</v>
      </c>
      <c r="BJ137" s="155">
        <f t="shared" si="102"/>
        <v>365175.20173164422</v>
      </c>
      <c r="BK137" s="241">
        <f t="shared" si="100"/>
        <v>4.5188492433403171E-2</v>
      </c>
    </row>
    <row r="138" spans="53:63" x14ac:dyDescent="0.2">
      <c r="BA138" s="6">
        <v>2004</v>
      </c>
      <c r="BB138" s="8">
        <f t="shared" si="101"/>
        <v>0.12609466144756534</v>
      </c>
      <c r="BC138" s="6"/>
      <c r="BE138" s="26">
        <v>447643</v>
      </c>
      <c r="BF138" s="6">
        <v>158</v>
      </c>
      <c r="BG138" s="6">
        <f t="shared" si="103"/>
        <v>1.58</v>
      </c>
      <c r="BH138" s="6">
        <f>BG138/$BG$138</f>
        <v>1</v>
      </c>
      <c r="BJ138" s="155">
        <f t="shared" si="102"/>
        <v>412427.45938339265</v>
      </c>
      <c r="BK138" s="241">
        <f t="shared" si="100"/>
        <v>0.12939612938578615</v>
      </c>
    </row>
    <row r="139" spans="53:63" x14ac:dyDescent="0.2">
      <c r="BA139" s="6">
        <v>2005</v>
      </c>
      <c r="BB139" s="8">
        <f t="shared" si="101"/>
        <v>0.12737780293345483</v>
      </c>
      <c r="BC139" s="6"/>
      <c r="BE139" s="6"/>
      <c r="BF139" s="6"/>
      <c r="BG139" s="6"/>
      <c r="BH139" s="6"/>
      <c r="BJ139" s="155">
        <f t="shared" si="102"/>
        <v>451883.39334433555</v>
      </c>
      <c r="BK139" s="241">
        <f t="shared" si="100"/>
        <v>9.566757271674442E-2</v>
      </c>
    </row>
    <row r="140" spans="53:63" x14ac:dyDescent="0.2">
      <c r="BA140" s="6">
        <v>2006</v>
      </c>
      <c r="BB140" s="8">
        <f t="shared" si="101"/>
        <v>0.12925872355629189</v>
      </c>
      <c r="BC140" s="19">
        <f>AK21</f>
        <v>0.13859698403873358</v>
      </c>
      <c r="BE140" s="6"/>
      <c r="BF140" s="6"/>
      <c r="BG140" s="6"/>
      <c r="BH140" s="6"/>
      <c r="BJ140" s="155">
        <f t="shared" si="102"/>
        <v>499810.12320284749</v>
      </c>
      <c r="BK140" s="241">
        <f t="shared" si="100"/>
        <v>0.10605994945689834</v>
      </c>
    </row>
    <row r="141" spans="53:63" x14ac:dyDescent="0.2">
      <c r="BA141" s="6">
        <v>2007</v>
      </c>
      <c r="BB141" s="8">
        <f t="shared" si="101"/>
        <v>0.13325544283725405</v>
      </c>
      <c r="BC141" s="19">
        <f t="shared" ref="BC141:BC149" si="104">AK22</f>
        <v>0.13455664473921256</v>
      </c>
      <c r="BE141" s="6"/>
      <c r="BF141" s="6"/>
      <c r="BG141" s="6"/>
      <c r="BH141" s="6"/>
      <c r="BJ141" s="155">
        <f t="shared" si="102"/>
        <v>529185.66587588482</v>
      </c>
      <c r="BK141" s="241">
        <f t="shared" si="100"/>
        <v>5.8773404757781034E-2</v>
      </c>
    </row>
    <row r="142" spans="53:63" x14ac:dyDescent="0.2">
      <c r="BA142" s="6">
        <v>2008</v>
      </c>
      <c r="BB142" s="8">
        <f t="shared" si="101"/>
        <v>0.13595419830604863</v>
      </c>
      <c r="BC142" s="19">
        <f t="shared" si="104"/>
        <v>0.13256066969526811</v>
      </c>
      <c r="BE142" s="6"/>
      <c r="BF142" s="6"/>
      <c r="BG142" s="6"/>
      <c r="BH142" s="6"/>
      <c r="BJ142" s="155">
        <f t="shared" si="102"/>
        <v>530453.07528532576</v>
      </c>
      <c r="BK142" s="241">
        <f t="shared" si="100"/>
        <v>2.3950184050114398E-3</v>
      </c>
    </row>
    <row r="143" spans="53:63" x14ac:dyDescent="0.2">
      <c r="BA143" s="6">
        <v>2009</v>
      </c>
      <c r="BB143" s="8">
        <f t="shared" si="101"/>
        <v>0.10160198674406973</v>
      </c>
      <c r="BC143" s="19">
        <f t="shared" si="104"/>
        <v>0.10315354189913054</v>
      </c>
      <c r="BE143" s="6"/>
      <c r="BF143" s="6"/>
      <c r="BG143" s="6"/>
      <c r="BH143" s="6"/>
      <c r="BJ143" s="155">
        <f t="shared" si="102"/>
        <v>502608.99145720532</v>
      </c>
      <c r="BK143" s="241">
        <f t="shared" si="100"/>
        <v>-5.2491134702430275E-2</v>
      </c>
    </row>
    <row r="144" spans="53:63" x14ac:dyDescent="0.2">
      <c r="BA144" s="6">
        <v>2010</v>
      </c>
      <c r="BB144" s="8">
        <f t="shared" si="101"/>
        <v>0.12306216791855623</v>
      </c>
      <c r="BC144" s="19">
        <f t="shared" si="104"/>
        <v>0.12121540001071598</v>
      </c>
      <c r="BE144" s="6"/>
      <c r="BF144" s="6"/>
      <c r="BG144" s="6"/>
      <c r="BH144" s="6"/>
      <c r="BJ144" s="155">
        <f t="shared" si="102"/>
        <v>543866.74242416234</v>
      </c>
      <c r="BK144" s="241">
        <f t="shared" si="100"/>
        <v>8.2087172470470815E-2</v>
      </c>
    </row>
    <row r="145" spans="53:63" x14ac:dyDescent="0.2">
      <c r="BA145" s="6">
        <v>2011</v>
      </c>
      <c r="BB145" s="8">
        <f t="shared" si="101"/>
        <v>0.12509846757521545</v>
      </c>
      <c r="BC145" s="19">
        <f t="shared" si="104"/>
        <v>0.12878877024168522</v>
      </c>
      <c r="BE145" s="6"/>
      <c r="BF145" s="6"/>
      <c r="BG145" s="6"/>
      <c r="BH145" s="6"/>
      <c r="BJ145" s="155">
        <f t="shared" si="102"/>
        <v>578722.71342829859</v>
      </c>
      <c r="BK145" s="241">
        <f t="shared" si="100"/>
        <v>6.4089175316684566E-2</v>
      </c>
    </row>
    <row r="146" spans="53:63" x14ac:dyDescent="0.2">
      <c r="BA146" s="6">
        <v>2012</v>
      </c>
      <c r="BB146" s="8">
        <f t="shared" si="101"/>
        <v>0.1097574913659702</v>
      </c>
      <c r="BC146" s="19">
        <f t="shared" si="104"/>
        <v>0.10942196192510255</v>
      </c>
      <c r="BE146" s="6"/>
      <c r="BF146" s="6"/>
      <c r="BG146" s="6"/>
      <c r="BH146" s="6"/>
      <c r="BJ146" s="155">
        <f t="shared" si="102"/>
        <v>565538.49903902796</v>
      </c>
      <c r="BK146" s="241">
        <f t="shared" si="100"/>
        <v>-2.2781574117194392E-2</v>
      </c>
    </row>
    <row r="147" spans="53:63" x14ac:dyDescent="0.2">
      <c r="BA147" s="6">
        <v>2013</v>
      </c>
      <c r="BB147" s="8">
        <f t="shared" si="101"/>
        <v>9.9534141228209139E-2</v>
      </c>
      <c r="BC147" s="19">
        <f t="shared" si="104"/>
        <v>0.10458521175446207</v>
      </c>
      <c r="BE147" s="6"/>
      <c r="BF147" s="6"/>
      <c r="BG147" s="6"/>
      <c r="BH147" s="6"/>
      <c r="BJ147" s="155">
        <f t="shared" si="102"/>
        <v>572775.9932234938</v>
      </c>
      <c r="BK147" s="241">
        <f t="shared" si="100"/>
        <v>1.2797526953096661E-2</v>
      </c>
    </row>
    <row r="148" spans="53:63" x14ac:dyDescent="0.2">
      <c r="BA148" s="6">
        <v>2014</v>
      </c>
      <c r="BB148" s="8">
        <f t="shared" si="101"/>
        <v>0.10316683673478003</v>
      </c>
      <c r="BC148" s="19">
        <f t="shared" si="104"/>
        <v>0.10654972852145625</v>
      </c>
      <c r="BE148" s="6"/>
      <c r="BF148" s="6"/>
      <c r="BG148" s="6"/>
      <c r="BH148" s="6"/>
      <c r="BJ148" s="155">
        <f t="shared" si="102"/>
        <v>564952.48217040254</v>
      </c>
      <c r="BK148" s="241">
        <f t="shared" si="100"/>
        <v>-1.36589367320753E-2</v>
      </c>
    </row>
    <row r="149" spans="53:63" x14ac:dyDescent="0.2">
      <c r="BA149" s="6">
        <v>2015</v>
      </c>
      <c r="BB149" s="8">
        <f t="shared" si="101"/>
        <v>0.10211074765266832</v>
      </c>
      <c r="BC149" s="19">
        <f t="shared" si="104"/>
        <v>0.10325905558179804</v>
      </c>
      <c r="BE149" s="6"/>
      <c r="BF149" s="6"/>
      <c r="BG149" s="6"/>
      <c r="BH149" s="6"/>
      <c r="BJ149" s="155">
        <f t="shared" si="102"/>
        <v>584594.38487422664</v>
      </c>
      <c r="BK149" s="241">
        <f t="shared" si="100"/>
        <v>3.4767353580543503E-2</v>
      </c>
    </row>
    <row r="150" spans="53:63" x14ac:dyDescent="0.2">
      <c r="BA150" s="6">
        <v>2016</v>
      </c>
      <c r="BB150" s="8">
        <f t="shared" si="101"/>
        <v>0.10763645742186163</v>
      </c>
      <c r="BE150" s="6"/>
      <c r="BF150" s="6"/>
      <c r="BG150" s="6"/>
      <c r="BH150" s="6"/>
      <c r="BJ150" s="155">
        <f t="shared" si="102"/>
        <v>573487.3641081478</v>
      </c>
      <c r="BK150" s="241">
        <f t="shared" si="100"/>
        <v>-1.8999533785238887E-2</v>
      </c>
    </row>
    <row r="151" spans="53:63" x14ac:dyDescent="0.2">
      <c r="BA151" s="6">
        <v>2017</v>
      </c>
      <c r="BB151" s="8">
        <f t="shared" si="101"/>
        <v>0.10652267741299995</v>
      </c>
      <c r="BE151" s="6"/>
      <c r="BF151" s="6"/>
      <c r="BG151" s="6"/>
      <c r="BH151" s="6"/>
      <c r="BJ151" s="155">
        <f t="shared" si="102"/>
        <v>586185.46615254122</v>
      </c>
      <c r="BK151" s="241">
        <f t="shared" si="100"/>
        <v>2.2141903796155438E-2</v>
      </c>
    </row>
    <row r="152" spans="53:63" x14ac:dyDescent="0.2">
      <c r="BA152" s="6">
        <v>2018</v>
      </c>
      <c r="BB152" s="8">
        <f t="shared" ref="BB152" si="105">Q33</f>
        <v>0.11376841752181964</v>
      </c>
      <c r="BJ152" s="155">
        <f t="shared" si="102"/>
        <v>605957.40834260371</v>
      </c>
      <c r="BK152" s="241">
        <f t="shared" si="100"/>
        <v>3.3729840352127116E-2</v>
      </c>
    </row>
    <row r="153" spans="53:63" x14ac:dyDescent="0.2">
      <c r="BA153" s="6">
        <v>2019</v>
      </c>
      <c r="BB153" s="8">
        <f t="shared" ref="BB153:BB162" si="106">Q34</f>
        <v>0.10400906242334715</v>
      </c>
      <c r="BJ153" s="155">
        <f t="shared" si="102"/>
        <v>575562.3594644398</v>
      </c>
      <c r="BK153" s="241">
        <f t="shared" si="100"/>
        <v>-5.0160371768206535E-2</v>
      </c>
    </row>
    <row r="154" spans="53:63" x14ac:dyDescent="0.2">
      <c r="BA154" s="6">
        <v>2020</v>
      </c>
      <c r="BB154" s="8">
        <f t="shared" si="106"/>
        <v>8.5191046444220167E-2</v>
      </c>
      <c r="BJ154" s="155">
        <f t="shared" si="102"/>
        <v>515343.50880338892</v>
      </c>
      <c r="BK154" s="241">
        <f t="shared" si="100"/>
        <v>-0.10462610987467014</v>
      </c>
    </row>
    <row r="155" spans="53:63" x14ac:dyDescent="0.2">
      <c r="BA155" s="6">
        <v>2021</v>
      </c>
      <c r="BB155" s="8">
        <f t="shared" si="106"/>
        <v>9.3673526911868907E-2</v>
      </c>
      <c r="BJ155" s="155">
        <f t="shared" si="102"/>
        <v>593064.40155169438</v>
      </c>
      <c r="BK155" s="241">
        <f t="shared" si="100"/>
        <v>0.15081376095872612</v>
      </c>
    </row>
    <row r="156" spans="53:63" x14ac:dyDescent="0.2">
      <c r="BA156" s="6">
        <v>2022</v>
      </c>
      <c r="BB156" s="8">
        <f t="shared" si="106"/>
        <v>0</v>
      </c>
      <c r="BJ156" s="155">
        <f t="shared" si="102"/>
        <v>0</v>
      </c>
      <c r="BK156" s="241">
        <f t="shared" si="100"/>
        <v>-1</v>
      </c>
    </row>
    <row r="157" spans="53:63" x14ac:dyDescent="0.2">
      <c r="BA157" s="6">
        <v>2023</v>
      </c>
      <c r="BB157" s="8">
        <f t="shared" si="106"/>
        <v>0</v>
      </c>
      <c r="BJ157" s="155">
        <f t="shared" si="102"/>
        <v>0</v>
      </c>
      <c r="BK157" s="241" t="e">
        <f t="shared" si="100"/>
        <v>#DIV/0!</v>
      </c>
    </row>
    <row r="158" spans="53:63" x14ac:dyDescent="0.2">
      <c r="BA158" s="6">
        <v>2024</v>
      </c>
      <c r="BB158" s="8">
        <f t="shared" si="106"/>
        <v>0</v>
      </c>
      <c r="BJ158" s="155">
        <f t="shared" si="102"/>
        <v>0</v>
      </c>
      <c r="BK158" s="241" t="e">
        <f t="shared" si="100"/>
        <v>#DIV/0!</v>
      </c>
    </row>
    <row r="159" spans="53:63" x14ac:dyDescent="0.2">
      <c r="BA159" s="6">
        <v>2025</v>
      </c>
      <c r="BB159" s="8">
        <f t="shared" si="106"/>
        <v>0</v>
      </c>
      <c r="BJ159" s="155">
        <f t="shared" si="102"/>
        <v>0</v>
      </c>
      <c r="BK159" s="241" t="e">
        <f t="shared" si="100"/>
        <v>#DIV/0!</v>
      </c>
    </row>
    <row r="160" spans="53:63" x14ac:dyDescent="0.2">
      <c r="BA160" s="6">
        <v>2026</v>
      </c>
      <c r="BB160" s="8">
        <f t="shared" si="106"/>
        <v>0</v>
      </c>
    </row>
    <row r="161" spans="53:54" x14ac:dyDescent="0.2">
      <c r="BA161" s="6">
        <v>2027</v>
      </c>
      <c r="BB161" s="8">
        <f t="shared" si="106"/>
        <v>0</v>
      </c>
    </row>
    <row r="162" spans="53:54" x14ac:dyDescent="0.2">
      <c r="BA162" s="6">
        <v>2028</v>
      </c>
      <c r="BB162" s="8">
        <f t="shared" si="106"/>
        <v>0</v>
      </c>
    </row>
  </sheetData>
  <mergeCells count="16">
    <mergeCell ref="S5:S6"/>
    <mergeCell ref="U5:Z5"/>
    <mergeCell ref="AB5:AH5"/>
    <mergeCell ref="AJ5:AJ7"/>
    <mergeCell ref="B5:G5"/>
    <mergeCell ref="I5:O5"/>
    <mergeCell ref="B6:B7"/>
    <mergeCell ref="I6:I7"/>
    <mergeCell ref="Q5:Q7"/>
    <mergeCell ref="AK5:AK7"/>
    <mergeCell ref="U6:U7"/>
    <mergeCell ref="AB6:AB7"/>
    <mergeCell ref="BA3:BA7"/>
    <mergeCell ref="BB3:BC4"/>
    <mergeCell ref="BB5:BB7"/>
    <mergeCell ref="BC5:BC7"/>
  </mergeCells>
  <pageMargins left="0.7" right="0.7" top="0.75" bottom="0.75" header="0.3" footer="0.3"/>
  <pageSetup paperSize="9" orientation="portrait" r:id="rId1"/>
  <ignoredErrors>
    <ignoredError sqref="AG8:AG33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7"/>
  <sheetViews>
    <sheetView topLeftCell="G1" zoomScale="85" zoomScaleNormal="85" workbookViewId="0">
      <selection activeCell="U19" sqref="U19"/>
    </sheetView>
  </sheetViews>
  <sheetFormatPr baseColWidth="10" defaultColWidth="9.7109375" defaultRowHeight="12.75" x14ac:dyDescent="0.2"/>
  <cols>
    <col min="1" max="1" width="5.85546875" style="36" customWidth="1"/>
    <col min="2" max="2" width="5.5703125" style="36" customWidth="1"/>
    <col min="3" max="3" width="14.42578125" style="36" customWidth="1"/>
    <col min="4" max="4" width="15.7109375" style="36" customWidth="1"/>
    <col min="5" max="5" width="5.28515625" style="36" customWidth="1"/>
    <col min="6" max="6" width="8.140625" style="36" customWidth="1"/>
    <col min="7" max="7" width="9" style="36" customWidth="1"/>
    <col min="8" max="8" width="7.85546875" style="36" customWidth="1"/>
    <col min="9" max="9" width="12" style="36" customWidth="1"/>
    <col min="10" max="10" width="6.7109375" style="36" customWidth="1"/>
    <col min="11" max="11" width="17.7109375" style="36" customWidth="1"/>
    <col min="12" max="12" width="6.7109375" style="36" customWidth="1"/>
    <col min="13" max="13" width="9.7109375" style="36" customWidth="1"/>
    <col min="14" max="14" width="11.42578125" style="36" customWidth="1"/>
    <col min="15" max="15" width="5.140625" style="36" customWidth="1"/>
    <col min="16" max="16" width="11" style="36" customWidth="1"/>
    <col min="17" max="17" width="12.28515625" style="36" customWidth="1"/>
    <col min="18" max="19" width="9.7109375" style="36" customWidth="1"/>
    <col min="20" max="20" width="6.28515625" style="36" customWidth="1"/>
    <col min="21" max="21" width="12.5703125" style="36" customWidth="1"/>
    <col min="22" max="23" width="9.7109375" style="36" customWidth="1"/>
    <col min="24" max="24" width="11.42578125" style="36" customWidth="1"/>
    <col min="25" max="25" width="5.140625" style="36" customWidth="1"/>
    <col min="26" max="26" width="11" style="36" customWidth="1"/>
    <col min="27" max="27" width="12.28515625" style="36" customWidth="1"/>
    <col min="28" max="29" width="9.7109375" style="36" customWidth="1"/>
    <col min="30" max="30" width="6.28515625" style="36" customWidth="1"/>
    <col min="31" max="31" width="11.85546875" style="36" customWidth="1"/>
    <col min="32" max="256" width="9.7109375" style="36"/>
    <col min="257" max="257" width="5.85546875" style="36" customWidth="1"/>
    <col min="258" max="258" width="4.7109375" style="36" customWidth="1"/>
    <col min="259" max="259" width="14.42578125" style="36" customWidth="1"/>
    <col min="260" max="260" width="15.7109375" style="36" customWidth="1"/>
    <col min="261" max="261" width="5.42578125" style="36" customWidth="1"/>
    <col min="262" max="262" width="8.140625" style="36" customWidth="1"/>
    <col min="263" max="263" width="9" style="36" customWidth="1"/>
    <col min="264" max="264" width="7.85546875" style="36" customWidth="1"/>
    <col min="265" max="265" width="9.7109375" style="36" customWidth="1"/>
    <col min="266" max="266" width="6.7109375" style="36" customWidth="1"/>
    <col min="267" max="267" width="17.7109375" style="36" customWidth="1"/>
    <col min="268" max="268" width="6.7109375" style="36" customWidth="1"/>
    <col min="269" max="269" width="9.7109375" style="36" customWidth="1"/>
    <col min="270" max="270" width="11.42578125" style="36" customWidth="1"/>
    <col min="271" max="271" width="5.140625" style="36" customWidth="1"/>
    <col min="272" max="272" width="11" style="36" customWidth="1"/>
    <col min="273" max="273" width="12.28515625" style="36" customWidth="1"/>
    <col min="274" max="275" width="9.7109375" style="36" customWidth="1"/>
    <col min="276" max="276" width="6.28515625" style="36" customWidth="1"/>
    <col min="277" max="279" width="9.7109375" style="36" customWidth="1"/>
    <col min="280" max="280" width="11.42578125" style="36" customWidth="1"/>
    <col min="281" max="281" width="5.140625" style="36" customWidth="1"/>
    <col min="282" max="282" width="11" style="36" customWidth="1"/>
    <col min="283" max="283" width="12.28515625" style="36" customWidth="1"/>
    <col min="284" max="285" width="9.7109375" style="36" customWidth="1"/>
    <col min="286" max="286" width="6.28515625" style="36" customWidth="1"/>
    <col min="287" max="512" width="9.7109375" style="36"/>
    <col min="513" max="513" width="5.85546875" style="36" customWidth="1"/>
    <col min="514" max="514" width="4.7109375" style="36" customWidth="1"/>
    <col min="515" max="515" width="14.42578125" style="36" customWidth="1"/>
    <col min="516" max="516" width="15.7109375" style="36" customWidth="1"/>
    <col min="517" max="517" width="5.42578125" style="36" customWidth="1"/>
    <col min="518" max="518" width="8.140625" style="36" customWidth="1"/>
    <col min="519" max="519" width="9" style="36" customWidth="1"/>
    <col min="520" max="520" width="7.85546875" style="36" customWidth="1"/>
    <col min="521" max="521" width="9.7109375" style="36" customWidth="1"/>
    <col min="522" max="522" width="6.7109375" style="36" customWidth="1"/>
    <col min="523" max="523" width="17.7109375" style="36" customWidth="1"/>
    <col min="524" max="524" width="6.7109375" style="36" customWidth="1"/>
    <col min="525" max="525" width="9.7109375" style="36" customWidth="1"/>
    <col min="526" max="526" width="11.42578125" style="36" customWidth="1"/>
    <col min="527" max="527" width="5.140625" style="36" customWidth="1"/>
    <col min="528" max="528" width="11" style="36" customWidth="1"/>
    <col min="529" max="529" width="12.28515625" style="36" customWidth="1"/>
    <col min="530" max="531" width="9.7109375" style="36" customWidth="1"/>
    <col min="532" max="532" width="6.28515625" style="36" customWidth="1"/>
    <col min="533" max="535" width="9.7109375" style="36" customWidth="1"/>
    <col min="536" max="536" width="11.42578125" style="36" customWidth="1"/>
    <col min="537" max="537" width="5.140625" style="36" customWidth="1"/>
    <col min="538" max="538" width="11" style="36" customWidth="1"/>
    <col min="539" max="539" width="12.28515625" style="36" customWidth="1"/>
    <col min="540" max="541" width="9.7109375" style="36" customWidth="1"/>
    <col min="542" max="542" width="6.28515625" style="36" customWidth="1"/>
    <col min="543" max="768" width="9.7109375" style="36"/>
    <col min="769" max="769" width="5.85546875" style="36" customWidth="1"/>
    <col min="770" max="770" width="4.7109375" style="36" customWidth="1"/>
    <col min="771" max="771" width="14.42578125" style="36" customWidth="1"/>
    <col min="772" max="772" width="15.7109375" style="36" customWidth="1"/>
    <col min="773" max="773" width="5.42578125" style="36" customWidth="1"/>
    <col min="774" max="774" width="8.140625" style="36" customWidth="1"/>
    <col min="775" max="775" width="9" style="36" customWidth="1"/>
    <col min="776" max="776" width="7.85546875" style="36" customWidth="1"/>
    <col min="777" max="777" width="9.7109375" style="36" customWidth="1"/>
    <col min="778" max="778" width="6.7109375" style="36" customWidth="1"/>
    <col min="779" max="779" width="17.7109375" style="36" customWidth="1"/>
    <col min="780" max="780" width="6.7109375" style="36" customWidth="1"/>
    <col min="781" max="781" width="9.7109375" style="36" customWidth="1"/>
    <col min="782" max="782" width="11.42578125" style="36" customWidth="1"/>
    <col min="783" max="783" width="5.140625" style="36" customWidth="1"/>
    <col min="784" max="784" width="11" style="36" customWidth="1"/>
    <col min="785" max="785" width="12.28515625" style="36" customWidth="1"/>
    <col min="786" max="787" width="9.7109375" style="36" customWidth="1"/>
    <col min="788" max="788" width="6.28515625" style="36" customWidth="1"/>
    <col min="789" max="791" width="9.7109375" style="36" customWidth="1"/>
    <col min="792" max="792" width="11.42578125" style="36" customWidth="1"/>
    <col min="793" max="793" width="5.140625" style="36" customWidth="1"/>
    <col min="794" max="794" width="11" style="36" customWidth="1"/>
    <col min="795" max="795" width="12.28515625" style="36" customWidth="1"/>
    <col min="796" max="797" width="9.7109375" style="36" customWidth="1"/>
    <col min="798" max="798" width="6.28515625" style="36" customWidth="1"/>
    <col min="799" max="1024" width="9.7109375" style="36"/>
    <col min="1025" max="1025" width="5.85546875" style="36" customWidth="1"/>
    <col min="1026" max="1026" width="4.7109375" style="36" customWidth="1"/>
    <col min="1027" max="1027" width="14.42578125" style="36" customWidth="1"/>
    <col min="1028" max="1028" width="15.7109375" style="36" customWidth="1"/>
    <col min="1029" max="1029" width="5.42578125" style="36" customWidth="1"/>
    <col min="1030" max="1030" width="8.140625" style="36" customWidth="1"/>
    <col min="1031" max="1031" width="9" style="36" customWidth="1"/>
    <col min="1032" max="1032" width="7.85546875" style="36" customWidth="1"/>
    <col min="1033" max="1033" width="9.7109375" style="36" customWidth="1"/>
    <col min="1034" max="1034" width="6.7109375" style="36" customWidth="1"/>
    <col min="1035" max="1035" width="17.7109375" style="36" customWidth="1"/>
    <col min="1036" max="1036" width="6.7109375" style="36" customWidth="1"/>
    <col min="1037" max="1037" width="9.7109375" style="36" customWidth="1"/>
    <col min="1038" max="1038" width="11.42578125" style="36" customWidth="1"/>
    <col min="1039" max="1039" width="5.140625" style="36" customWidth="1"/>
    <col min="1040" max="1040" width="11" style="36" customWidth="1"/>
    <col min="1041" max="1041" width="12.28515625" style="36" customWidth="1"/>
    <col min="1042" max="1043" width="9.7109375" style="36" customWidth="1"/>
    <col min="1044" max="1044" width="6.28515625" style="36" customWidth="1"/>
    <col min="1045" max="1047" width="9.7109375" style="36" customWidth="1"/>
    <col min="1048" max="1048" width="11.42578125" style="36" customWidth="1"/>
    <col min="1049" max="1049" width="5.140625" style="36" customWidth="1"/>
    <col min="1050" max="1050" width="11" style="36" customWidth="1"/>
    <col min="1051" max="1051" width="12.28515625" style="36" customWidth="1"/>
    <col min="1052" max="1053" width="9.7109375" style="36" customWidth="1"/>
    <col min="1054" max="1054" width="6.28515625" style="36" customWidth="1"/>
    <col min="1055" max="1280" width="9.7109375" style="36"/>
    <col min="1281" max="1281" width="5.85546875" style="36" customWidth="1"/>
    <col min="1282" max="1282" width="4.7109375" style="36" customWidth="1"/>
    <col min="1283" max="1283" width="14.42578125" style="36" customWidth="1"/>
    <col min="1284" max="1284" width="15.7109375" style="36" customWidth="1"/>
    <col min="1285" max="1285" width="5.42578125" style="36" customWidth="1"/>
    <col min="1286" max="1286" width="8.140625" style="36" customWidth="1"/>
    <col min="1287" max="1287" width="9" style="36" customWidth="1"/>
    <col min="1288" max="1288" width="7.85546875" style="36" customWidth="1"/>
    <col min="1289" max="1289" width="9.7109375" style="36" customWidth="1"/>
    <col min="1290" max="1290" width="6.7109375" style="36" customWidth="1"/>
    <col min="1291" max="1291" width="17.7109375" style="36" customWidth="1"/>
    <col min="1292" max="1292" width="6.7109375" style="36" customWidth="1"/>
    <col min="1293" max="1293" width="9.7109375" style="36" customWidth="1"/>
    <col min="1294" max="1294" width="11.42578125" style="36" customWidth="1"/>
    <col min="1295" max="1295" width="5.140625" style="36" customWidth="1"/>
    <col min="1296" max="1296" width="11" style="36" customWidth="1"/>
    <col min="1297" max="1297" width="12.28515625" style="36" customWidth="1"/>
    <col min="1298" max="1299" width="9.7109375" style="36" customWidth="1"/>
    <col min="1300" max="1300" width="6.28515625" style="36" customWidth="1"/>
    <col min="1301" max="1303" width="9.7109375" style="36" customWidth="1"/>
    <col min="1304" max="1304" width="11.42578125" style="36" customWidth="1"/>
    <col min="1305" max="1305" width="5.140625" style="36" customWidth="1"/>
    <col min="1306" max="1306" width="11" style="36" customWidth="1"/>
    <col min="1307" max="1307" width="12.28515625" style="36" customWidth="1"/>
    <col min="1308" max="1309" width="9.7109375" style="36" customWidth="1"/>
    <col min="1310" max="1310" width="6.28515625" style="36" customWidth="1"/>
    <col min="1311" max="1536" width="9.7109375" style="36"/>
    <col min="1537" max="1537" width="5.85546875" style="36" customWidth="1"/>
    <col min="1538" max="1538" width="4.7109375" style="36" customWidth="1"/>
    <col min="1539" max="1539" width="14.42578125" style="36" customWidth="1"/>
    <col min="1540" max="1540" width="15.7109375" style="36" customWidth="1"/>
    <col min="1541" max="1541" width="5.42578125" style="36" customWidth="1"/>
    <col min="1542" max="1542" width="8.140625" style="36" customWidth="1"/>
    <col min="1543" max="1543" width="9" style="36" customWidth="1"/>
    <col min="1544" max="1544" width="7.85546875" style="36" customWidth="1"/>
    <col min="1545" max="1545" width="9.7109375" style="36" customWidth="1"/>
    <col min="1546" max="1546" width="6.7109375" style="36" customWidth="1"/>
    <col min="1547" max="1547" width="17.7109375" style="36" customWidth="1"/>
    <col min="1548" max="1548" width="6.7109375" style="36" customWidth="1"/>
    <col min="1549" max="1549" width="9.7109375" style="36" customWidth="1"/>
    <col min="1550" max="1550" width="11.42578125" style="36" customWidth="1"/>
    <col min="1551" max="1551" width="5.140625" style="36" customWidth="1"/>
    <col min="1552" max="1552" width="11" style="36" customWidth="1"/>
    <col min="1553" max="1553" width="12.28515625" style="36" customWidth="1"/>
    <col min="1554" max="1555" width="9.7109375" style="36" customWidth="1"/>
    <col min="1556" max="1556" width="6.28515625" style="36" customWidth="1"/>
    <col min="1557" max="1559" width="9.7109375" style="36" customWidth="1"/>
    <col min="1560" max="1560" width="11.42578125" style="36" customWidth="1"/>
    <col min="1561" max="1561" width="5.140625" style="36" customWidth="1"/>
    <col min="1562" max="1562" width="11" style="36" customWidth="1"/>
    <col min="1563" max="1563" width="12.28515625" style="36" customWidth="1"/>
    <col min="1564" max="1565" width="9.7109375" style="36" customWidth="1"/>
    <col min="1566" max="1566" width="6.28515625" style="36" customWidth="1"/>
    <col min="1567" max="1792" width="9.7109375" style="36"/>
    <col min="1793" max="1793" width="5.85546875" style="36" customWidth="1"/>
    <col min="1794" max="1794" width="4.7109375" style="36" customWidth="1"/>
    <col min="1795" max="1795" width="14.42578125" style="36" customWidth="1"/>
    <col min="1796" max="1796" width="15.7109375" style="36" customWidth="1"/>
    <col min="1797" max="1797" width="5.42578125" style="36" customWidth="1"/>
    <col min="1798" max="1798" width="8.140625" style="36" customWidth="1"/>
    <col min="1799" max="1799" width="9" style="36" customWidth="1"/>
    <col min="1800" max="1800" width="7.85546875" style="36" customWidth="1"/>
    <col min="1801" max="1801" width="9.7109375" style="36" customWidth="1"/>
    <col min="1802" max="1802" width="6.7109375" style="36" customWidth="1"/>
    <col min="1803" max="1803" width="17.7109375" style="36" customWidth="1"/>
    <col min="1804" max="1804" width="6.7109375" style="36" customWidth="1"/>
    <col min="1805" max="1805" width="9.7109375" style="36" customWidth="1"/>
    <col min="1806" max="1806" width="11.42578125" style="36" customWidth="1"/>
    <col min="1807" max="1807" width="5.140625" style="36" customWidth="1"/>
    <col min="1808" max="1808" width="11" style="36" customWidth="1"/>
    <col min="1809" max="1809" width="12.28515625" style="36" customWidth="1"/>
    <col min="1810" max="1811" width="9.7109375" style="36" customWidth="1"/>
    <col min="1812" max="1812" width="6.28515625" style="36" customWidth="1"/>
    <col min="1813" max="1815" width="9.7109375" style="36" customWidth="1"/>
    <col min="1816" max="1816" width="11.42578125" style="36" customWidth="1"/>
    <col min="1817" max="1817" width="5.140625" style="36" customWidth="1"/>
    <col min="1818" max="1818" width="11" style="36" customWidth="1"/>
    <col min="1819" max="1819" width="12.28515625" style="36" customWidth="1"/>
    <col min="1820" max="1821" width="9.7109375" style="36" customWidth="1"/>
    <col min="1822" max="1822" width="6.28515625" style="36" customWidth="1"/>
    <col min="1823" max="2048" width="9.7109375" style="36"/>
    <col min="2049" max="2049" width="5.85546875" style="36" customWidth="1"/>
    <col min="2050" max="2050" width="4.7109375" style="36" customWidth="1"/>
    <col min="2051" max="2051" width="14.42578125" style="36" customWidth="1"/>
    <col min="2052" max="2052" width="15.7109375" style="36" customWidth="1"/>
    <col min="2053" max="2053" width="5.42578125" style="36" customWidth="1"/>
    <col min="2054" max="2054" width="8.140625" style="36" customWidth="1"/>
    <col min="2055" max="2055" width="9" style="36" customWidth="1"/>
    <col min="2056" max="2056" width="7.85546875" style="36" customWidth="1"/>
    <col min="2057" max="2057" width="9.7109375" style="36" customWidth="1"/>
    <col min="2058" max="2058" width="6.7109375" style="36" customWidth="1"/>
    <col min="2059" max="2059" width="17.7109375" style="36" customWidth="1"/>
    <col min="2060" max="2060" width="6.7109375" style="36" customWidth="1"/>
    <col min="2061" max="2061" width="9.7109375" style="36" customWidth="1"/>
    <col min="2062" max="2062" width="11.42578125" style="36" customWidth="1"/>
    <col min="2063" max="2063" width="5.140625" style="36" customWidth="1"/>
    <col min="2064" max="2064" width="11" style="36" customWidth="1"/>
    <col min="2065" max="2065" width="12.28515625" style="36" customWidth="1"/>
    <col min="2066" max="2067" width="9.7109375" style="36" customWidth="1"/>
    <col min="2068" max="2068" width="6.28515625" style="36" customWidth="1"/>
    <col min="2069" max="2071" width="9.7109375" style="36" customWidth="1"/>
    <col min="2072" max="2072" width="11.42578125" style="36" customWidth="1"/>
    <col min="2073" max="2073" width="5.140625" style="36" customWidth="1"/>
    <col min="2074" max="2074" width="11" style="36" customWidth="1"/>
    <col min="2075" max="2075" width="12.28515625" style="36" customWidth="1"/>
    <col min="2076" max="2077" width="9.7109375" style="36" customWidth="1"/>
    <col min="2078" max="2078" width="6.28515625" style="36" customWidth="1"/>
    <col min="2079" max="2304" width="9.7109375" style="36"/>
    <col min="2305" max="2305" width="5.85546875" style="36" customWidth="1"/>
    <col min="2306" max="2306" width="4.7109375" style="36" customWidth="1"/>
    <col min="2307" max="2307" width="14.42578125" style="36" customWidth="1"/>
    <col min="2308" max="2308" width="15.7109375" style="36" customWidth="1"/>
    <col min="2309" max="2309" width="5.42578125" style="36" customWidth="1"/>
    <col min="2310" max="2310" width="8.140625" style="36" customWidth="1"/>
    <col min="2311" max="2311" width="9" style="36" customWidth="1"/>
    <col min="2312" max="2312" width="7.85546875" style="36" customWidth="1"/>
    <col min="2313" max="2313" width="9.7109375" style="36" customWidth="1"/>
    <col min="2314" max="2314" width="6.7109375" style="36" customWidth="1"/>
    <col min="2315" max="2315" width="17.7109375" style="36" customWidth="1"/>
    <col min="2316" max="2316" width="6.7109375" style="36" customWidth="1"/>
    <col min="2317" max="2317" width="9.7109375" style="36" customWidth="1"/>
    <col min="2318" max="2318" width="11.42578125" style="36" customWidth="1"/>
    <col min="2319" max="2319" width="5.140625" style="36" customWidth="1"/>
    <col min="2320" max="2320" width="11" style="36" customWidth="1"/>
    <col min="2321" max="2321" width="12.28515625" style="36" customWidth="1"/>
    <col min="2322" max="2323" width="9.7109375" style="36" customWidth="1"/>
    <col min="2324" max="2324" width="6.28515625" style="36" customWidth="1"/>
    <col min="2325" max="2327" width="9.7109375" style="36" customWidth="1"/>
    <col min="2328" max="2328" width="11.42578125" style="36" customWidth="1"/>
    <col min="2329" max="2329" width="5.140625" style="36" customWidth="1"/>
    <col min="2330" max="2330" width="11" style="36" customWidth="1"/>
    <col min="2331" max="2331" width="12.28515625" style="36" customWidth="1"/>
    <col min="2332" max="2333" width="9.7109375" style="36" customWidth="1"/>
    <col min="2334" max="2334" width="6.28515625" style="36" customWidth="1"/>
    <col min="2335" max="2560" width="9.7109375" style="36"/>
    <col min="2561" max="2561" width="5.85546875" style="36" customWidth="1"/>
    <col min="2562" max="2562" width="4.7109375" style="36" customWidth="1"/>
    <col min="2563" max="2563" width="14.42578125" style="36" customWidth="1"/>
    <col min="2564" max="2564" width="15.7109375" style="36" customWidth="1"/>
    <col min="2565" max="2565" width="5.42578125" style="36" customWidth="1"/>
    <col min="2566" max="2566" width="8.140625" style="36" customWidth="1"/>
    <col min="2567" max="2567" width="9" style="36" customWidth="1"/>
    <col min="2568" max="2568" width="7.85546875" style="36" customWidth="1"/>
    <col min="2569" max="2569" width="9.7109375" style="36" customWidth="1"/>
    <col min="2570" max="2570" width="6.7109375" style="36" customWidth="1"/>
    <col min="2571" max="2571" width="17.7109375" style="36" customWidth="1"/>
    <col min="2572" max="2572" width="6.7109375" style="36" customWidth="1"/>
    <col min="2573" max="2573" width="9.7109375" style="36" customWidth="1"/>
    <col min="2574" max="2574" width="11.42578125" style="36" customWidth="1"/>
    <col min="2575" max="2575" width="5.140625" style="36" customWidth="1"/>
    <col min="2576" max="2576" width="11" style="36" customWidth="1"/>
    <col min="2577" max="2577" width="12.28515625" style="36" customWidth="1"/>
    <col min="2578" max="2579" width="9.7109375" style="36" customWidth="1"/>
    <col min="2580" max="2580" width="6.28515625" style="36" customWidth="1"/>
    <col min="2581" max="2583" width="9.7109375" style="36" customWidth="1"/>
    <col min="2584" max="2584" width="11.42578125" style="36" customWidth="1"/>
    <col min="2585" max="2585" width="5.140625" style="36" customWidth="1"/>
    <col min="2586" max="2586" width="11" style="36" customWidth="1"/>
    <col min="2587" max="2587" width="12.28515625" style="36" customWidth="1"/>
    <col min="2588" max="2589" width="9.7109375" style="36" customWidth="1"/>
    <col min="2590" max="2590" width="6.28515625" style="36" customWidth="1"/>
    <col min="2591" max="2816" width="9.7109375" style="36"/>
    <col min="2817" max="2817" width="5.85546875" style="36" customWidth="1"/>
    <col min="2818" max="2818" width="4.7109375" style="36" customWidth="1"/>
    <col min="2819" max="2819" width="14.42578125" style="36" customWidth="1"/>
    <col min="2820" max="2820" width="15.7109375" style="36" customWidth="1"/>
    <col min="2821" max="2821" width="5.42578125" style="36" customWidth="1"/>
    <col min="2822" max="2822" width="8.140625" style="36" customWidth="1"/>
    <col min="2823" max="2823" width="9" style="36" customWidth="1"/>
    <col min="2824" max="2824" width="7.85546875" style="36" customWidth="1"/>
    <col min="2825" max="2825" width="9.7109375" style="36" customWidth="1"/>
    <col min="2826" max="2826" width="6.7109375" style="36" customWidth="1"/>
    <col min="2827" max="2827" width="17.7109375" style="36" customWidth="1"/>
    <col min="2828" max="2828" width="6.7109375" style="36" customWidth="1"/>
    <col min="2829" max="2829" width="9.7109375" style="36" customWidth="1"/>
    <col min="2830" max="2830" width="11.42578125" style="36" customWidth="1"/>
    <col min="2831" max="2831" width="5.140625" style="36" customWidth="1"/>
    <col min="2832" max="2832" width="11" style="36" customWidth="1"/>
    <col min="2833" max="2833" width="12.28515625" style="36" customWidth="1"/>
    <col min="2834" max="2835" width="9.7109375" style="36" customWidth="1"/>
    <col min="2836" max="2836" width="6.28515625" style="36" customWidth="1"/>
    <col min="2837" max="2839" width="9.7109375" style="36" customWidth="1"/>
    <col min="2840" max="2840" width="11.42578125" style="36" customWidth="1"/>
    <col min="2841" max="2841" width="5.140625" style="36" customWidth="1"/>
    <col min="2842" max="2842" width="11" style="36" customWidth="1"/>
    <col min="2843" max="2843" width="12.28515625" style="36" customWidth="1"/>
    <col min="2844" max="2845" width="9.7109375" style="36" customWidth="1"/>
    <col min="2846" max="2846" width="6.28515625" style="36" customWidth="1"/>
    <col min="2847" max="3072" width="9.7109375" style="36"/>
    <col min="3073" max="3073" width="5.85546875" style="36" customWidth="1"/>
    <col min="3074" max="3074" width="4.7109375" style="36" customWidth="1"/>
    <col min="3075" max="3075" width="14.42578125" style="36" customWidth="1"/>
    <col min="3076" max="3076" width="15.7109375" style="36" customWidth="1"/>
    <col min="3077" max="3077" width="5.42578125" style="36" customWidth="1"/>
    <col min="3078" max="3078" width="8.140625" style="36" customWidth="1"/>
    <col min="3079" max="3079" width="9" style="36" customWidth="1"/>
    <col min="3080" max="3080" width="7.85546875" style="36" customWidth="1"/>
    <col min="3081" max="3081" width="9.7109375" style="36" customWidth="1"/>
    <col min="3082" max="3082" width="6.7109375" style="36" customWidth="1"/>
    <col min="3083" max="3083" width="17.7109375" style="36" customWidth="1"/>
    <col min="3084" max="3084" width="6.7109375" style="36" customWidth="1"/>
    <col min="3085" max="3085" width="9.7109375" style="36" customWidth="1"/>
    <col min="3086" max="3086" width="11.42578125" style="36" customWidth="1"/>
    <col min="3087" max="3087" width="5.140625" style="36" customWidth="1"/>
    <col min="3088" max="3088" width="11" style="36" customWidth="1"/>
    <col min="3089" max="3089" width="12.28515625" style="36" customWidth="1"/>
    <col min="3090" max="3091" width="9.7109375" style="36" customWidth="1"/>
    <col min="3092" max="3092" width="6.28515625" style="36" customWidth="1"/>
    <col min="3093" max="3095" width="9.7109375" style="36" customWidth="1"/>
    <col min="3096" max="3096" width="11.42578125" style="36" customWidth="1"/>
    <col min="3097" max="3097" width="5.140625" style="36" customWidth="1"/>
    <col min="3098" max="3098" width="11" style="36" customWidth="1"/>
    <col min="3099" max="3099" width="12.28515625" style="36" customWidth="1"/>
    <col min="3100" max="3101" width="9.7109375" style="36" customWidth="1"/>
    <col min="3102" max="3102" width="6.28515625" style="36" customWidth="1"/>
    <col min="3103" max="3328" width="9.7109375" style="36"/>
    <col min="3329" max="3329" width="5.85546875" style="36" customWidth="1"/>
    <col min="3330" max="3330" width="4.7109375" style="36" customWidth="1"/>
    <col min="3331" max="3331" width="14.42578125" style="36" customWidth="1"/>
    <col min="3332" max="3332" width="15.7109375" style="36" customWidth="1"/>
    <col min="3333" max="3333" width="5.42578125" style="36" customWidth="1"/>
    <col min="3334" max="3334" width="8.140625" style="36" customWidth="1"/>
    <col min="3335" max="3335" width="9" style="36" customWidth="1"/>
    <col min="3336" max="3336" width="7.85546875" style="36" customWidth="1"/>
    <col min="3337" max="3337" width="9.7109375" style="36" customWidth="1"/>
    <col min="3338" max="3338" width="6.7109375" style="36" customWidth="1"/>
    <col min="3339" max="3339" width="17.7109375" style="36" customWidth="1"/>
    <col min="3340" max="3340" width="6.7109375" style="36" customWidth="1"/>
    <col min="3341" max="3341" width="9.7109375" style="36" customWidth="1"/>
    <col min="3342" max="3342" width="11.42578125" style="36" customWidth="1"/>
    <col min="3343" max="3343" width="5.140625" style="36" customWidth="1"/>
    <col min="3344" max="3344" width="11" style="36" customWidth="1"/>
    <col min="3345" max="3345" width="12.28515625" style="36" customWidth="1"/>
    <col min="3346" max="3347" width="9.7109375" style="36" customWidth="1"/>
    <col min="3348" max="3348" width="6.28515625" style="36" customWidth="1"/>
    <col min="3349" max="3351" width="9.7109375" style="36" customWidth="1"/>
    <col min="3352" max="3352" width="11.42578125" style="36" customWidth="1"/>
    <col min="3353" max="3353" width="5.140625" style="36" customWidth="1"/>
    <col min="3354" max="3354" width="11" style="36" customWidth="1"/>
    <col min="3355" max="3355" width="12.28515625" style="36" customWidth="1"/>
    <col min="3356" max="3357" width="9.7109375" style="36" customWidth="1"/>
    <col min="3358" max="3358" width="6.28515625" style="36" customWidth="1"/>
    <col min="3359" max="3584" width="9.7109375" style="36"/>
    <col min="3585" max="3585" width="5.85546875" style="36" customWidth="1"/>
    <col min="3586" max="3586" width="4.7109375" style="36" customWidth="1"/>
    <col min="3587" max="3587" width="14.42578125" style="36" customWidth="1"/>
    <col min="3588" max="3588" width="15.7109375" style="36" customWidth="1"/>
    <col min="3589" max="3589" width="5.42578125" style="36" customWidth="1"/>
    <col min="3590" max="3590" width="8.140625" style="36" customWidth="1"/>
    <col min="3591" max="3591" width="9" style="36" customWidth="1"/>
    <col min="3592" max="3592" width="7.85546875" style="36" customWidth="1"/>
    <col min="3593" max="3593" width="9.7109375" style="36" customWidth="1"/>
    <col min="3594" max="3594" width="6.7109375" style="36" customWidth="1"/>
    <col min="3595" max="3595" width="17.7109375" style="36" customWidth="1"/>
    <col min="3596" max="3596" width="6.7109375" style="36" customWidth="1"/>
    <col min="3597" max="3597" width="9.7109375" style="36" customWidth="1"/>
    <col min="3598" max="3598" width="11.42578125" style="36" customWidth="1"/>
    <col min="3599" max="3599" width="5.140625" style="36" customWidth="1"/>
    <col min="3600" max="3600" width="11" style="36" customWidth="1"/>
    <col min="3601" max="3601" width="12.28515625" style="36" customWidth="1"/>
    <col min="3602" max="3603" width="9.7109375" style="36" customWidth="1"/>
    <col min="3604" max="3604" width="6.28515625" style="36" customWidth="1"/>
    <col min="3605" max="3607" width="9.7109375" style="36" customWidth="1"/>
    <col min="3608" max="3608" width="11.42578125" style="36" customWidth="1"/>
    <col min="3609" max="3609" width="5.140625" style="36" customWidth="1"/>
    <col min="3610" max="3610" width="11" style="36" customWidth="1"/>
    <col min="3611" max="3611" width="12.28515625" style="36" customWidth="1"/>
    <col min="3612" max="3613" width="9.7109375" style="36" customWidth="1"/>
    <col min="3614" max="3614" width="6.28515625" style="36" customWidth="1"/>
    <col min="3615" max="3840" width="9.7109375" style="36"/>
    <col min="3841" max="3841" width="5.85546875" style="36" customWidth="1"/>
    <col min="3842" max="3842" width="4.7109375" style="36" customWidth="1"/>
    <col min="3843" max="3843" width="14.42578125" style="36" customWidth="1"/>
    <col min="3844" max="3844" width="15.7109375" style="36" customWidth="1"/>
    <col min="3845" max="3845" width="5.42578125" style="36" customWidth="1"/>
    <col min="3846" max="3846" width="8.140625" style="36" customWidth="1"/>
    <col min="3847" max="3847" width="9" style="36" customWidth="1"/>
    <col min="3848" max="3848" width="7.85546875" style="36" customWidth="1"/>
    <col min="3849" max="3849" width="9.7109375" style="36" customWidth="1"/>
    <col min="3850" max="3850" width="6.7109375" style="36" customWidth="1"/>
    <col min="3851" max="3851" width="17.7109375" style="36" customWidth="1"/>
    <col min="3852" max="3852" width="6.7109375" style="36" customWidth="1"/>
    <col min="3853" max="3853" width="9.7109375" style="36" customWidth="1"/>
    <col min="3854" max="3854" width="11.42578125" style="36" customWidth="1"/>
    <col min="3855" max="3855" width="5.140625" style="36" customWidth="1"/>
    <col min="3856" max="3856" width="11" style="36" customWidth="1"/>
    <col min="3857" max="3857" width="12.28515625" style="36" customWidth="1"/>
    <col min="3858" max="3859" width="9.7109375" style="36" customWidth="1"/>
    <col min="3860" max="3860" width="6.28515625" style="36" customWidth="1"/>
    <col min="3861" max="3863" width="9.7109375" style="36" customWidth="1"/>
    <col min="3864" max="3864" width="11.42578125" style="36" customWidth="1"/>
    <col min="3865" max="3865" width="5.140625" style="36" customWidth="1"/>
    <col min="3866" max="3866" width="11" style="36" customWidth="1"/>
    <col min="3867" max="3867" width="12.28515625" style="36" customWidth="1"/>
    <col min="3868" max="3869" width="9.7109375" style="36" customWidth="1"/>
    <col min="3870" max="3870" width="6.28515625" style="36" customWidth="1"/>
    <col min="3871" max="4096" width="9.7109375" style="36"/>
    <col min="4097" max="4097" width="5.85546875" style="36" customWidth="1"/>
    <col min="4098" max="4098" width="4.7109375" style="36" customWidth="1"/>
    <col min="4099" max="4099" width="14.42578125" style="36" customWidth="1"/>
    <col min="4100" max="4100" width="15.7109375" style="36" customWidth="1"/>
    <col min="4101" max="4101" width="5.42578125" style="36" customWidth="1"/>
    <col min="4102" max="4102" width="8.140625" style="36" customWidth="1"/>
    <col min="4103" max="4103" width="9" style="36" customWidth="1"/>
    <col min="4104" max="4104" width="7.85546875" style="36" customWidth="1"/>
    <col min="4105" max="4105" width="9.7109375" style="36" customWidth="1"/>
    <col min="4106" max="4106" width="6.7109375" style="36" customWidth="1"/>
    <col min="4107" max="4107" width="17.7109375" style="36" customWidth="1"/>
    <col min="4108" max="4108" width="6.7109375" style="36" customWidth="1"/>
    <col min="4109" max="4109" width="9.7109375" style="36" customWidth="1"/>
    <col min="4110" max="4110" width="11.42578125" style="36" customWidth="1"/>
    <col min="4111" max="4111" width="5.140625" style="36" customWidth="1"/>
    <col min="4112" max="4112" width="11" style="36" customWidth="1"/>
    <col min="4113" max="4113" width="12.28515625" style="36" customWidth="1"/>
    <col min="4114" max="4115" width="9.7109375" style="36" customWidth="1"/>
    <col min="4116" max="4116" width="6.28515625" style="36" customWidth="1"/>
    <col min="4117" max="4119" width="9.7109375" style="36" customWidth="1"/>
    <col min="4120" max="4120" width="11.42578125" style="36" customWidth="1"/>
    <col min="4121" max="4121" width="5.140625" style="36" customWidth="1"/>
    <col min="4122" max="4122" width="11" style="36" customWidth="1"/>
    <col min="4123" max="4123" width="12.28515625" style="36" customWidth="1"/>
    <col min="4124" max="4125" width="9.7109375" style="36" customWidth="1"/>
    <col min="4126" max="4126" width="6.28515625" style="36" customWidth="1"/>
    <col min="4127" max="4352" width="9.7109375" style="36"/>
    <col min="4353" max="4353" width="5.85546875" style="36" customWidth="1"/>
    <col min="4354" max="4354" width="4.7109375" style="36" customWidth="1"/>
    <col min="4355" max="4355" width="14.42578125" style="36" customWidth="1"/>
    <col min="4356" max="4356" width="15.7109375" style="36" customWidth="1"/>
    <col min="4357" max="4357" width="5.42578125" style="36" customWidth="1"/>
    <col min="4358" max="4358" width="8.140625" style="36" customWidth="1"/>
    <col min="4359" max="4359" width="9" style="36" customWidth="1"/>
    <col min="4360" max="4360" width="7.85546875" style="36" customWidth="1"/>
    <col min="4361" max="4361" width="9.7109375" style="36" customWidth="1"/>
    <col min="4362" max="4362" width="6.7109375" style="36" customWidth="1"/>
    <col min="4363" max="4363" width="17.7109375" style="36" customWidth="1"/>
    <col min="4364" max="4364" width="6.7109375" style="36" customWidth="1"/>
    <col min="4365" max="4365" width="9.7109375" style="36" customWidth="1"/>
    <col min="4366" max="4366" width="11.42578125" style="36" customWidth="1"/>
    <col min="4367" max="4367" width="5.140625" style="36" customWidth="1"/>
    <col min="4368" max="4368" width="11" style="36" customWidth="1"/>
    <col min="4369" max="4369" width="12.28515625" style="36" customWidth="1"/>
    <col min="4370" max="4371" width="9.7109375" style="36" customWidth="1"/>
    <col min="4372" max="4372" width="6.28515625" style="36" customWidth="1"/>
    <col min="4373" max="4375" width="9.7109375" style="36" customWidth="1"/>
    <col min="4376" max="4376" width="11.42578125" style="36" customWidth="1"/>
    <col min="4377" max="4377" width="5.140625" style="36" customWidth="1"/>
    <col min="4378" max="4378" width="11" style="36" customWidth="1"/>
    <col min="4379" max="4379" width="12.28515625" style="36" customWidth="1"/>
    <col min="4380" max="4381" width="9.7109375" style="36" customWidth="1"/>
    <col min="4382" max="4382" width="6.28515625" style="36" customWidth="1"/>
    <col min="4383" max="4608" width="9.7109375" style="36"/>
    <col min="4609" max="4609" width="5.85546875" style="36" customWidth="1"/>
    <col min="4610" max="4610" width="4.7109375" style="36" customWidth="1"/>
    <col min="4611" max="4611" width="14.42578125" style="36" customWidth="1"/>
    <col min="4612" max="4612" width="15.7109375" style="36" customWidth="1"/>
    <col min="4613" max="4613" width="5.42578125" style="36" customWidth="1"/>
    <col min="4614" max="4614" width="8.140625" style="36" customWidth="1"/>
    <col min="4615" max="4615" width="9" style="36" customWidth="1"/>
    <col min="4616" max="4616" width="7.85546875" style="36" customWidth="1"/>
    <col min="4617" max="4617" width="9.7109375" style="36" customWidth="1"/>
    <col min="4618" max="4618" width="6.7109375" style="36" customWidth="1"/>
    <col min="4619" max="4619" width="17.7109375" style="36" customWidth="1"/>
    <col min="4620" max="4620" width="6.7109375" style="36" customWidth="1"/>
    <col min="4621" max="4621" width="9.7109375" style="36" customWidth="1"/>
    <col min="4622" max="4622" width="11.42578125" style="36" customWidth="1"/>
    <col min="4623" max="4623" width="5.140625" style="36" customWidth="1"/>
    <col min="4624" max="4624" width="11" style="36" customWidth="1"/>
    <col min="4625" max="4625" width="12.28515625" style="36" customWidth="1"/>
    <col min="4626" max="4627" width="9.7109375" style="36" customWidth="1"/>
    <col min="4628" max="4628" width="6.28515625" style="36" customWidth="1"/>
    <col min="4629" max="4631" width="9.7109375" style="36" customWidth="1"/>
    <col min="4632" max="4632" width="11.42578125" style="36" customWidth="1"/>
    <col min="4633" max="4633" width="5.140625" style="36" customWidth="1"/>
    <col min="4634" max="4634" width="11" style="36" customWidth="1"/>
    <col min="4635" max="4635" width="12.28515625" style="36" customWidth="1"/>
    <col min="4636" max="4637" width="9.7109375" style="36" customWidth="1"/>
    <col min="4638" max="4638" width="6.28515625" style="36" customWidth="1"/>
    <col min="4639" max="4864" width="9.7109375" style="36"/>
    <col min="4865" max="4865" width="5.85546875" style="36" customWidth="1"/>
    <col min="4866" max="4866" width="4.7109375" style="36" customWidth="1"/>
    <col min="4867" max="4867" width="14.42578125" style="36" customWidth="1"/>
    <col min="4868" max="4868" width="15.7109375" style="36" customWidth="1"/>
    <col min="4869" max="4869" width="5.42578125" style="36" customWidth="1"/>
    <col min="4870" max="4870" width="8.140625" style="36" customWidth="1"/>
    <col min="4871" max="4871" width="9" style="36" customWidth="1"/>
    <col min="4872" max="4872" width="7.85546875" style="36" customWidth="1"/>
    <col min="4873" max="4873" width="9.7109375" style="36" customWidth="1"/>
    <col min="4874" max="4874" width="6.7109375" style="36" customWidth="1"/>
    <col min="4875" max="4875" width="17.7109375" style="36" customWidth="1"/>
    <col min="4876" max="4876" width="6.7109375" style="36" customWidth="1"/>
    <col min="4877" max="4877" width="9.7109375" style="36" customWidth="1"/>
    <col min="4878" max="4878" width="11.42578125" style="36" customWidth="1"/>
    <col min="4879" max="4879" width="5.140625" style="36" customWidth="1"/>
    <col min="4880" max="4880" width="11" style="36" customWidth="1"/>
    <col min="4881" max="4881" width="12.28515625" style="36" customWidth="1"/>
    <col min="4882" max="4883" width="9.7109375" style="36" customWidth="1"/>
    <col min="4884" max="4884" width="6.28515625" style="36" customWidth="1"/>
    <col min="4885" max="4887" width="9.7109375" style="36" customWidth="1"/>
    <col min="4888" max="4888" width="11.42578125" style="36" customWidth="1"/>
    <col min="4889" max="4889" width="5.140625" style="36" customWidth="1"/>
    <col min="4890" max="4890" width="11" style="36" customWidth="1"/>
    <col min="4891" max="4891" width="12.28515625" style="36" customWidth="1"/>
    <col min="4892" max="4893" width="9.7109375" style="36" customWidth="1"/>
    <col min="4894" max="4894" width="6.28515625" style="36" customWidth="1"/>
    <col min="4895" max="5120" width="9.7109375" style="36"/>
    <col min="5121" max="5121" width="5.85546875" style="36" customWidth="1"/>
    <col min="5122" max="5122" width="4.7109375" style="36" customWidth="1"/>
    <col min="5123" max="5123" width="14.42578125" style="36" customWidth="1"/>
    <col min="5124" max="5124" width="15.7109375" style="36" customWidth="1"/>
    <col min="5125" max="5125" width="5.42578125" style="36" customWidth="1"/>
    <col min="5126" max="5126" width="8.140625" style="36" customWidth="1"/>
    <col min="5127" max="5127" width="9" style="36" customWidth="1"/>
    <col min="5128" max="5128" width="7.85546875" style="36" customWidth="1"/>
    <col min="5129" max="5129" width="9.7109375" style="36" customWidth="1"/>
    <col min="5130" max="5130" width="6.7109375" style="36" customWidth="1"/>
    <col min="5131" max="5131" width="17.7109375" style="36" customWidth="1"/>
    <col min="5132" max="5132" width="6.7109375" style="36" customWidth="1"/>
    <col min="5133" max="5133" width="9.7109375" style="36" customWidth="1"/>
    <col min="5134" max="5134" width="11.42578125" style="36" customWidth="1"/>
    <col min="5135" max="5135" width="5.140625" style="36" customWidth="1"/>
    <col min="5136" max="5136" width="11" style="36" customWidth="1"/>
    <col min="5137" max="5137" width="12.28515625" style="36" customWidth="1"/>
    <col min="5138" max="5139" width="9.7109375" style="36" customWidth="1"/>
    <col min="5140" max="5140" width="6.28515625" style="36" customWidth="1"/>
    <col min="5141" max="5143" width="9.7109375" style="36" customWidth="1"/>
    <col min="5144" max="5144" width="11.42578125" style="36" customWidth="1"/>
    <col min="5145" max="5145" width="5.140625" style="36" customWidth="1"/>
    <col min="5146" max="5146" width="11" style="36" customWidth="1"/>
    <col min="5147" max="5147" width="12.28515625" style="36" customWidth="1"/>
    <col min="5148" max="5149" width="9.7109375" style="36" customWidth="1"/>
    <col min="5150" max="5150" width="6.28515625" style="36" customWidth="1"/>
    <col min="5151" max="5376" width="9.7109375" style="36"/>
    <col min="5377" max="5377" width="5.85546875" style="36" customWidth="1"/>
    <col min="5378" max="5378" width="4.7109375" style="36" customWidth="1"/>
    <col min="5379" max="5379" width="14.42578125" style="36" customWidth="1"/>
    <col min="5380" max="5380" width="15.7109375" style="36" customWidth="1"/>
    <col min="5381" max="5381" width="5.42578125" style="36" customWidth="1"/>
    <col min="5382" max="5382" width="8.140625" style="36" customWidth="1"/>
    <col min="5383" max="5383" width="9" style="36" customWidth="1"/>
    <col min="5384" max="5384" width="7.85546875" style="36" customWidth="1"/>
    <col min="5385" max="5385" width="9.7109375" style="36" customWidth="1"/>
    <col min="5386" max="5386" width="6.7109375" style="36" customWidth="1"/>
    <col min="5387" max="5387" width="17.7109375" style="36" customWidth="1"/>
    <col min="5388" max="5388" width="6.7109375" style="36" customWidth="1"/>
    <col min="5389" max="5389" width="9.7109375" style="36" customWidth="1"/>
    <col min="5390" max="5390" width="11.42578125" style="36" customWidth="1"/>
    <col min="5391" max="5391" width="5.140625" style="36" customWidth="1"/>
    <col min="5392" max="5392" width="11" style="36" customWidth="1"/>
    <col min="5393" max="5393" width="12.28515625" style="36" customWidth="1"/>
    <col min="5394" max="5395" width="9.7109375" style="36" customWidth="1"/>
    <col min="5396" max="5396" width="6.28515625" style="36" customWidth="1"/>
    <col min="5397" max="5399" width="9.7109375" style="36" customWidth="1"/>
    <col min="5400" max="5400" width="11.42578125" style="36" customWidth="1"/>
    <col min="5401" max="5401" width="5.140625" style="36" customWidth="1"/>
    <col min="5402" max="5402" width="11" style="36" customWidth="1"/>
    <col min="5403" max="5403" width="12.28515625" style="36" customWidth="1"/>
    <col min="5404" max="5405" width="9.7109375" style="36" customWidth="1"/>
    <col min="5406" max="5406" width="6.28515625" style="36" customWidth="1"/>
    <col min="5407" max="5632" width="9.7109375" style="36"/>
    <col min="5633" max="5633" width="5.85546875" style="36" customWidth="1"/>
    <col min="5634" max="5634" width="4.7109375" style="36" customWidth="1"/>
    <col min="5635" max="5635" width="14.42578125" style="36" customWidth="1"/>
    <col min="5636" max="5636" width="15.7109375" style="36" customWidth="1"/>
    <col min="5637" max="5637" width="5.42578125" style="36" customWidth="1"/>
    <col min="5638" max="5638" width="8.140625" style="36" customWidth="1"/>
    <col min="5639" max="5639" width="9" style="36" customWidth="1"/>
    <col min="5640" max="5640" width="7.85546875" style="36" customWidth="1"/>
    <col min="5641" max="5641" width="9.7109375" style="36" customWidth="1"/>
    <col min="5642" max="5642" width="6.7109375" style="36" customWidth="1"/>
    <col min="5643" max="5643" width="17.7109375" style="36" customWidth="1"/>
    <col min="5644" max="5644" width="6.7109375" style="36" customWidth="1"/>
    <col min="5645" max="5645" width="9.7109375" style="36" customWidth="1"/>
    <col min="5646" max="5646" width="11.42578125" style="36" customWidth="1"/>
    <col min="5647" max="5647" width="5.140625" style="36" customWidth="1"/>
    <col min="5648" max="5648" width="11" style="36" customWidth="1"/>
    <col min="5649" max="5649" width="12.28515625" style="36" customWidth="1"/>
    <col min="5650" max="5651" width="9.7109375" style="36" customWidth="1"/>
    <col min="5652" max="5652" width="6.28515625" style="36" customWidth="1"/>
    <col min="5653" max="5655" width="9.7109375" style="36" customWidth="1"/>
    <col min="5656" max="5656" width="11.42578125" style="36" customWidth="1"/>
    <col min="5657" max="5657" width="5.140625" style="36" customWidth="1"/>
    <col min="5658" max="5658" width="11" style="36" customWidth="1"/>
    <col min="5659" max="5659" width="12.28515625" style="36" customWidth="1"/>
    <col min="5660" max="5661" width="9.7109375" style="36" customWidth="1"/>
    <col min="5662" max="5662" width="6.28515625" style="36" customWidth="1"/>
    <col min="5663" max="5888" width="9.7109375" style="36"/>
    <col min="5889" max="5889" width="5.85546875" style="36" customWidth="1"/>
    <col min="5890" max="5890" width="4.7109375" style="36" customWidth="1"/>
    <col min="5891" max="5891" width="14.42578125" style="36" customWidth="1"/>
    <col min="5892" max="5892" width="15.7109375" style="36" customWidth="1"/>
    <col min="5893" max="5893" width="5.42578125" style="36" customWidth="1"/>
    <col min="5894" max="5894" width="8.140625" style="36" customWidth="1"/>
    <col min="5895" max="5895" width="9" style="36" customWidth="1"/>
    <col min="5896" max="5896" width="7.85546875" style="36" customWidth="1"/>
    <col min="5897" max="5897" width="9.7109375" style="36" customWidth="1"/>
    <col min="5898" max="5898" width="6.7109375" style="36" customWidth="1"/>
    <col min="5899" max="5899" width="17.7109375" style="36" customWidth="1"/>
    <col min="5900" max="5900" width="6.7109375" style="36" customWidth="1"/>
    <col min="5901" max="5901" width="9.7109375" style="36" customWidth="1"/>
    <col min="5902" max="5902" width="11.42578125" style="36" customWidth="1"/>
    <col min="5903" max="5903" width="5.140625" style="36" customWidth="1"/>
    <col min="5904" max="5904" width="11" style="36" customWidth="1"/>
    <col min="5905" max="5905" width="12.28515625" style="36" customWidth="1"/>
    <col min="5906" max="5907" width="9.7109375" style="36" customWidth="1"/>
    <col min="5908" max="5908" width="6.28515625" style="36" customWidth="1"/>
    <col min="5909" max="5911" width="9.7109375" style="36" customWidth="1"/>
    <col min="5912" max="5912" width="11.42578125" style="36" customWidth="1"/>
    <col min="5913" max="5913" width="5.140625" style="36" customWidth="1"/>
    <col min="5914" max="5914" width="11" style="36" customWidth="1"/>
    <col min="5915" max="5915" width="12.28515625" style="36" customWidth="1"/>
    <col min="5916" max="5917" width="9.7109375" style="36" customWidth="1"/>
    <col min="5918" max="5918" width="6.28515625" style="36" customWidth="1"/>
    <col min="5919" max="6144" width="9.7109375" style="36"/>
    <col min="6145" max="6145" width="5.85546875" style="36" customWidth="1"/>
    <col min="6146" max="6146" width="4.7109375" style="36" customWidth="1"/>
    <col min="6147" max="6147" width="14.42578125" style="36" customWidth="1"/>
    <col min="6148" max="6148" width="15.7109375" style="36" customWidth="1"/>
    <col min="6149" max="6149" width="5.42578125" style="36" customWidth="1"/>
    <col min="6150" max="6150" width="8.140625" style="36" customWidth="1"/>
    <col min="6151" max="6151" width="9" style="36" customWidth="1"/>
    <col min="6152" max="6152" width="7.85546875" style="36" customWidth="1"/>
    <col min="6153" max="6153" width="9.7109375" style="36" customWidth="1"/>
    <col min="6154" max="6154" width="6.7109375" style="36" customWidth="1"/>
    <col min="6155" max="6155" width="17.7109375" style="36" customWidth="1"/>
    <col min="6156" max="6156" width="6.7109375" style="36" customWidth="1"/>
    <col min="6157" max="6157" width="9.7109375" style="36" customWidth="1"/>
    <col min="6158" max="6158" width="11.42578125" style="36" customWidth="1"/>
    <col min="6159" max="6159" width="5.140625" style="36" customWidth="1"/>
    <col min="6160" max="6160" width="11" style="36" customWidth="1"/>
    <col min="6161" max="6161" width="12.28515625" style="36" customWidth="1"/>
    <col min="6162" max="6163" width="9.7109375" style="36" customWidth="1"/>
    <col min="6164" max="6164" width="6.28515625" style="36" customWidth="1"/>
    <col min="6165" max="6167" width="9.7109375" style="36" customWidth="1"/>
    <col min="6168" max="6168" width="11.42578125" style="36" customWidth="1"/>
    <col min="6169" max="6169" width="5.140625" style="36" customWidth="1"/>
    <col min="6170" max="6170" width="11" style="36" customWidth="1"/>
    <col min="6171" max="6171" width="12.28515625" style="36" customWidth="1"/>
    <col min="6172" max="6173" width="9.7109375" style="36" customWidth="1"/>
    <col min="6174" max="6174" width="6.28515625" style="36" customWidth="1"/>
    <col min="6175" max="6400" width="9.7109375" style="36"/>
    <col min="6401" max="6401" width="5.85546875" style="36" customWidth="1"/>
    <col min="6402" max="6402" width="4.7109375" style="36" customWidth="1"/>
    <col min="6403" max="6403" width="14.42578125" style="36" customWidth="1"/>
    <col min="6404" max="6404" width="15.7109375" style="36" customWidth="1"/>
    <col min="6405" max="6405" width="5.42578125" style="36" customWidth="1"/>
    <col min="6406" max="6406" width="8.140625" style="36" customWidth="1"/>
    <col min="6407" max="6407" width="9" style="36" customWidth="1"/>
    <col min="6408" max="6408" width="7.85546875" style="36" customWidth="1"/>
    <col min="6409" max="6409" width="9.7109375" style="36" customWidth="1"/>
    <col min="6410" max="6410" width="6.7109375" style="36" customWidth="1"/>
    <col min="6411" max="6411" width="17.7109375" style="36" customWidth="1"/>
    <col min="6412" max="6412" width="6.7109375" style="36" customWidth="1"/>
    <col min="6413" max="6413" width="9.7109375" style="36" customWidth="1"/>
    <col min="6414" max="6414" width="11.42578125" style="36" customWidth="1"/>
    <col min="6415" max="6415" width="5.140625" style="36" customWidth="1"/>
    <col min="6416" max="6416" width="11" style="36" customWidth="1"/>
    <col min="6417" max="6417" width="12.28515625" style="36" customWidth="1"/>
    <col min="6418" max="6419" width="9.7109375" style="36" customWidth="1"/>
    <col min="6420" max="6420" width="6.28515625" style="36" customWidth="1"/>
    <col min="6421" max="6423" width="9.7109375" style="36" customWidth="1"/>
    <col min="6424" max="6424" width="11.42578125" style="36" customWidth="1"/>
    <col min="6425" max="6425" width="5.140625" style="36" customWidth="1"/>
    <col min="6426" max="6426" width="11" style="36" customWidth="1"/>
    <col min="6427" max="6427" width="12.28515625" style="36" customWidth="1"/>
    <col min="6428" max="6429" width="9.7109375" style="36" customWidth="1"/>
    <col min="6430" max="6430" width="6.28515625" style="36" customWidth="1"/>
    <col min="6431" max="6656" width="9.7109375" style="36"/>
    <col min="6657" max="6657" width="5.85546875" style="36" customWidth="1"/>
    <col min="6658" max="6658" width="4.7109375" style="36" customWidth="1"/>
    <col min="6659" max="6659" width="14.42578125" style="36" customWidth="1"/>
    <col min="6660" max="6660" width="15.7109375" style="36" customWidth="1"/>
    <col min="6661" max="6661" width="5.42578125" style="36" customWidth="1"/>
    <col min="6662" max="6662" width="8.140625" style="36" customWidth="1"/>
    <col min="6663" max="6663" width="9" style="36" customWidth="1"/>
    <col min="6664" max="6664" width="7.85546875" style="36" customWidth="1"/>
    <col min="6665" max="6665" width="9.7109375" style="36" customWidth="1"/>
    <col min="6666" max="6666" width="6.7109375" style="36" customWidth="1"/>
    <col min="6667" max="6667" width="17.7109375" style="36" customWidth="1"/>
    <col min="6668" max="6668" width="6.7109375" style="36" customWidth="1"/>
    <col min="6669" max="6669" width="9.7109375" style="36" customWidth="1"/>
    <col min="6670" max="6670" width="11.42578125" style="36" customWidth="1"/>
    <col min="6671" max="6671" width="5.140625" style="36" customWidth="1"/>
    <col min="6672" max="6672" width="11" style="36" customWidth="1"/>
    <col min="6673" max="6673" width="12.28515625" style="36" customWidth="1"/>
    <col min="6674" max="6675" width="9.7109375" style="36" customWidth="1"/>
    <col min="6676" max="6676" width="6.28515625" style="36" customWidth="1"/>
    <col min="6677" max="6679" width="9.7109375" style="36" customWidth="1"/>
    <col min="6680" max="6680" width="11.42578125" style="36" customWidth="1"/>
    <col min="6681" max="6681" width="5.140625" style="36" customWidth="1"/>
    <col min="6682" max="6682" width="11" style="36" customWidth="1"/>
    <col min="6683" max="6683" width="12.28515625" style="36" customWidth="1"/>
    <col min="6684" max="6685" width="9.7109375" style="36" customWidth="1"/>
    <col min="6686" max="6686" width="6.28515625" style="36" customWidth="1"/>
    <col min="6687" max="6912" width="9.7109375" style="36"/>
    <col min="6913" max="6913" width="5.85546875" style="36" customWidth="1"/>
    <col min="6914" max="6914" width="4.7109375" style="36" customWidth="1"/>
    <col min="6915" max="6915" width="14.42578125" style="36" customWidth="1"/>
    <col min="6916" max="6916" width="15.7109375" style="36" customWidth="1"/>
    <col min="6917" max="6917" width="5.42578125" style="36" customWidth="1"/>
    <col min="6918" max="6918" width="8.140625" style="36" customWidth="1"/>
    <col min="6919" max="6919" width="9" style="36" customWidth="1"/>
    <col min="6920" max="6920" width="7.85546875" style="36" customWidth="1"/>
    <col min="6921" max="6921" width="9.7109375" style="36" customWidth="1"/>
    <col min="6922" max="6922" width="6.7109375" style="36" customWidth="1"/>
    <col min="6923" max="6923" width="17.7109375" style="36" customWidth="1"/>
    <col min="6924" max="6924" width="6.7109375" style="36" customWidth="1"/>
    <col min="6925" max="6925" width="9.7109375" style="36" customWidth="1"/>
    <col min="6926" max="6926" width="11.42578125" style="36" customWidth="1"/>
    <col min="6927" max="6927" width="5.140625" style="36" customWidth="1"/>
    <col min="6928" max="6928" width="11" style="36" customWidth="1"/>
    <col min="6929" max="6929" width="12.28515625" style="36" customWidth="1"/>
    <col min="6930" max="6931" width="9.7109375" style="36" customWidth="1"/>
    <col min="6932" max="6932" width="6.28515625" style="36" customWidth="1"/>
    <col min="6933" max="6935" width="9.7109375" style="36" customWidth="1"/>
    <col min="6936" max="6936" width="11.42578125" style="36" customWidth="1"/>
    <col min="6937" max="6937" width="5.140625" style="36" customWidth="1"/>
    <col min="6938" max="6938" width="11" style="36" customWidth="1"/>
    <col min="6939" max="6939" width="12.28515625" style="36" customWidth="1"/>
    <col min="6940" max="6941" width="9.7109375" style="36" customWidth="1"/>
    <col min="6942" max="6942" width="6.28515625" style="36" customWidth="1"/>
    <col min="6943" max="7168" width="9.7109375" style="36"/>
    <col min="7169" max="7169" width="5.85546875" style="36" customWidth="1"/>
    <col min="7170" max="7170" width="4.7109375" style="36" customWidth="1"/>
    <col min="7171" max="7171" width="14.42578125" style="36" customWidth="1"/>
    <col min="7172" max="7172" width="15.7109375" style="36" customWidth="1"/>
    <col min="7173" max="7173" width="5.42578125" style="36" customWidth="1"/>
    <col min="7174" max="7174" width="8.140625" style="36" customWidth="1"/>
    <col min="7175" max="7175" width="9" style="36" customWidth="1"/>
    <col min="7176" max="7176" width="7.85546875" style="36" customWidth="1"/>
    <col min="7177" max="7177" width="9.7109375" style="36" customWidth="1"/>
    <col min="7178" max="7178" width="6.7109375" style="36" customWidth="1"/>
    <col min="7179" max="7179" width="17.7109375" style="36" customWidth="1"/>
    <col min="7180" max="7180" width="6.7109375" style="36" customWidth="1"/>
    <col min="7181" max="7181" width="9.7109375" style="36" customWidth="1"/>
    <col min="7182" max="7182" width="11.42578125" style="36" customWidth="1"/>
    <col min="7183" max="7183" width="5.140625" style="36" customWidth="1"/>
    <col min="7184" max="7184" width="11" style="36" customWidth="1"/>
    <col min="7185" max="7185" width="12.28515625" style="36" customWidth="1"/>
    <col min="7186" max="7187" width="9.7109375" style="36" customWidth="1"/>
    <col min="7188" max="7188" width="6.28515625" style="36" customWidth="1"/>
    <col min="7189" max="7191" width="9.7109375" style="36" customWidth="1"/>
    <col min="7192" max="7192" width="11.42578125" style="36" customWidth="1"/>
    <col min="7193" max="7193" width="5.140625" style="36" customWidth="1"/>
    <col min="7194" max="7194" width="11" style="36" customWidth="1"/>
    <col min="7195" max="7195" width="12.28515625" style="36" customWidth="1"/>
    <col min="7196" max="7197" width="9.7109375" style="36" customWidth="1"/>
    <col min="7198" max="7198" width="6.28515625" style="36" customWidth="1"/>
    <col min="7199" max="7424" width="9.7109375" style="36"/>
    <col min="7425" max="7425" width="5.85546875" style="36" customWidth="1"/>
    <col min="7426" max="7426" width="4.7109375" style="36" customWidth="1"/>
    <col min="7427" max="7427" width="14.42578125" style="36" customWidth="1"/>
    <col min="7428" max="7428" width="15.7109375" style="36" customWidth="1"/>
    <col min="7429" max="7429" width="5.42578125" style="36" customWidth="1"/>
    <col min="7430" max="7430" width="8.140625" style="36" customWidth="1"/>
    <col min="7431" max="7431" width="9" style="36" customWidth="1"/>
    <col min="7432" max="7432" width="7.85546875" style="36" customWidth="1"/>
    <col min="7433" max="7433" width="9.7109375" style="36" customWidth="1"/>
    <col min="7434" max="7434" width="6.7109375" style="36" customWidth="1"/>
    <col min="7435" max="7435" width="17.7109375" style="36" customWidth="1"/>
    <col min="7436" max="7436" width="6.7109375" style="36" customWidth="1"/>
    <col min="7437" max="7437" width="9.7109375" style="36" customWidth="1"/>
    <col min="7438" max="7438" width="11.42578125" style="36" customWidth="1"/>
    <col min="7439" max="7439" width="5.140625" style="36" customWidth="1"/>
    <col min="7440" max="7440" width="11" style="36" customWidth="1"/>
    <col min="7441" max="7441" width="12.28515625" style="36" customWidth="1"/>
    <col min="7442" max="7443" width="9.7109375" style="36" customWidth="1"/>
    <col min="7444" max="7444" width="6.28515625" style="36" customWidth="1"/>
    <col min="7445" max="7447" width="9.7109375" style="36" customWidth="1"/>
    <col min="7448" max="7448" width="11.42578125" style="36" customWidth="1"/>
    <col min="7449" max="7449" width="5.140625" style="36" customWidth="1"/>
    <col min="7450" max="7450" width="11" style="36" customWidth="1"/>
    <col min="7451" max="7451" width="12.28515625" style="36" customWidth="1"/>
    <col min="7452" max="7453" width="9.7109375" style="36" customWidth="1"/>
    <col min="7454" max="7454" width="6.28515625" style="36" customWidth="1"/>
    <col min="7455" max="7680" width="9.7109375" style="36"/>
    <col min="7681" max="7681" width="5.85546875" style="36" customWidth="1"/>
    <col min="7682" max="7682" width="4.7109375" style="36" customWidth="1"/>
    <col min="7683" max="7683" width="14.42578125" style="36" customWidth="1"/>
    <col min="7684" max="7684" width="15.7109375" style="36" customWidth="1"/>
    <col min="7685" max="7685" width="5.42578125" style="36" customWidth="1"/>
    <col min="7686" max="7686" width="8.140625" style="36" customWidth="1"/>
    <col min="7687" max="7687" width="9" style="36" customWidth="1"/>
    <col min="7688" max="7688" width="7.85546875" style="36" customWidth="1"/>
    <col min="7689" max="7689" width="9.7109375" style="36" customWidth="1"/>
    <col min="7690" max="7690" width="6.7109375" style="36" customWidth="1"/>
    <col min="7691" max="7691" width="17.7109375" style="36" customWidth="1"/>
    <col min="7692" max="7692" width="6.7109375" style="36" customWidth="1"/>
    <col min="7693" max="7693" width="9.7109375" style="36" customWidth="1"/>
    <col min="7694" max="7694" width="11.42578125" style="36" customWidth="1"/>
    <col min="7695" max="7695" width="5.140625" style="36" customWidth="1"/>
    <col min="7696" max="7696" width="11" style="36" customWidth="1"/>
    <col min="7697" max="7697" width="12.28515625" style="36" customWidth="1"/>
    <col min="7698" max="7699" width="9.7109375" style="36" customWidth="1"/>
    <col min="7700" max="7700" width="6.28515625" style="36" customWidth="1"/>
    <col min="7701" max="7703" width="9.7109375" style="36" customWidth="1"/>
    <col min="7704" max="7704" width="11.42578125" style="36" customWidth="1"/>
    <col min="7705" max="7705" width="5.140625" style="36" customWidth="1"/>
    <col min="7706" max="7706" width="11" style="36" customWidth="1"/>
    <col min="7707" max="7707" width="12.28515625" style="36" customWidth="1"/>
    <col min="7708" max="7709" width="9.7109375" style="36" customWidth="1"/>
    <col min="7710" max="7710" width="6.28515625" style="36" customWidth="1"/>
    <col min="7711" max="7936" width="9.7109375" style="36"/>
    <col min="7937" max="7937" width="5.85546875" style="36" customWidth="1"/>
    <col min="7938" max="7938" width="4.7109375" style="36" customWidth="1"/>
    <col min="7939" max="7939" width="14.42578125" style="36" customWidth="1"/>
    <col min="7940" max="7940" width="15.7109375" style="36" customWidth="1"/>
    <col min="7941" max="7941" width="5.42578125" style="36" customWidth="1"/>
    <col min="7942" max="7942" width="8.140625" style="36" customWidth="1"/>
    <col min="7943" max="7943" width="9" style="36" customWidth="1"/>
    <col min="7944" max="7944" width="7.85546875" style="36" customWidth="1"/>
    <col min="7945" max="7945" width="9.7109375" style="36" customWidth="1"/>
    <col min="7946" max="7946" width="6.7109375" style="36" customWidth="1"/>
    <col min="7947" max="7947" width="17.7109375" style="36" customWidth="1"/>
    <col min="7948" max="7948" width="6.7109375" style="36" customWidth="1"/>
    <col min="7949" max="7949" width="9.7109375" style="36" customWidth="1"/>
    <col min="7950" max="7950" width="11.42578125" style="36" customWidth="1"/>
    <col min="7951" max="7951" width="5.140625" style="36" customWidth="1"/>
    <col min="7952" max="7952" width="11" style="36" customWidth="1"/>
    <col min="7953" max="7953" width="12.28515625" style="36" customWidth="1"/>
    <col min="7954" max="7955" width="9.7109375" style="36" customWidth="1"/>
    <col min="7956" max="7956" width="6.28515625" style="36" customWidth="1"/>
    <col min="7957" max="7959" width="9.7109375" style="36" customWidth="1"/>
    <col min="7960" max="7960" width="11.42578125" style="36" customWidth="1"/>
    <col min="7961" max="7961" width="5.140625" style="36" customWidth="1"/>
    <col min="7962" max="7962" width="11" style="36" customWidth="1"/>
    <col min="7963" max="7963" width="12.28515625" style="36" customWidth="1"/>
    <col min="7964" max="7965" width="9.7109375" style="36" customWidth="1"/>
    <col min="7966" max="7966" width="6.28515625" style="36" customWidth="1"/>
    <col min="7967" max="8192" width="9.7109375" style="36"/>
    <col min="8193" max="8193" width="5.85546875" style="36" customWidth="1"/>
    <col min="8194" max="8194" width="4.7109375" style="36" customWidth="1"/>
    <col min="8195" max="8195" width="14.42578125" style="36" customWidth="1"/>
    <col min="8196" max="8196" width="15.7109375" style="36" customWidth="1"/>
    <col min="8197" max="8197" width="5.42578125" style="36" customWidth="1"/>
    <col min="8198" max="8198" width="8.140625" style="36" customWidth="1"/>
    <col min="8199" max="8199" width="9" style="36" customWidth="1"/>
    <col min="8200" max="8200" width="7.85546875" style="36" customWidth="1"/>
    <col min="8201" max="8201" width="9.7109375" style="36" customWidth="1"/>
    <col min="8202" max="8202" width="6.7109375" style="36" customWidth="1"/>
    <col min="8203" max="8203" width="17.7109375" style="36" customWidth="1"/>
    <col min="8204" max="8204" width="6.7109375" style="36" customWidth="1"/>
    <col min="8205" max="8205" width="9.7109375" style="36" customWidth="1"/>
    <col min="8206" max="8206" width="11.42578125" style="36" customWidth="1"/>
    <col min="8207" max="8207" width="5.140625" style="36" customWidth="1"/>
    <col min="8208" max="8208" width="11" style="36" customWidth="1"/>
    <col min="8209" max="8209" width="12.28515625" style="36" customWidth="1"/>
    <col min="8210" max="8211" width="9.7109375" style="36" customWidth="1"/>
    <col min="8212" max="8212" width="6.28515625" style="36" customWidth="1"/>
    <col min="8213" max="8215" width="9.7109375" style="36" customWidth="1"/>
    <col min="8216" max="8216" width="11.42578125" style="36" customWidth="1"/>
    <col min="8217" max="8217" width="5.140625" style="36" customWidth="1"/>
    <col min="8218" max="8218" width="11" style="36" customWidth="1"/>
    <col min="8219" max="8219" width="12.28515625" style="36" customWidth="1"/>
    <col min="8220" max="8221" width="9.7109375" style="36" customWidth="1"/>
    <col min="8222" max="8222" width="6.28515625" style="36" customWidth="1"/>
    <col min="8223" max="8448" width="9.7109375" style="36"/>
    <col min="8449" max="8449" width="5.85546875" style="36" customWidth="1"/>
    <col min="8450" max="8450" width="4.7109375" style="36" customWidth="1"/>
    <col min="8451" max="8451" width="14.42578125" style="36" customWidth="1"/>
    <col min="8452" max="8452" width="15.7109375" style="36" customWidth="1"/>
    <col min="8453" max="8453" width="5.42578125" style="36" customWidth="1"/>
    <col min="8454" max="8454" width="8.140625" style="36" customWidth="1"/>
    <col min="8455" max="8455" width="9" style="36" customWidth="1"/>
    <col min="8456" max="8456" width="7.85546875" style="36" customWidth="1"/>
    <col min="8457" max="8457" width="9.7109375" style="36" customWidth="1"/>
    <col min="8458" max="8458" width="6.7109375" style="36" customWidth="1"/>
    <col min="8459" max="8459" width="17.7109375" style="36" customWidth="1"/>
    <col min="8460" max="8460" width="6.7109375" style="36" customWidth="1"/>
    <col min="8461" max="8461" width="9.7109375" style="36" customWidth="1"/>
    <col min="8462" max="8462" width="11.42578125" style="36" customWidth="1"/>
    <col min="8463" max="8463" width="5.140625" style="36" customWidth="1"/>
    <col min="8464" max="8464" width="11" style="36" customWidth="1"/>
    <col min="8465" max="8465" width="12.28515625" style="36" customWidth="1"/>
    <col min="8466" max="8467" width="9.7109375" style="36" customWidth="1"/>
    <col min="8468" max="8468" width="6.28515625" style="36" customWidth="1"/>
    <col min="8469" max="8471" width="9.7109375" style="36" customWidth="1"/>
    <col min="8472" max="8472" width="11.42578125" style="36" customWidth="1"/>
    <col min="8473" max="8473" width="5.140625" style="36" customWidth="1"/>
    <col min="8474" max="8474" width="11" style="36" customWidth="1"/>
    <col min="8475" max="8475" width="12.28515625" style="36" customWidth="1"/>
    <col min="8476" max="8477" width="9.7109375" style="36" customWidth="1"/>
    <col min="8478" max="8478" width="6.28515625" style="36" customWidth="1"/>
    <col min="8479" max="8704" width="9.7109375" style="36"/>
    <col min="8705" max="8705" width="5.85546875" style="36" customWidth="1"/>
    <col min="8706" max="8706" width="4.7109375" style="36" customWidth="1"/>
    <col min="8707" max="8707" width="14.42578125" style="36" customWidth="1"/>
    <col min="8708" max="8708" width="15.7109375" style="36" customWidth="1"/>
    <col min="8709" max="8709" width="5.42578125" style="36" customWidth="1"/>
    <col min="8710" max="8710" width="8.140625" style="36" customWidth="1"/>
    <col min="8711" max="8711" width="9" style="36" customWidth="1"/>
    <col min="8712" max="8712" width="7.85546875" style="36" customWidth="1"/>
    <col min="8713" max="8713" width="9.7109375" style="36" customWidth="1"/>
    <col min="8714" max="8714" width="6.7109375" style="36" customWidth="1"/>
    <col min="8715" max="8715" width="17.7109375" style="36" customWidth="1"/>
    <col min="8716" max="8716" width="6.7109375" style="36" customWidth="1"/>
    <col min="8717" max="8717" width="9.7109375" style="36" customWidth="1"/>
    <col min="8718" max="8718" width="11.42578125" style="36" customWidth="1"/>
    <col min="8719" max="8719" width="5.140625" style="36" customWidth="1"/>
    <col min="8720" max="8720" width="11" style="36" customWidth="1"/>
    <col min="8721" max="8721" width="12.28515625" style="36" customWidth="1"/>
    <col min="8722" max="8723" width="9.7109375" style="36" customWidth="1"/>
    <col min="8724" max="8724" width="6.28515625" style="36" customWidth="1"/>
    <col min="8725" max="8727" width="9.7109375" style="36" customWidth="1"/>
    <col min="8728" max="8728" width="11.42578125" style="36" customWidth="1"/>
    <col min="8729" max="8729" width="5.140625" style="36" customWidth="1"/>
    <col min="8730" max="8730" width="11" style="36" customWidth="1"/>
    <col min="8731" max="8731" width="12.28515625" style="36" customWidth="1"/>
    <col min="8732" max="8733" width="9.7109375" style="36" customWidth="1"/>
    <col min="8734" max="8734" width="6.28515625" style="36" customWidth="1"/>
    <col min="8735" max="8960" width="9.7109375" style="36"/>
    <col min="8961" max="8961" width="5.85546875" style="36" customWidth="1"/>
    <col min="8962" max="8962" width="4.7109375" style="36" customWidth="1"/>
    <col min="8963" max="8963" width="14.42578125" style="36" customWidth="1"/>
    <col min="8964" max="8964" width="15.7109375" style="36" customWidth="1"/>
    <col min="8965" max="8965" width="5.42578125" style="36" customWidth="1"/>
    <col min="8966" max="8966" width="8.140625" style="36" customWidth="1"/>
    <col min="8967" max="8967" width="9" style="36" customWidth="1"/>
    <col min="8968" max="8968" width="7.85546875" style="36" customWidth="1"/>
    <col min="8969" max="8969" width="9.7109375" style="36" customWidth="1"/>
    <col min="8970" max="8970" width="6.7109375" style="36" customWidth="1"/>
    <col min="8971" max="8971" width="17.7109375" style="36" customWidth="1"/>
    <col min="8972" max="8972" width="6.7109375" style="36" customWidth="1"/>
    <col min="8973" max="8973" width="9.7109375" style="36" customWidth="1"/>
    <col min="8974" max="8974" width="11.42578125" style="36" customWidth="1"/>
    <col min="8975" max="8975" width="5.140625" style="36" customWidth="1"/>
    <col min="8976" max="8976" width="11" style="36" customWidth="1"/>
    <col min="8977" max="8977" width="12.28515625" style="36" customWidth="1"/>
    <col min="8978" max="8979" width="9.7109375" style="36" customWidth="1"/>
    <col min="8980" max="8980" width="6.28515625" style="36" customWidth="1"/>
    <col min="8981" max="8983" width="9.7109375" style="36" customWidth="1"/>
    <col min="8984" max="8984" width="11.42578125" style="36" customWidth="1"/>
    <col min="8985" max="8985" width="5.140625" style="36" customWidth="1"/>
    <col min="8986" max="8986" width="11" style="36" customWidth="1"/>
    <col min="8987" max="8987" width="12.28515625" style="36" customWidth="1"/>
    <col min="8988" max="8989" width="9.7109375" style="36" customWidth="1"/>
    <col min="8990" max="8990" width="6.28515625" style="36" customWidth="1"/>
    <col min="8991" max="9216" width="9.7109375" style="36"/>
    <col min="9217" max="9217" width="5.85546875" style="36" customWidth="1"/>
    <col min="9218" max="9218" width="4.7109375" style="36" customWidth="1"/>
    <col min="9219" max="9219" width="14.42578125" style="36" customWidth="1"/>
    <col min="9220" max="9220" width="15.7109375" style="36" customWidth="1"/>
    <col min="9221" max="9221" width="5.42578125" style="36" customWidth="1"/>
    <col min="9222" max="9222" width="8.140625" style="36" customWidth="1"/>
    <col min="9223" max="9223" width="9" style="36" customWidth="1"/>
    <col min="9224" max="9224" width="7.85546875" style="36" customWidth="1"/>
    <col min="9225" max="9225" width="9.7109375" style="36" customWidth="1"/>
    <col min="9226" max="9226" width="6.7109375" style="36" customWidth="1"/>
    <col min="9227" max="9227" width="17.7109375" style="36" customWidth="1"/>
    <col min="9228" max="9228" width="6.7109375" style="36" customWidth="1"/>
    <col min="9229" max="9229" width="9.7109375" style="36" customWidth="1"/>
    <col min="9230" max="9230" width="11.42578125" style="36" customWidth="1"/>
    <col min="9231" max="9231" width="5.140625" style="36" customWidth="1"/>
    <col min="9232" max="9232" width="11" style="36" customWidth="1"/>
    <col min="9233" max="9233" width="12.28515625" style="36" customWidth="1"/>
    <col min="9234" max="9235" width="9.7109375" style="36" customWidth="1"/>
    <col min="9236" max="9236" width="6.28515625" style="36" customWidth="1"/>
    <col min="9237" max="9239" width="9.7109375" style="36" customWidth="1"/>
    <col min="9240" max="9240" width="11.42578125" style="36" customWidth="1"/>
    <col min="9241" max="9241" width="5.140625" style="36" customWidth="1"/>
    <col min="9242" max="9242" width="11" style="36" customWidth="1"/>
    <col min="9243" max="9243" width="12.28515625" style="36" customWidth="1"/>
    <col min="9244" max="9245" width="9.7109375" style="36" customWidth="1"/>
    <col min="9246" max="9246" width="6.28515625" style="36" customWidth="1"/>
    <col min="9247" max="9472" width="9.7109375" style="36"/>
    <col min="9473" max="9473" width="5.85546875" style="36" customWidth="1"/>
    <col min="9474" max="9474" width="4.7109375" style="36" customWidth="1"/>
    <col min="9475" max="9475" width="14.42578125" style="36" customWidth="1"/>
    <col min="9476" max="9476" width="15.7109375" style="36" customWidth="1"/>
    <col min="9477" max="9477" width="5.42578125" style="36" customWidth="1"/>
    <col min="9478" max="9478" width="8.140625" style="36" customWidth="1"/>
    <col min="9479" max="9479" width="9" style="36" customWidth="1"/>
    <col min="9480" max="9480" width="7.85546875" style="36" customWidth="1"/>
    <col min="9481" max="9481" width="9.7109375" style="36" customWidth="1"/>
    <col min="9482" max="9482" width="6.7109375" style="36" customWidth="1"/>
    <col min="9483" max="9483" width="17.7109375" style="36" customWidth="1"/>
    <col min="9484" max="9484" width="6.7109375" style="36" customWidth="1"/>
    <col min="9485" max="9485" width="9.7109375" style="36" customWidth="1"/>
    <col min="9486" max="9486" width="11.42578125" style="36" customWidth="1"/>
    <col min="9487" max="9487" width="5.140625" style="36" customWidth="1"/>
    <col min="9488" max="9488" width="11" style="36" customWidth="1"/>
    <col min="9489" max="9489" width="12.28515625" style="36" customWidth="1"/>
    <col min="9490" max="9491" width="9.7109375" style="36" customWidth="1"/>
    <col min="9492" max="9492" width="6.28515625" style="36" customWidth="1"/>
    <col min="9493" max="9495" width="9.7109375" style="36" customWidth="1"/>
    <col min="9496" max="9496" width="11.42578125" style="36" customWidth="1"/>
    <col min="9497" max="9497" width="5.140625" style="36" customWidth="1"/>
    <col min="9498" max="9498" width="11" style="36" customWidth="1"/>
    <col min="9499" max="9499" width="12.28515625" style="36" customWidth="1"/>
    <col min="9500" max="9501" width="9.7109375" style="36" customWidth="1"/>
    <col min="9502" max="9502" width="6.28515625" style="36" customWidth="1"/>
    <col min="9503" max="9728" width="9.7109375" style="36"/>
    <col min="9729" max="9729" width="5.85546875" style="36" customWidth="1"/>
    <col min="9730" max="9730" width="4.7109375" style="36" customWidth="1"/>
    <col min="9731" max="9731" width="14.42578125" style="36" customWidth="1"/>
    <col min="9732" max="9732" width="15.7109375" style="36" customWidth="1"/>
    <col min="9733" max="9733" width="5.42578125" style="36" customWidth="1"/>
    <col min="9734" max="9734" width="8.140625" style="36" customWidth="1"/>
    <col min="9735" max="9735" width="9" style="36" customWidth="1"/>
    <col min="9736" max="9736" width="7.85546875" style="36" customWidth="1"/>
    <col min="9737" max="9737" width="9.7109375" style="36" customWidth="1"/>
    <col min="9738" max="9738" width="6.7109375" style="36" customWidth="1"/>
    <col min="9739" max="9739" width="17.7109375" style="36" customWidth="1"/>
    <col min="9740" max="9740" width="6.7109375" style="36" customWidth="1"/>
    <col min="9741" max="9741" width="9.7109375" style="36" customWidth="1"/>
    <col min="9742" max="9742" width="11.42578125" style="36" customWidth="1"/>
    <col min="9743" max="9743" width="5.140625" style="36" customWidth="1"/>
    <col min="9744" max="9744" width="11" style="36" customWidth="1"/>
    <col min="9745" max="9745" width="12.28515625" style="36" customWidth="1"/>
    <col min="9746" max="9747" width="9.7109375" style="36" customWidth="1"/>
    <col min="9748" max="9748" width="6.28515625" style="36" customWidth="1"/>
    <col min="9749" max="9751" width="9.7109375" style="36" customWidth="1"/>
    <col min="9752" max="9752" width="11.42578125" style="36" customWidth="1"/>
    <col min="9753" max="9753" width="5.140625" style="36" customWidth="1"/>
    <col min="9754" max="9754" width="11" style="36" customWidth="1"/>
    <col min="9755" max="9755" width="12.28515625" style="36" customWidth="1"/>
    <col min="9756" max="9757" width="9.7109375" style="36" customWidth="1"/>
    <col min="9758" max="9758" width="6.28515625" style="36" customWidth="1"/>
    <col min="9759" max="9984" width="9.7109375" style="36"/>
    <col min="9985" max="9985" width="5.85546875" style="36" customWidth="1"/>
    <col min="9986" max="9986" width="4.7109375" style="36" customWidth="1"/>
    <col min="9987" max="9987" width="14.42578125" style="36" customWidth="1"/>
    <col min="9988" max="9988" width="15.7109375" style="36" customWidth="1"/>
    <col min="9989" max="9989" width="5.42578125" style="36" customWidth="1"/>
    <col min="9990" max="9990" width="8.140625" style="36" customWidth="1"/>
    <col min="9991" max="9991" width="9" style="36" customWidth="1"/>
    <col min="9992" max="9992" width="7.85546875" style="36" customWidth="1"/>
    <col min="9993" max="9993" width="9.7109375" style="36" customWidth="1"/>
    <col min="9994" max="9994" width="6.7109375" style="36" customWidth="1"/>
    <col min="9995" max="9995" width="17.7109375" style="36" customWidth="1"/>
    <col min="9996" max="9996" width="6.7109375" style="36" customWidth="1"/>
    <col min="9997" max="9997" width="9.7109375" style="36" customWidth="1"/>
    <col min="9998" max="9998" width="11.42578125" style="36" customWidth="1"/>
    <col min="9999" max="9999" width="5.140625" style="36" customWidth="1"/>
    <col min="10000" max="10000" width="11" style="36" customWidth="1"/>
    <col min="10001" max="10001" width="12.28515625" style="36" customWidth="1"/>
    <col min="10002" max="10003" width="9.7109375" style="36" customWidth="1"/>
    <col min="10004" max="10004" width="6.28515625" style="36" customWidth="1"/>
    <col min="10005" max="10007" width="9.7109375" style="36" customWidth="1"/>
    <col min="10008" max="10008" width="11.42578125" style="36" customWidth="1"/>
    <col min="10009" max="10009" width="5.140625" style="36" customWidth="1"/>
    <col min="10010" max="10010" width="11" style="36" customWidth="1"/>
    <col min="10011" max="10011" width="12.28515625" style="36" customWidth="1"/>
    <col min="10012" max="10013" width="9.7109375" style="36" customWidth="1"/>
    <col min="10014" max="10014" width="6.28515625" style="36" customWidth="1"/>
    <col min="10015" max="10240" width="9.7109375" style="36"/>
    <col min="10241" max="10241" width="5.85546875" style="36" customWidth="1"/>
    <col min="10242" max="10242" width="4.7109375" style="36" customWidth="1"/>
    <col min="10243" max="10243" width="14.42578125" style="36" customWidth="1"/>
    <col min="10244" max="10244" width="15.7109375" style="36" customWidth="1"/>
    <col min="10245" max="10245" width="5.42578125" style="36" customWidth="1"/>
    <col min="10246" max="10246" width="8.140625" style="36" customWidth="1"/>
    <col min="10247" max="10247" width="9" style="36" customWidth="1"/>
    <col min="10248" max="10248" width="7.85546875" style="36" customWidth="1"/>
    <col min="10249" max="10249" width="9.7109375" style="36" customWidth="1"/>
    <col min="10250" max="10250" width="6.7109375" style="36" customWidth="1"/>
    <col min="10251" max="10251" width="17.7109375" style="36" customWidth="1"/>
    <col min="10252" max="10252" width="6.7109375" style="36" customWidth="1"/>
    <col min="10253" max="10253" width="9.7109375" style="36" customWidth="1"/>
    <col min="10254" max="10254" width="11.42578125" style="36" customWidth="1"/>
    <col min="10255" max="10255" width="5.140625" style="36" customWidth="1"/>
    <col min="10256" max="10256" width="11" style="36" customWidth="1"/>
    <col min="10257" max="10257" width="12.28515625" style="36" customWidth="1"/>
    <col min="10258" max="10259" width="9.7109375" style="36" customWidth="1"/>
    <col min="10260" max="10260" width="6.28515625" style="36" customWidth="1"/>
    <col min="10261" max="10263" width="9.7109375" style="36" customWidth="1"/>
    <col min="10264" max="10264" width="11.42578125" style="36" customWidth="1"/>
    <col min="10265" max="10265" width="5.140625" style="36" customWidth="1"/>
    <col min="10266" max="10266" width="11" style="36" customWidth="1"/>
    <col min="10267" max="10267" width="12.28515625" style="36" customWidth="1"/>
    <col min="10268" max="10269" width="9.7109375" style="36" customWidth="1"/>
    <col min="10270" max="10270" width="6.28515625" style="36" customWidth="1"/>
    <col min="10271" max="10496" width="9.7109375" style="36"/>
    <col min="10497" max="10497" width="5.85546875" style="36" customWidth="1"/>
    <col min="10498" max="10498" width="4.7109375" style="36" customWidth="1"/>
    <col min="10499" max="10499" width="14.42578125" style="36" customWidth="1"/>
    <col min="10500" max="10500" width="15.7109375" style="36" customWidth="1"/>
    <col min="10501" max="10501" width="5.42578125" style="36" customWidth="1"/>
    <col min="10502" max="10502" width="8.140625" style="36" customWidth="1"/>
    <col min="10503" max="10503" width="9" style="36" customWidth="1"/>
    <col min="10504" max="10504" width="7.85546875" style="36" customWidth="1"/>
    <col min="10505" max="10505" width="9.7109375" style="36" customWidth="1"/>
    <col min="10506" max="10506" width="6.7109375" style="36" customWidth="1"/>
    <col min="10507" max="10507" width="17.7109375" style="36" customWidth="1"/>
    <col min="10508" max="10508" width="6.7109375" style="36" customWidth="1"/>
    <col min="10509" max="10509" width="9.7109375" style="36" customWidth="1"/>
    <col min="10510" max="10510" width="11.42578125" style="36" customWidth="1"/>
    <col min="10511" max="10511" width="5.140625" style="36" customWidth="1"/>
    <col min="10512" max="10512" width="11" style="36" customWidth="1"/>
    <col min="10513" max="10513" width="12.28515625" style="36" customWidth="1"/>
    <col min="10514" max="10515" width="9.7109375" style="36" customWidth="1"/>
    <col min="10516" max="10516" width="6.28515625" style="36" customWidth="1"/>
    <col min="10517" max="10519" width="9.7109375" style="36" customWidth="1"/>
    <col min="10520" max="10520" width="11.42578125" style="36" customWidth="1"/>
    <col min="10521" max="10521" width="5.140625" style="36" customWidth="1"/>
    <col min="10522" max="10522" width="11" style="36" customWidth="1"/>
    <col min="10523" max="10523" width="12.28515625" style="36" customWidth="1"/>
    <col min="10524" max="10525" width="9.7109375" style="36" customWidth="1"/>
    <col min="10526" max="10526" width="6.28515625" style="36" customWidth="1"/>
    <col min="10527" max="10752" width="9.7109375" style="36"/>
    <col min="10753" max="10753" width="5.85546875" style="36" customWidth="1"/>
    <col min="10754" max="10754" width="4.7109375" style="36" customWidth="1"/>
    <col min="10755" max="10755" width="14.42578125" style="36" customWidth="1"/>
    <col min="10756" max="10756" width="15.7109375" style="36" customWidth="1"/>
    <col min="10757" max="10757" width="5.42578125" style="36" customWidth="1"/>
    <col min="10758" max="10758" width="8.140625" style="36" customWidth="1"/>
    <col min="10759" max="10759" width="9" style="36" customWidth="1"/>
    <col min="10760" max="10760" width="7.85546875" style="36" customWidth="1"/>
    <col min="10761" max="10761" width="9.7109375" style="36" customWidth="1"/>
    <col min="10762" max="10762" width="6.7109375" style="36" customWidth="1"/>
    <col min="10763" max="10763" width="17.7109375" style="36" customWidth="1"/>
    <col min="10764" max="10764" width="6.7109375" style="36" customWidth="1"/>
    <col min="10765" max="10765" width="9.7109375" style="36" customWidth="1"/>
    <col min="10766" max="10766" width="11.42578125" style="36" customWidth="1"/>
    <col min="10767" max="10767" width="5.140625" style="36" customWidth="1"/>
    <col min="10768" max="10768" width="11" style="36" customWidth="1"/>
    <col min="10769" max="10769" width="12.28515625" style="36" customWidth="1"/>
    <col min="10770" max="10771" width="9.7109375" style="36" customWidth="1"/>
    <col min="10772" max="10772" width="6.28515625" style="36" customWidth="1"/>
    <col min="10773" max="10775" width="9.7109375" style="36" customWidth="1"/>
    <col min="10776" max="10776" width="11.42578125" style="36" customWidth="1"/>
    <col min="10777" max="10777" width="5.140625" style="36" customWidth="1"/>
    <col min="10778" max="10778" width="11" style="36" customWidth="1"/>
    <col min="10779" max="10779" width="12.28515625" style="36" customWidth="1"/>
    <col min="10780" max="10781" width="9.7109375" style="36" customWidth="1"/>
    <col min="10782" max="10782" width="6.28515625" style="36" customWidth="1"/>
    <col min="10783" max="11008" width="9.7109375" style="36"/>
    <col min="11009" max="11009" width="5.85546875" style="36" customWidth="1"/>
    <col min="11010" max="11010" width="4.7109375" style="36" customWidth="1"/>
    <col min="11011" max="11011" width="14.42578125" style="36" customWidth="1"/>
    <col min="11012" max="11012" width="15.7109375" style="36" customWidth="1"/>
    <col min="11013" max="11013" width="5.42578125" style="36" customWidth="1"/>
    <col min="11014" max="11014" width="8.140625" style="36" customWidth="1"/>
    <col min="11015" max="11015" width="9" style="36" customWidth="1"/>
    <col min="11016" max="11016" width="7.85546875" style="36" customWidth="1"/>
    <col min="11017" max="11017" width="9.7109375" style="36" customWidth="1"/>
    <col min="11018" max="11018" width="6.7109375" style="36" customWidth="1"/>
    <col min="11019" max="11019" width="17.7109375" style="36" customWidth="1"/>
    <col min="11020" max="11020" width="6.7109375" style="36" customWidth="1"/>
    <col min="11021" max="11021" width="9.7109375" style="36" customWidth="1"/>
    <col min="11022" max="11022" width="11.42578125" style="36" customWidth="1"/>
    <col min="11023" max="11023" width="5.140625" style="36" customWidth="1"/>
    <col min="11024" max="11024" width="11" style="36" customWidth="1"/>
    <col min="11025" max="11025" width="12.28515625" style="36" customWidth="1"/>
    <col min="11026" max="11027" width="9.7109375" style="36" customWidth="1"/>
    <col min="11028" max="11028" width="6.28515625" style="36" customWidth="1"/>
    <col min="11029" max="11031" width="9.7109375" style="36" customWidth="1"/>
    <col min="11032" max="11032" width="11.42578125" style="36" customWidth="1"/>
    <col min="11033" max="11033" width="5.140625" style="36" customWidth="1"/>
    <col min="11034" max="11034" width="11" style="36" customWidth="1"/>
    <col min="11035" max="11035" width="12.28515625" style="36" customWidth="1"/>
    <col min="11036" max="11037" width="9.7109375" style="36" customWidth="1"/>
    <col min="11038" max="11038" width="6.28515625" style="36" customWidth="1"/>
    <col min="11039" max="11264" width="9.7109375" style="36"/>
    <col min="11265" max="11265" width="5.85546875" style="36" customWidth="1"/>
    <col min="11266" max="11266" width="4.7109375" style="36" customWidth="1"/>
    <col min="11267" max="11267" width="14.42578125" style="36" customWidth="1"/>
    <col min="11268" max="11268" width="15.7109375" style="36" customWidth="1"/>
    <col min="11269" max="11269" width="5.42578125" style="36" customWidth="1"/>
    <col min="11270" max="11270" width="8.140625" style="36" customWidth="1"/>
    <col min="11271" max="11271" width="9" style="36" customWidth="1"/>
    <col min="11272" max="11272" width="7.85546875" style="36" customWidth="1"/>
    <col min="11273" max="11273" width="9.7109375" style="36" customWidth="1"/>
    <col min="11274" max="11274" width="6.7109375" style="36" customWidth="1"/>
    <col min="11275" max="11275" width="17.7109375" style="36" customWidth="1"/>
    <col min="11276" max="11276" width="6.7109375" style="36" customWidth="1"/>
    <col min="11277" max="11277" width="9.7109375" style="36" customWidth="1"/>
    <col min="11278" max="11278" width="11.42578125" style="36" customWidth="1"/>
    <col min="11279" max="11279" width="5.140625" style="36" customWidth="1"/>
    <col min="11280" max="11280" width="11" style="36" customWidth="1"/>
    <col min="11281" max="11281" width="12.28515625" style="36" customWidth="1"/>
    <col min="11282" max="11283" width="9.7109375" style="36" customWidth="1"/>
    <col min="11284" max="11284" width="6.28515625" style="36" customWidth="1"/>
    <col min="11285" max="11287" width="9.7109375" style="36" customWidth="1"/>
    <col min="11288" max="11288" width="11.42578125" style="36" customWidth="1"/>
    <col min="11289" max="11289" width="5.140625" style="36" customWidth="1"/>
    <col min="11290" max="11290" width="11" style="36" customWidth="1"/>
    <col min="11291" max="11291" width="12.28515625" style="36" customWidth="1"/>
    <col min="11292" max="11293" width="9.7109375" style="36" customWidth="1"/>
    <col min="11294" max="11294" width="6.28515625" style="36" customWidth="1"/>
    <col min="11295" max="11520" width="9.7109375" style="36"/>
    <col min="11521" max="11521" width="5.85546875" style="36" customWidth="1"/>
    <col min="11522" max="11522" width="4.7109375" style="36" customWidth="1"/>
    <col min="11523" max="11523" width="14.42578125" style="36" customWidth="1"/>
    <col min="11524" max="11524" width="15.7109375" style="36" customWidth="1"/>
    <col min="11525" max="11525" width="5.42578125" style="36" customWidth="1"/>
    <col min="11526" max="11526" width="8.140625" style="36" customWidth="1"/>
    <col min="11527" max="11527" width="9" style="36" customWidth="1"/>
    <col min="11528" max="11528" width="7.85546875" style="36" customWidth="1"/>
    <col min="11529" max="11529" width="9.7109375" style="36" customWidth="1"/>
    <col min="11530" max="11530" width="6.7109375" style="36" customWidth="1"/>
    <col min="11531" max="11531" width="17.7109375" style="36" customWidth="1"/>
    <col min="11532" max="11532" width="6.7109375" style="36" customWidth="1"/>
    <col min="11533" max="11533" width="9.7109375" style="36" customWidth="1"/>
    <col min="11534" max="11534" width="11.42578125" style="36" customWidth="1"/>
    <col min="11535" max="11535" width="5.140625" style="36" customWidth="1"/>
    <col min="11536" max="11536" width="11" style="36" customWidth="1"/>
    <col min="11537" max="11537" width="12.28515625" style="36" customWidth="1"/>
    <col min="11538" max="11539" width="9.7109375" style="36" customWidth="1"/>
    <col min="11540" max="11540" width="6.28515625" style="36" customWidth="1"/>
    <col min="11541" max="11543" width="9.7109375" style="36" customWidth="1"/>
    <col min="11544" max="11544" width="11.42578125" style="36" customWidth="1"/>
    <col min="11545" max="11545" width="5.140625" style="36" customWidth="1"/>
    <col min="11546" max="11546" width="11" style="36" customWidth="1"/>
    <col min="11547" max="11547" width="12.28515625" style="36" customWidth="1"/>
    <col min="11548" max="11549" width="9.7109375" style="36" customWidth="1"/>
    <col min="11550" max="11550" width="6.28515625" style="36" customWidth="1"/>
    <col min="11551" max="11776" width="9.7109375" style="36"/>
    <col min="11777" max="11777" width="5.85546875" style="36" customWidth="1"/>
    <col min="11778" max="11778" width="4.7109375" style="36" customWidth="1"/>
    <col min="11779" max="11779" width="14.42578125" style="36" customWidth="1"/>
    <col min="11780" max="11780" width="15.7109375" style="36" customWidth="1"/>
    <col min="11781" max="11781" width="5.42578125" style="36" customWidth="1"/>
    <col min="11782" max="11782" width="8.140625" style="36" customWidth="1"/>
    <col min="11783" max="11783" width="9" style="36" customWidth="1"/>
    <col min="11784" max="11784" width="7.85546875" style="36" customWidth="1"/>
    <col min="11785" max="11785" width="9.7109375" style="36" customWidth="1"/>
    <col min="11786" max="11786" width="6.7109375" style="36" customWidth="1"/>
    <col min="11787" max="11787" width="17.7109375" style="36" customWidth="1"/>
    <col min="11788" max="11788" width="6.7109375" style="36" customWidth="1"/>
    <col min="11789" max="11789" width="9.7109375" style="36" customWidth="1"/>
    <col min="11790" max="11790" width="11.42578125" style="36" customWidth="1"/>
    <col min="11791" max="11791" width="5.140625" style="36" customWidth="1"/>
    <col min="11792" max="11792" width="11" style="36" customWidth="1"/>
    <col min="11793" max="11793" width="12.28515625" style="36" customWidth="1"/>
    <col min="11794" max="11795" width="9.7109375" style="36" customWidth="1"/>
    <col min="11796" max="11796" width="6.28515625" style="36" customWidth="1"/>
    <col min="11797" max="11799" width="9.7109375" style="36" customWidth="1"/>
    <col min="11800" max="11800" width="11.42578125" style="36" customWidth="1"/>
    <col min="11801" max="11801" width="5.140625" style="36" customWidth="1"/>
    <col min="11802" max="11802" width="11" style="36" customWidth="1"/>
    <col min="11803" max="11803" width="12.28515625" style="36" customWidth="1"/>
    <col min="11804" max="11805" width="9.7109375" style="36" customWidth="1"/>
    <col min="11806" max="11806" width="6.28515625" style="36" customWidth="1"/>
    <col min="11807" max="12032" width="9.7109375" style="36"/>
    <col min="12033" max="12033" width="5.85546875" style="36" customWidth="1"/>
    <col min="12034" max="12034" width="4.7109375" style="36" customWidth="1"/>
    <col min="12035" max="12035" width="14.42578125" style="36" customWidth="1"/>
    <col min="12036" max="12036" width="15.7109375" style="36" customWidth="1"/>
    <col min="12037" max="12037" width="5.42578125" style="36" customWidth="1"/>
    <col min="12038" max="12038" width="8.140625" style="36" customWidth="1"/>
    <col min="12039" max="12039" width="9" style="36" customWidth="1"/>
    <col min="12040" max="12040" width="7.85546875" style="36" customWidth="1"/>
    <col min="12041" max="12041" width="9.7109375" style="36" customWidth="1"/>
    <col min="12042" max="12042" width="6.7109375" style="36" customWidth="1"/>
    <col min="12043" max="12043" width="17.7109375" style="36" customWidth="1"/>
    <col min="12044" max="12044" width="6.7109375" style="36" customWidth="1"/>
    <col min="12045" max="12045" width="9.7109375" style="36" customWidth="1"/>
    <col min="12046" max="12046" width="11.42578125" style="36" customWidth="1"/>
    <col min="12047" max="12047" width="5.140625" style="36" customWidth="1"/>
    <col min="12048" max="12048" width="11" style="36" customWidth="1"/>
    <col min="12049" max="12049" width="12.28515625" style="36" customWidth="1"/>
    <col min="12050" max="12051" width="9.7109375" style="36" customWidth="1"/>
    <col min="12052" max="12052" width="6.28515625" style="36" customWidth="1"/>
    <col min="12053" max="12055" width="9.7109375" style="36" customWidth="1"/>
    <col min="12056" max="12056" width="11.42578125" style="36" customWidth="1"/>
    <col min="12057" max="12057" width="5.140625" style="36" customWidth="1"/>
    <col min="12058" max="12058" width="11" style="36" customWidth="1"/>
    <col min="12059" max="12059" width="12.28515625" style="36" customWidth="1"/>
    <col min="12060" max="12061" width="9.7109375" style="36" customWidth="1"/>
    <col min="12062" max="12062" width="6.28515625" style="36" customWidth="1"/>
    <col min="12063" max="12288" width="9.7109375" style="36"/>
    <col min="12289" max="12289" width="5.85546875" style="36" customWidth="1"/>
    <col min="12290" max="12290" width="4.7109375" style="36" customWidth="1"/>
    <col min="12291" max="12291" width="14.42578125" style="36" customWidth="1"/>
    <col min="12292" max="12292" width="15.7109375" style="36" customWidth="1"/>
    <col min="12293" max="12293" width="5.42578125" style="36" customWidth="1"/>
    <col min="12294" max="12294" width="8.140625" style="36" customWidth="1"/>
    <col min="12295" max="12295" width="9" style="36" customWidth="1"/>
    <col min="12296" max="12296" width="7.85546875" style="36" customWidth="1"/>
    <col min="12297" max="12297" width="9.7109375" style="36" customWidth="1"/>
    <col min="12298" max="12298" width="6.7109375" style="36" customWidth="1"/>
    <col min="12299" max="12299" width="17.7109375" style="36" customWidth="1"/>
    <col min="12300" max="12300" width="6.7109375" style="36" customWidth="1"/>
    <col min="12301" max="12301" width="9.7109375" style="36" customWidth="1"/>
    <col min="12302" max="12302" width="11.42578125" style="36" customWidth="1"/>
    <col min="12303" max="12303" width="5.140625" style="36" customWidth="1"/>
    <col min="12304" max="12304" width="11" style="36" customWidth="1"/>
    <col min="12305" max="12305" width="12.28515625" style="36" customWidth="1"/>
    <col min="12306" max="12307" width="9.7109375" style="36" customWidth="1"/>
    <col min="12308" max="12308" width="6.28515625" style="36" customWidth="1"/>
    <col min="12309" max="12311" width="9.7109375" style="36" customWidth="1"/>
    <col min="12312" max="12312" width="11.42578125" style="36" customWidth="1"/>
    <col min="12313" max="12313" width="5.140625" style="36" customWidth="1"/>
    <col min="12314" max="12314" width="11" style="36" customWidth="1"/>
    <col min="12315" max="12315" width="12.28515625" style="36" customWidth="1"/>
    <col min="12316" max="12317" width="9.7109375" style="36" customWidth="1"/>
    <col min="12318" max="12318" width="6.28515625" style="36" customWidth="1"/>
    <col min="12319" max="12544" width="9.7109375" style="36"/>
    <col min="12545" max="12545" width="5.85546875" style="36" customWidth="1"/>
    <col min="12546" max="12546" width="4.7109375" style="36" customWidth="1"/>
    <col min="12547" max="12547" width="14.42578125" style="36" customWidth="1"/>
    <col min="12548" max="12548" width="15.7109375" style="36" customWidth="1"/>
    <col min="12549" max="12549" width="5.42578125" style="36" customWidth="1"/>
    <col min="12550" max="12550" width="8.140625" style="36" customWidth="1"/>
    <col min="12551" max="12551" width="9" style="36" customWidth="1"/>
    <col min="12552" max="12552" width="7.85546875" style="36" customWidth="1"/>
    <col min="12553" max="12553" width="9.7109375" style="36" customWidth="1"/>
    <col min="12554" max="12554" width="6.7109375" style="36" customWidth="1"/>
    <col min="12555" max="12555" width="17.7109375" style="36" customWidth="1"/>
    <col min="12556" max="12556" width="6.7109375" style="36" customWidth="1"/>
    <col min="12557" max="12557" width="9.7109375" style="36" customWidth="1"/>
    <col min="12558" max="12558" width="11.42578125" style="36" customWidth="1"/>
    <col min="12559" max="12559" width="5.140625" style="36" customWidth="1"/>
    <col min="12560" max="12560" width="11" style="36" customWidth="1"/>
    <col min="12561" max="12561" width="12.28515625" style="36" customWidth="1"/>
    <col min="12562" max="12563" width="9.7109375" style="36" customWidth="1"/>
    <col min="12564" max="12564" width="6.28515625" style="36" customWidth="1"/>
    <col min="12565" max="12567" width="9.7109375" style="36" customWidth="1"/>
    <col min="12568" max="12568" width="11.42578125" style="36" customWidth="1"/>
    <col min="12569" max="12569" width="5.140625" style="36" customWidth="1"/>
    <col min="12570" max="12570" width="11" style="36" customWidth="1"/>
    <col min="12571" max="12571" width="12.28515625" style="36" customWidth="1"/>
    <col min="12572" max="12573" width="9.7109375" style="36" customWidth="1"/>
    <col min="12574" max="12574" width="6.28515625" style="36" customWidth="1"/>
    <col min="12575" max="12800" width="9.7109375" style="36"/>
    <col min="12801" max="12801" width="5.85546875" style="36" customWidth="1"/>
    <col min="12802" max="12802" width="4.7109375" style="36" customWidth="1"/>
    <col min="12803" max="12803" width="14.42578125" style="36" customWidth="1"/>
    <col min="12804" max="12804" width="15.7109375" style="36" customWidth="1"/>
    <col min="12805" max="12805" width="5.42578125" style="36" customWidth="1"/>
    <col min="12806" max="12806" width="8.140625" style="36" customWidth="1"/>
    <col min="12807" max="12807" width="9" style="36" customWidth="1"/>
    <col min="12808" max="12808" width="7.85546875" style="36" customWidth="1"/>
    <col min="12809" max="12809" width="9.7109375" style="36" customWidth="1"/>
    <col min="12810" max="12810" width="6.7109375" style="36" customWidth="1"/>
    <col min="12811" max="12811" width="17.7109375" style="36" customWidth="1"/>
    <col min="12812" max="12812" width="6.7109375" style="36" customWidth="1"/>
    <col min="12813" max="12813" width="9.7109375" style="36" customWidth="1"/>
    <col min="12814" max="12814" width="11.42578125" style="36" customWidth="1"/>
    <col min="12815" max="12815" width="5.140625" style="36" customWidth="1"/>
    <col min="12816" max="12816" width="11" style="36" customWidth="1"/>
    <col min="12817" max="12817" width="12.28515625" style="36" customWidth="1"/>
    <col min="12818" max="12819" width="9.7109375" style="36" customWidth="1"/>
    <col min="12820" max="12820" width="6.28515625" style="36" customWidth="1"/>
    <col min="12821" max="12823" width="9.7109375" style="36" customWidth="1"/>
    <col min="12824" max="12824" width="11.42578125" style="36" customWidth="1"/>
    <col min="12825" max="12825" width="5.140625" style="36" customWidth="1"/>
    <col min="12826" max="12826" width="11" style="36" customWidth="1"/>
    <col min="12827" max="12827" width="12.28515625" style="36" customWidth="1"/>
    <col min="12828" max="12829" width="9.7109375" style="36" customWidth="1"/>
    <col min="12830" max="12830" width="6.28515625" style="36" customWidth="1"/>
    <col min="12831" max="13056" width="9.7109375" style="36"/>
    <col min="13057" max="13057" width="5.85546875" style="36" customWidth="1"/>
    <col min="13058" max="13058" width="4.7109375" style="36" customWidth="1"/>
    <col min="13059" max="13059" width="14.42578125" style="36" customWidth="1"/>
    <col min="13060" max="13060" width="15.7109375" style="36" customWidth="1"/>
    <col min="13061" max="13061" width="5.42578125" style="36" customWidth="1"/>
    <col min="13062" max="13062" width="8.140625" style="36" customWidth="1"/>
    <col min="13063" max="13063" width="9" style="36" customWidth="1"/>
    <col min="13064" max="13064" width="7.85546875" style="36" customWidth="1"/>
    <col min="13065" max="13065" width="9.7109375" style="36" customWidth="1"/>
    <col min="13066" max="13066" width="6.7109375" style="36" customWidth="1"/>
    <col min="13067" max="13067" width="17.7109375" style="36" customWidth="1"/>
    <col min="13068" max="13068" width="6.7109375" style="36" customWidth="1"/>
    <col min="13069" max="13069" width="9.7109375" style="36" customWidth="1"/>
    <col min="13070" max="13070" width="11.42578125" style="36" customWidth="1"/>
    <col min="13071" max="13071" width="5.140625" style="36" customWidth="1"/>
    <col min="13072" max="13072" width="11" style="36" customWidth="1"/>
    <col min="13073" max="13073" width="12.28515625" style="36" customWidth="1"/>
    <col min="13074" max="13075" width="9.7109375" style="36" customWidth="1"/>
    <col min="13076" max="13076" width="6.28515625" style="36" customWidth="1"/>
    <col min="13077" max="13079" width="9.7109375" style="36" customWidth="1"/>
    <col min="13080" max="13080" width="11.42578125" style="36" customWidth="1"/>
    <col min="13081" max="13081" width="5.140625" style="36" customWidth="1"/>
    <col min="13082" max="13082" width="11" style="36" customWidth="1"/>
    <col min="13083" max="13083" width="12.28515625" style="36" customWidth="1"/>
    <col min="13084" max="13085" width="9.7109375" style="36" customWidth="1"/>
    <col min="13086" max="13086" width="6.28515625" style="36" customWidth="1"/>
    <col min="13087" max="13312" width="9.7109375" style="36"/>
    <col min="13313" max="13313" width="5.85546875" style="36" customWidth="1"/>
    <col min="13314" max="13314" width="4.7109375" style="36" customWidth="1"/>
    <col min="13315" max="13315" width="14.42578125" style="36" customWidth="1"/>
    <col min="13316" max="13316" width="15.7109375" style="36" customWidth="1"/>
    <col min="13317" max="13317" width="5.42578125" style="36" customWidth="1"/>
    <col min="13318" max="13318" width="8.140625" style="36" customWidth="1"/>
    <col min="13319" max="13319" width="9" style="36" customWidth="1"/>
    <col min="13320" max="13320" width="7.85546875" style="36" customWidth="1"/>
    <col min="13321" max="13321" width="9.7109375" style="36" customWidth="1"/>
    <col min="13322" max="13322" width="6.7109375" style="36" customWidth="1"/>
    <col min="13323" max="13323" width="17.7109375" style="36" customWidth="1"/>
    <col min="13324" max="13324" width="6.7109375" style="36" customWidth="1"/>
    <col min="13325" max="13325" width="9.7109375" style="36" customWidth="1"/>
    <col min="13326" max="13326" width="11.42578125" style="36" customWidth="1"/>
    <col min="13327" max="13327" width="5.140625" style="36" customWidth="1"/>
    <col min="13328" max="13328" width="11" style="36" customWidth="1"/>
    <col min="13329" max="13329" width="12.28515625" style="36" customWidth="1"/>
    <col min="13330" max="13331" width="9.7109375" style="36" customWidth="1"/>
    <col min="13332" max="13332" width="6.28515625" style="36" customWidth="1"/>
    <col min="13333" max="13335" width="9.7109375" style="36" customWidth="1"/>
    <col min="13336" max="13336" width="11.42578125" style="36" customWidth="1"/>
    <col min="13337" max="13337" width="5.140625" style="36" customWidth="1"/>
    <col min="13338" max="13338" width="11" style="36" customWidth="1"/>
    <col min="13339" max="13339" width="12.28515625" style="36" customWidth="1"/>
    <col min="13340" max="13341" width="9.7109375" style="36" customWidth="1"/>
    <col min="13342" max="13342" width="6.28515625" style="36" customWidth="1"/>
    <col min="13343" max="13568" width="9.7109375" style="36"/>
    <col min="13569" max="13569" width="5.85546875" style="36" customWidth="1"/>
    <col min="13570" max="13570" width="4.7109375" style="36" customWidth="1"/>
    <col min="13571" max="13571" width="14.42578125" style="36" customWidth="1"/>
    <col min="13572" max="13572" width="15.7109375" style="36" customWidth="1"/>
    <col min="13573" max="13573" width="5.42578125" style="36" customWidth="1"/>
    <col min="13574" max="13574" width="8.140625" style="36" customWidth="1"/>
    <col min="13575" max="13575" width="9" style="36" customWidth="1"/>
    <col min="13576" max="13576" width="7.85546875" style="36" customWidth="1"/>
    <col min="13577" max="13577" width="9.7109375" style="36" customWidth="1"/>
    <col min="13578" max="13578" width="6.7109375" style="36" customWidth="1"/>
    <col min="13579" max="13579" width="17.7109375" style="36" customWidth="1"/>
    <col min="13580" max="13580" width="6.7109375" style="36" customWidth="1"/>
    <col min="13581" max="13581" width="9.7109375" style="36" customWidth="1"/>
    <col min="13582" max="13582" width="11.42578125" style="36" customWidth="1"/>
    <col min="13583" max="13583" width="5.140625" style="36" customWidth="1"/>
    <col min="13584" max="13584" width="11" style="36" customWidth="1"/>
    <col min="13585" max="13585" width="12.28515625" style="36" customWidth="1"/>
    <col min="13586" max="13587" width="9.7109375" style="36" customWidth="1"/>
    <col min="13588" max="13588" width="6.28515625" style="36" customWidth="1"/>
    <col min="13589" max="13591" width="9.7109375" style="36" customWidth="1"/>
    <col min="13592" max="13592" width="11.42578125" style="36" customWidth="1"/>
    <col min="13593" max="13593" width="5.140625" style="36" customWidth="1"/>
    <col min="13594" max="13594" width="11" style="36" customWidth="1"/>
    <col min="13595" max="13595" width="12.28515625" style="36" customWidth="1"/>
    <col min="13596" max="13597" width="9.7109375" style="36" customWidth="1"/>
    <col min="13598" max="13598" width="6.28515625" style="36" customWidth="1"/>
    <col min="13599" max="13824" width="9.7109375" style="36"/>
    <col min="13825" max="13825" width="5.85546875" style="36" customWidth="1"/>
    <col min="13826" max="13826" width="4.7109375" style="36" customWidth="1"/>
    <col min="13827" max="13827" width="14.42578125" style="36" customWidth="1"/>
    <col min="13828" max="13828" width="15.7109375" style="36" customWidth="1"/>
    <col min="13829" max="13829" width="5.42578125" style="36" customWidth="1"/>
    <col min="13830" max="13830" width="8.140625" style="36" customWidth="1"/>
    <col min="13831" max="13831" width="9" style="36" customWidth="1"/>
    <col min="13832" max="13832" width="7.85546875" style="36" customWidth="1"/>
    <col min="13833" max="13833" width="9.7109375" style="36" customWidth="1"/>
    <col min="13834" max="13834" width="6.7109375" style="36" customWidth="1"/>
    <col min="13835" max="13835" width="17.7109375" style="36" customWidth="1"/>
    <col min="13836" max="13836" width="6.7109375" style="36" customWidth="1"/>
    <col min="13837" max="13837" width="9.7109375" style="36" customWidth="1"/>
    <col min="13838" max="13838" width="11.42578125" style="36" customWidth="1"/>
    <col min="13839" max="13839" width="5.140625" style="36" customWidth="1"/>
    <col min="13840" max="13840" width="11" style="36" customWidth="1"/>
    <col min="13841" max="13841" width="12.28515625" style="36" customWidth="1"/>
    <col min="13842" max="13843" width="9.7109375" style="36" customWidth="1"/>
    <col min="13844" max="13844" width="6.28515625" style="36" customWidth="1"/>
    <col min="13845" max="13847" width="9.7109375" style="36" customWidth="1"/>
    <col min="13848" max="13848" width="11.42578125" style="36" customWidth="1"/>
    <col min="13849" max="13849" width="5.140625" style="36" customWidth="1"/>
    <col min="13850" max="13850" width="11" style="36" customWidth="1"/>
    <col min="13851" max="13851" width="12.28515625" style="36" customWidth="1"/>
    <col min="13852" max="13853" width="9.7109375" style="36" customWidth="1"/>
    <col min="13854" max="13854" width="6.28515625" style="36" customWidth="1"/>
    <col min="13855" max="14080" width="9.7109375" style="36"/>
    <col min="14081" max="14081" width="5.85546875" style="36" customWidth="1"/>
    <col min="14082" max="14082" width="4.7109375" style="36" customWidth="1"/>
    <col min="14083" max="14083" width="14.42578125" style="36" customWidth="1"/>
    <col min="14084" max="14084" width="15.7109375" style="36" customWidth="1"/>
    <col min="14085" max="14085" width="5.42578125" style="36" customWidth="1"/>
    <col min="14086" max="14086" width="8.140625" style="36" customWidth="1"/>
    <col min="14087" max="14087" width="9" style="36" customWidth="1"/>
    <col min="14088" max="14088" width="7.85546875" style="36" customWidth="1"/>
    <col min="14089" max="14089" width="9.7109375" style="36" customWidth="1"/>
    <col min="14090" max="14090" width="6.7109375" style="36" customWidth="1"/>
    <col min="14091" max="14091" width="17.7109375" style="36" customWidth="1"/>
    <col min="14092" max="14092" width="6.7109375" style="36" customWidth="1"/>
    <col min="14093" max="14093" width="9.7109375" style="36" customWidth="1"/>
    <col min="14094" max="14094" width="11.42578125" style="36" customWidth="1"/>
    <col min="14095" max="14095" width="5.140625" style="36" customWidth="1"/>
    <col min="14096" max="14096" width="11" style="36" customWidth="1"/>
    <col min="14097" max="14097" width="12.28515625" style="36" customWidth="1"/>
    <col min="14098" max="14099" width="9.7109375" style="36" customWidth="1"/>
    <col min="14100" max="14100" width="6.28515625" style="36" customWidth="1"/>
    <col min="14101" max="14103" width="9.7109375" style="36" customWidth="1"/>
    <col min="14104" max="14104" width="11.42578125" style="36" customWidth="1"/>
    <col min="14105" max="14105" width="5.140625" style="36" customWidth="1"/>
    <col min="14106" max="14106" width="11" style="36" customWidth="1"/>
    <col min="14107" max="14107" width="12.28515625" style="36" customWidth="1"/>
    <col min="14108" max="14109" width="9.7109375" style="36" customWidth="1"/>
    <col min="14110" max="14110" width="6.28515625" style="36" customWidth="1"/>
    <col min="14111" max="14336" width="9.7109375" style="36"/>
    <col min="14337" max="14337" width="5.85546875" style="36" customWidth="1"/>
    <col min="14338" max="14338" width="4.7109375" style="36" customWidth="1"/>
    <col min="14339" max="14339" width="14.42578125" style="36" customWidth="1"/>
    <col min="14340" max="14340" width="15.7109375" style="36" customWidth="1"/>
    <col min="14341" max="14341" width="5.42578125" style="36" customWidth="1"/>
    <col min="14342" max="14342" width="8.140625" style="36" customWidth="1"/>
    <col min="14343" max="14343" width="9" style="36" customWidth="1"/>
    <col min="14344" max="14344" width="7.85546875" style="36" customWidth="1"/>
    <col min="14345" max="14345" width="9.7109375" style="36" customWidth="1"/>
    <col min="14346" max="14346" width="6.7109375" style="36" customWidth="1"/>
    <col min="14347" max="14347" width="17.7109375" style="36" customWidth="1"/>
    <col min="14348" max="14348" width="6.7109375" style="36" customWidth="1"/>
    <col min="14349" max="14349" width="9.7109375" style="36" customWidth="1"/>
    <col min="14350" max="14350" width="11.42578125" style="36" customWidth="1"/>
    <col min="14351" max="14351" width="5.140625" style="36" customWidth="1"/>
    <col min="14352" max="14352" width="11" style="36" customWidth="1"/>
    <col min="14353" max="14353" width="12.28515625" style="36" customWidth="1"/>
    <col min="14354" max="14355" width="9.7109375" style="36" customWidth="1"/>
    <col min="14356" max="14356" width="6.28515625" style="36" customWidth="1"/>
    <col min="14357" max="14359" width="9.7109375" style="36" customWidth="1"/>
    <col min="14360" max="14360" width="11.42578125" style="36" customWidth="1"/>
    <col min="14361" max="14361" width="5.140625" style="36" customWidth="1"/>
    <col min="14362" max="14362" width="11" style="36" customWidth="1"/>
    <col min="14363" max="14363" width="12.28515625" style="36" customWidth="1"/>
    <col min="14364" max="14365" width="9.7109375" style="36" customWidth="1"/>
    <col min="14366" max="14366" width="6.28515625" style="36" customWidth="1"/>
    <col min="14367" max="14592" width="9.7109375" style="36"/>
    <col min="14593" max="14593" width="5.85546875" style="36" customWidth="1"/>
    <col min="14594" max="14594" width="4.7109375" style="36" customWidth="1"/>
    <col min="14595" max="14595" width="14.42578125" style="36" customWidth="1"/>
    <col min="14596" max="14596" width="15.7109375" style="36" customWidth="1"/>
    <col min="14597" max="14597" width="5.42578125" style="36" customWidth="1"/>
    <col min="14598" max="14598" width="8.140625" style="36" customWidth="1"/>
    <col min="14599" max="14599" width="9" style="36" customWidth="1"/>
    <col min="14600" max="14600" width="7.85546875" style="36" customWidth="1"/>
    <col min="14601" max="14601" width="9.7109375" style="36" customWidth="1"/>
    <col min="14602" max="14602" width="6.7109375" style="36" customWidth="1"/>
    <col min="14603" max="14603" width="17.7109375" style="36" customWidth="1"/>
    <col min="14604" max="14604" width="6.7109375" style="36" customWidth="1"/>
    <col min="14605" max="14605" width="9.7109375" style="36" customWidth="1"/>
    <col min="14606" max="14606" width="11.42578125" style="36" customWidth="1"/>
    <col min="14607" max="14607" width="5.140625" style="36" customWidth="1"/>
    <col min="14608" max="14608" width="11" style="36" customWidth="1"/>
    <col min="14609" max="14609" width="12.28515625" style="36" customWidth="1"/>
    <col min="14610" max="14611" width="9.7109375" style="36" customWidth="1"/>
    <col min="14612" max="14612" width="6.28515625" style="36" customWidth="1"/>
    <col min="14613" max="14615" width="9.7109375" style="36" customWidth="1"/>
    <col min="14616" max="14616" width="11.42578125" style="36" customWidth="1"/>
    <col min="14617" max="14617" width="5.140625" style="36" customWidth="1"/>
    <col min="14618" max="14618" width="11" style="36" customWidth="1"/>
    <col min="14619" max="14619" width="12.28515625" style="36" customWidth="1"/>
    <col min="14620" max="14621" width="9.7109375" style="36" customWidth="1"/>
    <col min="14622" max="14622" width="6.28515625" style="36" customWidth="1"/>
    <col min="14623" max="14848" width="9.7109375" style="36"/>
    <col min="14849" max="14849" width="5.85546875" style="36" customWidth="1"/>
    <col min="14850" max="14850" width="4.7109375" style="36" customWidth="1"/>
    <col min="14851" max="14851" width="14.42578125" style="36" customWidth="1"/>
    <col min="14852" max="14852" width="15.7109375" style="36" customWidth="1"/>
    <col min="14853" max="14853" width="5.42578125" style="36" customWidth="1"/>
    <col min="14854" max="14854" width="8.140625" style="36" customWidth="1"/>
    <col min="14855" max="14855" width="9" style="36" customWidth="1"/>
    <col min="14856" max="14856" width="7.85546875" style="36" customWidth="1"/>
    <col min="14857" max="14857" width="9.7109375" style="36" customWidth="1"/>
    <col min="14858" max="14858" width="6.7109375" style="36" customWidth="1"/>
    <col min="14859" max="14859" width="17.7109375" style="36" customWidth="1"/>
    <col min="14860" max="14860" width="6.7109375" style="36" customWidth="1"/>
    <col min="14861" max="14861" width="9.7109375" style="36" customWidth="1"/>
    <col min="14862" max="14862" width="11.42578125" style="36" customWidth="1"/>
    <col min="14863" max="14863" width="5.140625" style="36" customWidth="1"/>
    <col min="14864" max="14864" width="11" style="36" customWidth="1"/>
    <col min="14865" max="14865" width="12.28515625" style="36" customWidth="1"/>
    <col min="14866" max="14867" width="9.7109375" style="36" customWidth="1"/>
    <col min="14868" max="14868" width="6.28515625" style="36" customWidth="1"/>
    <col min="14869" max="14871" width="9.7109375" style="36" customWidth="1"/>
    <col min="14872" max="14872" width="11.42578125" style="36" customWidth="1"/>
    <col min="14873" max="14873" width="5.140625" style="36" customWidth="1"/>
    <col min="14874" max="14874" width="11" style="36" customWidth="1"/>
    <col min="14875" max="14875" width="12.28515625" style="36" customWidth="1"/>
    <col min="14876" max="14877" width="9.7109375" style="36" customWidth="1"/>
    <col min="14878" max="14878" width="6.28515625" style="36" customWidth="1"/>
    <col min="14879" max="15104" width="9.7109375" style="36"/>
    <col min="15105" max="15105" width="5.85546875" style="36" customWidth="1"/>
    <col min="15106" max="15106" width="4.7109375" style="36" customWidth="1"/>
    <col min="15107" max="15107" width="14.42578125" style="36" customWidth="1"/>
    <col min="15108" max="15108" width="15.7109375" style="36" customWidth="1"/>
    <col min="15109" max="15109" width="5.42578125" style="36" customWidth="1"/>
    <col min="15110" max="15110" width="8.140625" style="36" customWidth="1"/>
    <col min="15111" max="15111" width="9" style="36" customWidth="1"/>
    <col min="15112" max="15112" width="7.85546875" style="36" customWidth="1"/>
    <col min="15113" max="15113" width="9.7109375" style="36" customWidth="1"/>
    <col min="15114" max="15114" width="6.7109375" style="36" customWidth="1"/>
    <col min="15115" max="15115" width="17.7109375" style="36" customWidth="1"/>
    <col min="15116" max="15116" width="6.7109375" style="36" customWidth="1"/>
    <col min="15117" max="15117" width="9.7109375" style="36" customWidth="1"/>
    <col min="15118" max="15118" width="11.42578125" style="36" customWidth="1"/>
    <col min="15119" max="15119" width="5.140625" style="36" customWidth="1"/>
    <col min="15120" max="15120" width="11" style="36" customWidth="1"/>
    <col min="15121" max="15121" width="12.28515625" style="36" customWidth="1"/>
    <col min="15122" max="15123" width="9.7109375" style="36" customWidth="1"/>
    <col min="15124" max="15124" width="6.28515625" style="36" customWidth="1"/>
    <col min="15125" max="15127" width="9.7109375" style="36" customWidth="1"/>
    <col min="15128" max="15128" width="11.42578125" style="36" customWidth="1"/>
    <col min="15129" max="15129" width="5.140625" style="36" customWidth="1"/>
    <col min="15130" max="15130" width="11" style="36" customWidth="1"/>
    <col min="15131" max="15131" width="12.28515625" style="36" customWidth="1"/>
    <col min="15132" max="15133" width="9.7109375" style="36" customWidth="1"/>
    <col min="15134" max="15134" width="6.28515625" style="36" customWidth="1"/>
    <col min="15135" max="15360" width="9.7109375" style="36"/>
    <col min="15361" max="15361" width="5.85546875" style="36" customWidth="1"/>
    <col min="15362" max="15362" width="4.7109375" style="36" customWidth="1"/>
    <col min="15363" max="15363" width="14.42578125" style="36" customWidth="1"/>
    <col min="15364" max="15364" width="15.7109375" style="36" customWidth="1"/>
    <col min="15365" max="15365" width="5.42578125" style="36" customWidth="1"/>
    <col min="15366" max="15366" width="8.140625" style="36" customWidth="1"/>
    <col min="15367" max="15367" width="9" style="36" customWidth="1"/>
    <col min="15368" max="15368" width="7.85546875" style="36" customWidth="1"/>
    <col min="15369" max="15369" width="9.7109375" style="36" customWidth="1"/>
    <col min="15370" max="15370" width="6.7109375" style="36" customWidth="1"/>
    <col min="15371" max="15371" width="17.7109375" style="36" customWidth="1"/>
    <col min="15372" max="15372" width="6.7109375" style="36" customWidth="1"/>
    <col min="15373" max="15373" width="9.7109375" style="36" customWidth="1"/>
    <col min="15374" max="15374" width="11.42578125" style="36" customWidth="1"/>
    <col min="15375" max="15375" width="5.140625" style="36" customWidth="1"/>
    <col min="15376" max="15376" width="11" style="36" customWidth="1"/>
    <col min="15377" max="15377" width="12.28515625" style="36" customWidth="1"/>
    <col min="15378" max="15379" width="9.7109375" style="36" customWidth="1"/>
    <col min="15380" max="15380" width="6.28515625" style="36" customWidth="1"/>
    <col min="15381" max="15383" width="9.7109375" style="36" customWidth="1"/>
    <col min="15384" max="15384" width="11.42578125" style="36" customWidth="1"/>
    <col min="15385" max="15385" width="5.140625" style="36" customWidth="1"/>
    <col min="15386" max="15386" width="11" style="36" customWidth="1"/>
    <col min="15387" max="15387" width="12.28515625" style="36" customWidth="1"/>
    <col min="15388" max="15389" width="9.7109375" style="36" customWidth="1"/>
    <col min="15390" max="15390" width="6.28515625" style="36" customWidth="1"/>
    <col min="15391" max="15616" width="9.7109375" style="36"/>
    <col min="15617" max="15617" width="5.85546875" style="36" customWidth="1"/>
    <col min="15618" max="15618" width="4.7109375" style="36" customWidth="1"/>
    <col min="15619" max="15619" width="14.42578125" style="36" customWidth="1"/>
    <col min="15620" max="15620" width="15.7109375" style="36" customWidth="1"/>
    <col min="15621" max="15621" width="5.42578125" style="36" customWidth="1"/>
    <col min="15622" max="15622" width="8.140625" style="36" customWidth="1"/>
    <col min="15623" max="15623" width="9" style="36" customWidth="1"/>
    <col min="15624" max="15624" width="7.85546875" style="36" customWidth="1"/>
    <col min="15625" max="15625" width="9.7109375" style="36" customWidth="1"/>
    <col min="15626" max="15626" width="6.7109375" style="36" customWidth="1"/>
    <col min="15627" max="15627" width="17.7109375" style="36" customWidth="1"/>
    <col min="15628" max="15628" width="6.7109375" style="36" customWidth="1"/>
    <col min="15629" max="15629" width="9.7109375" style="36" customWidth="1"/>
    <col min="15630" max="15630" width="11.42578125" style="36" customWidth="1"/>
    <col min="15631" max="15631" width="5.140625" style="36" customWidth="1"/>
    <col min="15632" max="15632" width="11" style="36" customWidth="1"/>
    <col min="15633" max="15633" width="12.28515625" style="36" customWidth="1"/>
    <col min="15634" max="15635" width="9.7109375" style="36" customWidth="1"/>
    <col min="15636" max="15636" width="6.28515625" style="36" customWidth="1"/>
    <col min="15637" max="15639" width="9.7109375" style="36" customWidth="1"/>
    <col min="15640" max="15640" width="11.42578125" style="36" customWidth="1"/>
    <col min="15641" max="15641" width="5.140625" style="36" customWidth="1"/>
    <col min="15642" max="15642" width="11" style="36" customWidth="1"/>
    <col min="15643" max="15643" width="12.28515625" style="36" customWidth="1"/>
    <col min="15644" max="15645" width="9.7109375" style="36" customWidth="1"/>
    <col min="15646" max="15646" width="6.28515625" style="36" customWidth="1"/>
    <col min="15647" max="15872" width="9.7109375" style="36"/>
    <col min="15873" max="15873" width="5.85546875" style="36" customWidth="1"/>
    <col min="15874" max="15874" width="4.7109375" style="36" customWidth="1"/>
    <col min="15875" max="15875" width="14.42578125" style="36" customWidth="1"/>
    <col min="15876" max="15876" width="15.7109375" style="36" customWidth="1"/>
    <col min="15877" max="15877" width="5.42578125" style="36" customWidth="1"/>
    <col min="15878" max="15878" width="8.140625" style="36" customWidth="1"/>
    <col min="15879" max="15879" width="9" style="36" customWidth="1"/>
    <col min="15880" max="15880" width="7.85546875" style="36" customWidth="1"/>
    <col min="15881" max="15881" width="9.7109375" style="36" customWidth="1"/>
    <col min="15882" max="15882" width="6.7109375" style="36" customWidth="1"/>
    <col min="15883" max="15883" width="17.7109375" style="36" customWidth="1"/>
    <col min="15884" max="15884" width="6.7109375" style="36" customWidth="1"/>
    <col min="15885" max="15885" width="9.7109375" style="36" customWidth="1"/>
    <col min="15886" max="15886" width="11.42578125" style="36" customWidth="1"/>
    <col min="15887" max="15887" width="5.140625" style="36" customWidth="1"/>
    <col min="15888" max="15888" width="11" style="36" customWidth="1"/>
    <col min="15889" max="15889" width="12.28515625" style="36" customWidth="1"/>
    <col min="15890" max="15891" width="9.7109375" style="36" customWidth="1"/>
    <col min="15892" max="15892" width="6.28515625" style="36" customWidth="1"/>
    <col min="15893" max="15895" width="9.7109375" style="36" customWidth="1"/>
    <col min="15896" max="15896" width="11.42578125" style="36" customWidth="1"/>
    <col min="15897" max="15897" width="5.140625" style="36" customWidth="1"/>
    <col min="15898" max="15898" width="11" style="36" customWidth="1"/>
    <col min="15899" max="15899" width="12.28515625" style="36" customWidth="1"/>
    <col min="15900" max="15901" width="9.7109375" style="36" customWidth="1"/>
    <col min="15902" max="15902" width="6.28515625" style="36" customWidth="1"/>
    <col min="15903" max="16128" width="9.7109375" style="36"/>
    <col min="16129" max="16129" width="5.85546875" style="36" customWidth="1"/>
    <col min="16130" max="16130" width="4.7109375" style="36" customWidth="1"/>
    <col min="16131" max="16131" width="14.42578125" style="36" customWidth="1"/>
    <col min="16132" max="16132" width="15.7109375" style="36" customWidth="1"/>
    <col min="16133" max="16133" width="5.42578125" style="36" customWidth="1"/>
    <col min="16134" max="16134" width="8.140625" style="36" customWidth="1"/>
    <col min="16135" max="16135" width="9" style="36" customWidth="1"/>
    <col min="16136" max="16136" width="7.85546875" style="36" customWidth="1"/>
    <col min="16137" max="16137" width="9.7109375" style="36" customWidth="1"/>
    <col min="16138" max="16138" width="6.7109375" style="36" customWidth="1"/>
    <col min="16139" max="16139" width="17.7109375" style="36" customWidth="1"/>
    <col min="16140" max="16140" width="6.7109375" style="36" customWidth="1"/>
    <col min="16141" max="16141" width="9.7109375" style="36" customWidth="1"/>
    <col min="16142" max="16142" width="11.42578125" style="36" customWidth="1"/>
    <col min="16143" max="16143" width="5.140625" style="36" customWidth="1"/>
    <col min="16144" max="16144" width="11" style="36" customWidth="1"/>
    <col min="16145" max="16145" width="12.28515625" style="36" customWidth="1"/>
    <col min="16146" max="16147" width="9.7109375" style="36" customWidth="1"/>
    <col min="16148" max="16148" width="6.28515625" style="36" customWidth="1"/>
    <col min="16149" max="16151" width="9.7109375" style="36" customWidth="1"/>
    <col min="16152" max="16152" width="11.42578125" style="36" customWidth="1"/>
    <col min="16153" max="16153" width="5.140625" style="36" customWidth="1"/>
    <col min="16154" max="16154" width="11" style="36" customWidth="1"/>
    <col min="16155" max="16155" width="12.28515625" style="36" customWidth="1"/>
    <col min="16156" max="16157" width="9.7109375" style="36" customWidth="1"/>
    <col min="16158" max="16158" width="6.28515625" style="36" customWidth="1"/>
    <col min="16159" max="16384" width="9.7109375" style="36"/>
  </cols>
  <sheetData>
    <row r="1" spans="1:31" x14ac:dyDescent="0.2">
      <c r="A1" s="35" t="s">
        <v>40</v>
      </c>
      <c r="K1" s="156" t="s">
        <v>168</v>
      </c>
    </row>
    <row r="5" spans="1:31" x14ac:dyDescent="0.2">
      <c r="N5" s="36" t="s">
        <v>251</v>
      </c>
    </row>
    <row r="6" spans="1:31" ht="56.25" customHeight="1" x14ac:dyDescent="0.2">
      <c r="B6" s="36" t="s">
        <v>42</v>
      </c>
      <c r="C6" s="37" t="s">
        <v>43</v>
      </c>
      <c r="D6" s="37" t="s">
        <v>41</v>
      </c>
      <c r="F6" s="158" t="s">
        <v>44</v>
      </c>
      <c r="G6" s="50" t="s">
        <v>45</v>
      </c>
      <c r="H6" s="50" t="s">
        <v>46</v>
      </c>
      <c r="I6" s="50" t="s">
        <v>47</v>
      </c>
      <c r="K6" s="37" t="s">
        <v>48</v>
      </c>
      <c r="M6" s="37" t="s">
        <v>49</v>
      </c>
      <c r="N6" s="37" t="s">
        <v>50</v>
      </c>
      <c r="P6" s="38" t="s">
        <v>44</v>
      </c>
      <c r="Q6" s="38" t="s">
        <v>45</v>
      </c>
      <c r="R6" s="38" t="s">
        <v>46</v>
      </c>
      <c r="S6" s="38" t="s">
        <v>47</v>
      </c>
      <c r="U6" s="37" t="s">
        <v>51</v>
      </c>
      <c r="W6" s="37" t="s">
        <v>52</v>
      </c>
      <c r="X6" s="37" t="s">
        <v>53</v>
      </c>
      <c r="Z6" s="38" t="s">
        <v>44</v>
      </c>
      <c r="AA6" s="38" t="s">
        <v>45</v>
      </c>
      <c r="AB6" s="38" t="s">
        <v>46</v>
      </c>
      <c r="AC6" s="38" t="s">
        <v>47</v>
      </c>
      <c r="AE6" s="37" t="s">
        <v>54</v>
      </c>
    </row>
    <row r="7" spans="1:31" x14ac:dyDescent="0.2">
      <c r="B7" s="36">
        <v>1993</v>
      </c>
      <c r="C7" s="39">
        <v>379961.21524461999</v>
      </c>
      <c r="D7" s="40"/>
      <c r="F7" s="158"/>
      <c r="G7" s="50"/>
      <c r="H7" s="50">
        <f>B7-$B$7</f>
        <v>0</v>
      </c>
      <c r="I7" s="51">
        <f t="shared" ref="I7:I16" si="0">C7*POWER($G$18,H7)</f>
        <v>379961.21524461999</v>
      </c>
      <c r="K7" s="42">
        <f t="shared" ref="K7:K16" si="1">I7</f>
        <v>379961.21524461999</v>
      </c>
      <c r="M7" s="43">
        <v>17637.0407261933</v>
      </c>
      <c r="N7" s="38"/>
      <c r="P7" s="38"/>
      <c r="Q7" s="38"/>
      <c r="R7" s="38">
        <f t="shared" ref="R7:R17" si="2">B7-$B$7</f>
        <v>0</v>
      </c>
      <c r="S7" s="51">
        <f t="shared" ref="S7:S16" si="3">M7*POWER($Q$18,R7)</f>
        <v>17637.0407261933</v>
      </c>
      <c r="U7" s="42">
        <f t="shared" ref="U7:U16" si="4">S7</f>
        <v>17637.0407261933</v>
      </c>
      <c r="W7" s="43">
        <v>115604.479081586</v>
      </c>
      <c r="X7" s="38"/>
      <c r="Z7" s="38"/>
      <c r="AA7" s="38"/>
      <c r="AB7" s="38">
        <f t="shared" ref="AB7:AB17" si="5">B7-$B$7</f>
        <v>0</v>
      </c>
      <c r="AC7" s="41">
        <f t="shared" ref="AC7:AC17" si="6">W7*POWER($AA$18,AB7)</f>
        <v>115604.479081586</v>
      </c>
      <c r="AE7" s="42">
        <f t="shared" ref="AE7:AE16" si="7">AC7</f>
        <v>115604.479081586</v>
      </c>
    </row>
    <row r="8" spans="1:31" x14ac:dyDescent="0.2">
      <c r="B8" s="36">
        <v>1994</v>
      </c>
      <c r="C8" s="39">
        <v>413032.063586934</v>
      </c>
      <c r="D8" s="40"/>
      <c r="F8" s="158"/>
      <c r="G8" s="50"/>
      <c r="H8" s="50">
        <f t="shared" ref="H8:H17" si="8">B8-$B$7</f>
        <v>1</v>
      </c>
      <c r="I8" s="51">
        <f t="shared" si="0"/>
        <v>415285.01828957105</v>
      </c>
      <c r="K8" s="42">
        <f t="shared" si="1"/>
        <v>415285.01828957105</v>
      </c>
      <c r="M8" s="43">
        <v>19063.852162810501</v>
      </c>
      <c r="N8" s="38"/>
      <c r="P8" s="38"/>
      <c r="Q8" s="38"/>
      <c r="R8" s="38">
        <f>B8-$B$7</f>
        <v>1</v>
      </c>
      <c r="S8" s="51">
        <f t="shared" si="3"/>
        <v>19356.968552662034</v>
      </c>
      <c r="U8" s="42">
        <f t="shared" si="4"/>
        <v>19356.968552662034</v>
      </c>
      <c r="W8" s="43">
        <v>124326.401502473</v>
      </c>
      <c r="X8" s="38"/>
      <c r="Z8" s="38"/>
      <c r="AA8" s="38"/>
      <c r="AB8" s="38">
        <f t="shared" si="5"/>
        <v>1</v>
      </c>
      <c r="AC8" s="41">
        <f t="shared" si="6"/>
        <v>124176.94672633352</v>
      </c>
      <c r="AE8" s="42">
        <f t="shared" si="7"/>
        <v>124176.94672633352</v>
      </c>
    </row>
    <row r="9" spans="1:31" x14ac:dyDescent="0.2">
      <c r="B9" s="36">
        <v>1995</v>
      </c>
      <c r="C9" s="39">
        <v>415758.462337012</v>
      </c>
      <c r="D9" s="40"/>
      <c r="F9" s="158"/>
      <c r="G9" s="50"/>
      <c r="H9" s="50">
        <f t="shared" si="8"/>
        <v>2</v>
      </c>
      <c r="I9" s="51">
        <f t="shared" si="0"/>
        <v>420306.48521788738</v>
      </c>
      <c r="K9" s="42">
        <f t="shared" si="1"/>
        <v>420306.48521788738</v>
      </c>
      <c r="M9" s="43">
        <v>20415.999120865999</v>
      </c>
      <c r="N9" s="38"/>
      <c r="P9" s="38"/>
      <c r="Q9" s="38"/>
      <c r="R9" s="38">
        <f t="shared" si="2"/>
        <v>2</v>
      </c>
      <c r="S9" s="51">
        <f t="shared" si="3"/>
        <v>21048.638259252955</v>
      </c>
      <c r="U9" s="42">
        <f t="shared" si="4"/>
        <v>21048.638259252955</v>
      </c>
      <c r="W9" s="43">
        <v>123046.148933378</v>
      </c>
      <c r="X9" s="38"/>
      <c r="Z9" s="38"/>
      <c r="AA9" s="38"/>
      <c r="AB9" s="38">
        <f t="shared" si="5"/>
        <v>2</v>
      </c>
      <c r="AC9" s="41">
        <f t="shared" si="6"/>
        <v>122750.49521762863</v>
      </c>
      <c r="AE9" s="42">
        <f t="shared" si="7"/>
        <v>122750.49521762863</v>
      </c>
    </row>
    <row r="10" spans="1:31" x14ac:dyDescent="0.2">
      <c r="B10" s="36">
        <v>1996</v>
      </c>
      <c r="C10" s="39">
        <v>439400.808377409</v>
      </c>
      <c r="D10" s="40"/>
      <c r="F10" s="158"/>
      <c r="G10" s="50"/>
      <c r="H10" s="50">
        <f t="shared" si="8"/>
        <v>3</v>
      </c>
      <c r="I10" s="51">
        <f t="shared" si="0"/>
        <v>446630.46348635777</v>
      </c>
      <c r="K10" s="42">
        <f t="shared" si="1"/>
        <v>446630.46348635777</v>
      </c>
      <c r="M10" s="43">
        <v>23265.7451096365</v>
      </c>
      <c r="N10" s="38"/>
      <c r="P10" s="38"/>
      <c r="Q10" s="38"/>
      <c r="R10" s="38">
        <f t="shared" si="2"/>
        <v>3</v>
      </c>
      <c r="S10" s="51">
        <f t="shared" si="3"/>
        <v>24355.498048596106</v>
      </c>
      <c r="U10" s="42">
        <f t="shared" si="4"/>
        <v>24355.498048596106</v>
      </c>
      <c r="W10" s="43">
        <v>130549.025683498</v>
      </c>
      <c r="X10" s="38"/>
      <c r="Z10" s="38"/>
      <c r="AA10" s="38"/>
      <c r="AB10" s="38">
        <f t="shared" si="5"/>
        <v>3</v>
      </c>
      <c r="AC10" s="41">
        <f t="shared" si="6"/>
        <v>130078.78613970568</v>
      </c>
      <c r="AE10" s="42">
        <f t="shared" si="7"/>
        <v>130078.78613970568</v>
      </c>
    </row>
    <row r="11" spans="1:31" x14ac:dyDescent="0.2">
      <c r="B11" s="36">
        <v>1997</v>
      </c>
      <c r="C11" s="39">
        <v>472645.95999836101</v>
      </c>
      <c r="D11" s="40"/>
      <c r="F11" s="158"/>
      <c r="G11" s="50"/>
      <c r="H11" s="50">
        <f t="shared" si="8"/>
        <v>4</v>
      </c>
      <c r="I11" s="51">
        <f t="shared" si="0"/>
        <v>483043.16032091749</v>
      </c>
      <c r="K11" s="42">
        <f t="shared" si="1"/>
        <v>483043.16032091749</v>
      </c>
      <c r="M11" s="43">
        <v>23291.4478931628</v>
      </c>
      <c r="N11" s="38"/>
      <c r="P11" s="38"/>
      <c r="Q11" s="38"/>
      <c r="R11" s="38">
        <f t="shared" si="2"/>
        <v>4</v>
      </c>
      <c r="S11" s="51">
        <f t="shared" si="3"/>
        <v>24757.296565857221</v>
      </c>
      <c r="U11" s="42">
        <f t="shared" si="4"/>
        <v>24757.296565857221</v>
      </c>
      <c r="W11" s="43">
        <v>143637.01338336099</v>
      </c>
      <c r="X11" s="38"/>
      <c r="Z11" s="38"/>
      <c r="AA11" s="38"/>
      <c r="AB11" s="38">
        <f t="shared" si="5"/>
        <v>4</v>
      </c>
      <c r="AC11" s="41">
        <f t="shared" si="6"/>
        <v>142947.58429141328</v>
      </c>
      <c r="AE11" s="42">
        <f t="shared" si="7"/>
        <v>142947.58429141328</v>
      </c>
    </row>
    <row r="12" spans="1:31" x14ac:dyDescent="0.2">
      <c r="B12" s="36">
        <v>1998</v>
      </c>
      <c r="C12" s="39">
        <v>479977.51471555902</v>
      </c>
      <c r="D12" s="40"/>
      <c r="F12" s="158"/>
      <c r="G12" s="50"/>
      <c r="H12" s="50">
        <f t="shared" si="8"/>
        <v>5</v>
      </c>
      <c r="I12" s="51">
        <f t="shared" si="0"/>
        <v>493211.70683276531</v>
      </c>
      <c r="K12" s="42">
        <f t="shared" si="1"/>
        <v>493211.70683276531</v>
      </c>
      <c r="M12" s="43">
        <v>23446.399811454099</v>
      </c>
      <c r="N12" s="38"/>
      <c r="P12" s="38"/>
      <c r="Q12" s="38"/>
      <c r="R12" s="38">
        <f t="shared" si="2"/>
        <v>5</v>
      </c>
      <c r="S12" s="51">
        <f t="shared" si="3"/>
        <v>25305.188780624307</v>
      </c>
      <c r="U12" s="42">
        <f t="shared" si="4"/>
        <v>25305.188780624307</v>
      </c>
      <c r="W12" s="43">
        <v>143332.739816835</v>
      </c>
      <c r="X12" s="38"/>
      <c r="Z12" s="38"/>
      <c r="AA12" s="38"/>
      <c r="AB12" s="38">
        <f t="shared" si="5"/>
        <v>5</v>
      </c>
      <c r="AC12" s="41">
        <f t="shared" si="6"/>
        <v>142473.29559316242</v>
      </c>
      <c r="AE12" s="42">
        <f t="shared" si="7"/>
        <v>142473.29559316242</v>
      </c>
    </row>
    <row r="13" spans="1:31" x14ac:dyDescent="0.2">
      <c r="B13" s="36">
        <v>1999</v>
      </c>
      <c r="C13" s="39">
        <v>451040.93580653699</v>
      </c>
      <c r="D13" s="40"/>
      <c r="F13" s="158"/>
      <c r="G13" s="50"/>
      <c r="H13" s="50">
        <f t="shared" si="8"/>
        <v>6</v>
      </c>
      <c r="I13" s="51">
        <f t="shared" si="0"/>
        <v>466005.3901817376</v>
      </c>
      <c r="K13" s="42">
        <f t="shared" si="1"/>
        <v>466005.3901817376</v>
      </c>
      <c r="M13" s="43">
        <v>19549.5408103833</v>
      </c>
      <c r="N13" s="38"/>
      <c r="P13" s="38"/>
      <c r="Q13" s="38"/>
      <c r="R13" s="38">
        <f t="shared" si="2"/>
        <v>6</v>
      </c>
      <c r="S13" s="51">
        <f t="shared" si="3"/>
        <v>21423.807586238378</v>
      </c>
      <c r="U13" s="42">
        <f t="shared" si="4"/>
        <v>21423.807586238378</v>
      </c>
      <c r="W13" s="43">
        <v>129019.16145265799</v>
      </c>
      <c r="X13" s="38"/>
      <c r="Z13" s="38"/>
      <c r="AA13" s="38"/>
      <c r="AB13" s="38">
        <f t="shared" si="5"/>
        <v>6</v>
      </c>
      <c r="AC13" s="41">
        <f t="shared" si="6"/>
        <v>128091.37751340313</v>
      </c>
      <c r="AE13" s="42">
        <f t="shared" si="7"/>
        <v>128091.37751340313</v>
      </c>
    </row>
    <row r="14" spans="1:31" x14ac:dyDescent="0.2">
      <c r="B14" s="36">
        <v>2000</v>
      </c>
      <c r="C14" s="39">
        <v>452368.87282077502</v>
      </c>
      <c r="D14" s="40"/>
      <c r="F14" s="158"/>
      <c r="G14" s="50"/>
      <c r="H14" s="50">
        <f t="shared" si="8"/>
        <v>7</v>
      </c>
      <c r="I14" s="51">
        <f t="shared" si="0"/>
        <v>469926.7755960041</v>
      </c>
      <c r="K14" s="42">
        <f t="shared" si="1"/>
        <v>469926.7755960041</v>
      </c>
      <c r="M14" s="43">
        <v>20319.601755834199</v>
      </c>
      <c r="N14" s="38"/>
      <c r="P14" s="38"/>
      <c r="Q14" s="38"/>
      <c r="R14" s="38">
        <f t="shared" si="2"/>
        <v>7</v>
      </c>
      <c r="S14" s="51">
        <f t="shared" si="3"/>
        <v>22610.073452491411</v>
      </c>
      <c r="U14" s="42">
        <f t="shared" si="4"/>
        <v>22610.073452491411</v>
      </c>
      <c r="W14" s="43">
        <v>126193.49730173701</v>
      </c>
      <c r="X14" s="38"/>
      <c r="Z14" s="38"/>
      <c r="AA14" s="38"/>
      <c r="AB14" s="38">
        <f t="shared" si="5"/>
        <v>7</v>
      </c>
      <c r="AC14" s="41">
        <f t="shared" si="6"/>
        <v>125135.4245054557</v>
      </c>
      <c r="AE14" s="42">
        <f t="shared" si="7"/>
        <v>125135.4245054557</v>
      </c>
    </row>
    <row r="15" spans="1:31" x14ac:dyDescent="0.2">
      <c r="B15" s="36">
        <v>2001</v>
      </c>
      <c r="C15" s="39">
        <v>428565.11066924402</v>
      </c>
      <c r="D15" s="40"/>
      <c r="F15" s="158"/>
      <c r="G15" s="50"/>
      <c r="H15" s="50">
        <f t="shared" si="8"/>
        <v>8</v>
      </c>
      <c r="I15" s="51">
        <f t="shared" si="0"/>
        <v>447627.52767424192</v>
      </c>
      <c r="K15" s="42">
        <f t="shared" si="1"/>
        <v>447627.52767424192</v>
      </c>
      <c r="M15" s="43">
        <v>18957.925153652501</v>
      </c>
      <c r="N15" s="38"/>
      <c r="P15" s="38"/>
      <c r="Q15" s="38"/>
      <c r="R15" s="38">
        <f t="shared" si="2"/>
        <v>8</v>
      </c>
      <c r="S15" s="51">
        <f t="shared" si="3"/>
        <v>21419.250434042464</v>
      </c>
      <c r="U15" s="42">
        <f t="shared" si="4"/>
        <v>21419.250434042464</v>
      </c>
      <c r="W15" s="43">
        <v>116753.216852515</v>
      </c>
      <c r="X15" s="38"/>
      <c r="Z15" s="38"/>
      <c r="AA15" s="38"/>
      <c r="AB15" s="38">
        <f t="shared" si="5"/>
        <v>8</v>
      </c>
      <c r="AC15" s="41">
        <f t="shared" si="6"/>
        <v>115635.12219102454</v>
      </c>
      <c r="AE15" s="42">
        <f t="shared" si="7"/>
        <v>115635.12219102454</v>
      </c>
    </row>
    <row r="16" spans="1:31" x14ac:dyDescent="0.2">
      <c r="B16" s="36">
        <v>2002</v>
      </c>
      <c r="C16" s="39">
        <v>562579.53750090301</v>
      </c>
      <c r="D16" s="40"/>
      <c r="F16" s="159"/>
      <c r="G16" s="50"/>
      <c r="H16" s="50">
        <f t="shared" si="8"/>
        <v>9</v>
      </c>
      <c r="I16" s="51">
        <f t="shared" si="0"/>
        <v>590808.04774181813</v>
      </c>
      <c r="K16" s="42">
        <f t="shared" si="1"/>
        <v>590808.04774181813</v>
      </c>
      <c r="M16" s="43">
        <v>46977.5825768664</v>
      </c>
      <c r="N16" s="38"/>
      <c r="P16" s="38"/>
      <c r="Q16" s="38"/>
      <c r="R16" s="38">
        <f t="shared" si="2"/>
        <v>9</v>
      </c>
      <c r="S16" s="51">
        <f t="shared" si="3"/>
        <v>53892.807944904809</v>
      </c>
      <c r="U16" s="42">
        <f t="shared" si="4"/>
        <v>53892.807944904809</v>
      </c>
      <c r="W16" s="43">
        <v>193498.162296072</v>
      </c>
      <c r="X16" s="38"/>
      <c r="Z16" s="38"/>
      <c r="AA16" s="38"/>
      <c r="AB16" s="38">
        <f t="shared" si="5"/>
        <v>9</v>
      </c>
      <c r="AC16" s="41">
        <f t="shared" si="6"/>
        <v>191414.73505846082</v>
      </c>
      <c r="AE16" s="42">
        <f t="shared" si="7"/>
        <v>191414.73505846082</v>
      </c>
    </row>
    <row r="17" spans="2:31" x14ac:dyDescent="0.2">
      <c r="B17" s="36">
        <v>2003</v>
      </c>
      <c r="C17" s="39">
        <v>667359.95140275406</v>
      </c>
      <c r="D17" s="40"/>
      <c r="F17" s="160"/>
      <c r="G17" s="50"/>
      <c r="H17" s="50">
        <f t="shared" si="8"/>
        <v>10</v>
      </c>
      <c r="I17" s="51">
        <f>C17*POWER($G$18,H17)</f>
        <v>704668.9060462882</v>
      </c>
      <c r="K17" s="42">
        <f>I17</f>
        <v>704668.9060462882</v>
      </c>
      <c r="M17" s="43">
        <v>55002.2534963496</v>
      </c>
      <c r="N17" s="38"/>
      <c r="P17" s="38"/>
      <c r="Q17" s="38"/>
      <c r="R17" s="38">
        <f t="shared" si="2"/>
        <v>10</v>
      </c>
      <c r="S17" s="51">
        <f>M17*POWER($Q$18,R17)</f>
        <v>64068.9067967847</v>
      </c>
      <c r="U17" s="42">
        <f>S17</f>
        <v>64068.9067967847</v>
      </c>
      <c r="W17" s="43">
        <v>246465.734946785</v>
      </c>
      <c r="X17" s="38"/>
      <c r="Z17" s="38"/>
      <c r="AA17" s="38"/>
      <c r="AB17" s="38">
        <f t="shared" si="5"/>
        <v>10</v>
      </c>
      <c r="AC17" s="41">
        <f t="shared" si="6"/>
        <v>243518.90661027757</v>
      </c>
      <c r="AE17" s="42">
        <f>AC17</f>
        <v>243518.90661027757</v>
      </c>
    </row>
    <row r="18" spans="2:31" x14ac:dyDescent="0.2">
      <c r="B18" s="36">
        <v>2004</v>
      </c>
      <c r="C18" s="39">
        <v>786134.85078515101</v>
      </c>
      <c r="D18" s="39">
        <v>834611.78739119205</v>
      </c>
      <c r="E18" s="269"/>
      <c r="F18" s="160">
        <f>D18/C18</f>
        <v>1.0616649122699811</v>
      </c>
      <c r="G18" s="50">
        <f>POWER(F18,1/H18)</f>
        <v>1.0054546726543976</v>
      </c>
      <c r="H18" s="50">
        <f>B18-$B$7</f>
        <v>11</v>
      </c>
      <c r="I18" s="51">
        <f>C18*POWER($G$18,H18)</f>
        <v>834611.78739119112</v>
      </c>
      <c r="K18" s="42">
        <f t="shared" ref="K18:K29" si="9">D18</f>
        <v>834611.78739119205</v>
      </c>
      <c r="M18" s="43">
        <v>62637.118019062596</v>
      </c>
      <c r="N18" s="43">
        <v>74084.146302902678</v>
      </c>
      <c r="P18" s="38">
        <f>N18/M18</f>
        <v>1.182751516127488</v>
      </c>
      <c r="Q18" s="38">
        <f>POWER(P18,1/R18)</f>
        <v>1.0153755068675647</v>
      </c>
      <c r="R18" s="38">
        <f>B18-$B$7</f>
        <v>11</v>
      </c>
      <c r="S18" s="51">
        <f>M18*POWER($Q$18,R18)</f>
        <v>74084.146302902809</v>
      </c>
      <c r="U18" s="42">
        <f t="shared" ref="U18:U29" si="10">N18</f>
        <v>74084.146302902678</v>
      </c>
      <c r="W18" s="43">
        <v>292111.27087113401</v>
      </c>
      <c r="X18" s="43">
        <v>288271.73575898149</v>
      </c>
      <c r="Z18" s="38">
        <f>X18/W18</f>
        <v>0.98685591589567134</v>
      </c>
      <c r="AA18" s="38">
        <f>POWER(Z18,1/AB18)</f>
        <v>0.99879788384177992</v>
      </c>
      <c r="AB18" s="38">
        <f>B18-$B$7</f>
        <v>11</v>
      </c>
      <c r="AC18" s="41">
        <f>W18*POWER($AA$18,AB18)</f>
        <v>288271.73575898143</v>
      </c>
      <c r="AE18" s="42">
        <f t="shared" ref="AE18:AE29" si="11">X18</f>
        <v>288271.73575898149</v>
      </c>
    </row>
    <row r="19" spans="2:31" x14ac:dyDescent="0.2">
      <c r="B19" s="36">
        <v>2005</v>
      </c>
      <c r="C19" s="40"/>
      <c r="D19" s="39">
        <v>990468.61001420941</v>
      </c>
      <c r="E19" s="269"/>
      <c r="K19" s="42">
        <f t="shared" si="9"/>
        <v>990468.61001420941</v>
      </c>
      <c r="M19" s="38"/>
      <c r="N19" s="43">
        <v>82463.794728430235</v>
      </c>
      <c r="P19" s="38"/>
      <c r="Q19" s="38"/>
      <c r="R19" s="38"/>
      <c r="S19" s="38"/>
      <c r="U19" s="42">
        <f t="shared" si="10"/>
        <v>82463.794728430235</v>
      </c>
      <c r="W19" s="38"/>
      <c r="X19" s="43">
        <v>332043.14656211925</v>
      </c>
      <c r="Z19" s="38"/>
      <c r="AA19" s="38"/>
      <c r="AB19" s="38"/>
      <c r="AC19" s="38"/>
      <c r="AE19" s="42">
        <f t="shared" si="11"/>
        <v>332043.14656211925</v>
      </c>
    </row>
    <row r="20" spans="2:31" x14ac:dyDescent="0.2">
      <c r="B20" s="36">
        <v>2006</v>
      </c>
      <c r="C20" s="40"/>
      <c r="D20" s="39">
        <v>1211240.3729875258</v>
      </c>
      <c r="E20" s="269"/>
      <c r="K20" s="42">
        <f t="shared" si="9"/>
        <v>1211240.3729875258</v>
      </c>
      <c r="M20" s="38"/>
      <c r="N20" s="43">
        <v>91136.228183478699</v>
      </c>
      <c r="P20" s="38"/>
      <c r="Q20" s="38"/>
      <c r="R20" s="38"/>
      <c r="S20" s="38"/>
      <c r="U20" s="42">
        <f t="shared" si="10"/>
        <v>91136.228183478699</v>
      </c>
      <c r="W20" s="38"/>
      <c r="X20" s="43">
        <v>395647.86147075525</v>
      </c>
      <c r="Z20" s="38"/>
      <c r="AA20" s="38"/>
      <c r="AB20" s="38"/>
      <c r="AC20" s="38"/>
      <c r="AE20" s="42">
        <f t="shared" si="11"/>
        <v>395647.86147075525</v>
      </c>
    </row>
    <row r="21" spans="2:31" x14ac:dyDescent="0.2">
      <c r="B21" s="36">
        <v>2007</v>
      </c>
      <c r="C21" s="40"/>
      <c r="D21" s="39">
        <v>1507720.1768723046</v>
      </c>
      <c r="E21" s="269"/>
      <c r="K21" s="42">
        <f t="shared" si="9"/>
        <v>1507720.1768723046</v>
      </c>
      <c r="M21" s="38"/>
      <c r="N21" s="43">
        <v>123348.78384613442</v>
      </c>
      <c r="P21" s="38"/>
      <c r="Q21" s="38"/>
      <c r="R21" s="38"/>
      <c r="S21" s="38"/>
      <c r="U21" s="42">
        <f t="shared" si="10"/>
        <v>123348.78384613442</v>
      </c>
      <c r="W21" s="38"/>
      <c r="X21" s="43">
        <v>475383.386151777</v>
      </c>
      <c r="Z21" s="38"/>
      <c r="AA21" s="38"/>
      <c r="AB21" s="38"/>
      <c r="AC21" s="38"/>
      <c r="AE21" s="42">
        <f t="shared" si="11"/>
        <v>475383.386151777</v>
      </c>
    </row>
    <row r="22" spans="2:31" x14ac:dyDescent="0.2">
      <c r="B22" s="36">
        <v>2008</v>
      </c>
      <c r="C22" s="40"/>
      <c r="D22" s="39">
        <v>1906269.2945479103</v>
      </c>
      <c r="E22" s="269"/>
      <c r="K22" s="42">
        <f t="shared" si="9"/>
        <v>1906269.2945479103</v>
      </c>
      <c r="M22" s="38"/>
      <c r="N22" s="43">
        <v>154837.68688396752</v>
      </c>
      <c r="P22" s="38"/>
      <c r="Q22" s="38"/>
      <c r="R22" s="38"/>
      <c r="S22" s="38"/>
      <c r="U22" s="42">
        <f t="shared" si="10"/>
        <v>154837.68688396752</v>
      </c>
      <c r="W22" s="38"/>
      <c r="X22" s="43">
        <v>592400.00916797563</v>
      </c>
      <c r="Z22" s="38"/>
      <c r="AA22" s="38"/>
      <c r="AB22" s="38"/>
      <c r="AC22" s="38"/>
      <c r="AE22" s="42">
        <f t="shared" si="11"/>
        <v>592400.00916797563</v>
      </c>
    </row>
    <row r="23" spans="2:31" x14ac:dyDescent="0.2">
      <c r="B23" s="36">
        <v>2009</v>
      </c>
      <c r="C23" s="40"/>
      <c r="D23" s="39">
        <v>2043465.845024904</v>
      </c>
      <c r="E23" s="269"/>
      <c r="K23" s="42">
        <f t="shared" si="9"/>
        <v>2043465.845024904</v>
      </c>
      <c r="M23" s="38"/>
      <c r="N23" s="43">
        <v>134787.40615596785</v>
      </c>
      <c r="P23" s="38"/>
      <c r="Q23" s="38"/>
      <c r="R23" s="38"/>
      <c r="S23" s="38"/>
      <c r="U23" s="42">
        <f t="shared" si="10"/>
        <v>134787.40615596785</v>
      </c>
      <c r="W23" s="38"/>
      <c r="X23" s="43">
        <v>610100.23018458346</v>
      </c>
      <c r="Z23" s="38"/>
      <c r="AA23" s="38"/>
      <c r="AB23" s="38"/>
      <c r="AC23" s="38"/>
      <c r="AE23" s="42">
        <f t="shared" si="11"/>
        <v>610100.23018458346</v>
      </c>
    </row>
    <row r="24" spans="2:31" x14ac:dyDescent="0.2">
      <c r="B24" s="36">
        <v>2010</v>
      </c>
      <c r="C24" s="40"/>
      <c r="D24" s="39">
        <v>2727712.9241435225</v>
      </c>
      <c r="E24" s="269"/>
      <c r="K24" s="42">
        <f t="shared" si="9"/>
        <v>2727712.9241435225</v>
      </c>
      <c r="M24" s="38"/>
      <c r="N24" s="43">
        <v>212602.36074811351</v>
      </c>
      <c r="P24" s="38"/>
      <c r="Q24" s="38"/>
      <c r="R24" s="38"/>
      <c r="S24" s="38"/>
      <c r="U24" s="42">
        <f t="shared" si="10"/>
        <v>212602.36074811351</v>
      </c>
      <c r="W24" s="38"/>
      <c r="X24" s="43">
        <v>830075.13158788509</v>
      </c>
      <c r="Z24" s="38"/>
      <c r="AA24" s="38"/>
      <c r="AB24" s="38"/>
      <c r="AC24" s="38"/>
      <c r="AE24" s="42">
        <f t="shared" si="11"/>
        <v>830075.13158788509</v>
      </c>
    </row>
    <row r="25" spans="2:31" x14ac:dyDescent="0.2">
      <c r="B25" s="36">
        <v>2011</v>
      </c>
      <c r="C25" s="40"/>
      <c r="D25" s="39">
        <v>3579678.7565675122</v>
      </c>
      <c r="E25" s="269"/>
      <c r="K25" s="42">
        <f t="shared" si="9"/>
        <v>3579678.7565675122</v>
      </c>
      <c r="M25" s="38"/>
      <c r="N25" s="43">
        <v>271983.31858456362</v>
      </c>
      <c r="P25" s="38"/>
      <c r="Q25" s="38"/>
      <c r="R25" s="38"/>
      <c r="S25" s="38"/>
      <c r="U25" s="42">
        <f t="shared" si="10"/>
        <v>271983.31858456362</v>
      </c>
      <c r="W25" s="38"/>
      <c r="X25" s="43">
        <v>1094095.4866971781</v>
      </c>
      <c r="Z25" s="38"/>
      <c r="AA25" s="38"/>
      <c r="AB25" s="38"/>
      <c r="AC25" s="38"/>
      <c r="AE25" s="42">
        <f t="shared" si="11"/>
        <v>1094095.4866971781</v>
      </c>
    </row>
    <row r="26" spans="2:31" x14ac:dyDescent="0.2">
      <c r="B26" s="36">
        <v>2012</v>
      </c>
      <c r="C26" s="40"/>
      <c r="D26" s="39">
        <v>4297498.5544038387</v>
      </c>
      <c r="E26" s="269"/>
      <c r="K26" s="42">
        <f t="shared" si="9"/>
        <v>4297498.5544038387</v>
      </c>
      <c r="M26" s="38"/>
      <c r="N26" s="43">
        <v>288148.76272680436</v>
      </c>
      <c r="P26" s="38"/>
      <c r="Q26" s="38"/>
      <c r="R26" s="38"/>
      <c r="S26" s="38"/>
      <c r="U26" s="42">
        <f t="shared" si="10"/>
        <v>288148.76272680436</v>
      </c>
      <c r="W26" s="38"/>
      <c r="X26" s="43">
        <v>1279238.5766764136</v>
      </c>
      <c r="Z26" s="38"/>
      <c r="AA26" s="38"/>
      <c r="AB26" s="38"/>
      <c r="AC26" s="38"/>
      <c r="AE26" s="42">
        <f t="shared" si="11"/>
        <v>1279238.5766764136</v>
      </c>
    </row>
    <row r="27" spans="2:31" x14ac:dyDescent="0.2">
      <c r="B27" s="36">
        <v>2013</v>
      </c>
      <c r="C27" s="40"/>
      <c r="D27" s="39">
        <v>5424020.7577296328</v>
      </c>
      <c r="E27" s="269"/>
      <c r="K27" s="42">
        <f t="shared" si="9"/>
        <v>5424020.7577296328</v>
      </c>
      <c r="M27" s="157"/>
      <c r="N27" s="165">
        <v>373321.82418824331</v>
      </c>
      <c r="P27" s="38"/>
      <c r="Q27" s="38"/>
      <c r="R27" s="38"/>
      <c r="S27" s="38"/>
      <c r="U27" s="42">
        <f t="shared" si="10"/>
        <v>373321.82418824331</v>
      </c>
      <c r="W27" s="38"/>
      <c r="X27" s="43">
        <v>1602555.5809783957</v>
      </c>
      <c r="Z27" s="38"/>
      <c r="AA27" s="38"/>
      <c r="AB27" s="38"/>
      <c r="AC27" s="38"/>
      <c r="AE27" s="42">
        <f t="shared" si="11"/>
        <v>1602555.5809783957</v>
      </c>
    </row>
    <row r="28" spans="2:31" x14ac:dyDescent="0.2">
      <c r="B28" s="36">
        <v>2014</v>
      </c>
      <c r="C28" s="46"/>
      <c r="D28" s="47">
        <v>7403186.4008542197</v>
      </c>
      <c r="E28" s="269"/>
      <c r="K28" s="42">
        <f t="shared" si="9"/>
        <v>7403186.4008542197</v>
      </c>
      <c r="M28" s="50"/>
      <c r="N28" s="165">
        <v>543656.86978457822</v>
      </c>
      <c r="P28" s="38"/>
      <c r="Q28" s="38"/>
      <c r="R28" s="38"/>
      <c r="S28" s="38"/>
      <c r="U28" s="42">
        <f t="shared" si="10"/>
        <v>543656.86978457822</v>
      </c>
      <c r="W28" s="38"/>
      <c r="X28" s="43">
        <v>2178265.3387549906</v>
      </c>
      <c r="Z28" s="38"/>
      <c r="AA28" s="38"/>
      <c r="AB28" s="38"/>
      <c r="AC28" s="38"/>
      <c r="AE28" s="42">
        <f t="shared" si="11"/>
        <v>2178265.3387549906</v>
      </c>
    </row>
    <row r="29" spans="2:31" x14ac:dyDescent="0.2">
      <c r="B29" s="36">
        <v>2015</v>
      </c>
      <c r="C29" s="48"/>
      <c r="D29" s="161">
        <v>9501705.03794064</v>
      </c>
      <c r="E29" s="269"/>
      <c r="K29" s="42">
        <f t="shared" si="9"/>
        <v>9501705.03794064</v>
      </c>
      <c r="M29" s="50"/>
      <c r="N29" s="165">
        <v>574183.99525783316</v>
      </c>
      <c r="P29" s="38"/>
      <c r="Q29" s="38"/>
      <c r="R29" s="38"/>
      <c r="S29" s="38"/>
      <c r="U29" s="42">
        <f t="shared" si="10"/>
        <v>574183.99525783316</v>
      </c>
      <c r="W29" s="38"/>
      <c r="X29" s="43">
        <v>2686795.9372540708</v>
      </c>
      <c r="Z29" s="38"/>
      <c r="AA29" s="38"/>
      <c r="AB29" s="38"/>
      <c r="AC29" s="38"/>
      <c r="AE29" s="42">
        <f t="shared" si="11"/>
        <v>2686795.9372540708</v>
      </c>
    </row>
    <row r="30" spans="2:31" x14ac:dyDescent="0.2">
      <c r="B30" s="36">
        <v>2016</v>
      </c>
      <c r="C30" s="50"/>
      <c r="D30" s="161">
        <v>13145094.471149756</v>
      </c>
      <c r="E30" s="269"/>
      <c r="K30" s="42">
        <f>D30</f>
        <v>13145094.471149756</v>
      </c>
      <c r="M30" s="50"/>
      <c r="N30" s="165">
        <v>900898.27918891027</v>
      </c>
      <c r="P30" s="38"/>
      <c r="Q30" s="38"/>
      <c r="R30" s="38"/>
      <c r="S30" s="38"/>
      <c r="U30" s="42">
        <f>N30</f>
        <v>900898.27918891027</v>
      </c>
      <c r="W30" s="43"/>
      <c r="X30" s="43">
        <v>3636744.7581413346</v>
      </c>
      <c r="Z30" s="38"/>
      <c r="AA30" s="38"/>
      <c r="AB30" s="38"/>
      <c r="AC30" s="38"/>
      <c r="AE30" s="42">
        <f>X30</f>
        <v>3636744.7581413346</v>
      </c>
    </row>
    <row r="31" spans="2:31" x14ac:dyDescent="0.2">
      <c r="B31" s="36">
        <v>2017</v>
      </c>
      <c r="C31" s="50"/>
      <c r="D31" s="39">
        <v>16952886.105457336</v>
      </c>
      <c r="E31" s="269"/>
      <c r="K31" s="42">
        <f t="shared" ref="K31:K35" si="12">D31</f>
        <v>16952886.105457336</v>
      </c>
      <c r="M31" s="50"/>
      <c r="N31" s="165">
        <v>1029612.0863438767</v>
      </c>
      <c r="U31" s="42">
        <f t="shared" ref="U31:U35" si="13">N31</f>
        <v>1029612.0863438767</v>
      </c>
      <c r="W31" s="43"/>
      <c r="X31" s="43">
        <v>4461238.2790184915</v>
      </c>
      <c r="AE31" s="42">
        <f t="shared" ref="AE31:AE35" si="14">X31</f>
        <v>4461238.2790184915</v>
      </c>
    </row>
    <row r="32" spans="2:31" x14ac:dyDescent="0.2">
      <c r="B32" s="36">
        <v>2018</v>
      </c>
      <c r="C32" s="50"/>
      <c r="D32" s="39">
        <v>23929304.03969045</v>
      </c>
      <c r="E32" s="269"/>
      <c r="K32" s="42">
        <f t="shared" si="12"/>
        <v>23929304.03969045</v>
      </c>
      <c r="M32" s="50"/>
      <c r="N32" s="165">
        <v>1501612.8194223</v>
      </c>
      <c r="U32" s="42">
        <f t="shared" si="13"/>
        <v>1501612.8194223</v>
      </c>
      <c r="W32" s="43"/>
      <c r="X32" s="43">
        <v>6377485.072341755</v>
      </c>
      <c r="AE32" s="42">
        <f t="shared" si="14"/>
        <v>6377485.072341755</v>
      </c>
    </row>
    <row r="33" spans="2:34" x14ac:dyDescent="0.2">
      <c r="B33" s="36">
        <v>2019</v>
      </c>
      <c r="C33" s="50"/>
      <c r="D33" s="39">
        <v>35154464.150301076</v>
      </c>
      <c r="E33" s="269"/>
      <c r="K33" s="42">
        <f t="shared" si="12"/>
        <v>35154464.150301076</v>
      </c>
      <c r="M33" s="45"/>
      <c r="N33" s="165">
        <v>2541866.0981465923</v>
      </c>
      <c r="U33" s="42">
        <f t="shared" si="13"/>
        <v>2541866.0981465923</v>
      </c>
      <c r="W33" s="43"/>
      <c r="X33" s="43">
        <v>9409376.94610608</v>
      </c>
      <c r="AE33" s="42">
        <f t="shared" si="14"/>
        <v>9409376.94610608</v>
      </c>
    </row>
    <row r="34" spans="2:34" x14ac:dyDescent="0.2">
      <c r="B34" s="36">
        <v>2020</v>
      </c>
      <c r="C34" s="50"/>
      <c r="D34" s="39">
        <v>44386354.55263368</v>
      </c>
      <c r="E34" s="269"/>
      <c r="K34" s="42">
        <f t="shared" si="12"/>
        <v>44386354.55263368</v>
      </c>
      <c r="N34" s="165">
        <v>3646479.5199650959</v>
      </c>
      <c r="U34" s="42">
        <f t="shared" si="13"/>
        <v>3646479.5199650959</v>
      </c>
      <c r="W34" s="43"/>
      <c r="X34" s="43">
        <v>12641354.469870821</v>
      </c>
      <c r="Y34" s="45"/>
      <c r="AE34" s="42">
        <f t="shared" si="14"/>
        <v>12641354.469870821</v>
      </c>
    </row>
    <row r="35" spans="2:34" x14ac:dyDescent="0.2">
      <c r="B35" s="36">
        <v>2021</v>
      </c>
      <c r="C35" s="50"/>
      <c r="D35" s="39">
        <v>76547127.484589532</v>
      </c>
      <c r="E35" s="269"/>
      <c r="K35" s="42">
        <f t="shared" si="12"/>
        <v>76547127.484589532</v>
      </c>
      <c r="N35" s="165">
        <v>6585160.0642553028</v>
      </c>
      <c r="U35" s="42">
        <f t="shared" si="13"/>
        <v>6585160.0642553028</v>
      </c>
      <c r="W35" s="43"/>
      <c r="X35" s="43">
        <v>23210442.303688575</v>
      </c>
      <c r="AE35" s="42">
        <f t="shared" si="14"/>
        <v>23210442.303688575</v>
      </c>
    </row>
    <row r="36" spans="2:34" x14ac:dyDescent="0.2">
      <c r="B36" s="36">
        <v>2022</v>
      </c>
    </row>
    <row r="47" spans="2:34" x14ac:dyDescent="0.2">
      <c r="Q47" s="270">
        <v>288271.73575898149</v>
      </c>
      <c r="R47" s="270">
        <v>332043.14656211925</v>
      </c>
      <c r="S47" s="270">
        <v>395647.86147075525</v>
      </c>
      <c r="T47" s="270">
        <v>475383.386151777</v>
      </c>
      <c r="U47" s="270">
        <v>592400.00916797563</v>
      </c>
      <c r="V47" s="270">
        <v>610100.23018458346</v>
      </c>
      <c r="W47" s="270">
        <v>830075.13158788509</v>
      </c>
      <c r="X47" s="270">
        <v>1094095.4866971781</v>
      </c>
      <c r="Y47" s="270">
        <v>1279238.5766764136</v>
      </c>
      <c r="Z47" s="270">
        <v>1602555.5809783957</v>
      </c>
      <c r="AA47" s="270">
        <v>2178265.3387549906</v>
      </c>
      <c r="AB47" s="270">
        <v>2686795.9372540708</v>
      </c>
      <c r="AC47" s="270">
        <v>3636744.7581413346</v>
      </c>
      <c r="AD47" s="271">
        <v>4461238.2790184915</v>
      </c>
      <c r="AE47" s="270">
        <v>6377485.072341755</v>
      </c>
      <c r="AF47" s="270">
        <v>9409376.94610608</v>
      </c>
      <c r="AG47" s="270">
        <v>12641354.469870821</v>
      </c>
      <c r="AH47" s="270">
        <v>23210442.303688575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57"/>
  <sheetViews>
    <sheetView zoomScale="85" zoomScaleNormal="85"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18" sqref="D18:D35"/>
    </sheetView>
  </sheetViews>
  <sheetFormatPr baseColWidth="10" defaultColWidth="9.7109375" defaultRowHeight="12.75" x14ac:dyDescent="0.2"/>
  <cols>
    <col min="1" max="1" width="10.85546875" style="36" customWidth="1"/>
    <col min="2" max="2" width="8.140625" style="35" customWidth="1"/>
    <col min="3" max="3" width="14.42578125" style="36" customWidth="1"/>
    <col min="4" max="4" width="12" style="36" customWidth="1"/>
    <col min="5" max="5" width="12.42578125" style="36" customWidth="1"/>
    <col min="6" max="6" width="8.140625" style="36" customWidth="1"/>
    <col min="7" max="7" width="9" style="36" customWidth="1"/>
    <col min="8" max="8" width="7.85546875" style="36" customWidth="1"/>
    <col min="9" max="9" width="9.7109375" style="36" customWidth="1"/>
    <col min="10" max="10" width="6.7109375" style="36" customWidth="1"/>
    <col min="11" max="11" width="17.7109375" style="36" customWidth="1"/>
    <col min="12" max="12" width="6.7109375" style="36" customWidth="1"/>
    <col min="13" max="13" width="9.7109375" style="36" customWidth="1"/>
    <col min="14" max="14" width="11.42578125" style="36" customWidth="1"/>
    <col min="15" max="15" width="5.140625" style="36" customWidth="1"/>
    <col min="16" max="16" width="11" style="36" customWidth="1"/>
    <col min="17" max="17" width="12.28515625" style="36" customWidth="1"/>
    <col min="18" max="19" width="9.7109375" style="36" customWidth="1"/>
    <col min="20" max="20" width="6.28515625" style="36" customWidth="1"/>
    <col min="21" max="21" width="11.5703125" style="36" customWidth="1"/>
    <col min="22" max="23" width="9.7109375" style="36" customWidth="1"/>
    <col min="24" max="24" width="11.42578125" style="36" customWidth="1"/>
    <col min="25" max="25" width="5.140625" style="36" customWidth="1"/>
    <col min="26" max="26" width="11" style="36" customWidth="1"/>
    <col min="27" max="27" width="12.28515625" style="36" customWidth="1"/>
    <col min="28" max="29" width="9.7109375" style="36" customWidth="1"/>
    <col min="30" max="30" width="6.28515625" style="36" customWidth="1"/>
    <col min="31" max="31" width="13.140625" style="36" customWidth="1"/>
    <col min="32" max="33" width="9.7109375" style="36"/>
    <col min="34" max="34" width="12" style="36" customWidth="1"/>
    <col min="35" max="35" width="9.7109375" style="36"/>
    <col min="36" max="36" width="2.85546875" style="36" customWidth="1"/>
    <col min="37" max="40" width="9.7109375" style="36"/>
    <col min="41" max="41" width="4.42578125" style="36" customWidth="1"/>
    <col min="42" max="42" width="9.7109375" style="36"/>
    <col min="43" max="43" width="4" style="36" customWidth="1"/>
    <col min="44" max="44" width="9.7109375" style="36"/>
    <col min="45" max="45" width="12.7109375" style="36" bestFit="1" customWidth="1"/>
    <col min="46" max="46" width="3.140625" style="36" customWidth="1"/>
    <col min="47" max="50" width="9.7109375" style="36"/>
    <col min="51" max="51" width="2.42578125" style="36" customWidth="1"/>
    <col min="52" max="52" width="13.7109375" style="36" customWidth="1"/>
    <col min="53" max="54" width="9.7109375" style="36"/>
    <col min="55" max="55" width="12.28515625" style="36" customWidth="1"/>
    <col min="56" max="56" width="5" style="36" customWidth="1"/>
    <col min="57" max="60" width="9.7109375" style="36"/>
    <col min="61" max="61" width="2.85546875" style="36" customWidth="1"/>
    <col min="62" max="62" width="11.42578125" style="36" customWidth="1"/>
    <col min="63" max="256" width="9.7109375" style="36"/>
    <col min="257" max="257" width="5.85546875" style="36" customWidth="1"/>
    <col min="258" max="258" width="4.7109375" style="36" customWidth="1"/>
    <col min="259" max="259" width="14.42578125" style="36" customWidth="1"/>
    <col min="260" max="260" width="15.7109375" style="36" customWidth="1"/>
    <col min="261" max="261" width="5.42578125" style="36" customWidth="1"/>
    <col min="262" max="262" width="8.140625" style="36" customWidth="1"/>
    <col min="263" max="263" width="9" style="36" customWidth="1"/>
    <col min="264" max="264" width="7.85546875" style="36" customWidth="1"/>
    <col min="265" max="265" width="9.7109375" style="36" customWidth="1"/>
    <col min="266" max="266" width="6.7109375" style="36" customWidth="1"/>
    <col min="267" max="267" width="17.7109375" style="36" customWidth="1"/>
    <col min="268" max="268" width="6.7109375" style="36" customWidth="1"/>
    <col min="269" max="269" width="9.7109375" style="36" customWidth="1"/>
    <col min="270" max="270" width="11.42578125" style="36" customWidth="1"/>
    <col min="271" max="271" width="5.140625" style="36" customWidth="1"/>
    <col min="272" max="272" width="11" style="36" customWidth="1"/>
    <col min="273" max="273" width="12.28515625" style="36" customWidth="1"/>
    <col min="274" max="275" width="9.7109375" style="36" customWidth="1"/>
    <col min="276" max="276" width="6.28515625" style="36" customWidth="1"/>
    <col min="277" max="279" width="9.7109375" style="36" customWidth="1"/>
    <col min="280" max="280" width="11.42578125" style="36" customWidth="1"/>
    <col min="281" max="281" width="5.140625" style="36" customWidth="1"/>
    <col min="282" max="282" width="11" style="36" customWidth="1"/>
    <col min="283" max="283" width="12.28515625" style="36" customWidth="1"/>
    <col min="284" max="285" width="9.7109375" style="36" customWidth="1"/>
    <col min="286" max="286" width="6.28515625" style="36" customWidth="1"/>
    <col min="287" max="512" width="9.7109375" style="36"/>
    <col min="513" max="513" width="5.85546875" style="36" customWidth="1"/>
    <col min="514" max="514" width="4.7109375" style="36" customWidth="1"/>
    <col min="515" max="515" width="14.42578125" style="36" customWidth="1"/>
    <col min="516" max="516" width="15.7109375" style="36" customWidth="1"/>
    <col min="517" max="517" width="5.42578125" style="36" customWidth="1"/>
    <col min="518" max="518" width="8.140625" style="36" customWidth="1"/>
    <col min="519" max="519" width="9" style="36" customWidth="1"/>
    <col min="520" max="520" width="7.85546875" style="36" customWidth="1"/>
    <col min="521" max="521" width="9.7109375" style="36" customWidth="1"/>
    <col min="522" max="522" width="6.7109375" style="36" customWidth="1"/>
    <col min="523" max="523" width="17.7109375" style="36" customWidth="1"/>
    <col min="524" max="524" width="6.7109375" style="36" customWidth="1"/>
    <col min="525" max="525" width="9.7109375" style="36" customWidth="1"/>
    <col min="526" max="526" width="11.42578125" style="36" customWidth="1"/>
    <col min="527" max="527" width="5.140625" style="36" customWidth="1"/>
    <col min="528" max="528" width="11" style="36" customWidth="1"/>
    <col min="529" max="529" width="12.28515625" style="36" customWidth="1"/>
    <col min="530" max="531" width="9.7109375" style="36" customWidth="1"/>
    <col min="532" max="532" width="6.28515625" style="36" customWidth="1"/>
    <col min="533" max="535" width="9.7109375" style="36" customWidth="1"/>
    <col min="536" max="536" width="11.42578125" style="36" customWidth="1"/>
    <col min="537" max="537" width="5.140625" style="36" customWidth="1"/>
    <col min="538" max="538" width="11" style="36" customWidth="1"/>
    <col min="539" max="539" width="12.28515625" style="36" customWidth="1"/>
    <col min="540" max="541" width="9.7109375" style="36" customWidth="1"/>
    <col min="542" max="542" width="6.28515625" style="36" customWidth="1"/>
    <col min="543" max="768" width="9.7109375" style="36"/>
    <col min="769" max="769" width="5.85546875" style="36" customWidth="1"/>
    <col min="770" max="770" width="4.7109375" style="36" customWidth="1"/>
    <col min="771" max="771" width="14.42578125" style="36" customWidth="1"/>
    <col min="772" max="772" width="15.7109375" style="36" customWidth="1"/>
    <col min="773" max="773" width="5.42578125" style="36" customWidth="1"/>
    <col min="774" max="774" width="8.140625" style="36" customWidth="1"/>
    <col min="775" max="775" width="9" style="36" customWidth="1"/>
    <col min="776" max="776" width="7.85546875" style="36" customWidth="1"/>
    <col min="777" max="777" width="9.7109375" style="36" customWidth="1"/>
    <col min="778" max="778" width="6.7109375" style="36" customWidth="1"/>
    <col min="779" max="779" width="17.7109375" style="36" customWidth="1"/>
    <col min="780" max="780" width="6.7109375" style="36" customWidth="1"/>
    <col min="781" max="781" width="9.7109375" style="36" customWidth="1"/>
    <col min="782" max="782" width="11.42578125" style="36" customWidth="1"/>
    <col min="783" max="783" width="5.140625" style="36" customWidth="1"/>
    <col min="784" max="784" width="11" style="36" customWidth="1"/>
    <col min="785" max="785" width="12.28515625" style="36" customWidth="1"/>
    <col min="786" max="787" width="9.7109375" style="36" customWidth="1"/>
    <col min="788" max="788" width="6.28515625" style="36" customWidth="1"/>
    <col min="789" max="791" width="9.7109375" style="36" customWidth="1"/>
    <col min="792" max="792" width="11.42578125" style="36" customWidth="1"/>
    <col min="793" max="793" width="5.140625" style="36" customWidth="1"/>
    <col min="794" max="794" width="11" style="36" customWidth="1"/>
    <col min="795" max="795" width="12.28515625" style="36" customWidth="1"/>
    <col min="796" max="797" width="9.7109375" style="36" customWidth="1"/>
    <col min="798" max="798" width="6.28515625" style="36" customWidth="1"/>
    <col min="799" max="1024" width="9.7109375" style="36"/>
    <col min="1025" max="1025" width="5.85546875" style="36" customWidth="1"/>
    <col min="1026" max="1026" width="4.7109375" style="36" customWidth="1"/>
    <col min="1027" max="1027" width="14.42578125" style="36" customWidth="1"/>
    <col min="1028" max="1028" width="15.7109375" style="36" customWidth="1"/>
    <col min="1029" max="1029" width="5.42578125" style="36" customWidth="1"/>
    <col min="1030" max="1030" width="8.140625" style="36" customWidth="1"/>
    <col min="1031" max="1031" width="9" style="36" customWidth="1"/>
    <col min="1032" max="1032" width="7.85546875" style="36" customWidth="1"/>
    <col min="1033" max="1033" width="9.7109375" style="36" customWidth="1"/>
    <col min="1034" max="1034" width="6.7109375" style="36" customWidth="1"/>
    <col min="1035" max="1035" width="17.7109375" style="36" customWidth="1"/>
    <col min="1036" max="1036" width="6.7109375" style="36" customWidth="1"/>
    <col min="1037" max="1037" width="9.7109375" style="36" customWidth="1"/>
    <col min="1038" max="1038" width="11.42578125" style="36" customWidth="1"/>
    <col min="1039" max="1039" width="5.140625" style="36" customWidth="1"/>
    <col min="1040" max="1040" width="11" style="36" customWidth="1"/>
    <col min="1041" max="1041" width="12.28515625" style="36" customWidth="1"/>
    <col min="1042" max="1043" width="9.7109375" style="36" customWidth="1"/>
    <col min="1044" max="1044" width="6.28515625" style="36" customWidth="1"/>
    <col min="1045" max="1047" width="9.7109375" style="36" customWidth="1"/>
    <col min="1048" max="1048" width="11.42578125" style="36" customWidth="1"/>
    <col min="1049" max="1049" width="5.140625" style="36" customWidth="1"/>
    <col min="1050" max="1050" width="11" style="36" customWidth="1"/>
    <col min="1051" max="1051" width="12.28515625" style="36" customWidth="1"/>
    <col min="1052" max="1053" width="9.7109375" style="36" customWidth="1"/>
    <col min="1054" max="1054" width="6.28515625" style="36" customWidth="1"/>
    <col min="1055" max="1280" width="9.7109375" style="36"/>
    <col min="1281" max="1281" width="5.85546875" style="36" customWidth="1"/>
    <col min="1282" max="1282" width="4.7109375" style="36" customWidth="1"/>
    <col min="1283" max="1283" width="14.42578125" style="36" customWidth="1"/>
    <col min="1284" max="1284" width="15.7109375" style="36" customWidth="1"/>
    <col min="1285" max="1285" width="5.42578125" style="36" customWidth="1"/>
    <col min="1286" max="1286" width="8.140625" style="36" customWidth="1"/>
    <col min="1287" max="1287" width="9" style="36" customWidth="1"/>
    <col min="1288" max="1288" width="7.85546875" style="36" customWidth="1"/>
    <col min="1289" max="1289" width="9.7109375" style="36" customWidth="1"/>
    <col min="1290" max="1290" width="6.7109375" style="36" customWidth="1"/>
    <col min="1291" max="1291" width="17.7109375" style="36" customWidth="1"/>
    <col min="1292" max="1292" width="6.7109375" style="36" customWidth="1"/>
    <col min="1293" max="1293" width="9.7109375" style="36" customWidth="1"/>
    <col min="1294" max="1294" width="11.42578125" style="36" customWidth="1"/>
    <col min="1295" max="1295" width="5.140625" style="36" customWidth="1"/>
    <col min="1296" max="1296" width="11" style="36" customWidth="1"/>
    <col min="1297" max="1297" width="12.28515625" style="36" customWidth="1"/>
    <col min="1298" max="1299" width="9.7109375" style="36" customWidth="1"/>
    <col min="1300" max="1300" width="6.28515625" style="36" customWidth="1"/>
    <col min="1301" max="1303" width="9.7109375" style="36" customWidth="1"/>
    <col min="1304" max="1304" width="11.42578125" style="36" customWidth="1"/>
    <col min="1305" max="1305" width="5.140625" style="36" customWidth="1"/>
    <col min="1306" max="1306" width="11" style="36" customWidth="1"/>
    <col min="1307" max="1307" width="12.28515625" style="36" customWidth="1"/>
    <col min="1308" max="1309" width="9.7109375" style="36" customWidth="1"/>
    <col min="1310" max="1310" width="6.28515625" style="36" customWidth="1"/>
    <col min="1311" max="1536" width="9.7109375" style="36"/>
    <col min="1537" max="1537" width="5.85546875" style="36" customWidth="1"/>
    <col min="1538" max="1538" width="4.7109375" style="36" customWidth="1"/>
    <col min="1539" max="1539" width="14.42578125" style="36" customWidth="1"/>
    <col min="1540" max="1540" width="15.7109375" style="36" customWidth="1"/>
    <col min="1541" max="1541" width="5.42578125" style="36" customWidth="1"/>
    <col min="1542" max="1542" width="8.140625" style="36" customWidth="1"/>
    <col min="1543" max="1543" width="9" style="36" customWidth="1"/>
    <col min="1544" max="1544" width="7.85546875" style="36" customWidth="1"/>
    <col min="1545" max="1545" width="9.7109375" style="36" customWidth="1"/>
    <col min="1546" max="1546" width="6.7109375" style="36" customWidth="1"/>
    <col min="1547" max="1547" width="17.7109375" style="36" customWidth="1"/>
    <col min="1548" max="1548" width="6.7109375" style="36" customWidth="1"/>
    <col min="1549" max="1549" width="9.7109375" style="36" customWidth="1"/>
    <col min="1550" max="1550" width="11.42578125" style="36" customWidth="1"/>
    <col min="1551" max="1551" width="5.140625" style="36" customWidth="1"/>
    <col min="1552" max="1552" width="11" style="36" customWidth="1"/>
    <col min="1553" max="1553" width="12.28515625" style="36" customWidth="1"/>
    <col min="1554" max="1555" width="9.7109375" style="36" customWidth="1"/>
    <col min="1556" max="1556" width="6.28515625" style="36" customWidth="1"/>
    <col min="1557" max="1559" width="9.7109375" style="36" customWidth="1"/>
    <col min="1560" max="1560" width="11.42578125" style="36" customWidth="1"/>
    <col min="1561" max="1561" width="5.140625" style="36" customWidth="1"/>
    <col min="1562" max="1562" width="11" style="36" customWidth="1"/>
    <col min="1563" max="1563" width="12.28515625" style="36" customWidth="1"/>
    <col min="1564" max="1565" width="9.7109375" style="36" customWidth="1"/>
    <col min="1566" max="1566" width="6.28515625" style="36" customWidth="1"/>
    <col min="1567" max="1792" width="9.7109375" style="36"/>
    <col min="1793" max="1793" width="5.85546875" style="36" customWidth="1"/>
    <col min="1794" max="1794" width="4.7109375" style="36" customWidth="1"/>
    <col min="1795" max="1795" width="14.42578125" style="36" customWidth="1"/>
    <col min="1796" max="1796" width="15.7109375" style="36" customWidth="1"/>
    <col min="1797" max="1797" width="5.42578125" style="36" customWidth="1"/>
    <col min="1798" max="1798" width="8.140625" style="36" customWidth="1"/>
    <col min="1799" max="1799" width="9" style="36" customWidth="1"/>
    <col min="1800" max="1800" width="7.85546875" style="36" customWidth="1"/>
    <col min="1801" max="1801" width="9.7109375" style="36" customWidth="1"/>
    <col min="1802" max="1802" width="6.7109375" style="36" customWidth="1"/>
    <col min="1803" max="1803" width="17.7109375" style="36" customWidth="1"/>
    <col min="1804" max="1804" width="6.7109375" style="36" customWidth="1"/>
    <col min="1805" max="1805" width="9.7109375" style="36" customWidth="1"/>
    <col min="1806" max="1806" width="11.42578125" style="36" customWidth="1"/>
    <col min="1807" max="1807" width="5.140625" style="36" customWidth="1"/>
    <col min="1808" max="1808" width="11" style="36" customWidth="1"/>
    <col min="1809" max="1809" width="12.28515625" style="36" customWidth="1"/>
    <col min="1810" max="1811" width="9.7109375" style="36" customWidth="1"/>
    <col min="1812" max="1812" width="6.28515625" style="36" customWidth="1"/>
    <col min="1813" max="1815" width="9.7109375" style="36" customWidth="1"/>
    <col min="1816" max="1816" width="11.42578125" style="36" customWidth="1"/>
    <col min="1817" max="1817" width="5.140625" style="36" customWidth="1"/>
    <col min="1818" max="1818" width="11" style="36" customWidth="1"/>
    <col min="1819" max="1819" width="12.28515625" style="36" customWidth="1"/>
    <col min="1820" max="1821" width="9.7109375" style="36" customWidth="1"/>
    <col min="1822" max="1822" width="6.28515625" style="36" customWidth="1"/>
    <col min="1823" max="2048" width="9.7109375" style="36"/>
    <col min="2049" max="2049" width="5.85546875" style="36" customWidth="1"/>
    <col min="2050" max="2050" width="4.7109375" style="36" customWidth="1"/>
    <col min="2051" max="2051" width="14.42578125" style="36" customWidth="1"/>
    <col min="2052" max="2052" width="15.7109375" style="36" customWidth="1"/>
    <col min="2053" max="2053" width="5.42578125" style="36" customWidth="1"/>
    <col min="2054" max="2054" width="8.140625" style="36" customWidth="1"/>
    <col min="2055" max="2055" width="9" style="36" customWidth="1"/>
    <col min="2056" max="2056" width="7.85546875" style="36" customWidth="1"/>
    <col min="2057" max="2057" width="9.7109375" style="36" customWidth="1"/>
    <col min="2058" max="2058" width="6.7109375" style="36" customWidth="1"/>
    <col min="2059" max="2059" width="17.7109375" style="36" customWidth="1"/>
    <col min="2060" max="2060" width="6.7109375" style="36" customWidth="1"/>
    <col min="2061" max="2061" width="9.7109375" style="36" customWidth="1"/>
    <col min="2062" max="2062" width="11.42578125" style="36" customWidth="1"/>
    <col min="2063" max="2063" width="5.140625" style="36" customWidth="1"/>
    <col min="2064" max="2064" width="11" style="36" customWidth="1"/>
    <col min="2065" max="2065" width="12.28515625" style="36" customWidth="1"/>
    <col min="2066" max="2067" width="9.7109375" style="36" customWidth="1"/>
    <col min="2068" max="2068" width="6.28515625" style="36" customWidth="1"/>
    <col min="2069" max="2071" width="9.7109375" style="36" customWidth="1"/>
    <col min="2072" max="2072" width="11.42578125" style="36" customWidth="1"/>
    <col min="2073" max="2073" width="5.140625" style="36" customWidth="1"/>
    <col min="2074" max="2074" width="11" style="36" customWidth="1"/>
    <col min="2075" max="2075" width="12.28515625" style="36" customWidth="1"/>
    <col min="2076" max="2077" width="9.7109375" style="36" customWidth="1"/>
    <col min="2078" max="2078" width="6.28515625" style="36" customWidth="1"/>
    <col min="2079" max="2304" width="9.7109375" style="36"/>
    <col min="2305" max="2305" width="5.85546875" style="36" customWidth="1"/>
    <col min="2306" max="2306" width="4.7109375" style="36" customWidth="1"/>
    <col min="2307" max="2307" width="14.42578125" style="36" customWidth="1"/>
    <col min="2308" max="2308" width="15.7109375" style="36" customWidth="1"/>
    <col min="2309" max="2309" width="5.42578125" style="36" customWidth="1"/>
    <col min="2310" max="2310" width="8.140625" style="36" customWidth="1"/>
    <col min="2311" max="2311" width="9" style="36" customWidth="1"/>
    <col min="2312" max="2312" width="7.85546875" style="36" customWidth="1"/>
    <col min="2313" max="2313" width="9.7109375" style="36" customWidth="1"/>
    <col min="2314" max="2314" width="6.7109375" style="36" customWidth="1"/>
    <col min="2315" max="2315" width="17.7109375" style="36" customWidth="1"/>
    <col min="2316" max="2316" width="6.7109375" style="36" customWidth="1"/>
    <col min="2317" max="2317" width="9.7109375" style="36" customWidth="1"/>
    <col min="2318" max="2318" width="11.42578125" style="36" customWidth="1"/>
    <col min="2319" max="2319" width="5.140625" style="36" customWidth="1"/>
    <col min="2320" max="2320" width="11" style="36" customWidth="1"/>
    <col min="2321" max="2321" width="12.28515625" style="36" customWidth="1"/>
    <col min="2322" max="2323" width="9.7109375" style="36" customWidth="1"/>
    <col min="2324" max="2324" width="6.28515625" style="36" customWidth="1"/>
    <col min="2325" max="2327" width="9.7109375" style="36" customWidth="1"/>
    <col min="2328" max="2328" width="11.42578125" style="36" customWidth="1"/>
    <col min="2329" max="2329" width="5.140625" style="36" customWidth="1"/>
    <col min="2330" max="2330" width="11" style="36" customWidth="1"/>
    <col min="2331" max="2331" width="12.28515625" style="36" customWidth="1"/>
    <col min="2332" max="2333" width="9.7109375" style="36" customWidth="1"/>
    <col min="2334" max="2334" width="6.28515625" style="36" customWidth="1"/>
    <col min="2335" max="2560" width="9.7109375" style="36"/>
    <col min="2561" max="2561" width="5.85546875" style="36" customWidth="1"/>
    <col min="2562" max="2562" width="4.7109375" style="36" customWidth="1"/>
    <col min="2563" max="2563" width="14.42578125" style="36" customWidth="1"/>
    <col min="2564" max="2564" width="15.7109375" style="36" customWidth="1"/>
    <col min="2565" max="2565" width="5.42578125" style="36" customWidth="1"/>
    <col min="2566" max="2566" width="8.140625" style="36" customWidth="1"/>
    <col min="2567" max="2567" width="9" style="36" customWidth="1"/>
    <col min="2568" max="2568" width="7.85546875" style="36" customWidth="1"/>
    <col min="2569" max="2569" width="9.7109375" style="36" customWidth="1"/>
    <col min="2570" max="2570" width="6.7109375" style="36" customWidth="1"/>
    <col min="2571" max="2571" width="17.7109375" style="36" customWidth="1"/>
    <col min="2572" max="2572" width="6.7109375" style="36" customWidth="1"/>
    <col min="2573" max="2573" width="9.7109375" style="36" customWidth="1"/>
    <col min="2574" max="2574" width="11.42578125" style="36" customWidth="1"/>
    <col min="2575" max="2575" width="5.140625" style="36" customWidth="1"/>
    <col min="2576" max="2576" width="11" style="36" customWidth="1"/>
    <col min="2577" max="2577" width="12.28515625" style="36" customWidth="1"/>
    <col min="2578" max="2579" width="9.7109375" style="36" customWidth="1"/>
    <col min="2580" max="2580" width="6.28515625" style="36" customWidth="1"/>
    <col min="2581" max="2583" width="9.7109375" style="36" customWidth="1"/>
    <col min="2584" max="2584" width="11.42578125" style="36" customWidth="1"/>
    <col min="2585" max="2585" width="5.140625" style="36" customWidth="1"/>
    <col min="2586" max="2586" width="11" style="36" customWidth="1"/>
    <col min="2587" max="2587" width="12.28515625" style="36" customWidth="1"/>
    <col min="2588" max="2589" width="9.7109375" style="36" customWidth="1"/>
    <col min="2590" max="2590" width="6.28515625" style="36" customWidth="1"/>
    <col min="2591" max="2816" width="9.7109375" style="36"/>
    <col min="2817" max="2817" width="5.85546875" style="36" customWidth="1"/>
    <col min="2818" max="2818" width="4.7109375" style="36" customWidth="1"/>
    <col min="2819" max="2819" width="14.42578125" style="36" customWidth="1"/>
    <col min="2820" max="2820" width="15.7109375" style="36" customWidth="1"/>
    <col min="2821" max="2821" width="5.42578125" style="36" customWidth="1"/>
    <col min="2822" max="2822" width="8.140625" style="36" customWidth="1"/>
    <col min="2823" max="2823" width="9" style="36" customWidth="1"/>
    <col min="2824" max="2824" width="7.85546875" style="36" customWidth="1"/>
    <col min="2825" max="2825" width="9.7109375" style="36" customWidth="1"/>
    <col min="2826" max="2826" width="6.7109375" style="36" customWidth="1"/>
    <col min="2827" max="2827" width="17.7109375" style="36" customWidth="1"/>
    <col min="2828" max="2828" width="6.7109375" style="36" customWidth="1"/>
    <col min="2829" max="2829" width="9.7109375" style="36" customWidth="1"/>
    <col min="2830" max="2830" width="11.42578125" style="36" customWidth="1"/>
    <col min="2831" max="2831" width="5.140625" style="36" customWidth="1"/>
    <col min="2832" max="2832" width="11" style="36" customWidth="1"/>
    <col min="2833" max="2833" width="12.28515625" style="36" customWidth="1"/>
    <col min="2834" max="2835" width="9.7109375" style="36" customWidth="1"/>
    <col min="2836" max="2836" width="6.28515625" style="36" customWidth="1"/>
    <col min="2837" max="2839" width="9.7109375" style="36" customWidth="1"/>
    <col min="2840" max="2840" width="11.42578125" style="36" customWidth="1"/>
    <col min="2841" max="2841" width="5.140625" style="36" customWidth="1"/>
    <col min="2842" max="2842" width="11" style="36" customWidth="1"/>
    <col min="2843" max="2843" width="12.28515625" style="36" customWidth="1"/>
    <col min="2844" max="2845" width="9.7109375" style="36" customWidth="1"/>
    <col min="2846" max="2846" width="6.28515625" style="36" customWidth="1"/>
    <col min="2847" max="3072" width="9.7109375" style="36"/>
    <col min="3073" max="3073" width="5.85546875" style="36" customWidth="1"/>
    <col min="3074" max="3074" width="4.7109375" style="36" customWidth="1"/>
    <col min="3075" max="3075" width="14.42578125" style="36" customWidth="1"/>
    <col min="3076" max="3076" width="15.7109375" style="36" customWidth="1"/>
    <col min="3077" max="3077" width="5.42578125" style="36" customWidth="1"/>
    <col min="3078" max="3078" width="8.140625" style="36" customWidth="1"/>
    <col min="3079" max="3079" width="9" style="36" customWidth="1"/>
    <col min="3080" max="3080" width="7.85546875" style="36" customWidth="1"/>
    <col min="3081" max="3081" width="9.7109375" style="36" customWidth="1"/>
    <col min="3082" max="3082" width="6.7109375" style="36" customWidth="1"/>
    <col min="3083" max="3083" width="17.7109375" style="36" customWidth="1"/>
    <col min="3084" max="3084" width="6.7109375" style="36" customWidth="1"/>
    <col min="3085" max="3085" width="9.7109375" style="36" customWidth="1"/>
    <col min="3086" max="3086" width="11.42578125" style="36" customWidth="1"/>
    <col min="3087" max="3087" width="5.140625" style="36" customWidth="1"/>
    <col min="3088" max="3088" width="11" style="36" customWidth="1"/>
    <col min="3089" max="3089" width="12.28515625" style="36" customWidth="1"/>
    <col min="3090" max="3091" width="9.7109375" style="36" customWidth="1"/>
    <col min="3092" max="3092" width="6.28515625" style="36" customWidth="1"/>
    <col min="3093" max="3095" width="9.7109375" style="36" customWidth="1"/>
    <col min="3096" max="3096" width="11.42578125" style="36" customWidth="1"/>
    <col min="3097" max="3097" width="5.140625" style="36" customWidth="1"/>
    <col min="3098" max="3098" width="11" style="36" customWidth="1"/>
    <col min="3099" max="3099" width="12.28515625" style="36" customWidth="1"/>
    <col min="3100" max="3101" width="9.7109375" style="36" customWidth="1"/>
    <col min="3102" max="3102" width="6.28515625" style="36" customWidth="1"/>
    <col min="3103" max="3328" width="9.7109375" style="36"/>
    <col min="3329" max="3329" width="5.85546875" style="36" customWidth="1"/>
    <col min="3330" max="3330" width="4.7109375" style="36" customWidth="1"/>
    <col min="3331" max="3331" width="14.42578125" style="36" customWidth="1"/>
    <col min="3332" max="3332" width="15.7109375" style="36" customWidth="1"/>
    <col min="3333" max="3333" width="5.42578125" style="36" customWidth="1"/>
    <col min="3334" max="3334" width="8.140625" style="36" customWidth="1"/>
    <col min="3335" max="3335" width="9" style="36" customWidth="1"/>
    <col min="3336" max="3336" width="7.85546875" style="36" customWidth="1"/>
    <col min="3337" max="3337" width="9.7109375" style="36" customWidth="1"/>
    <col min="3338" max="3338" width="6.7109375" style="36" customWidth="1"/>
    <col min="3339" max="3339" width="17.7109375" style="36" customWidth="1"/>
    <col min="3340" max="3340" width="6.7109375" style="36" customWidth="1"/>
    <col min="3341" max="3341" width="9.7109375" style="36" customWidth="1"/>
    <col min="3342" max="3342" width="11.42578125" style="36" customWidth="1"/>
    <col min="3343" max="3343" width="5.140625" style="36" customWidth="1"/>
    <col min="3344" max="3344" width="11" style="36" customWidth="1"/>
    <col min="3345" max="3345" width="12.28515625" style="36" customWidth="1"/>
    <col min="3346" max="3347" width="9.7109375" style="36" customWidth="1"/>
    <col min="3348" max="3348" width="6.28515625" style="36" customWidth="1"/>
    <col min="3349" max="3351" width="9.7109375" style="36" customWidth="1"/>
    <col min="3352" max="3352" width="11.42578125" style="36" customWidth="1"/>
    <col min="3353" max="3353" width="5.140625" style="36" customWidth="1"/>
    <col min="3354" max="3354" width="11" style="36" customWidth="1"/>
    <col min="3355" max="3355" width="12.28515625" style="36" customWidth="1"/>
    <col min="3356" max="3357" width="9.7109375" style="36" customWidth="1"/>
    <col min="3358" max="3358" width="6.28515625" style="36" customWidth="1"/>
    <col min="3359" max="3584" width="9.7109375" style="36"/>
    <col min="3585" max="3585" width="5.85546875" style="36" customWidth="1"/>
    <col min="3586" max="3586" width="4.7109375" style="36" customWidth="1"/>
    <col min="3587" max="3587" width="14.42578125" style="36" customWidth="1"/>
    <col min="3588" max="3588" width="15.7109375" style="36" customWidth="1"/>
    <col min="3589" max="3589" width="5.42578125" style="36" customWidth="1"/>
    <col min="3590" max="3590" width="8.140625" style="36" customWidth="1"/>
    <col min="3591" max="3591" width="9" style="36" customWidth="1"/>
    <col min="3592" max="3592" width="7.85546875" style="36" customWidth="1"/>
    <col min="3593" max="3593" width="9.7109375" style="36" customWidth="1"/>
    <col min="3594" max="3594" width="6.7109375" style="36" customWidth="1"/>
    <col min="3595" max="3595" width="17.7109375" style="36" customWidth="1"/>
    <col min="3596" max="3596" width="6.7109375" style="36" customWidth="1"/>
    <col min="3597" max="3597" width="9.7109375" style="36" customWidth="1"/>
    <col min="3598" max="3598" width="11.42578125" style="36" customWidth="1"/>
    <col min="3599" max="3599" width="5.140625" style="36" customWidth="1"/>
    <col min="3600" max="3600" width="11" style="36" customWidth="1"/>
    <col min="3601" max="3601" width="12.28515625" style="36" customWidth="1"/>
    <col min="3602" max="3603" width="9.7109375" style="36" customWidth="1"/>
    <col min="3604" max="3604" width="6.28515625" style="36" customWidth="1"/>
    <col min="3605" max="3607" width="9.7109375" style="36" customWidth="1"/>
    <col min="3608" max="3608" width="11.42578125" style="36" customWidth="1"/>
    <col min="3609" max="3609" width="5.140625" style="36" customWidth="1"/>
    <col min="3610" max="3610" width="11" style="36" customWidth="1"/>
    <col min="3611" max="3611" width="12.28515625" style="36" customWidth="1"/>
    <col min="3612" max="3613" width="9.7109375" style="36" customWidth="1"/>
    <col min="3614" max="3614" width="6.28515625" style="36" customWidth="1"/>
    <col min="3615" max="3840" width="9.7109375" style="36"/>
    <col min="3841" max="3841" width="5.85546875" style="36" customWidth="1"/>
    <col min="3842" max="3842" width="4.7109375" style="36" customWidth="1"/>
    <col min="3843" max="3843" width="14.42578125" style="36" customWidth="1"/>
    <col min="3844" max="3844" width="15.7109375" style="36" customWidth="1"/>
    <col min="3845" max="3845" width="5.42578125" style="36" customWidth="1"/>
    <col min="3846" max="3846" width="8.140625" style="36" customWidth="1"/>
    <col min="3847" max="3847" width="9" style="36" customWidth="1"/>
    <col min="3848" max="3848" width="7.85546875" style="36" customWidth="1"/>
    <col min="3849" max="3849" width="9.7109375" style="36" customWidth="1"/>
    <col min="3850" max="3850" width="6.7109375" style="36" customWidth="1"/>
    <col min="3851" max="3851" width="17.7109375" style="36" customWidth="1"/>
    <col min="3852" max="3852" width="6.7109375" style="36" customWidth="1"/>
    <col min="3853" max="3853" width="9.7109375" style="36" customWidth="1"/>
    <col min="3854" max="3854" width="11.42578125" style="36" customWidth="1"/>
    <col min="3855" max="3855" width="5.140625" style="36" customWidth="1"/>
    <col min="3856" max="3856" width="11" style="36" customWidth="1"/>
    <col min="3857" max="3857" width="12.28515625" style="36" customWidth="1"/>
    <col min="3858" max="3859" width="9.7109375" style="36" customWidth="1"/>
    <col min="3860" max="3860" width="6.28515625" style="36" customWidth="1"/>
    <col min="3861" max="3863" width="9.7109375" style="36" customWidth="1"/>
    <col min="3864" max="3864" width="11.42578125" style="36" customWidth="1"/>
    <col min="3865" max="3865" width="5.140625" style="36" customWidth="1"/>
    <col min="3866" max="3866" width="11" style="36" customWidth="1"/>
    <col min="3867" max="3867" width="12.28515625" style="36" customWidth="1"/>
    <col min="3868" max="3869" width="9.7109375" style="36" customWidth="1"/>
    <col min="3870" max="3870" width="6.28515625" style="36" customWidth="1"/>
    <col min="3871" max="4096" width="9.7109375" style="36"/>
    <col min="4097" max="4097" width="5.85546875" style="36" customWidth="1"/>
    <col min="4098" max="4098" width="4.7109375" style="36" customWidth="1"/>
    <col min="4099" max="4099" width="14.42578125" style="36" customWidth="1"/>
    <col min="4100" max="4100" width="15.7109375" style="36" customWidth="1"/>
    <col min="4101" max="4101" width="5.42578125" style="36" customWidth="1"/>
    <col min="4102" max="4102" width="8.140625" style="36" customWidth="1"/>
    <col min="4103" max="4103" width="9" style="36" customWidth="1"/>
    <col min="4104" max="4104" width="7.85546875" style="36" customWidth="1"/>
    <col min="4105" max="4105" width="9.7109375" style="36" customWidth="1"/>
    <col min="4106" max="4106" width="6.7109375" style="36" customWidth="1"/>
    <col min="4107" max="4107" width="17.7109375" style="36" customWidth="1"/>
    <col min="4108" max="4108" width="6.7109375" style="36" customWidth="1"/>
    <col min="4109" max="4109" width="9.7109375" style="36" customWidth="1"/>
    <col min="4110" max="4110" width="11.42578125" style="36" customWidth="1"/>
    <col min="4111" max="4111" width="5.140625" style="36" customWidth="1"/>
    <col min="4112" max="4112" width="11" style="36" customWidth="1"/>
    <col min="4113" max="4113" width="12.28515625" style="36" customWidth="1"/>
    <col min="4114" max="4115" width="9.7109375" style="36" customWidth="1"/>
    <col min="4116" max="4116" width="6.28515625" style="36" customWidth="1"/>
    <col min="4117" max="4119" width="9.7109375" style="36" customWidth="1"/>
    <col min="4120" max="4120" width="11.42578125" style="36" customWidth="1"/>
    <col min="4121" max="4121" width="5.140625" style="36" customWidth="1"/>
    <col min="4122" max="4122" width="11" style="36" customWidth="1"/>
    <col min="4123" max="4123" width="12.28515625" style="36" customWidth="1"/>
    <col min="4124" max="4125" width="9.7109375" style="36" customWidth="1"/>
    <col min="4126" max="4126" width="6.28515625" style="36" customWidth="1"/>
    <col min="4127" max="4352" width="9.7109375" style="36"/>
    <col min="4353" max="4353" width="5.85546875" style="36" customWidth="1"/>
    <col min="4354" max="4354" width="4.7109375" style="36" customWidth="1"/>
    <col min="4355" max="4355" width="14.42578125" style="36" customWidth="1"/>
    <col min="4356" max="4356" width="15.7109375" style="36" customWidth="1"/>
    <col min="4357" max="4357" width="5.42578125" style="36" customWidth="1"/>
    <col min="4358" max="4358" width="8.140625" style="36" customWidth="1"/>
    <col min="4359" max="4359" width="9" style="36" customWidth="1"/>
    <col min="4360" max="4360" width="7.85546875" style="36" customWidth="1"/>
    <col min="4361" max="4361" width="9.7109375" style="36" customWidth="1"/>
    <col min="4362" max="4362" width="6.7109375" style="36" customWidth="1"/>
    <col min="4363" max="4363" width="17.7109375" style="36" customWidth="1"/>
    <col min="4364" max="4364" width="6.7109375" style="36" customWidth="1"/>
    <col min="4365" max="4365" width="9.7109375" style="36" customWidth="1"/>
    <col min="4366" max="4366" width="11.42578125" style="36" customWidth="1"/>
    <col min="4367" max="4367" width="5.140625" style="36" customWidth="1"/>
    <col min="4368" max="4368" width="11" style="36" customWidth="1"/>
    <col min="4369" max="4369" width="12.28515625" style="36" customWidth="1"/>
    <col min="4370" max="4371" width="9.7109375" style="36" customWidth="1"/>
    <col min="4372" max="4372" width="6.28515625" style="36" customWidth="1"/>
    <col min="4373" max="4375" width="9.7109375" style="36" customWidth="1"/>
    <col min="4376" max="4376" width="11.42578125" style="36" customWidth="1"/>
    <col min="4377" max="4377" width="5.140625" style="36" customWidth="1"/>
    <col min="4378" max="4378" width="11" style="36" customWidth="1"/>
    <col min="4379" max="4379" width="12.28515625" style="36" customWidth="1"/>
    <col min="4380" max="4381" width="9.7109375" style="36" customWidth="1"/>
    <col min="4382" max="4382" width="6.28515625" style="36" customWidth="1"/>
    <col min="4383" max="4608" width="9.7109375" style="36"/>
    <col min="4609" max="4609" width="5.85546875" style="36" customWidth="1"/>
    <col min="4610" max="4610" width="4.7109375" style="36" customWidth="1"/>
    <col min="4611" max="4611" width="14.42578125" style="36" customWidth="1"/>
    <col min="4612" max="4612" width="15.7109375" style="36" customWidth="1"/>
    <col min="4613" max="4613" width="5.42578125" style="36" customWidth="1"/>
    <col min="4614" max="4614" width="8.140625" style="36" customWidth="1"/>
    <col min="4615" max="4615" width="9" style="36" customWidth="1"/>
    <col min="4616" max="4616" width="7.85546875" style="36" customWidth="1"/>
    <col min="4617" max="4617" width="9.7109375" style="36" customWidth="1"/>
    <col min="4618" max="4618" width="6.7109375" style="36" customWidth="1"/>
    <col min="4619" max="4619" width="17.7109375" style="36" customWidth="1"/>
    <col min="4620" max="4620" width="6.7109375" style="36" customWidth="1"/>
    <col min="4621" max="4621" width="9.7109375" style="36" customWidth="1"/>
    <col min="4622" max="4622" width="11.42578125" style="36" customWidth="1"/>
    <col min="4623" max="4623" width="5.140625" style="36" customWidth="1"/>
    <col min="4624" max="4624" width="11" style="36" customWidth="1"/>
    <col min="4625" max="4625" width="12.28515625" style="36" customWidth="1"/>
    <col min="4626" max="4627" width="9.7109375" style="36" customWidth="1"/>
    <col min="4628" max="4628" width="6.28515625" style="36" customWidth="1"/>
    <col min="4629" max="4631" width="9.7109375" style="36" customWidth="1"/>
    <col min="4632" max="4632" width="11.42578125" style="36" customWidth="1"/>
    <col min="4633" max="4633" width="5.140625" style="36" customWidth="1"/>
    <col min="4634" max="4634" width="11" style="36" customWidth="1"/>
    <col min="4635" max="4635" width="12.28515625" style="36" customWidth="1"/>
    <col min="4636" max="4637" width="9.7109375" style="36" customWidth="1"/>
    <col min="4638" max="4638" width="6.28515625" style="36" customWidth="1"/>
    <col min="4639" max="4864" width="9.7109375" style="36"/>
    <col min="4865" max="4865" width="5.85546875" style="36" customWidth="1"/>
    <col min="4866" max="4866" width="4.7109375" style="36" customWidth="1"/>
    <col min="4867" max="4867" width="14.42578125" style="36" customWidth="1"/>
    <col min="4868" max="4868" width="15.7109375" style="36" customWidth="1"/>
    <col min="4869" max="4869" width="5.42578125" style="36" customWidth="1"/>
    <col min="4870" max="4870" width="8.140625" style="36" customWidth="1"/>
    <col min="4871" max="4871" width="9" style="36" customWidth="1"/>
    <col min="4872" max="4872" width="7.85546875" style="36" customWidth="1"/>
    <col min="4873" max="4873" width="9.7109375" style="36" customWidth="1"/>
    <col min="4874" max="4874" width="6.7109375" style="36" customWidth="1"/>
    <col min="4875" max="4875" width="17.7109375" style="36" customWidth="1"/>
    <col min="4876" max="4876" width="6.7109375" style="36" customWidth="1"/>
    <col min="4877" max="4877" width="9.7109375" style="36" customWidth="1"/>
    <col min="4878" max="4878" width="11.42578125" style="36" customWidth="1"/>
    <col min="4879" max="4879" width="5.140625" style="36" customWidth="1"/>
    <col min="4880" max="4880" width="11" style="36" customWidth="1"/>
    <col min="4881" max="4881" width="12.28515625" style="36" customWidth="1"/>
    <col min="4882" max="4883" width="9.7109375" style="36" customWidth="1"/>
    <col min="4884" max="4884" width="6.28515625" style="36" customWidth="1"/>
    <col min="4885" max="4887" width="9.7109375" style="36" customWidth="1"/>
    <col min="4888" max="4888" width="11.42578125" style="36" customWidth="1"/>
    <col min="4889" max="4889" width="5.140625" style="36" customWidth="1"/>
    <col min="4890" max="4890" width="11" style="36" customWidth="1"/>
    <col min="4891" max="4891" width="12.28515625" style="36" customWidth="1"/>
    <col min="4892" max="4893" width="9.7109375" style="36" customWidth="1"/>
    <col min="4894" max="4894" width="6.28515625" style="36" customWidth="1"/>
    <col min="4895" max="5120" width="9.7109375" style="36"/>
    <col min="5121" max="5121" width="5.85546875" style="36" customWidth="1"/>
    <col min="5122" max="5122" width="4.7109375" style="36" customWidth="1"/>
    <col min="5123" max="5123" width="14.42578125" style="36" customWidth="1"/>
    <col min="5124" max="5124" width="15.7109375" style="36" customWidth="1"/>
    <col min="5125" max="5125" width="5.42578125" style="36" customWidth="1"/>
    <col min="5126" max="5126" width="8.140625" style="36" customWidth="1"/>
    <col min="5127" max="5127" width="9" style="36" customWidth="1"/>
    <col min="5128" max="5128" width="7.85546875" style="36" customWidth="1"/>
    <col min="5129" max="5129" width="9.7109375" style="36" customWidth="1"/>
    <col min="5130" max="5130" width="6.7109375" style="36" customWidth="1"/>
    <col min="5131" max="5131" width="17.7109375" style="36" customWidth="1"/>
    <col min="5132" max="5132" width="6.7109375" style="36" customWidth="1"/>
    <col min="5133" max="5133" width="9.7109375" style="36" customWidth="1"/>
    <col min="5134" max="5134" width="11.42578125" style="36" customWidth="1"/>
    <col min="5135" max="5135" width="5.140625" style="36" customWidth="1"/>
    <col min="5136" max="5136" width="11" style="36" customWidth="1"/>
    <col min="5137" max="5137" width="12.28515625" style="36" customWidth="1"/>
    <col min="5138" max="5139" width="9.7109375" style="36" customWidth="1"/>
    <col min="5140" max="5140" width="6.28515625" style="36" customWidth="1"/>
    <col min="5141" max="5143" width="9.7109375" style="36" customWidth="1"/>
    <col min="5144" max="5144" width="11.42578125" style="36" customWidth="1"/>
    <col min="5145" max="5145" width="5.140625" style="36" customWidth="1"/>
    <col min="5146" max="5146" width="11" style="36" customWidth="1"/>
    <col min="5147" max="5147" width="12.28515625" style="36" customWidth="1"/>
    <col min="5148" max="5149" width="9.7109375" style="36" customWidth="1"/>
    <col min="5150" max="5150" width="6.28515625" style="36" customWidth="1"/>
    <col min="5151" max="5376" width="9.7109375" style="36"/>
    <col min="5377" max="5377" width="5.85546875" style="36" customWidth="1"/>
    <col min="5378" max="5378" width="4.7109375" style="36" customWidth="1"/>
    <col min="5379" max="5379" width="14.42578125" style="36" customWidth="1"/>
    <col min="5380" max="5380" width="15.7109375" style="36" customWidth="1"/>
    <col min="5381" max="5381" width="5.42578125" style="36" customWidth="1"/>
    <col min="5382" max="5382" width="8.140625" style="36" customWidth="1"/>
    <col min="5383" max="5383" width="9" style="36" customWidth="1"/>
    <col min="5384" max="5384" width="7.85546875" style="36" customWidth="1"/>
    <col min="5385" max="5385" width="9.7109375" style="36" customWidth="1"/>
    <col min="5386" max="5386" width="6.7109375" style="36" customWidth="1"/>
    <col min="5387" max="5387" width="17.7109375" style="36" customWidth="1"/>
    <col min="5388" max="5388" width="6.7109375" style="36" customWidth="1"/>
    <col min="5389" max="5389" width="9.7109375" style="36" customWidth="1"/>
    <col min="5390" max="5390" width="11.42578125" style="36" customWidth="1"/>
    <col min="5391" max="5391" width="5.140625" style="36" customWidth="1"/>
    <col min="5392" max="5392" width="11" style="36" customWidth="1"/>
    <col min="5393" max="5393" width="12.28515625" style="36" customWidth="1"/>
    <col min="5394" max="5395" width="9.7109375" style="36" customWidth="1"/>
    <col min="5396" max="5396" width="6.28515625" style="36" customWidth="1"/>
    <col min="5397" max="5399" width="9.7109375" style="36" customWidth="1"/>
    <col min="5400" max="5400" width="11.42578125" style="36" customWidth="1"/>
    <col min="5401" max="5401" width="5.140625" style="36" customWidth="1"/>
    <col min="5402" max="5402" width="11" style="36" customWidth="1"/>
    <col min="5403" max="5403" width="12.28515625" style="36" customWidth="1"/>
    <col min="5404" max="5405" width="9.7109375" style="36" customWidth="1"/>
    <col min="5406" max="5406" width="6.28515625" style="36" customWidth="1"/>
    <col min="5407" max="5632" width="9.7109375" style="36"/>
    <col min="5633" max="5633" width="5.85546875" style="36" customWidth="1"/>
    <col min="5634" max="5634" width="4.7109375" style="36" customWidth="1"/>
    <col min="5635" max="5635" width="14.42578125" style="36" customWidth="1"/>
    <col min="5636" max="5636" width="15.7109375" style="36" customWidth="1"/>
    <col min="5637" max="5637" width="5.42578125" style="36" customWidth="1"/>
    <col min="5638" max="5638" width="8.140625" style="36" customWidth="1"/>
    <col min="5639" max="5639" width="9" style="36" customWidth="1"/>
    <col min="5640" max="5640" width="7.85546875" style="36" customWidth="1"/>
    <col min="5641" max="5641" width="9.7109375" style="36" customWidth="1"/>
    <col min="5642" max="5642" width="6.7109375" style="36" customWidth="1"/>
    <col min="5643" max="5643" width="17.7109375" style="36" customWidth="1"/>
    <col min="5644" max="5644" width="6.7109375" style="36" customWidth="1"/>
    <col min="5645" max="5645" width="9.7109375" style="36" customWidth="1"/>
    <col min="5646" max="5646" width="11.42578125" style="36" customWidth="1"/>
    <col min="5647" max="5647" width="5.140625" style="36" customWidth="1"/>
    <col min="5648" max="5648" width="11" style="36" customWidth="1"/>
    <col min="5649" max="5649" width="12.28515625" style="36" customWidth="1"/>
    <col min="5650" max="5651" width="9.7109375" style="36" customWidth="1"/>
    <col min="5652" max="5652" width="6.28515625" style="36" customWidth="1"/>
    <col min="5653" max="5655" width="9.7109375" style="36" customWidth="1"/>
    <col min="5656" max="5656" width="11.42578125" style="36" customWidth="1"/>
    <col min="5657" max="5657" width="5.140625" style="36" customWidth="1"/>
    <col min="5658" max="5658" width="11" style="36" customWidth="1"/>
    <col min="5659" max="5659" width="12.28515625" style="36" customWidth="1"/>
    <col min="5660" max="5661" width="9.7109375" style="36" customWidth="1"/>
    <col min="5662" max="5662" width="6.28515625" style="36" customWidth="1"/>
    <col min="5663" max="5888" width="9.7109375" style="36"/>
    <col min="5889" max="5889" width="5.85546875" style="36" customWidth="1"/>
    <col min="5890" max="5890" width="4.7109375" style="36" customWidth="1"/>
    <col min="5891" max="5891" width="14.42578125" style="36" customWidth="1"/>
    <col min="5892" max="5892" width="15.7109375" style="36" customWidth="1"/>
    <col min="5893" max="5893" width="5.42578125" style="36" customWidth="1"/>
    <col min="5894" max="5894" width="8.140625" style="36" customWidth="1"/>
    <col min="5895" max="5895" width="9" style="36" customWidth="1"/>
    <col min="5896" max="5896" width="7.85546875" style="36" customWidth="1"/>
    <col min="5897" max="5897" width="9.7109375" style="36" customWidth="1"/>
    <col min="5898" max="5898" width="6.7109375" style="36" customWidth="1"/>
    <col min="5899" max="5899" width="17.7109375" style="36" customWidth="1"/>
    <col min="5900" max="5900" width="6.7109375" style="36" customWidth="1"/>
    <col min="5901" max="5901" width="9.7109375" style="36" customWidth="1"/>
    <col min="5902" max="5902" width="11.42578125" style="36" customWidth="1"/>
    <col min="5903" max="5903" width="5.140625" style="36" customWidth="1"/>
    <col min="5904" max="5904" width="11" style="36" customWidth="1"/>
    <col min="5905" max="5905" width="12.28515625" style="36" customWidth="1"/>
    <col min="5906" max="5907" width="9.7109375" style="36" customWidth="1"/>
    <col min="5908" max="5908" width="6.28515625" style="36" customWidth="1"/>
    <col min="5909" max="5911" width="9.7109375" style="36" customWidth="1"/>
    <col min="5912" max="5912" width="11.42578125" style="36" customWidth="1"/>
    <col min="5913" max="5913" width="5.140625" style="36" customWidth="1"/>
    <col min="5914" max="5914" width="11" style="36" customWidth="1"/>
    <col min="5915" max="5915" width="12.28515625" style="36" customWidth="1"/>
    <col min="5916" max="5917" width="9.7109375" style="36" customWidth="1"/>
    <col min="5918" max="5918" width="6.28515625" style="36" customWidth="1"/>
    <col min="5919" max="6144" width="9.7109375" style="36"/>
    <col min="6145" max="6145" width="5.85546875" style="36" customWidth="1"/>
    <col min="6146" max="6146" width="4.7109375" style="36" customWidth="1"/>
    <col min="6147" max="6147" width="14.42578125" style="36" customWidth="1"/>
    <col min="6148" max="6148" width="15.7109375" style="36" customWidth="1"/>
    <col min="6149" max="6149" width="5.42578125" style="36" customWidth="1"/>
    <col min="6150" max="6150" width="8.140625" style="36" customWidth="1"/>
    <col min="6151" max="6151" width="9" style="36" customWidth="1"/>
    <col min="6152" max="6152" width="7.85546875" style="36" customWidth="1"/>
    <col min="6153" max="6153" width="9.7109375" style="36" customWidth="1"/>
    <col min="6154" max="6154" width="6.7109375" style="36" customWidth="1"/>
    <col min="6155" max="6155" width="17.7109375" style="36" customWidth="1"/>
    <col min="6156" max="6156" width="6.7109375" style="36" customWidth="1"/>
    <col min="6157" max="6157" width="9.7109375" style="36" customWidth="1"/>
    <col min="6158" max="6158" width="11.42578125" style="36" customWidth="1"/>
    <col min="6159" max="6159" width="5.140625" style="36" customWidth="1"/>
    <col min="6160" max="6160" width="11" style="36" customWidth="1"/>
    <col min="6161" max="6161" width="12.28515625" style="36" customWidth="1"/>
    <col min="6162" max="6163" width="9.7109375" style="36" customWidth="1"/>
    <col min="6164" max="6164" width="6.28515625" style="36" customWidth="1"/>
    <col min="6165" max="6167" width="9.7109375" style="36" customWidth="1"/>
    <col min="6168" max="6168" width="11.42578125" style="36" customWidth="1"/>
    <col min="6169" max="6169" width="5.140625" style="36" customWidth="1"/>
    <col min="6170" max="6170" width="11" style="36" customWidth="1"/>
    <col min="6171" max="6171" width="12.28515625" style="36" customWidth="1"/>
    <col min="6172" max="6173" width="9.7109375" style="36" customWidth="1"/>
    <col min="6174" max="6174" width="6.28515625" style="36" customWidth="1"/>
    <col min="6175" max="6400" width="9.7109375" style="36"/>
    <col min="6401" max="6401" width="5.85546875" style="36" customWidth="1"/>
    <col min="6402" max="6402" width="4.7109375" style="36" customWidth="1"/>
    <col min="6403" max="6403" width="14.42578125" style="36" customWidth="1"/>
    <col min="6404" max="6404" width="15.7109375" style="36" customWidth="1"/>
    <col min="6405" max="6405" width="5.42578125" style="36" customWidth="1"/>
    <col min="6406" max="6406" width="8.140625" style="36" customWidth="1"/>
    <col min="6407" max="6407" width="9" style="36" customWidth="1"/>
    <col min="6408" max="6408" width="7.85546875" style="36" customWidth="1"/>
    <col min="6409" max="6409" width="9.7109375" style="36" customWidth="1"/>
    <col min="6410" max="6410" width="6.7109375" style="36" customWidth="1"/>
    <col min="6411" max="6411" width="17.7109375" style="36" customWidth="1"/>
    <col min="6412" max="6412" width="6.7109375" style="36" customWidth="1"/>
    <col min="6413" max="6413" width="9.7109375" style="36" customWidth="1"/>
    <col min="6414" max="6414" width="11.42578125" style="36" customWidth="1"/>
    <col min="6415" max="6415" width="5.140625" style="36" customWidth="1"/>
    <col min="6416" max="6416" width="11" style="36" customWidth="1"/>
    <col min="6417" max="6417" width="12.28515625" style="36" customWidth="1"/>
    <col min="6418" max="6419" width="9.7109375" style="36" customWidth="1"/>
    <col min="6420" max="6420" width="6.28515625" style="36" customWidth="1"/>
    <col min="6421" max="6423" width="9.7109375" style="36" customWidth="1"/>
    <col min="6424" max="6424" width="11.42578125" style="36" customWidth="1"/>
    <col min="6425" max="6425" width="5.140625" style="36" customWidth="1"/>
    <col min="6426" max="6426" width="11" style="36" customWidth="1"/>
    <col min="6427" max="6427" width="12.28515625" style="36" customWidth="1"/>
    <col min="6428" max="6429" width="9.7109375" style="36" customWidth="1"/>
    <col min="6430" max="6430" width="6.28515625" style="36" customWidth="1"/>
    <col min="6431" max="6656" width="9.7109375" style="36"/>
    <col min="6657" max="6657" width="5.85546875" style="36" customWidth="1"/>
    <col min="6658" max="6658" width="4.7109375" style="36" customWidth="1"/>
    <col min="6659" max="6659" width="14.42578125" style="36" customWidth="1"/>
    <col min="6660" max="6660" width="15.7109375" style="36" customWidth="1"/>
    <col min="6661" max="6661" width="5.42578125" style="36" customWidth="1"/>
    <col min="6662" max="6662" width="8.140625" style="36" customWidth="1"/>
    <col min="6663" max="6663" width="9" style="36" customWidth="1"/>
    <col min="6664" max="6664" width="7.85546875" style="36" customWidth="1"/>
    <col min="6665" max="6665" width="9.7109375" style="36" customWidth="1"/>
    <col min="6666" max="6666" width="6.7109375" style="36" customWidth="1"/>
    <col min="6667" max="6667" width="17.7109375" style="36" customWidth="1"/>
    <col min="6668" max="6668" width="6.7109375" style="36" customWidth="1"/>
    <col min="6669" max="6669" width="9.7109375" style="36" customWidth="1"/>
    <col min="6670" max="6670" width="11.42578125" style="36" customWidth="1"/>
    <col min="6671" max="6671" width="5.140625" style="36" customWidth="1"/>
    <col min="6672" max="6672" width="11" style="36" customWidth="1"/>
    <col min="6673" max="6673" width="12.28515625" style="36" customWidth="1"/>
    <col min="6674" max="6675" width="9.7109375" style="36" customWidth="1"/>
    <col min="6676" max="6676" width="6.28515625" style="36" customWidth="1"/>
    <col min="6677" max="6679" width="9.7109375" style="36" customWidth="1"/>
    <col min="6680" max="6680" width="11.42578125" style="36" customWidth="1"/>
    <col min="6681" max="6681" width="5.140625" style="36" customWidth="1"/>
    <col min="6682" max="6682" width="11" style="36" customWidth="1"/>
    <col min="6683" max="6683" width="12.28515625" style="36" customWidth="1"/>
    <col min="6684" max="6685" width="9.7109375" style="36" customWidth="1"/>
    <col min="6686" max="6686" width="6.28515625" style="36" customWidth="1"/>
    <col min="6687" max="6912" width="9.7109375" style="36"/>
    <col min="6913" max="6913" width="5.85546875" style="36" customWidth="1"/>
    <col min="6914" max="6914" width="4.7109375" style="36" customWidth="1"/>
    <col min="6915" max="6915" width="14.42578125" style="36" customWidth="1"/>
    <col min="6916" max="6916" width="15.7109375" style="36" customWidth="1"/>
    <col min="6917" max="6917" width="5.42578125" style="36" customWidth="1"/>
    <col min="6918" max="6918" width="8.140625" style="36" customWidth="1"/>
    <col min="6919" max="6919" width="9" style="36" customWidth="1"/>
    <col min="6920" max="6920" width="7.85546875" style="36" customWidth="1"/>
    <col min="6921" max="6921" width="9.7109375" style="36" customWidth="1"/>
    <col min="6922" max="6922" width="6.7109375" style="36" customWidth="1"/>
    <col min="6923" max="6923" width="17.7109375" style="36" customWidth="1"/>
    <col min="6924" max="6924" width="6.7109375" style="36" customWidth="1"/>
    <col min="6925" max="6925" width="9.7109375" style="36" customWidth="1"/>
    <col min="6926" max="6926" width="11.42578125" style="36" customWidth="1"/>
    <col min="6927" max="6927" width="5.140625" style="36" customWidth="1"/>
    <col min="6928" max="6928" width="11" style="36" customWidth="1"/>
    <col min="6929" max="6929" width="12.28515625" style="36" customWidth="1"/>
    <col min="6930" max="6931" width="9.7109375" style="36" customWidth="1"/>
    <col min="6932" max="6932" width="6.28515625" style="36" customWidth="1"/>
    <col min="6933" max="6935" width="9.7109375" style="36" customWidth="1"/>
    <col min="6936" max="6936" width="11.42578125" style="36" customWidth="1"/>
    <col min="6937" max="6937" width="5.140625" style="36" customWidth="1"/>
    <col min="6938" max="6938" width="11" style="36" customWidth="1"/>
    <col min="6939" max="6939" width="12.28515625" style="36" customWidth="1"/>
    <col min="6940" max="6941" width="9.7109375" style="36" customWidth="1"/>
    <col min="6942" max="6942" width="6.28515625" style="36" customWidth="1"/>
    <col min="6943" max="7168" width="9.7109375" style="36"/>
    <col min="7169" max="7169" width="5.85546875" style="36" customWidth="1"/>
    <col min="7170" max="7170" width="4.7109375" style="36" customWidth="1"/>
    <col min="7171" max="7171" width="14.42578125" style="36" customWidth="1"/>
    <col min="7172" max="7172" width="15.7109375" style="36" customWidth="1"/>
    <col min="7173" max="7173" width="5.42578125" style="36" customWidth="1"/>
    <col min="7174" max="7174" width="8.140625" style="36" customWidth="1"/>
    <col min="7175" max="7175" width="9" style="36" customWidth="1"/>
    <col min="7176" max="7176" width="7.85546875" style="36" customWidth="1"/>
    <col min="7177" max="7177" width="9.7109375" style="36" customWidth="1"/>
    <col min="7178" max="7178" width="6.7109375" style="36" customWidth="1"/>
    <col min="7179" max="7179" width="17.7109375" style="36" customWidth="1"/>
    <col min="7180" max="7180" width="6.7109375" style="36" customWidth="1"/>
    <col min="7181" max="7181" width="9.7109375" style="36" customWidth="1"/>
    <col min="7182" max="7182" width="11.42578125" style="36" customWidth="1"/>
    <col min="7183" max="7183" width="5.140625" style="36" customWidth="1"/>
    <col min="7184" max="7184" width="11" style="36" customWidth="1"/>
    <col min="7185" max="7185" width="12.28515625" style="36" customWidth="1"/>
    <col min="7186" max="7187" width="9.7109375" style="36" customWidth="1"/>
    <col min="7188" max="7188" width="6.28515625" style="36" customWidth="1"/>
    <col min="7189" max="7191" width="9.7109375" style="36" customWidth="1"/>
    <col min="7192" max="7192" width="11.42578125" style="36" customWidth="1"/>
    <col min="7193" max="7193" width="5.140625" style="36" customWidth="1"/>
    <col min="7194" max="7194" width="11" style="36" customWidth="1"/>
    <col min="7195" max="7195" width="12.28515625" style="36" customWidth="1"/>
    <col min="7196" max="7197" width="9.7109375" style="36" customWidth="1"/>
    <col min="7198" max="7198" width="6.28515625" style="36" customWidth="1"/>
    <col min="7199" max="7424" width="9.7109375" style="36"/>
    <col min="7425" max="7425" width="5.85546875" style="36" customWidth="1"/>
    <col min="7426" max="7426" width="4.7109375" style="36" customWidth="1"/>
    <col min="7427" max="7427" width="14.42578125" style="36" customWidth="1"/>
    <col min="7428" max="7428" width="15.7109375" style="36" customWidth="1"/>
    <col min="7429" max="7429" width="5.42578125" style="36" customWidth="1"/>
    <col min="7430" max="7430" width="8.140625" style="36" customWidth="1"/>
    <col min="7431" max="7431" width="9" style="36" customWidth="1"/>
    <col min="7432" max="7432" width="7.85546875" style="36" customWidth="1"/>
    <col min="7433" max="7433" width="9.7109375" style="36" customWidth="1"/>
    <col min="7434" max="7434" width="6.7109375" style="36" customWidth="1"/>
    <col min="7435" max="7435" width="17.7109375" style="36" customWidth="1"/>
    <col min="7436" max="7436" width="6.7109375" style="36" customWidth="1"/>
    <col min="7437" max="7437" width="9.7109375" style="36" customWidth="1"/>
    <col min="7438" max="7438" width="11.42578125" style="36" customWidth="1"/>
    <col min="7439" max="7439" width="5.140625" style="36" customWidth="1"/>
    <col min="7440" max="7440" width="11" style="36" customWidth="1"/>
    <col min="7441" max="7441" width="12.28515625" style="36" customWidth="1"/>
    <col min="7442" max="7443" width="9.7109375" style="36" customWidth="1"/>
    <col min="7444" max="7444" width="6.28515625" style="36" customWidth="1"/>
    <col min="7445" max="7447" width="9.7109375" style="36" customWidth="1"/>
    <col min="7448" max="7448" width="11.42578125" style="36" customWidth="1"/>
    <col min="7449" max="7449" width="5.140625" style="36" customWidth="1"/>
    <col min="7450" max="7450" width="11" style="36" customWidth="1"/>
    <col min="7451" max="7451" width="12.28515625" style="36" customWidth="1"/>
    <col min="7452" max="7453" width="9.7109375" style="36" customWidth="1"/>
    <col min="7454" max="7454" width="6.28515625" style="36" customWidth="1"/>
    <col min="7455" max="7680" width="9.7109375" style="36"/>
    <col min="7681" max="7681" width="5.85546875" style="36" customWidth="1"/>
    <col min="7682" max="7682" width="4.7109375" style="36" customWidth="1"/>
    <col min="7683" max="7683" width="14.42578125" style="36" customWidth="1"/>
    <col min="7684" max="7684" width="15.7109375" style="36" customWidth="1"/>
    <col min="7685" max="7685" width="5.42578125" style="36" customWidth="1"/>
    <col min="7686" max="7686" width="8.140625" style="36" customWidth="1"/>
    <col min="7687" max="7687" width="9" style="36" customWidth="1"/>
    <col min="7688" max="7688" width="7.85546875" style="36" customWidth="1"/>
    <col min="7689" max="7689" width="9.7109375" style="36" customWidth="1"/>
    <col min="7690" max="7690" width="6.7109375" style="36" customWidth="1"/>
    <col min="7691" max="7691" width="17.7109375" style="36" customWidth="1"/>
    <col min="7692" max="7692" width="6.7109375" style="36" customWidth="1"/>
    <col min="7693" max="7693" width="9.7109375" style="36" customWidth="1"/>
    <col min="7694" max="7694" width="11.42578125" style="36" customWidth="1"/>
    <col min="7695" max="7695" width="5.140625" style="36" customWidth="1"/>
    <col min="7696" max="7696" width="11" style="36" customWidth="1"/>
    <col min="7697" max="7697" width="12.28515625" style="36" customWidth="1"/>
    <col min="7698" max="7699" width="9.7109375" style="36" customWidth="1"/>
    <col min="7700" max="7700" width="6.28515625" style="36" customWidth="1"/>
    <col min="7701" max="7703" width="9.7109375" style="36" customWidth="1"/>
    <col min="7704" max="7704" width="11.42578125" style="36" customWidth="1"/>
    <col min="7705" max="7705" width="5.140625" style="36" customWidth="1"/>
    <col min="7706" max="7706" width="11" style="36" customWidth="1"/>
    <col min="7707" max="7707" width="12.28515625" style="36" customWidth="1"/>
    <col min="7708" max="7709" width="9.7109375" style="36" customWidth="1"/>
    <col min="7710" max="7710" width="6.28515625" style="36" customWidth="1"/>
    <col min="7711" max="7936" width="9.7109375" style="36"/>
    <col min="7937" max="7937" width="5.85546875" style="36" customWidth="1"/>
    <col min="7938" max="7938" width="4.7109375" style="36" customWidth="1"/>
    <col min="7939" max="7939" width="14.42578125" style="36" customWidth="1"/>
    <col min="7940" max="7940" width="15.7109375" style="36" customWidth="1"/>
    <col min="7941" max="7941" width="5.42578125" style="36" customWidth="1"/>
    <col min="7942" max="7942" width="8.140625" style="36" customWidth="1"/>
    <col min="7943" max="7943" width="9" style="36" customWidth="1"/>
    <col min="7944" max="7944" width="7.85546875" style="36" customWidth="1"/>
    <col min="7945" max="7945" width="9.7109375" style="36" customWidth="1"/>
    <col min="7946" max="7946" width="6.7109375" style="36" customWidth="1"/>
    <col min="7947" max="7947" width="17.7109375" style="36" customWidth="1"/>
    <col min="7948" max="7948" width="6.7109375" style="36" customWidth="1"/>
    <col min="7949" max="7949" width="9.7109375" style="36" customWidth="1"/>
    <col min="7950" max="7950" width="11.42578125" style="36" customWidth="1"/>
    <col min="7951" max="7951" width="5.140625" style="36" customWidth="1"/>
    <col min="7952" max="7952" width="11" style="36" customWidth="1"/>
    <col min="7953" max="7953" width="12.28515625" style="36" customWidth="1"/>
    <col min="7954" max="7955" width="9.7109375" style="36" customWidth="1"/>
    <col min="7956" max="7956" width="6.28515625" style="36" customWidth="1"/>
    <col min="7957" max="7959" width="9.7109375" style="36" customWidth="1"/>
    <col min="7960" max="7960" width="11.42578125" style="36" customWidth="1"/>
    <col min="7961" max="7961" width="5.140625" style="36" customWidth="1"/>
    <col min="7962" max="7962" width="11" style="36" customWidth="1"/>
    <col min="7963" max="7963" width="12.28515625" style="36" customWidth="1"/>
    <col min="7964" max="7965" width="9.7109375" style="36" customWidth="1"/>
    <col min="7966" max="7966" width="6.28515625" style="36" customWidth="1"/>
    <col min="7967" max="8192" width="9.7109375" style="36"/>
    <col min="8193" max="8193" width="5.85546875" style="36" customWidth="1"/>
    <col min="8194" max="8194" width="4.7109375" style="36" customWidth="1"/>
    <col min="8195" max="8195" width="14.42578125" style="36" customWidth="1"/>
    <col min="8196" max="8196" width="15.7109375" style="36" customWidth="1"/>
    <col min="8197" max="8197" width="5.42578125" style="36" customWidth="1"/>
    <col min="8198" max="8198" width="8.140625" style="36" customWidth="1"/>
    <col min="8199" max="8199" width="9" style="36" customWidth="1"/>
    <col min="8200" max="8200" width="7.85546875" style="36" customWidth="1"/>
    <col min="8201" max="8201" width="9.7109375" style="36" customWidth="1"/>
    <col min="8202" max="8202" width="6.7109375" style="36" customWidth="1"/>
    <col min="8203" max="8203" width="17.7109375" style="36" customWidth="1"/>
    <col min="8204" max="8204" width="6.7109375" style="36" customWidth="1"/>
    <col min="8205" max="8205" width="9.7109375" style="36" customWidth="1"/>
    <col min="8206" max="8206" width="11.42578125" style="36" customWidth="1"/>
    <col min="8207" max="8207" width="5.140625" style="36" customWidth="1"/>
    <col min="8208" max="8208" width="11" style="36" customWidth="1"/>
    <col min="8209" max="8209" width="12.28515625" style="36" customWidth="1"/>
    <col min="8210" max="8211" width="9.7109375" style="36" customWidth="1"/>
    <col min="8212" max="8212" width="6.28515625" style="36" customWidth="1"/>
    <col min="8213" max="8215" width="9.7109375" style="36" customWidth="1"/>
    <col min="8216" max="8216" width="11.42578125" style="36" customWidth="1"/>
    <col min="8217" max="8217" width="5.140625" style="36" customWidth="1"/>
    <col min="8218" max="8218" width="11" style="36" customWidth="1"/>
    <col min="8219" max="8219" width="12.28515625" style="36" customWidth="1"/>
    <col min="8220" max="8221" width="9.7109375" style="36" customWidth="1"/>
    <col min="8222" max="8222" width="6.28515625" style="36" customWidth="1"/>
    <col min="8223" max="8448" width="9.7109375" style="36"/>
    <col min="8449" max="8449" width="5.85546875" style="36" customWidth="1"/>
    <col min="8450" max="8450" width="4.7109375" style="36" customWidth="1"/>
    <col min="8451" max="8451" width="14.42578125" style="36" customWidth="1"/>
    <col min="8452" max="8452" width="15.7109375" style="36" customWidth="1"/>
    <col min="8453" max="8453" width="5.42578125" style="36" customWidth="1"/>
    <col min="8454" max="8454" width="8.140625" style="36" customWidth="1"/>
    <col min="8455" max="8455" width="9" style="36" customWidth="1"/>
    <col min="8456" max="8456" width="7.85546875" style="36" customWidth="1"/>
    <col min="8457" max="8457" width="9.7109375" style="36" customWidth="1"/>
    <col min="8458" max="8458" width="6.7109375" style="36" customWidth="1"/>
    <col min="8459" max="8459" width="17.7109375" style="36" customWidth="1"/>
    <col min="8460" max="8460" width="6.7109375" style="36" customWidth="1"/>
    <col min="8461" max="8461" width="9.7109375" style="36" customWidth="1"/>
    <col min="8462" max="8462" width="11.42578125" style="36" customWidth="1"/>
    <col min="8463" max="8463" width="5.140625" style="36" customWidth="1"/>
    <col min="8464" max="8464" width="11" style="36" customWidth="1"/>
    <col min="8465" max="8465" width="12.28515625" style="36" customWidth="1"/>
    <col min="8466" max="8467" width="9.7109375" style="36" customWidth="1"/>
    <col min="8468" max="8468" width="6.28515625" style="36" customWidth="1"/>
    <col min="8469" max="8471" width="9.7109375" style="36" customWidth="1"/>
    <col min="8472" max="8472" width="11.42578125" style="36" customWidth="1"/>
    <col min="8473" max="8473" width="5.140625" style="36" customWidth="1"/>
    <col min="8474" max="8474" width="11" style="36" customWidth="1"/>
    <col min="8475" max="8475" width="12.28515625" style="36" customWidth="1"/>
    <col min="8476" max="8477" width="9.7109375" style="36" customWidth="1"/>
    <col min="8478" max="8478" width="6.28515625" style="36" customWidth="1"/>
    <col min="8479" max="8704" width="9.7109375" style="36"/>
    <col min="8705" max="8705" width="5.85546875" style="36" customWidth="1"/>
    <col min="8706" max="8706" width="4.7109375" style="36" customWidth="1"/>
    <col min="8707" max="8707" width="14.42578125" style="36" customWidth="1"/>
    <col min="8708" max="8708" width="15.7109375" style="36" customWidth="1"/>
    <col min="8709" max="8709" width="5.42578125" style="36" customWidth="1"/>
    <col min="8710" max="8710" width="8.140625" style="36" customWidth="1"/>
    <col min="8711" max="8711" width="9" style="36" customWidth="1"/>
    <col min="8712" max="8712" width="7.85546875" style="36" customWidth="1"/>
    <col min="8713" max="8713" width="9.7109375" style="36" customWidth="1"/>
    <col min="8714" max="8714" width="6.7109375" style="36" customWidth="1"/>
    <col min="8715" max="8715" width="17.7109375" style="36" customWidth="1"/>
    <col min="8716" max="8716" width="6.7109375" style="36" customWidth="1"/>
    <col min="8717" max="8717" width="9.7109375" style="36" customWidth="1"/>
    <col min="8718" max="8718" width="11.42578125" style="36" customWidth="1"/>
    <col min="8719" max="8719" width="5.140625" style="36" customWidth="1"/>
    <col min="8720" max="8720" width="11" style="36" customWidth="1"/>
    <col min="8721" max="8721" width="12.28515625" style="36" customWidth="1"/>
    <col min="8722" max="8723" width="9.7109375" style="36" customWidth="1"/>
    <col min="8724" max="8724" width="6.28515625" style="36" customWidth="1"/>
    <col min="8725" max="8727" width="9.7109375" style="36" customWidth="1"/>
    <col min="8728" max="8728" width="11.42578125" style="36" customWidth="1"/>
    <col min="8729" max="8729" width="5.140625" style="36" customWidth="1"/>
    <col min="8730" max="8730" width="11" style="36" customWidth="1"/>
    <col min="8731" max="8731" width="12.28515625" style="36" customWidth="1"/>
    <col min="8732" max="8733" width="9.7109375" style="36" customWidth="1"/>
    <col min="8734" max="8734" width="6.28515625" style="36" customWidth="1"/>
    <col min="8735" max="8960" width="9.7109375" style="36"/>
    <col min="8961" max="8961" width="5.85546875" style="36" customWidth="1"/>
    <col min="8962" max="8962" width="4.7109375" style="36" customWidth="1"/>
    <col min="8963" max="8963" width="14.42578125" style="36" customWidth="1"/>
    <col min="8964" max="8964" width="15.7109375" style="36" customWidth="1"/>
    <col min="8965" max="8965" width="5.42578125" style="36" customWidth="1"/>
    <col min="8966" max="8966" width="8.140625" style="36" customWidth="1"/>
    <col min="8967" max="8967" width="9" style="36" customWidth="1"/>
    <col min="8968" max="8968" width="7.85546875" style="36" customWidth="1"/>
    <col min="8969" max="8969" width="9.7109375" style="36" customWidth="1"/>
    <col min="8970" max="8970" width="6.7109375" style="36" customWidth="1"/>
    <col min="8971" max="8971" width="17.7109375" style="36" customWidth="1"/>
    <col min="8972" max="8972" width="6.7109375" style="36" customWidth="1"/>
    <col min="8973" max="8973" width="9.7109375" style="36" customWidth="1"/>
    <col min="8974" max="8974" width="11.42578125" style="36" customWidth="1"/>
    <col min="8975" max="8975" width="5.140625" style="36" customWidth="1"/>
    <col min="8976" max="8976" width="11" style="36" customWidth="1"/>
    <col min="8977" max="8977" width="12.28515625" style="36" customWidth="1"/>
    <col min="8978" max="8979" width="9.7109375" style="36" customWidth="1"/>
    <col min="8980" max="8980" width="6.28515625" style="36" customWidth="1"/>
    <col min="8981" max="8983" width="9.7109375" style="36" customWidth="1"/>
    <col min="8984" max="8984" width="11.42578125" style="36" customWidth="1"/>
    <col min="8985" max="8985" width="5.140625" style="36" customWidth="1"/>
    <col min="8986" max="8986" width="11" style="36" customWidth="1"/>
    <col min="8987" max="8987" width="12.28515625" style="36" customWidth="1"/>
    <col min="8988" max="8989" width="9.7109375" style="36" customWidth="1"/>
    <col min="8990" max="8990" width="6.28515625" style="36" customWidth="1"/>
    <col min="8991" max="9216" width="9.7109375" style="36"/>
    <col min="9217" max="9217" width="5.85546875" style="36" customWidth="1"/>
    <col min="9218" max="9218" width="4.7109375" style="36" customWidth="1"/>
    <col min="9219" max="9219" width="14.42578125" style="36" customWidth="1"/>
    <col min="9220" max="9220" width="15.7109375" style="36" customWidth="1"/>
    <col min="9221" max="9221" width="5.42578125" style="36" customWidth="1"/>
    <col min="9222" max="9222" width="8.140625" style="36" customWidth="1"/>
    <col min="9223" max="9223" width="9" style="36" customWidth="1"/>
    <col min="9224" max="9224" width="7.85546875" style="36" customWidth="1"/>
    <col min="9225" max="9225" width="9.7109375" style="36" customWidth="1"/>
    <col min="9226" max="9226" width="6.7109375" style="36" customWidth="1"/>
    <col min="9227" max="9227" width="17.7109375" style="36" customWidth="1"/>
    <col min="9228" max="9228" width="6.7109375" style="36" customWidth="1"/>
    <col min="9229" max="9229" width="9.7109375" style="36" customWidth="1"/>
    <col min="9230" max="9230" width="11.42578125" style="36" customWidth="1"/>
    <col min="9231" max="9231" width="5.140625" style="36" customWidth="1"/>
    <col min="9232" max="9232" width="11" style="36" customWidth="1"/>
    <col min="9233" max="9233" width="12.28515625" style="36" customWidth="1"/>
    <col min="9234" max="9235" width="9.7109375" style="36" customWidth="1"/>
    <col min="9236" max="9236" width="6.28515625" style="36" customWidth="1"/>
    <col min="9237" max="9239" width="9.7109375" style="36" customWidth="1"/>
    <col min="9240" max="9240" width="11.42578125" style="36" customWidth="1"/>
    <col min="9241" max="9241" width="5.140625" style="36" customWidth="1"/>
    <col min="9242" max="9242" width="11" style="36" customWidth="1"/>
    <col min="9243" max="9243" width="12.28515625" style="36" customWidth="1"/>
    <col min="9244" max="9245" width="9.7109375" style="36" customWidth="1"/>
    <col min="9246" max="9246" width="6.28515625" style="36" customWidth="1"/>
    <col min="9247" max="9472" width="9.7109375" style="36"/>
    <col min="9473" max="9473" width="5.85546875" style="36" customWidth="1"/>
    <col min="9474" max="9474" width="4.7109375" style="36" customWidth="1"/>
    <col min="9475" max="9475" width="14.42578125" style="36" customWidth="1"/>
    <col min="9476" max="9476" width="15.7109375" style="36" customWidth="1"/>
    <col min="9477" max="9477" width="5.42578125" style="36" customWidth="1"/>
    <col min="9478" max="9478" width="8.140625" style="36" customWidth="1"/>
    <col min="9479" max="9479" width="9" style="36" customWidth="1"/>
    <col min="9480" max="9480" width="7.85546875" style="36" customWidth="1"/>
    <col min="9481" max="9481" width="9.7109375" style="36" customWidth="1"/>
    <col min="9482" max="9482" width="6.7109375" style="36" customWidth="1"/>
    <col min="9483" max="9483" width="17.7109375" style="36" customWidth="1"/>
    <col min="9484" max="9484" width="6.7109375" style="36" customWidth="1"/>
    <col min="9485" max="9485" width="9.7109375" style="36" customWidth="1"/>
    <col min="9486" max="9486" width="11.42578125" style="36" customWidth="1"/>
    <col min="9487" max="9487" width="5.140625" style="36" customWidth="1"/>
    <col min="9488" max="9488" width="11" style="36" customWidth="1"/>
    <col min="9489" max="9489" width="12.28515625" style="36" customWidth="1"/>
    <col min="9490" max="9491" width="9.7109375" style="36" customWidth="1"/>
    <col min="9492" max="9492" width="6.28515625" style="36" customWidth="1"/>
    <col min="9493" max="9495" width="9.7109375" style="36" customWidth="1"/>
    <col min="9496" max="9496" width="11.42578125" style="36" customWidth="1"/>
    <col min="9497" max="9497" width="5.140625" style="36" customWidth="1"/>
    <col min="9498" max="9498" width="11" style="36" customWidth="1"/>
    <col min="9499" max="9499" width="12.28515625" style="36" customWidth="1"/>
    <col min="9500" max="9501" width="9.7109375" style="36" customWidth="1"/>
    <col min="9502" max="9502" width="6.28515625" style="36" customWidth="1"/>
    <col min="9503" max="9728" width="9.7109375" style="36"/>
    <col min="9729" max="9729" width="5.85546875" style="36" customWidth="1"/>
    <col min="9730" max="9730" width="4.7109375" style="36" customWidth="1"/>
    <col min="9731" max="9731" width="14.42578125" style="36" customWidth="1"/>
    <col min="9732" max="9732" width="15.7109375" style="36" customWidth="1"/>
    <col min="9733" max="9733" width="5.42578125" style="36" customWidth="1"/>
    <col min="9734" max="9734" width="8.140625" style="36" customWidth="1"/>
    <col min="9735" max="9735" width="9" style="36" customWidth="1"/>
    <col min="9736" max="9736" width="7.85546875" style="36" customWidth="1"/>
    <col min="9737" max="9737" width="9.7109375" style="36" customWidth="1"/>
    <col min="9738" max="9738" width="6.7109375" style="36" customWidth="1"/>
    <col min="9739" max="9739" width="17.7109375" style="36" customWidth="1"/>
    <col min="9740" max="9740" width="6.7109375" style="36" customWidth="1"/>
    <col min="9741" max="9741" width="9.7109375" style="36" customWidth="1"/>
    <col min="9742" max="9742" width="11.42578125" style="36" customWidth="1"/>
    <col min="9743" max="9743" width="5.140625" style="36" customWidth="1"/>
    <col min="9744" max="9744" width="11" style="36" customWidth="1"/>
    <col min="9745" max="9745" width="12.28515625" style="36" customWidth="1"/>
    <col min="9746" max="9747" width="9.7109375" style="36" customWidth="1"/>
    <col min="9748" max="9748" width="6.28515625" style="36" customWidth="1"/>
    <col min="9749" max="9751" width="9.7109375" style="36" customWidth="1"/>
    <col min="9752" max="9752" width="11.42578125" style="36" customWidth="1"/>
    <col min="9753" max="9753" width="5.140625" style="36" customWidth="1"/>
    <col min="9754" max="9754" width="11" style="36" customWidth="1"/>
    <col min="9755" max="9755" width="12.28515625" style="36" customWidth="1"/>
    <col min="9756" max="9757" width="9.7109375" style="36" customWidth="1"/>
    <col min="9758" max="9758" width="6.28515625" style="36" customWidth="1"/>
    <col min="9759" max="9984" width="9.7109375" style="36"/>
    <col min="9985" max="9985" width="5.85546875" style="36" customWidth="1"/>
    <col min="9986" max="9986" width="4.7109375" style="36" customWidth="1"/>
    <col min="9987" max="9987" width="14.42578125" style="36" customWidth="1"/>
    <col min="9988" max="9988" width="15.7109375" style="36" customWidth="1"/>
    <col min="9989" max="9989" width="5.42578125" style="36" customWidth="1"/>
    <col min="9990" max="9990" width="8.140625" style="36" customWidth="1"/>
    <col min="9991" max="9991" width="9" style="36" customWidth="1"/>
    <col min="9992" max="9992" width="7.85546875" style="36" customWidth="1"/>
    <col min="9993" max="9993" width="9.7109375" style="36" customWidth="1"/>
    <col min="9994" max="9994" width="6.7109375" style="36" customWidth="1"/>
    <col min="9995" max="9995" width="17.7109375" style="36" customWidth="1"/>
    <col min="9996" max="9996" width="6.7109375" style="36" customWidth="1"/>
    <col min="9997" max="9997" width="9.7109375" style="36" customWidth="1"/>
    <col min="9998" max="9998" width="11.42578125" style="36" customWidth="1"/>
    <col min="9999" max="9999" width="5.140625" style="36" customWidth="1"/>
    <col min="10000" max="10000" width="11" style="36" customWidth="1"/>
    <col min="10001" max="10001" width="12.28515625" style="36" customWidth="1"/>
    <col min="10002" max="10003" width="9.7109375" style="36" customWidth="1"/>
    <col min="10004" max="10004" width="6.28515625" style="36" customWidth="1"/>
    <col min="10005" max="10007" width="9.7109375" style="36" customWidth="1"/>
    <col min="10008" max="10008" width="11.42578125" style="36" customWidth="1"/>
    <col min="10009" max="10009" width="5.140625" style="36" customWidth="1"/>
    <col min="10010" max="10010" width="11" style="36" customWidth="1"/>
    <col min="10011" max="10011" width="12.28515625" style="36" customWidth="1"/>
    <col min="10012" max="10013" width="9.7109375" style="36" customWidth="1"/>
    <col min="10014" max="10014" width="6.28515625" style="36" customWidth="1"/>
    <col min="10015" max="10240" width="9.7109375" style="36"/>
    <col min="10241" max="10241" width="5.85546875" style="36" customWidth="1"/>
    <col min="10242" max="10242" width="4.7109375" style="36" customWidth="1"/>
    <col min="10243" max="10243" width="14.42578125" style="36" customWidth="1"/>
    <col min="10244" max="10244" width="15.7109375" style="36" customWidth="1"/>
    <col min="10245" max="10245" width="5.42578125" style="36" customWidth="1"/>
    <col min="10246" max="10246" width="8.140625" style="36" customWidth="1"/>
    <col min="10247" max="10247" width="9" style="36" customWidth="1"/>
    <col min="10248" max="10248" width="7.85546875" style="36" customWidth="1"/>
    <col min="10249" max="10249" width="9.7109375" style="36" customWidth="1"/>
    <col min="10250" max="10250" width="6.7109375" style="36" customWidth="1"/>
    <col min="10251" max="10251" width="17.7109375" style="36" customWidth="1"/>
    <col min="10252" max="10252" width="6.7109375" style="36" customWidth="1"/>
    <col min="10253" max="10253" width="9.7109375" style="36" customWidth="1"/>
    <col min="10254" max="10254" width="11.42578125" style="36" customWidth="1"/>
    <col min="10255" max="10255" width="5.140625" style="36" customWidth="1"/>
    <col min="10256" max="10256" width="11" style="36" customWidth="1"/>
    <col min="10257" max="10257" width="12.28515625" style="36" customWidth="1"/>
    <col min="10258" max="10259" width="9.7109375" style="36" customWidth="1"/>
    <col min="10260" max="10260" width="6.28515625" style="36" customWidth="1"/>
    <col min="10261" max="10263" width="9.7109375" style="36" customWidth="1"/>
    <col min="10264" max="10264" width="11.42578125" style="36" customWidth="1"/>
    <col min="10265" max="10265" width="5.140625" style="36" customWidth="1"/>
    <col min="10266" max="10266" width="11" style="36" customWidth="1"/>
    <col min="10267" max="10267" width="12.28515625" style="36" customWidth="1"/>
    <col min="10268" max="10269" width="9.7109375" style="36" customWidth="1"/>
    <col min="10270" max="10270" width="6.28515625" style="36" customWidth="1"/>
    <col min="10271" max="10496" width="9.7109375" style="36"/>
    <col min="10497" max="10497" width="5.85546875" style="36" customWidth="1"/>
    <col min="10498" max="10498" width="4.7109375" style="36" customWidth="1"/>
    <col min="10499" max="10499" width="14.42578125" style="36" customWidth="1"/>
    <col min="10500" max="10500" width="15.7109375" style="36" customWidth="1"/>
    <col min="10501" max="10501" width="5.42578125" style="36" customWidth="1"/>
    <col min="10502" max="10502" width="8.140625" style="36" customWidth="1"/>
    <col min="10503" max="10503" width="9" style="36" customWidth="1"/>
    <col min="10504" max="10504" width="7.85546875" style="36" customWidth="1"/>
    <col min="10505" max="10505" width="9.7109375" style="36" customWidth="1"/>
    <col min="10506" max="10506" width="6.7109375" style="36" customWidth="1"/>
    <col min="10507" max="10507" width="17.7109375" style="36" customWidth="1"/>
    <col min="10508" max="10508" width="6.7109375" style="36" customWidth="1"/>
    <col min="10509" max="10509" width="9.7109375" style="36" customWidth="1"/>
    <col min="10510" max="10510" width="11.42578125" style="36" customWidth="1"/>
    <col min="10511" max="10511" width="5.140625" style="36" customWidth="1"/>
    <col min="10512" max="10512" width="11" style="36" customWidth="1"/>
    <col min="10513" max="10513" width="12.28515625" style="36" customWidth="1"/>
    <col min="10514" max="10515" width="9.7109375" style="36" customWidth="1"/>
    <col min="10516" max="10516" width="6.28515625" style="36" customWidth="1"/>
    <col min="10517" max="10519" width="9.7109375" style="36" customWidth="1"/>
    <col min="10520" max="10520" width="11.42578125" style="36" customWidth="1"/>
    <col min="10521" max="10521" width="5.140625" style="36" customWidth="1"/>
    <col min="10522" max="10522" width="11" style="36" customWidth="1"/>
    <col min="10523" max="10523" width="12.28515625" style="36" customWidth="1"/>
    <col min="10524" max="10525" width="9.7109375" style="36" customWidth="1"/>
    <col min="10526" max="10526" width="6.28515625" style="36" customWidth="1"/>
    <col min="10527" max="10752" width="9.7109375" style="36"/>
    <col min="10753" max="10753" width="5.85546875" style="36" customWidth="1"/>
    <col min="10754" max="10754" width="4.7109375" style="36" customWidth="1"/>
    <col min="10755" max="10755" width="14.42578125" style="36" customWidth="1"/>
    <col min="10756" max="10756" width="15.7109375" style="36" customWidth="1"/>
    <col min="10757" max="10757" width="5.42578125" style="36" customWidth="1"/>
    <col min="10758" max="10758" width="8.140625" style="36" customWidth="1"/>
    <col min="10759" max="10759" width="9" style="36" customWidth="1"/>
    <col min="10760" max="10760" width="7.85546875" style="36" customWidth="1"/>
    <col min="10761" max="10761" width="9.7109375" style="36" customWidth="1"/>
    <col min="10762" max="10762" width="6.7109375" style="36" customWidth="1"/>
    <col min="10763" max="10763" width="17.7109375" style="36" customWidth="1"/>
    <col min="10764" max="10764" width="6.7109375" style="36" customWidth="1"/>
    <col min="10765" max="10765" width="9.7109375" style="36" customWidth="1"/>
    <col min="10766" max="10766" width="11.42578125" style="36" customWidth="1"/>
    <col min="10767" max="10767" width="5.140625" style="36" customWidth="1"/>
    <col min="10768" max="10768" width="11" style="36" customWidth="1"/>
    <col min="10769" max="10769" width="12.28515625" style="36" customWidth="1"/>
    <col min="10770" max="10771" width="9.7109375" style="36" customWidth="1"/>
    <col min="10772" max="10772" width="6.28515625" style="36" customWidth="1"/>
    <col min="10773" max="10775" width="9.7109375" style="36" customWidth="1"/>
    <col min="10776" max="10776" width="11.42578125" style="36" customWidth="1"/>
    <col min="10777" max="10777" width="5.140625" style="36" customWidth="1"/>
    <col min="10778" max="10778" width="11" style="36" customWidth="1"/>
    <col min="10779" max="10779" width="12.28515625" style="36" customWidth="1"/>
    <col min="10780" max="10781" width="9.7109375" style="36" customWidth="1"/>
    <col min="10782" max="10782" width="6.28515625" style="36" customWidth="1"/>
    <col min="10783" max="11008" width="9.7109375" style="36"/>
    <col min="11009" max="11009" width="5.85546875" style="36" customWidth="1"/>
    <col min="11010" max="11010" width="4.7109375" style="36" customWidth="1"/>
    <col min="11011" max="11011" width="14.42578125" style="36" customWidth="1"/>
    <col min="11012" max="11012" width="15.7109375" style="36" customWidth="1"/>
    <col min="11013" max="11013" width="5.42578125" style="36" customWidth="1"/>
    <col min="11014" max="11014" width="8.140625" style="36" customWidth="1"/>
    <col min="11015" max="11015" width="9" style="36" customWidth="1"/>
    <col min="11016" max="11016" width="7.85546875" style="36" customWidth="1"/>
    <col min="11017" max="11017" width="9.7109375" style="36" customWidth="1"/>
    <col min="11018" max="11018" width="6.7109375" style="36" customWidth="1"/>
    <col min="11019" max="11019" width="17.7109375" style="36" customWidth="1"/>
    <col min="11020" max="11020" width="6.7109375" style="36" customWidth="1"/>
    <col min="11021" max="11021" width="9.7109375" style="36" customWidth="1"/>
    <col min="11022" max="11022" width="11.42578125" style="36" customWidth="1"/>
    <col min="11023" max="11023" width="5.140625" style="36" customWidth="1"/>
    <col min="11024" max="11024" width="11" style="36" customWidth="1"/>
    <col min="11025" max="11025" width="12.28515625" style="36" customWidth="1"/>
    <col min="11026" max="11027" width="9.7109375" style="36" customWidth="1"/>
    <col min="11028" max="11028" width="6.28515625" style="36" customWidth="1"/>
    <col min="11029" max="11031" width="9.7109375" style="36" customWidth="1"/>
    <col min="11032" max="11032" width="11.42578125" style="36" customWidth="1"/>
    <col min="11033" max="11033" width="5.140625" style="36" customWidth="1"/>
    <col min="11034" max="11034" width="11" style="36" customWidth="1"/>
    <col min="11035" max="11035" width="12.28515625" style="36" customWidth="1"/>
    <col min="11036" max="11037" width="9.7109375" style="36" customWidth="1"/>
    <col min="11038" max="11038" width="6.28515625" style="36" customWidth="1"/>
    <col min="11039" max="11264" width="9.7109375" style="36"/>
    <col min="11265" max="11265" width="5.85546875" style="36" customWidth="1"/>
    <col min="11266" max="11266" width="4.7109375" style="36" customWidth="1"/>
    <col min="11267" max="11267" width="14.42578125" style="36" customWidth="1"/>
    <col min="11268" max="11268" width="15.7109375" style="36" customWidth="1"/>
    <col min="11269" max="11269" width="5.42578125" style="36" customWidth="1"/>
    <col min="11270" max="11270" width="8.140625" style="36" customWidth="1"/>
    <col min="11271" max="11271" width="9" style="36" customWidth="1"/>
    <col min="11272" max="11272" width="7.85546875" style="36" customWidth="1"/>
    <col min="11273" max="11273" width="9.7109375" style="36" customWidth="1"/>
    <col min="11274" max="11274" width="6.7109375" style="36" customWidth="1"/>
    <col min="11275" max="11275" width="17.7109375" style="36" customWidth="1"/>
    <col min="11276" max="11276" width="6.7109375" style="36" customWidth="1"/>
    <col min="11277" max="11277" width="9.7109375" style="36" customWidth="1"/>
    <col min="11278" max="11278" width="11.42578125" style="36" customWidth="1"/>
    <col min="11279" max="11279" width="5.140625" style="36" customWidth="1"/>
    <col min="11280" max="11280" width="11" style="36" customWidth="1"/>
    <col min="11281" max="11281" width="12.28515625" style="36" customWidth="1"/>
    <col min="11282" max="11283" width="9.7109375" style="36" customWidth="1"/>
    <col min="11284" max="11284" width="6.28515625" style="36" customWidth="1"/>
    <col min="11285" max="11287" width="9.7109375" style="36" customWidth="1"/>
    <col min="11288" max="11288" width="11.42578125" style="36" customWidth="1"/>
    <col min="11289" max="11289" width="5.140625" style="36" customWidth="1"/>
    <col min="11290" max="11290" width="11" style="36" customWidth="1"/>
    <col min="11291" max="11291" width="12.28515625" style="36" customWidth="1"/>
    <col min="11292" max="11293" width="9.7109375" style="36" customWidth="1"/>
    <col min="11294" max="11294" width="6.28515625" style="36" customWidth="1"/>
    <col min="11295" max="11520" width="9.7109375" style="36"/>
    <col min="11521" max="11521" width="5.85546875" style="36" customWidth="1"/>
    <col min="11522" max="11522" width="4.7109375" style="36" customWidth="1"/>
    <col min="11523" max="11523" width="14.42578125" style="36" customWidth="1"/>
    <col min="11524" max="11524" width="15.7109375" style="36" customWidth="1"/>
    <col min="11525" max="11525" width="5.42578125" style="36" customWidth="1"/>
    <col min="11526" max="11526" width="8.140625" style="36" customWidth="1"/>
    <col min="11527" max="11527" width="9" style="36" customWidth="1"/>
    <col min="11528" max="11528" width="7.85546875" style="36" customWidth="1"/>
    <col min="11529" max="11529" width="9.7109375" style="36" customWidth="1"/>
    <col min="11530" max="11530" width="6.7109375" style="36" customWidth="1"/>
    <col min="11531" max="11531" width="17.7109375" style="36" customWidth="1"/>
    <col min="11532" max="11532" width="6.7109375" style="36" customWidth="1"/>
    <col min="11533" max="11533" width="9.7109375" style="36" customWidth="1"/>
    <col min="11534" max="11534" width="11.42578125" style="36" customWidth="1"/>
    <col min="11535" max="11535" width="5.140625" style="36" customWidth="1"/>
    <col min="11536" max="11536" width="11" style="36" customWidth="1"/>
    <col min="11537" max="11537" width="12.28515625" style="36" customWidth="1"/>
    <col min="11538" max="11539" width="9.7109375" style="36" customWidth="1"/>
    <col min="11540" max="11540" width="6.28515625" style="36" customWidth="1"/>
    <col min="11541" max="11543" width="9.7109375" style="36" customWidth="1"/>
    <col min="11544" max="11544" width="11.42578125" style="36" customWidth="1"/>
    <col min="11545" max="11545" width="5.140625" style="36" customWidth="1"/>
    <col min="11546" max="11546" width="11" style="36" customWidth="1"/>
    <col min="11547" max="11547" width="12.28515625" style="36" customWidth="1"/>
    <col min="11548" max="11549" width="9.7109375" style="36" customWidth="1"/>
    <col min="11550" max="11550" width="6.28515625" style="36" customWidth="1"/>
    <col min="11551" max="11776" width="9.7109375" style="36"/>
    <col min="11777" max="11777" width="5.85546875" style="36" customWidth="1"/>
    <col min="11778" max="11778" width="4.7109375" style="36" customWidth="1"/>
    <col min="11779" max="11779" width="14.42578125" style="36" customWidth="1"/>
    <col min="11780" max="11780" width="15.7109375" style="36" customWidth="1"/>
    <col min="11781" max="11781" width="5.42578125" style="36" customWidth="1"/>
    <col min="11782" max="11782" width="8.140625" style="36" customWidth="1"/>
    <col min="11783" max="11783" width="9" style="36" customWidth="1"/>
    <col min="11784" max="11784" width="7.85546875" style="36" customWidth="1"/>
    <col min="11785" max="11785" width="9.7109375" style="36" customWidth="1"/>
    <col min="11786" max="11786" width="6.7109375" style="36" customWidth="1"/>
    <col min="11787" max="11787" width="17.7109375" style="36" customWidth="1"/>
    <col min="11788" max="11788" width="6.7109375" style="36" customWidth="1"/>
    <col min="11789" max="11789" width="9.7109375" style="36" customWidth="1"/>
    <col min="11790" max="11790" width="11.42578125" style="36" customWidth="1"/>
    <col min="11791" max="11791" width="5.140625" style="36" customWidth="1"/>
    <col min="11792" max="11792" width="11" style="36" customWidth="1"/>
    <col min="11793" max="11793" width="12.28515625" style="36" customWidth="1"/>
    <col min="11794" max="11795" width="9.7109375" style="36" customWidth="1"/>
    <col min="11796" max="11796" width="6.28515625" style="36" customWidth="1"/>
    <col min="11797" max="11799" width="9.7109375" style="36" customWidth="1"/>
    <col min="11800" max="11800" width="11.42578125" style="36" customWidth="1"/>
    <col min="11801" max="11801" width="5.140625" style="36" customWidth="1"/>
    <col min="11802" max="11802" width="11" style="36" customWidth="1"/>
    <col min="11803" max="11803" width="12.28515625" style="36" customWidth="1"/>
    <col min="11804" max="11805" width="9.7109375" style="36" customWidth="1"/>
    <col min="11806" max="11806" width="6.28515625" style="36" customWidth="1"/>
    <col min="11807" max="12032" width="9.7109375" style="36"/>
    <col min="12033" max="12033" width="5.85546875" style="36" customWidth="1"/>
    <col min="12034" max="12034" width="4.7109375" style="36" customWidth="1"/>
    <col min="12035" max="12035" width="14.42578125" style="36" customWidth="1"/>
    <col min="12036" max="12036" width="15.7109375" style="36" customWidth="1"/>
    <col min="12037" max="12037" width="5.42578125" style="36" customWidth="1"/>
    <col min="12038" max="12038" width="8.140625" style="36" customWidth="1"/>
    <col min="12039" max="12039" width="9" style="36" customWidth="1"/>
    <col min="12040" max="12040" width="7.85546875" style="36" customWidth="1"/>
    <col min="12041" max="12041" width="9.7109375" style="36" customWidth="1"/>
    <col min="12042" max="12042" width="6.7109375" style="36" customWidth="1"/>
    <col min="12043" max="12043" width="17.7109375" style="36" customWidth="1"/>
    <col min="12044" max="12044" width="6.7109375" style="36" customWidth="1"/>
    <col min="12045" max="12045" width="9.7109375" style="36" customWidth="1"/>
    <col min="12046" max="12046" width="11.42578125" style="36" customWidth="1"/>
    <col min="12047" max="12047" width="5.140625" style="36" customWidth="1"/>
    <col min="12048" max="12048" width="11" style="36" customWidth="1"/>
    <col min="12049" max="12049" width="12.28515625" style="36" customWidth="1"/>
    <col min="12050" max="12051" width="9.7109375" style="36" customWidth="1"/>
    <col min="12052" max="12052" width="6.28515625" style="36" customWidth="1"/>
    <col min="12053" max="12055" width="9.7109375" style="36" customWidth="1"/>
    <col min="12056" max="12056" width="11.42578125" style="36" customWidth="1"/>
    <col min="12057" max="12057" width="5.140625" style="36" customWidth="1"/>
    <col min="12058" max="12058" width="11" style="36" customWidth="1"/>
    <col min="12059" max="12059" width="12.28515625" style="36" customWidth="1"/>
    <col min="12060" max="12061" width="9.7109375" style="36" customWidth="1"/>
    <col min="12062" max="12062" width="6.28515625" style="36" customWidth="1"/>
    <col min="12063" max="12288" width="9.7109375" style="36"/>
    <col min="12289" max="12289" width="5.85546875" style="36" customWidth="1"/>
    <col min="12290" max="12290" width="4.7109375" style="36" customWidth="1"/>
    <col min="12291" max="12291" width="14.42578125" style="36" customWidth="1"/>
    <col min="12292" max="12292" width="15.7109375" style="36" customWidth="1"/>
    <col min="12293" max="12293" width="5.42578125" style="36" customWidth="1"/>
    <col min="12294" max="12294" width="8.140625" style="36" customWidth="1"/>
    <col min="12295" max="12295" width="9" style="36" customWidth="1"/>
    <col min="12296" max="12296" width="7.85546875" style="36" customWidth="1"/>
    <col min="12297" max="12297" width="9.7109375" style="36" customWidth="1"/>
    <col min="12298" max="12298" width="6.7109375" style="36" customWidth="1"/>
    <col min="12299" max="12299" width="17.7109375" style="36" customWidth="1"/>
    <col min="12300" max="12300" width="6.7109375" style="36" customWidth="1"/>
    <col min="12301" max="12301" width="9.7109375" style="36" customWidth="1"/>
    <col min="12302" max="12302" width="11.42578125" style="36" customWidth="1"/>
    <col min="12303" max="12303" width="5.140625" style="36" customWidth="1"/>
    <col min="12304" max="12304" width="11" style="36" customWidth="1"/>
    <col min="12305" max="12305" width="12.28515625" style="36" customWidth="1"/>
    <col min="12306" max="12307" width="9.7109375" style="36" customWidth="1"/>
    <col min="12308" max="12308" width="6.28515625" style="36" customWidth="1"/>
    <col min="12309" max="12311" width="9.7109375" style="36" customWidth="1"/>
    <col min="12312" max="12312" width="11.42578125" style="36" customWidth="1"/>
    <col min="12313" max="12313" width="5.140625" style="36" customWidth="1"/>
    <col min="12314" max="12314" width="11" style="36" customWidth="1"/>
    <col min="12315" max="12315" width="12.28515625" style="36" customWidth="1"/>
    <col min="12316" max="12317" width="9.7109375" style="36" customWidth="1"/>
    <col min="12318" max="12318" width="6.28515625" style="36" customWidth="1"/>
    <col min="12319" max="12544" width="9.7109375" style="36"/>
    <col min="12545" max="12545" width="5.85546875" style="36" customWidth="1"/>
    <col min="12546" max="12546" width="4.7109375" style="36" customWidth="1"/>
    <col min="12547" max="12547" width="14.42578125" style="36" customWidth="1"/>
    <col min="12548" max="12548" width="15.7109375" style="36" customWidth="1"/>
    <col min="12549" max="12549" width="5.42578125" style="36" customWidth="1"/>
    <col min="12550" max="12550" width="8.140625" style="36" customWidth="1"/>
    <col min="12551" max="12551" width="9" style="36" customWidth="1"/>
    <col min="12552" max="12552" width="7.85546875" style="36" customWidth="1"/>
    <col min="12553" max="12553" width="9.7109375" style="36" customWidth="1"/>
    <col min="12554" max="12554" width="6.7109375" style="36" customWidth="1"/>
    <col min="12555" max="12555" width="17.7109375" style="36" customWidth="1"/>
    <col min="12556" max="12556" width="6.7109375" style="36" customWidth="1"/>
    <col min="12557" max="12557" width="9.7109375" style="36" customWidth="1"/>
    <col min="12558" max="12558" width="11.42578125" style="36" customWidth="1"/>
    <col min="12559" max="12559" width="5.140625" style="36" customWidth="1"/>
    <col min="12560" max="12560" width="11" style="36" customWidth="1"/>
    <col min="12561" max="12561" width="12.28515625" style="36" customWidth="1"/>
    <col min="12562" max="12563" width="9.7109375" style="36" customWidth="1"/>
    <col min="12564" max="12564" width="6.28515625" style="36" customWidth="1"/>
    <col min="12565" max="12567" width="9.7109375" style="36" customWidth="1"/>
    <col min="12568" max="12568" width="11.42578125" style="36" customWidth="1"/>
    <col min="12569" max="12569" width="5.140625" style="36" customWidth="1"/>
    <col min="12570" max="12570" width="11" style="36" customWidth="1"/>
    <col min="12571" max="12571" width="12.28515625" style="36" customWidth="1"/>
    <col min="12572" max="12573" width="9.7109375" style="36" customWidth="1"/>
    <col min="12574" max="12574" width="6.28515625" style="36" customWidth="1"/>
    <col min="12575" max="12800" width="9.7109375" style="36"/>
    <col min="12801" max="12801" width="5.85546875" style="36" customWidth="1"/>
    <col min="12802" max="12802" width="4.7109375" style="36" customWidth="1"/>
    <col min="12803" max="12803" width="14.42578125" style="36" customWidth="1"/>
    <col min="12804" max="12804" width="15.7109375" style="36" customWidth="1"/>
    <col min="12805" max="12805" width="5.42578125" style="36" customWidth="1"/>
    <col min="12806" max="12806" width="8.140625" style="36" customWidth="1"/>
    <col min="12807" max="12807" width="9" style="36" customWidth="1"/>
    <col min="12808" max="12808" width="7.85546875" style="36" customWidth="1"/>
    <col min="12809" max="12809" width="9.7109375" style="36" customWidth="1"/>
    <col min="12810" max="12810" width="6.7109375" style="36" customWidth="1"/>
    <col min="12811" max="12811" width="17.7109375" style="36" customWidth="1"/>
    <col min="12812" max="12812" width="6.7109375" style="36" customWidth="1"/>
    <col min="12813" max="12813" width="9.7109375" style="36" customWidth="1"/>
    <col min="12814" max="12814" width="11.42578125" style="36" customWidth="1"/>
    <col min="12815" max="12815" width="5.140625" style="36" customWidth="1"/>
    <col min="12816" max="12816" width="11" style="36" customWidth="1"/>
    <col min="12817" max="12817" width="12.28515625" style="36" customWidth="1"/>
    <col min="12818" max="12819" width="9.7109375" style="36" customWidth="1"/>
    <col min="12820" max="12820" width="6.28515625" style="36" customWidth="1"/>
    <col min="12821" max="12823" width="9.7109375" style="36" customWidth="1"/>
    <col min="12824" max="12824" width="11.42578125" style="36" customWidth="1"/>
    <col min="12825" max="12825" width="5.140625" style="36" customWidth="1"/>
    <col min="12826" max="12826" width="11" style="36" customWidth="1"/>
    <col min="12827" max="12827" width="12.28515625" style="36" customWidth="1"/>
    <col min="12828" max="12829" width="9.7109375" style="36" customWidth="1"/>
    <col min="12830" max="12830" width="6.28515625" style="36" customWidth="1"/>
    <col min="12831" max="13056" width="9.7109375" style="36"/>
    <col min="13057" max="13057" width="5.85546875" style="36" customWidth="1"/>
    <col min="13058" max="13058" width="4.7109375" style="36" customWidth="1"/>
    <col min="13059" max="13059" width="14.42578125" style="36" customWidth="1"/>
    <col min="13060" max="13060" width="15.7109375" style="36" customWidth="1"/>
    <col min="13061" max="13061" width="5.42578125" style="36" customWidth="1"/>
    <col min="13062" max="13062" width="8.140625" style="36" customWidth="1"/>
    <col min="13063" max="13063" width="9" style="36" customWidth="1"/>
    <col min="13064" max="13064" width="7.85546875" style="36" customWidth="1"/>
    <col min="13065" max="13065" width="9.7109375" style="36" customWidth="1"/>
    <col min="13066" max="13066" width="6.7109375" style="36" customWidth="1"/>
    <col min="13067" max="13067" width="17.7109375" style="36" customWidth="1"/>
    <col min="13068" max="13068" width="6.7109375" style="36" customWidth="1"/>
    <col min="13069" max="13069" width="9.7109375" style="36" customWidth="1"/>
    <col min="13070" max="13070" width="11.42578125" style="36" customWidth="1"/>
    <col min="13071" max="13071" width="5.140625" style="36" customWidth="1"/>
    <col min="13072" max="13072" width="11" style="36" customWidth="1"/>
    <col min="13073" max="13073" width="12.28515625" style="36" customWidth="1"/>
    <col min="13074" max="13075" width="9.7109375" style="36" customWidth="1"/>
    <col min="13076" max="13076" width="6.28515625" style="36" customWidth="1"/>
    <col min="13077" max="13079" width="9.7109375" style="36" customWidth="1"/>
    <col min="13080" max="13080" width="11.42578125" style="36" customWidth="1"/>
    <col min="13081" max="13081" width="5.140625" style="36" customWidth="1"/>
    <col min="13082" max="13082" width="11" style="36" customWidth="1"/>
    <col min="13083" max="13083" width="12.28515625" style="36" customWidth="1"/>
    <col min="13084" max="13085" width="9.7109375" style="36" customWidth="1"/>
    <col min="13086" max="13086" width="6.28515625" style="36" customWidth="1"/>
    <col min="13087" max="13312" width="9.7109375" style="36"/>
    <col min="13313" max="13313" width="5.85546875" style="36" customWidth="1"/>
    <col min="13314" max="13314" width="4.7109375" style="36" customWidth="1"/>
    <col min="13315" max="13315" width="14.42578125" style="36" customWidth="1"/>
    <col min="13316" max="13316" width="15.7109375" style="36" customWidth="1"/>
    <col min="13317" max="13317" width="5.42578125" style="36" customWidth="1"/>
    <col min="13318" max="13318" width="8.140625" style="36" customWidth="1"/>
    <col min="13319" max="13319" width="9" style="36" customWidth="1"/>
    <col min="13320" max="13320" width="7.85546875" style="36" customWidth="1"/>
    <col min="13321" max="13321" width="9.7109375" style="36" customWidth="1"/>
    <col min="13322" max="13322" width="6.7109375" style="36" customWidth="1"/>
    <col min="13323" max="13323" width="17.7109375" style="36" customWidth="1"/>
    <col min="13324" max="13324" width="6.7109375" style="36" customWidth="1"/>
    <col min="13325" max="13325" width="9.7109375" style="36" customWidth="1"/>
    <col min="13326" max="13326" width="11.42578125" style="36" customWidth="1"/>
    <col min="13327" max="13327" width="5.140625" style="36" customWidth="1"/>
    <col min="13328" max="13328" width="11" style="36" customWidth="1"/>
    <col min="13329" max="13329" width="12.28515625" style="36" customWidth="1"/>
    <col min="13330" max="13331" width="9.7109375" style="36" customWidth="1"/>
    <col min="13332" max="13332" width="6.28515625" style="36" customWidth="1"/>
    <col min="13333" max="13335" width="9.7109375" style="36" customWidth="1"/>
    <col min="13336" max="13336" width="11.42578125" style="36" customWidth="1"/>
    <col min="13337" max="13337" width="5.140625" style="36" customWidth="1"/>
    <col min="13338" max="13338" width="11" style="36" customWidth="1"/>
    <col min="13339" max="13339" width="12.28515625" style="36" customWidth="1"/>
    <col min="13340" max="13341" width="9.7109375" style="36" customWidth="1"/>
    <col min="13342" max="13342" width="6.28515625" style="36" customWidth="1"/>
    <col min="13343" max="13568" width="9.7109375" style="36"/>
    <col min="13569" max="13569" width="5.85546875" style="36" customWidth="1"/>
    <col min="13570" max="13570" width="4.7109375" style="36" customWidth="1"/>
    <col min="13571" max="13571" width="14.42578125" style="36" customWidth="1"/>
    <col min="13572" max="13572" width="15.7109375" style="36" customWidth="1"/>
    <col min="13573" max="13573" width="5.42578125" style="36" customWidth="1"/>
    <col min="13574" max="13574" width="8.140625" style="36" customWidth="1"/>
    <col min="13575" max="13575" width="9" style="36" customWidth="1"/>
    <col min="13576" max="13576" width="7.85546875" style="36" customWidth="1"/>
    <col min="13577" max="13577" width="9.7109375" style="36" customWidth="1"/>
    <col min="13578" max="13578" width="6.7109375" style="36" customWidth="1"/>
    <col min="13579" max="13579" width="17.7109375" style="36" customWidth="1"/>
    <col min="13580" max="13580" width="6.7109375" style="36" customWidth="1"/>
    <col min="13581" max="13581" width="9.7109375" style="36" customWidth="1"/>
    <col min="13582" max="13582" width="11.42578125" style="36" customWidth="1"/>
    <col min="13583" max="13583" width="5.140625" style="36" customWidth="1"/>
    <col min="13584" max="13584" width="11" style="36" customWidth="1"/>
    <col min="13585" max="13585" width="12.28515625" style="36" customWidth="1"/>
    <col min="13586" max="13587" width="9.7109375" style="36" customWidth="1"/>
    <col min="13588" max="13588" width="6.28515625" style="36" customWidth="1"/>
    <col min="13589" max="13591" width="9.7109375" style="36" customWidth="1"/>
    <col min="13592" max="13592" width="11.42578125" style="36" customWidth="1"/>
    <col min="13593" max="13593" width="5.140625" style="36" customWidth="1"/>
    <col min="13594" max="13594" width="11" style="36" customWidth="1"/>
    <col min="13595" max="13595" width="12.28515625" style="36" customWidth="1"/>
    <col min="13596" max="13597" width="9.7109375" style="36" customWidth="1"/>
    <col min="13598" max="13598" width="6.28515625" style="36" customWidth="1"/>
    <col min="13599" max="13824" width="9.7109375" style="36"/>
    <col min="13825" max="13825" width="5.85546875" style="36" customWidth="1"/>
    <col min="13826" max="13826" width="4.7109375" style="36" customWidth="1"/>
    <col min="13827" max="13827" width="14.42578125" style="36" customWidth="1"/>
    <col min="13828" max="13828" width="15.7109375" style="36" customWidth="1"/>
    <col min="13829" max="13829" width="5.42578125" style="36" customWidth="1"/>
    <col min="13830" max="13830" width="8.140625" style="36" customWidth="1"/>
    <col min="13831" max="13831" width="9" style="36" customWidth="1"/>
    <col min="13832" max="13832" width="7.85546875" style="36" customWidth="1"/>
    <col min="13833" max="13833" width="9.7109375" style="36" customWidth="1"/>
    <col min="13834" max="13834" width="6.7109375" style="36" customWidth="1"/>
    <col min="13835" max="13835" width="17.7109375" style="36" customWidth="1"/>
    <col min="13836" max="13836" width="6.7109375" style="36" customWidth="1"/>
    <col min="13837" max="13837" width="9.7109375" style="36" customWidth="1"/>
    <col min="13838" max="13838" width="11.42578125" style="36" customWidth="1"/>
    <col min="13839" max="13839" width="5.140625" style="36" customWidth="1"/>
    <col min="13840" max="13840" width="11" style="36" customWidth="1"/>
    <col min="13841" max="13841" width="12.28515625" style="36" customWidth="1"/>
    <col min="13842" max="13843" width="9.7109375" style="36" customWidth="1"/>
    <col min="13844" max="13844" width="6.28515625" style="36" customWidth="1"/>
    <col min="13845" max="13847" width="9.7109375" style="36" customWidth="1"/>
    <col min="13848" max="13848" width="11.42578125" style="36" customWidth="1"/>
    <col min="13849" max="13849" width="5.140625" style="36" customWidth="1"/>
    <col min="13850" max="13850" width="11" style="36" customWidth="1"/>
    <col min="13851" max="13851" width="12.28515625" style="36" customWidth="1"/>
    <col min="13852" max="13853" width="9.7109375" style="36" customWidth="1"/>
    <col min="13854" max="13854" width="6.28515625" style="36" customWidth="1"/>
    <col min="13855" max="14080" width="9.7109375" style="36"/>
    <col min="14081" max="14081" width="5.85546875" style="36" customWidth="1"/>
    <col min="14082" max="14082" width="4.7109375" style="36" customWidth="1"/>
    <col min="14083" max="14083" width="14.42578125" style="36" customWidth="1"/>
    <col min="14084" max="14084" width="15.7109375" style="36" customWidth="1"/>
    <col min="14085" max="14085" width="5.42578125" style="36" customWidth="1"/>
    <col min="14086" max="14086" width="8.140625" style="36" customWidth="1"/>
    <col min="14087" max="14087" width="9" style="36" customWidth="1"/>
    <col min="14088" max="14088" width="7.85546875" style="36" customWidth="1"/>
    <col min="14089" max="14089" width="9.7109375" style="36" customWidth="1"/>
    <col min="14090" max="14090" width="6.7109375" style="36" customWidth="1"/>
    <col min="14091" max="14091" width="17.7109375" style="36" customWidth="1"/>
    <col min="14092" max="14092" width="6.7109375" style="36" customWidth="1"/>
    <col min="14093" max="14093" width="9.7109375" style="36" customWidth="1"/>
    <col min="14094" max="14094" width="11.42578125" style="36" customWidth="1"/>
    <col min="14095" max="14095" width="5.140625" style="36" customWidth="1"/>
    <col min="14096" max="14096" width="11" style="36" customWidth="1"/>
    <col min="14097" max="14097" width="12.28515625" style="36" customWidth="1"/>
    <col min="14098" max="14099" width="9.7109375" style="36" customWidth="1"/>
    <col min="14100" max="14100" width="6.28515625" style="36" customWidth="1"/>
    <col min="14101" max="14103" width="9.7109375" style="36" customWidth="1"/>
    <col min="14104" max="14104" width="11.42578125" style="36" customWidth="1"/>
    <col min="14105" max="14105" width="5.140625" style="36" customWidth="1"/>
    <col min="14106" max="14106" width="11" style="36" customWidth="1"/>
    <col min="14107" max="14107" width="12.28515625" style="36" customWidth="1"/>
    <col min="14108" max="14109" width="9.7109375" style="36" customWidth="1"/>
    <col min="14110" max="14110" width="6.28515625" style="36" customWidth="1"/>
    <col min="14111" max="14336" width="9.7109375" style="36"/>
    <col min="14337" max="14337" width="5.85546875" style="36" customWidth="1"/>
    <col min="14338" max="14338" width="4.7109375" style="36" customWidth="1"/>
    <col min="14339" max="14339" width="14.42578125" style="36" customWidth="1"/>
    <col min="14340" max="14340" width="15.7109375" style="36" customWidth="1"/>
    <col min="14341" max="14341" width="5.42578125" style="36" customWidth="1"/>
    <col min="14342" max="14342" width="8.140625" style="36" customWidth="1"/>
    <col min="14343" max="14343" width="9" style="36" customWidth="1"/>
    <col min="14344" max="14344" width="7.85546875" style="36" customWidth="1"/>
    <col min="14345" max="14345" width="9.7109375" style="36" customWidth="1"/>
    <col min="14346" max="14346" width="6.7109375" style="36" customWidth="1"/>
    <col min="14347" max="14347" width="17.7109375" style="36" customWidth="1"/>
    <col min="14348" max="14348" width="6.7109375" style="36" customWidth="1"/>
    <col min="14349" max="14349" width="9.7109375" style="36" customWidth="1"/>
    <col min="14350" max="14350" width="11.42578125" style="36" customWidth="1"/>
    <col min="14351" max="14351" width="5.140625" style="36" customWidth="1"/>
    <col min="14352" max="14352" width="11" style="36" customWidth="1"/>
    <col min="14353" max="14353" width="12.28515625" style="36" customWidth="1"/>
    <col min="14354" max="14355" width="9.7109375" style="36" customWidth="1"/>
    <col min="14356" max="14356" width="6.28515625" style="36" customWidth="1"/>
    <col min="14357" max="14359" width="9.7109375" style="36" customWidth="1"/>
    <col min="14360" max="14360" width="11.42578125" style="36" customWidth="1"/>
    <col min="14361" max="14361" width="5.140625" style="36" customWidth="1"/>
    <col min="14362" max="14362" width="11" style="36" customWidth="1"/>
    <col min="14363" max="14363" width="12.28515625" style="36" customWidth="1"/>
    <col min="14364" max="14365" width="9.7109375" style="36" customWidth="1"/>
    <col min="14366" max="14366" width="6.28515625" style="36" customWidth="1"/>
    <col min="14367" max="14592" width="9.7109375" style="36"/>
    <col min="14593" max="14593" width="5.85546875" style="36" customWidth="1"/>
    <col min="14594" max="14594" width="4.7109375" style="36" customWidth="1"/>
    <col min="14595" max="14595" width="14.42578125" style="36" customWidth="1"/>
    <col min="14596" max="14596" width="15.7109375" style="36" customWidth="1"/>
    <col min="14597" max="14597" width="5.42578125" style="36" customWidth="1"/>
    <col min="14598" max="14598" width="8.140625" style="36" customWidth="1"/>
    <col min="14599" max="14599" width="9" style="36" customWidth="1"/>
    <col min="14600" max="14600" width="7.85546875" style="36" customWidth="1"/>
    <col min="14601" max="14601" width="9.7109375" style="36" customWidth="1"/>
    <col min="14602" max="14602" width="6.7109375" style="36" customWidth="1"/>
    <col min="14603" max="14603" width="17.7109375" style="36" customWidth="1"/>
    <col min="14604" max="14604" width="6.7109375" style="36" customWidth="1"/>
    <col min="14605" max="14605" width="9.7109375" style="36" customWidth="1"/>
    <col min="14606" max="14606" width="11.42578125" style="36" customWidth="1"/>
    <col min="14607" max="14607" width="5.140625" style="36" customWidth="1"/>
    <col min="14608" max="14608" width="11" style="36" customWidth="1"/>
    <col min="14609" max="14609" width="12.28515625" style="36" customWidth="1"/>
    <col min="14610" max="14611" width="9.7109375" style="36" customWidth="1"/>
    <col min="14612" max="14612" width="6.28515625" style="36" customWidth="1"/>
    <col min="14613" max="14615" width="9.7109375" style="36" customWidth="1"/>
    <col min="14616" max="14616" width="11.42578125" style="36" customWidth="1"/>
    <col min="14617" max="14617" width="5.140625" style="36" customWidth="1"/>
    <col min="14618" max="14618" width="11" style="36" customWidth="1"/>
    <col min="14619" max="14619" width="12.28515625" style="36" customWidth="1"/>
    <col min="14620" max="14621" width="9.7109375" style="36" customWidth="1"/>
    <col min="14622" max="14622" width="6.28515625" style="36" customWidth="1"/>
    <col min="14623" max="14848" width="9.7109375" style="36"/>
    <col min="14849" max="14849" width="5.85546875" style="36" customWidth="1"/>
    <col min="14850" max="14850" width="4.7109375" style="36" customWidth="1"/>
    <col min="14851" max="14851" width="14.42578125" style="36" customWidth="1"/>
    <col min="14852" max="14852" width="15.7109375" style="36" customWidth="1"/>
    <col min="14853" max="14853" width="5.42578125" style="36" customWidth="1"/>
    <col min="14854" max="14854" width="8.140625" style="36" customWidth="1"/>
    <col min="14855" max="14855" width="9" style="36" customWidth="1"/>
    <col min="14856" max="14856" width="7.85546875" style="36" customWidth="1"/>
    <col min="14857" max="14857" width="9.7109375" style="36" customWidth="1"/>
    <col min="14858" max="14858" width="6.7109375" style="36" customWidth="1"/>
    <col min="14859" max="14859" width="17.7109375" style="36" customWidth="1"/>
    <col min="14860" max="14860" width="6.7109375" style="36" customWidth="1"/>
    <col min="14861" max="14861" width="9.7109375" style="36" customWidth="1"/>
    <col min="14862" max="14862" width="11.42578125" style="36" customWidth="1"/>
    <col min="14863" max="14863" width="5.140625" style="36" customWidth="1"/>
    <col min="14864" max="14864" width="11" style="36" customWidth="1"/>
    <col min="14865" max="14865" width="12.28515625" style="36" customWidth="1"/>
    <col min="14866" max="14867" width="9.7109375" style="36" customWidth="1"/>
    <col min="14868" max="14868" width="6.28515625" style="36" customWidth="1"/>
    <col min="14869" max="14871" width="9.7109375" style="36" customWidth="1"/>
    <col min="14872" max="14872" width="11.42578125" style="36" customWidth="1"/>
    <col min="14873" max="14873" width="5.140625" style="36" customWidth="1"/>
    <col min="14874" max="14874" width="11" style="36" customWidth="1"/>
    <col min="14875" max="14875" width="12.28515625" style="36" customWidth="1"/>
    <col min="14876" max="14877" width="9.7109375" style="36" customWidth="1"/>
    <col min="14878" max="14878" width="6.28515625" style="36" customWidth="1"/>
    <col min="14879" max="15104" width="9.7109375" style="36"/>
    <col min="15105" max="15105" width="5.85546875" style="36" customWidth="1"/>
    <col min="15106" max="15106" width="4.7109375" style="36" customWidth="1"/>
    <col min="15107" max="15107" width="14.42578125" style="36" customWidth="1"/>
    <col min="15108" max="15108" width="15.7109375" style="36" customWidth="1"/>
    <col min="15109" max="15109" width="5.42578125" style="36" customWidth="1"/>
    <col min="15110" max="15110" width="8.140625" style="36" customWidth="1"/>
    <col min="15111" max="15111" width="9" style="36" customWidth="1"/>
    <col min="15112" max="15112" width="7.85546875" style="36" customWidth="1"/>
    <col min="15113" max="15113" width="9.7109375" style="36" customWidth="1"/>
    <col min="15114" max="15114" width="6.7109375" style="36" customWidth="1"/>
    <col min="15115" max="15115" width="17.7109375" style="36" customWidth="1"/>
    <col min="15116" max="15116" width="6.7109375" style="36" customWidth="1"/>
    <col min="15117" max="15117" width="9.7109375" style="36" customWidth="1"/>
    <col min="15118" max="15118" width="11.42578125" style="36" customWidth="1"/>
    <col min="15119" max="15119" width="5.140625" style="36" customWidth="1"/>
    <col min="15120" max="15120" width="11" style="36" customWidth="1"/>
    <col min="15121" max="15121" width="12.28515625" style="36" customWidth="1"/>
    <col min="15122" max="15123" width="9.7109375" style="36" customWidth="1"/>
    <col min="15124" max="15124" width="6.28515625" style="36" customWidth="1"/>
    <col min="15125" max="15127" width="9.7109375" style="36" customWidth="1"/>
    <col min="15128" max="15128" width="11.42578125" style="36" customWidth="1"/>
    <col min="15129" max="15129" width="5.140625" style="36" customWidth="1"/>
    <col min="15130" max="15130" width="11" style="36" customWidth="1"/>
    <col min="15131" max="15131" width="12.28515625" style="36" customWidth="1"/>
    <col min="15132" max="15133" width="9.7109375" style="36" customWidth="1"/>
    <col min="15134" max="15134" width="6.28515625" style="36" customWidth="1"/>
    <col min="15135" max="15360" width="9.7109375" style="36"/>
    <col min="15361" max="15361" width="5.85546875" style="36" customWidth="1"/>
    <col min="15362" max="15362" width="4.7109375" style="36" customWidth="1"/>
    <col min="15363" max="15363" width="14.42578125" style="36" customWidth="1"/>
    <col min="15364" max="15364" width="15.7109375" style="36" customWidth="1"/>
    <col min="15365" max="15365" width="5.42578125" style="36" customWidth="1"/>
    <col min="15366" max="15366" width="8.140625" style="36" customWidth="1"/>
    <col min="15367" max="15367" width="9" style="36" customWidth="1"/>
    <col min="15368" max="15368" width="7.85546875" style="36" customWidth="1"/>
    <col min="15369" max="15369" width="9.7109375" style="36" customWidth="1"/>
    <col min="15370" max="15370" width="6.7109375" style="36" customWidth="1"/>
    <col min="15371" max="15371" width="17.7109375" style="36" customWidth="1"/>
    <col min="15372" max="15372" width="6.7109375" style="36" customWidth="1"/>
    <col min="15373" max="15373" width="9.7109375" style="36" customWidth="1"/>
    <col min="15374" max="15374" width="11.42578125" style="36" customWidth="1"/>
    <col min="15375" max="15375" width="5.140625" style="36" customWidth="1"/>
    <col min="15376" max="15376" width="11" style="36" customWidth="1"/>
    <col min="15377" max="15377" width="12.28515625" style="36" customWidth="1"/>
    <col min="15378" max="15379" width="9.7109375" style="36" customWidth="1"/>
    <col min="15380" max="15380" width="6.28515625" style="36" customWidth="1"/>
    <col min="15381" max="15383" width="9.7109375" style="36" customWidth="1"/>
    <col min="15384" max="15384" width="11.42578125" style="36" customWidth="1"/>
    <col min="15385" max="15385" width="5.140625" style="36" customWidth="1"/>
    <col min="15386" max="15386" width="11" style="36" customWidth="1"/>
    <col min="15387" max="15387" width="12.28515625" style="36" customWidth="1"/>
    <col min="15388" max="15389" width="9.7109375" style="36" customWidth="1"/>
    <col min="15390" max="15390" width="6.28515625" style="36" customWidth="1"/>
    <col min="15391" max="15616" width="9.7109375" style="36"/>
    <col min="15617" max="15617" width="5.85546875" style="36" customWidth="1"/>
    <col min="15618" max="15618" width="4.7109375" style="36" customWidth="1"/>
    <col min="15619" max="15619" width="14.42578125" style="36" customWidth="1"/>
    <col min="15620" max="15620" width="15.7109375" style="36" customWidth="1"/>
    <col min="15621" max="15621" width="5.42578125" style="36" customWidth="1"/>
    <col min="15622" max="15622" width="8.140625" style="36" customWidth="1"/>
    <col min="15623" max="15623" width="9" style="36" customWidth="1"/>
    <col min="15624" max="15624" width="7.85546875" style="36" customWidth="1"/>
    <col min="15625" max="15625" width="9.7109375" style="36" customWidth="1"/>
    <col min="15626" max="15626" width="6.7109375" style="36" customWidth="1"/>
    <col min="15627" max="15627" width="17.7109375" style="36" customWidth="1"/>
    <col min="15628" max="15628" width="6.7109375" style="36" customWidth="1"/>
    <col min="15629" max="15629" width="9.7109375" style="36" customWidth="1"/>
    <col min="15630" max="15630" width="11.42578125" style="36" customWidth="1"/>
    <col min="15631" max="15631" width="5.140625" style="36" customWidth="1"/>
    <col min="15632" max="15632" width="11" style="36" customWidth="1"/>
    <col min="15633" max="15633" width="12.28515625" style="36" customWidth="1"/>
    <col min="15634" max="15635" width="9.7109375" style="36" customWidth="1"/>
    <col min="15636" max="15636" width="6.28515625" style="36" customWidth="1"/>
    <col min="15637" max="15639" width="9.7109375" style="36" customWidth="1"/>
    <col min="15640" max="15640" width="11.42578125" style="36" customWidth="1"/>
    <col min="15641" max="15641" width="5.140625" style="36" customWidth="1"/>
    <col min="15642" max="15642" width="11" style="36" customWidth="1"/>
    <col min="15643" max="15643" width="12.28515625" style="36" customWidth="1"/>
    <col min="15644" max="15645" width="9.7109375" style="36" customWidth="1"/>
    <col min="15646" max="15646" width="6.28515625" style="36" customWidth="1"/>
    <col min="15647" max="15872" width="9.7109375" style="36"/>
    <col min="15873" max="15873" width="5.85546875" style="36" customWidth="1"/>
    <col min="15874" max="15874" width="4.7109375" style="36" customWidth="1"/>
    <col min="15875" max="15875" width="14.42578125" style="36" customWidth="1"/>
    <col min="15876" max="15876" width="15.7109375" style="36" customWidth="1"/>
    <col min="15877" max="15877" width="5.42578125" style="36" customWidth="1"/>
    <col min="15878" max="15878" width="8.140625" style="36" customWidth="1"/>
    <col min="15879" max="15879" width="9" style="36" customWidth="1"/>
    <col min="15880" max="15880" width="7.85546875" style="36" customWidth="1"/>
    <col min="15881" max="15881" width="9.7109375" style="36" customWidth="1"/>
    <col min="15882" max="15882" width="6.7109375" style="36" customWidth="1"/>
    <col min="15883" max="15883" width="17.7109375" style="36" customWidth="1"/>
    <col min="15884" max="15884" width="6.7109375" style="36" customWidth="1"/>
    <col min="15885" max="15885" width="9.7109375" style="36" customWidth="1"/>
    <col min="15886" max="15886" width="11.42578125" style="36" customWidth="1"/>
    <col min="15887" max="15887" width="5.140625" style="36" customWidth="1"/>
    <col min="15888" max="15888" width="11" style="36" customWidth="1"/>
    <col min="15889" max="15889" width="12.28515625" style="36" customWidth="1"/>
    <col min="15890" max="15891" width="9.7109375" style="36" customWidth="1"/>
    <col min="15892" max="15892" width="6.28515625" style="36" customWidth="1"/>
    <col min="15893" max="15895" width="9.7109375" style="36" customWidth="1"/>
    <col min="15896" max="15896" width="11.42578125" style="36" customWidth="1"/>
    <col min="15897" max="15897" width="5.140625" style="36" customWidth="1"/>
    <col min="15898" max="15898" width="11" style="36" customWidth="1"/>
    <col min="15899" max="15899" width="12.28515625" style="36" customWidth="1"/>
    <col min="15900" max="15901" width="9.7109375" style="36" customWidth="1"/>
    <col min="15902" max="15902" width="6.28515625" style="36" customWidth="1"/>
    <col min="15903" max="16128" width="9.7109375" style="36"/>
    <col min="16129" max="16129" width="5.85546875" style="36" customWidth="1"/>
    <col min="16130" max="16130" width="4.7109375" style="36" customWidth="1"/>
    <col min="16131" max="16131" width="14.42578125" style="36" customWidth="1"/>
    <col min="16132" max="16132" width="15.7109375" style="36" customWidth="1"/>
    <col min="16133" max="16133" width="5.42578125" style="36" customWidth="1"/>
    <col min="16134" max="16134" width="8.140625" style="36" customWidth="1"/>
    <col min="16135" max="16135" width="9" style="36" customWidth="1"/>
    <col min="16136" max="16136" width="7.85546875" style="36" customWidth="1"/>
    <col min="16137" max="16137" width="9.7109375" style="36" customWidth="1"/>
    <col min="16138" max="16138" width="6.7109375" style="36" customWidth="1"/>
    <col min="16139" max="16139" width="17.7109375" style="36" customWidth="1"/>
    <col min="16140" max="16140" width="6.7109375" style="36" customWidth="1"/>
    <col min="16141" max="16141" width="9.7109375" style="36" customWidth="1"/>
    <col min="16142" max="16142" width="11.42578125" style="36" customWidth="1"/>
    <col min="16143" max="16143" width="5.140625" style="36" customWidth="1"/>
    <col min="16144" max="16144" width="11" style="36" customWidth="1"/>
    <col min="16145" max="16145" width="12.28515625" style="36" customWidth="1"/>
    <col min="16146" max="16147" width="9.7109375" style="36" customWidth="1"/>
    <col min="16148" max="16148" width="6.28515625" style="36" customWidth="1"/>
    <col min="16149" max="16151" width="9.7109375" style="36" customWidth="1"/>
    <col min="16152" max="16152" width="11.42578125" style="36" customWidth="1"/>
    <col min="16153" max="16153" width="5.140625" style="36" customWidth="1"/>
    <col min="16154" max="16154" width="11" style="36" customWidth="1"/>
    <col min="16155" max="16155" width="12.28515625" style="36" customWidth="1"/>
    <col min="16156" max="16157" width="9.7109375" style="36" customWidth="1"/>
    <col min="16158" max="16158" width="6.28515625" style="36" customWidth="1"/>
    <col min="16159" max="16384" width="9.7109375" style="36"/>
  </cols>
  <sheetData>
    <row r="1" spans="1:62" x14ac:dyDescent="0.2">
      <c r="A1" s="35" t="s">
        <v>40</v>
      </c>
    </row>
    <row r="5" spans="1:62" x14ac:dyDescent="0.2">
      <c r="M5" s="36" t="s">
        <v>255</v>
      </c>
      <c r="N5" s="36" t="s">
        <v>255</v>
      </c>
      <c r="AZ5" s="50"/>
    </row>
    <row r="6" spans="1:62" ht="66" customHeight="1" x14ac:dyDescent="0.2">
      <c r="B6" s="183" t="s">
        <v>42</v>
      </c>
      <c r="C6" s="185" t="s">
        <v>55</v>
      </c>
      <c r="D6" s="185" t="s">
        <v>56</v>
      </c>
      <c r="F6" s="38" t="s">
        <v>44</v>
      </c>
      <c r="G6" s="38" t="s">
        <v>45</v>
      </c>
      <c r="H6" s="38" t="s">
        <v>46</v>
      </c>
      <c r="I6" s="38" t="s">
        <v>47</v>
      </c>
      <c r="K6" s="37" t="s">
        <v>57</v>
      </c>
      <c r="M6" s="37" t="s">
        <v>58</v>
      </c>
      <c r="N6" s="37" t="s">
        <v>59</v>
      </c>
      <c r="P6" s="38" t="s">
        <v>44</v>
      </c>
      <c r="Q6" s="38" t="s">
        <v>45</v>
      </c>
      <c r="R6" s="38" t="s">
        <v>46</v>
      </c>
      <c r="S6" s="38" t="s">
        <v>47</v>
      </c>
      <c r="U6" s="37" t="s">
        <v>60</v>
      </c>
      <c r="W6" s="37" t="s">
        <v>61</v>
      </c>
      <c r="X6" s="37" t="s">
        <v>62</v>
      </c>
      <c r="Z6" s="38" t="s">
        <v>44</v>
      </c>
      <c r="AA6" s="38" t="s">
        <v>45</v>
      </c>
      <c r="AB6" s="38" t="s">
        <v>46</v>
      </c>
      <c r="AC6" s="38" t="s">
        <v>47</v>
      </c>
      <c r="AE6" s="37" t="s">
        <v>63</v>
      </c>
      <c r="AH6" s="185" t="s">
        <v>184</v>
      </c>
      <c r="AI6" s="185" t="s">
        <v>176</v>
      </c>
      <c r="AK6" s="50" t="s">
        <v>44</v>
      </c>
      <c r="AL6" s="50" t="s">
        <v>45</v>
      </c>
      <c r="AM6" s="50" t="s">
        <v>46</v>
      </c>
      <c r="AN6" s="50" t="s">
        <v>47</v>
      </c>
      <c r="AP6" s="185" t="s">
        <v>185</v>
      </c>
      <c r="AR6" s="53" t="s">
        <v>187</v>
      </c>
      <c r="AS6" s="53" t="s">
        <v>186</v>
      </c>
      <c r="AU6" s="50" t="s">
        <v>44</v>
      </c>
      <c r="AV6" s="50" t="s">
        <v>45</v>
      </c>
      <c r="AW6" s="50" t="s">
        <v>46</v>
      </c>
      <c r="AX6" s="50" t="s">
        <v>47</v>
      </c>
      <c r="AZ6" s="53" t="s">
        <v>186</v>
      </c>
      <c r="BB6" s="53" t="s">
        <v>189</v>
      </c>
      <c r="BC6" s="53" t="s">
        <v>177</v>
      </c>
      <c r="BE6" s="50" t="s">
        <v>44</v>
      </c>
      <c r="BF6" s="50" t="s">
        <v>45</v>
      </c>
      <c r="BG6" s="50" t="s">
        <v>46</v>
      </c>
      <c r="BH6" s="50" t="s">
        <v>47</v>
      </c>
      <c r="BJ6" s="192" t="s">
        <v>177</v>
      </c>
    </row>
    <row r="7" spans="1:62" x14ac:dyDescent="0.2">
      <c r="B7" s="183">
        <v>1993</v>
      </c>
      <c r="C7" s="161">
        <v>208284.69458476701</v>
      </c>
      <c r="D7" s="48"/>
      <c r="E7" s="269"/>
      <c r="F7" s="38"/>
      <c r="G7" s="38"/>
      <c r="H7" s="38">
        <f t="shared" ref="H7:H17" si="0">B7-$B$7</f>
        <v>0</v>
      </c>
      <c r="I7" s="41">
        <f t="shared" ref="I7:I17" si="1">C7*POWER($G$18,H7)</f>
        <v>208284.69458476701</v>
      </c>
      <c r="K7" s="42">
        <f t="shared" ref="K7:K16" si="2">I7</f>
        <v>208284.69458476701</v>
      </c>
      <c r="M7" s="43">
        <v>12148.850089891035</v>
      </c>
      <c r="N7" s="38"/>
      <c r="P7" s="38"/>
      <c r="Q7" s="38"/>
      <c r="R7" s="38">
        <f t="shared" ref="R7:R17" si="3">$B7-$B$7</f>
        <v>0</v>
      </c>
      <c r="S7" s="41">
        <f t="shared" ref="S7:S16" si="4">M7*POWER($Q$18,R7)</f>
        <v>12148.850089891035</v>
      </c>
      <c r="U7" s="42">
        <f t="shared" ref="U7:U15" si="5">S7</f>
        <v>12148.850089891035</v>
      </c>
      <c r="W7" s="43">
        <v>43138.297937698</v>
      </c>
      <c r="X7" s="38"/>
      <c r="Z7" s="38"/>
      <c r="AA7" s="38"/>
      <c r="AB7" s="38">
        <f t="shared" ref="AB7:AB17" si="6">$B7-$B$7</f>
        <v>0</v>
      </c>
      <c r="AC7" s="41">
        <f t="shared" ref="AC7:AC16" si="7">W7*POWER($AA$18,AB7)</f>
        <v>43138.297937698</v>
      </c>
      <c r="AE7" s="42">
        <f t="shared" ref="AE7:AE17" si="8">AC7</f>
        <v>43138.297937698</v>
      </c>
      <c r="AH7" s="26">
        <v>11861.49254776433</v>
      </c>
      <c r="AI7" s="50"/>
      <c r="AK7" s="50"/>
      <c r="AL7" s="50"/>
      <c r="AM7" s="50">
        <f t="shared" ref="AM7:AM17" si="9">$B7-$B$7</f>
        <v>0</v>
      </c>
      <c r="AN7" s="189">
        <f t="shared" ref="AN7:AN17" si="10">AH7*POWER($AL$18,AM7)</f>
        <v>11861.49254776433</v>
      </c>
      <c r="AP7" s="42">
        <f t="shared" ref="AP7:AP17" si="11">AN7</f>
        <v>11861.49254776433</v>
      </c>
      <c r="AR7" s="50">
        <f>'Actualización IBIF'!H4</f>
        <v>27786.451573247708</v>
      </c>
      <c r="AS7" s="50"/>
      <c r="AU7" s="50"/>
      <c r="AV7" s="50"/>
      <c r="AW7" s="50">
        <f t="shared" ref="AW7:AW17" si="12">$B7-$B$7</f>
        <v>0</v>
      </c>
      <c r="AX7" s="50">
        <f t="shared" ref="AX7:AX16" si="13">AR7*POWER($AV$18,AW7)</f>
        <v>27786.451573247708</v>
      </c>
      <c r="AZ7" s="42">
        <f>AX7</f>
        <v>27786.451573247708</v>
      </c>
      <c r="BB7" s="50">
        <f>'Actualización IBIF'!G4</f>
        <v>17282.962729751216</v>
      </c>
      <c r="BC7" s="50"/>
      <c r="BE7" s="50"/>
      <c r="BF7" s="50"/>
      <c r="BG7" s="50">
        <f t="shared" ref="BG7:BG17" si="14">$B7-$B$7</f>
        <v>0</v>
      </c>
      <c r="BH7" s="50">
        <f t="shared" ref="BH7:BH17" si="15">BB7*POWER($BF$18,BG7)</f>
        <v>17282.962729751216</v>
      </c>
      <c r="BJ7" s="193">
        <f t="shared" ref="BJ7:BJ17" si="16">BH7</f>
        <v>17282.962729751216</v>
      </c>
    </row>
    <row r="8" spans="1:62" x14ac:dyDescent="0.2">
      <c r="B8" s="183">
        <v>1994</v>
      </c>
      <c r="C8" s="161">
        <v>227142.55789210403</v>
      </c>
      <c r="D8" s="48"/>
      <c r="E8" s="269"/>
      <c r="F8" s="38"/>
      <c r="G8" s="38"/>
      <c r="H8" s="38">
        <f t="shared" si="0"/>
        <v>1</v>
      </c>
      <c r="I8" s="41">
        <f t="shared" si="1"/>
        <v>229126.21825628102</v>
      </c>
      <c r="K8" s="42">
        <f t="shared" si="2"/>
        <v>229126.21825628102</v>
      </c>
      <c r="M8" s="43">
        <v>13084.820451035153</v>
      </c>
      <c r="N8" s="38"/>
      <c r="P8" s="38"/>
      <c r="Q8" s="38"/>
      <c r="R8" s="38">
        <f t="shared" si="3"/>
        <v>1</v>
      </c>
      <c r="S8" s="41">
        <f t="shared" si="4"/>
        <v>13011.661646055336</v>
      </c>
      <c r="U8" s="42">
        <f t="shared" si="5"/>
        <v>13011.661646055336</v>
      </c>
      <c r="W8" s="43">
        <v>45873.469662044001</v>
      </c>
      <c r="X8" s="38"/>
      <c r="Z8" s="38"/>
      <c r="AA8" s="38"/>
      <c r="AB8" s="38">
        <f t="shared" si="6"/>
        <v>1</v>
      </c>
      <c r="AC8" s="41">
        <f t="shared" si="7"/>
        <v>45529.626372312516</v>
      </c>
      <c r="AE8" s="42">
        <f t="shared" si="8"/>
        <v>45529.626372312516</v>
      </c>
      <c r="AH8" s="26">
        <v>13849.087529585788</v>
      </c>
      <c r="AI8" s="50"/>
      <c r="AK8" s="50"/>
      <c r="AL8" s="50"/>
      <c r="AM8" s="50">
        <f t="shared" si="9"/>
        <v>1</v>
      </c>
      <c r="AN8" s="189">
        <f t="shared" si="10"/>
        <v>13808.076889773858</v>
      </c>
      <c r="AP8" s="42">
        <f t="shared" si="11"/>
        <v>13808.076889773858</v>
      </c>
      <c r="AR8" s="50">
        <f>'Actualización IBIF'!H5</f>
        <v>30533.879802428826</v>
      </c>
      <c r="AS8" s="50"/>
      <c r="AU8" s="50"/>
      <c r="AV8" s="50"/>
      <c r="AW8" s="50">
        <f t="shared" si="12"/>
        <v>1</v>
      </c>
      <c r="AX8" s="50">
        <f t="shared" si="13"/>
        <v>30294.680261284557</v>
      </c>
      <c r="AZ8" s="42">
        <f t="shared" ref="AZ8:AZ18" si="17">AX8</f>
        <v>30294.680261284557</v>
      </c>
      <c r="BB8" s="50">
        <f>'Actualización IBIF'!G5</f>
        <v>20797.018060516479</v>
      </c>
      <c r="BC8" s="50"/>
      <c r="BE8" s="50"/>
      <c r="BF8" s="50"/>
      <c r="BG8" s="50">
        <f t="shared" si="14"/>
        <v>1</v>
      </c>
      <c r="BH8" s="50">
        <f t="shared" si="15"/>
        <v>20514.613796980513</v>
      </c>
      <c r="BJ8" s="193">
        <f t="shared" si="16"/>
        <v>20514.613796980513</v>
      </c>
    </row>
    <row r="9" spans="1:62" x14ac:dyDescent="0.2">
      <c r="B9" s="183">
        <v>1995</v>
      </c>
      <c r="C9" s="161">
        <v>229091.36047333479</v>
      </c>
      <c r="D9" s="48"/>
      <c r="E9" s="269"/>
      <c r="F9" s="38"/>
      <c r="G9" s="38"/>
      <c r="H9" s="38">
        <f t="shared" si="0"/>
        <v>2</v>
      </c>
      <c r="I9" s="41">
        <f t="shared" si="1"/>
        <v>233110.19155511484</v>
      </c>
      <c r="K9" s="42">
        <f t="shared" si="2"/>
        <v>233110.19155511484</v>
      </c>
      <c r="M9" s="43">
        <v>13808.477827987128</v>
      </c>
      <c r="N9" s="38"/>
      <c r="P9" s="38"/>
      <c r="Q9" s="38"/>
      <c r="R9" s="38">
        <f>$B9-$B$7</f>
        <v>2</v>
      </c>
      <c r="S9" s="41">
        <f t="shared" si="4"/>
        <v>13654.499768816615</v>
      </c>
      <c r="U9" s="42">
        <f t="shared" si="5"/>
        <v>13654.499768816615</v>
      </c>
      <c r="W9" s="43">
        <v>44502.096326657302</v>
      </c>
      <c r="X9" s="38"/>
      <c r="Z9" s="38"/>
      <c r="AA9" s="38"/>
      <c r="AB9" s="38">
        <f t="shared" si="6"/>
        <v>2</v>
      </c>
      <c r="AC9" s="41">
        <f t="shared" si="7"/>
        <v>43837.468148003674</v>
      </c>
      <c r="AE9" s="42">
        <f t="shared" si="8"/>
        <v>43837.468148003674</v>
      </c>
      <c r="AH9" s="26">
        <v>12180.120671692894</v>
      </c>
      <c r="AI9" s="50"/>
      <c r="AK9" s="50"/>
      <c r="AL9" s="50"/>
      <c r="AM9" s="50">
        <f t="shared" si="9"/>
        <v>2</v>
      </c>
      <c r="AN9" s="189">
        <f t="shared" si="10"/>
        <v>12108.090663012657</v>
      </c>
      <c r="AP9" s="42">
        <f t="shared" si="11"/>
        <v>12108.090663012657</v>
      </c>
      <c r="AR9" s="50">
        <f>'Actualización IBIF'!H6</f>
        <v>29203.138209432269</v>
      </c>
      <c r="AS9" s="50"/>
      <c r="AU9" s="50"/>
      <c r="AV9" s="50"/>
      <c r="AW9" s="50">
        <f t="shared" si="12"/>
        <v>2</v>
      </c>
      <c r="AX9" s="50">
        <f t="shared" si="13"/>
        <v>28747.381134954616</v>
      </c>
      <c r="AZ9" s="42">
        <f t="shared" si="17"/>
        <v>28747.381134954616</v>
      </c>
      <c r="BB9" s="50">
        <f>'Actualización IBIF'!G6</f>
        <v>17081.942005555844</v>
      </c>
      <c r="BC9" s="50"/>
      <c r="BE9" s="50"/>
      <c r="BF9" s="50"/>
      <c r="BG9" s="50">
        <f t="shared" si="14"/>
        <v>2</v>
      </c>
      <c r="BH9" s="50">
        <f t="shared" si="15"/>
        <v>16621.177830658526</v>
      </c>
      <c r="BJ9" s="193">
        <f t="shared" si="16"/>
        <v>16621.177830658526</v>
      </c>
    </row>
    <row r="10" spans="1:62" x14ac:dyDescent="0.2">
      <c r="B10" s="183">
        <v>1996</v>
      </c>
      <c r="C10" s="161">
        <v>240922.97404630593</v>
      </c>
      <c r="D10" s="48"/>
      <c r="E10" s="269"/>
      <c r="F10" s="38"/>
      <c r="G10" s="38"/>
      <c r="H10" s="38">
        <f t="shared" si="0"/>
        <v>3</v>
      </c>
      <c r="I10" s="41">
        <f t="shared" si="1"/>
        <v>247290.27670745435</v>
      </c>
      <c r="K10" s="42">
        <f t="shared" si="2"/>
        <v>247290.27670745435</v>
      </c>
      <c r="M10" s="43">
        <v>15269.958055701598</v>
      </c>
      <c r="N10" s="38"/>
      <c r="P10" s="38"/>
      <c r="Q10" s="38"/>
      <c r="R10" s="38">
        <f t="shared" si="3"/>
        <v>3</v>
      </c>
      <c r="S10" s="41">
        <f t="shared" si="4"/>
        <v>15015.25891566612</v>
      </c>
      <c r="U10" s="42">
        <f t="shared" si="5"/>
        <v>15015.25891566612</v>
      </c>
      <c r="W10" s="43">
        <v>47723.427149554896</v>
      </c>
      <c r="X10" s="38"/>
      <c r="Z10" s="38"/>
      <c r="AA10" s="38"/>
      <c r="AB10" s="38">
        <f t="shared" si="6"/>
        <v>3</v>
      </c>
      <c r="AC10" s="41">
        <f t="shared" si="7"/>
        <v>46658.321878291586</v>
      </c>
      <c r="AE10" s="42">
        <f t="shared" si="8"/>
        <v>46658.321878291586</v>
      </c>
      <c r="AH10" s="26">
        <v>13618.15566980623</v>
      </c>
      <c r="AI10" s="50"/>
      <c r="AK10" s="50"/>
      <c r="AL10" s="50"/>
      <c r="AM10" s="50">
        <f t="shared" si="9"/>
        <v>3</v>
      </c>
      <c r="AN10" s="189">
        <f t="shared" si="10"/>
        <v>13497.533192520599</v>
      </c>
      <c r="AP10" s="42">
        <f t="shared" si="11"/>
        <v>13497.533192520599</v>
      </c>
      <c r="AR10" s="50">
        <f>'Actualización IBIF'!H7</f>
        <v>30285.091906324029</v>
      </c>
      <c r="AS10" s="50"/>
      <c r="AU10" s="50"/>
      <c r="AV10" s="50"/>
      <c r="AW10" s="50">
        <f t="shared" si="12"/>
        <v>3</v>
      </c>
      <c r="AX10" s="50">
        <f t="shared" si="13"/>
        <v>29578.901461396334</v>
      </c>
      <c r="AZ10" s="42">
        <f t="shared" si="17"/>
        <v>29578.901461396334</v>
      </c>
      <c r="BB10" s="50">
        <f>'Actualización IBIF'!G7</f>
        <v>18925.519209309427</v>
      </c>
      <c r="BC10" s="50"/>
      <c r="BE10" s="50"/>
      <c r="BF10" s="50"/>
      <c r="BG10" s="50">
        <f t="shared" si="14"/>
        <v>3</v>
      </c>
      <c r="BH10" s="50">
        <f t="shared" si="15"/>
        <v>18164.967802055737</v>
      </c>
      <c r="BJ10" s="193">
        <f t="shared" si="16"/>
        <v>18164.967802055737</v>
      </c>
    </row>
    <row r="11" spans="1:62" x14ac:dyDescent="0.2">
      <c r="B11" s="183">
        <v>1997</v>
      </c>
      <c r="C11" s="161">
        <v>257445.25803254265</v>
      </c>
      <c r="D11" s="48"/>
      <c r="E11" s="269"/>
      <c r="F11" s="38"/>
      <c r="G11" s="38"/>
      <c r="H11" s="38">
        <f t="shared" si="0"/>
        <v>4</v>
      </c>
      <c r="I11" s="41">
        <f t="shared" si="1"/>
        <v>266556.94153785682</v>
      </c>
      <c r="K11" s="42">
        <f t="shared" si="2"/>
        <v>266556.94153785682</v>
      </c>
      <c r="M11" s="43">
        <v>15293.015324471513</v>
      </c>
      <c r="N11" s="38"/>
      <c r="P11" s="38"/>
      <c r="Q11" s="38"/>
      <c r="R11" s="38">
        <f t="shared" si="3"/>
        <v>4</v>
      </c>
      <c r="S11" s="41">
        <f t="shared" si="4"/>
        <v>14953.852710566372</v>
      </c>
      <c r="U11" s="42">
        <f t="shared" si="5"/>
        <v>14953.852710566372</v>
      </c>
      <c r="W11" s="43">
        <v>53382.062494648802</v>
      </c>
      <c r="X11" s="38"/>
      <c r="Z11" s="38"/>
      <c r="AA11" s="38"/>
      <c r="AB11" s="38">
        <f t="shared" si="6"/>
        <v>4</v>
      </c>
      <c r="AC11" s="41">
        <f t="shared" si="7"/>
        <v>51799.472503833036</v>
      </c>
      <c r="AE11" s="42">
        <f t="shared" si="8"/>
        <v>51799.472503833036</v>
      </c>
      <c r="AH11" s="26">
        <v>15947.982798943343</v>
      </c>
      <c r="AI11" s="50"/>
      <c r="AK11" s="50"/>
      <c r="AL11" s="50"/>
      <c r="AM11" s="50">
        <f t="shared" si="9"/>
        <v>4</v>
      </c>
      <c r="AN11" s="189">
        <f t="shared" si="10"/>
        <v>15759.916240671178</v>
      </c>
      <c r="AP11" s="42">
        <f t="shared" si="11"/>
        <v>15759.916240671178</v>
      </c>
      <c r="AR11" s="50">
        <f>'Actualización IBIF'!H8</f>
        <v>33858.117718994385</v>
      </c>
      <c r="AS11" s="50"/>
      <c r="AU11" s="50"/>
      <c r="AV11" s="50"/>
      <c r="AW11" s="50">
        <f t="shared" si="12"/>
        <v>4</v>
      </c>
      <c r="AX11" s="50">
        <f t="shared" si="13"/>
        <v>32809.554754993616</v>
      </c>
      <c r="AZ11" s="42">
        <f t="shared" si="17"/>
        <v>32809.554754993616</v>
      </c>
      <c r="BB11" s="50">
        <f>'Actualización IBIF'!G8</f>
        <v>22869.032405114252</v>
      </c>
      <c r="BC11" s="50"/>
      <c r="BE11" s="50"/>
      <c r="BF11" s="50"/>
      <c r="BG11" s="50">
        <f t="shared" si="14"/>
        <v>4</v>
      </c>
      <c r="BH11" s="50">
        <f t="shared" si="15"/>
        <v>21651.944033725158</v>
      </c>
      <c r="BJ11" s="193">
        <f t="shared" si="16"/>
        <v>21651.944033725158</v>
      </c>
    </row>
    <row r="12" spans="1:62" x14ac:dyDescent="0.2">
      <c r="B12" s="183">
        <v>1998</v>
      </c>
      <c r="C12" s="161">
        <v>262838.19586153841</v>
      </c>
      <c r="D12" s="48"/>
      <c r="E12" s="269"/>
      <c r="F12" s="38"/>
      <c r="G12" s="38"/>
      <c r="H12" s="38">
        <f t="shared" si="0"/>
        <v>5</v>
      </c>
      <c r="I12" s="41">
        <f t="shared" si="1"/>
        <v>274517.38442361326</v>
      </c>
      <c r="K12" s="42">
        <f t="shared" si="2"/>
        <v>274517.38442361326</v>
      </c>
      <c r="M12" s="43">
        <v>15702.9222285166</v>
      </c>
      <c r="N12" s="38"/>
      <c r="P12" s="38"/>
      <c r="Q12" s="38"/>
      <c r="R12" s="38">
        <f>$B12-$B$7</f>
        <v>5</v>
      </c>
      <c r="S12" s="41">
        <f>M12*POWER($Q$18,R12)</f>
        <v>15268.819056463657</v>
      </c>
      <c r="U12" s="42">
        <f t="shared" si="5"/>
        <v>15268.819056463657</v>
      </c>
      <c r="W12" s="43">
        <v>53326.264723170498</v>
      </c>
      <c r="X12" s="38"/>
      <c r="Z12" s="38"/>
      <c r="AA12" s="38"/>
      <c r="AB12" s="38">
        <f t="shared" si="6"/>
        <v>5</v>
      </c>
      <c r="AC12" s="41">
        <f t="shared" si="7"/>
        <v>51357.473295328527</v>
      </c>
      <c r="AE12" s="42">
        <f t="shared" si="8"/>
        <v>51357.473295328527</v>
      </c>
      <c r="AH12" s="26">
        <v>16369.632844246869</v>
      </c>
      <c r="AI12" s="50"/>
      <c r="AK12" s="50"/>
      <c r="AL12" s="50"/>
      <c r="AM12" s="50">
        <f t="shared" si="9"/>
        <v>5</v>
      </c>
      <c r="AN12" s="189">
        <f t="shared" si="10"/>
        <v>16128.691005359995</v>
      </c>
      <c r="AP12" s="42">
        <f t="shared" si="11"/>
        <v>16128.691005359995</v>
      </c>
      <c r="AR12" s="50">
        <f>'Actualización IBIF'!H9</f>
        <v>35532.256168391235</v>
      </c>
      <c r="AS12" s="50"/>
      <c r="AU12" s="50"/>
      <c r="AV12" s="50"/>
      <c r="AW12" s="50">
        <f t="shared" si="12"/>
        <v>5</v>
      </c>
      <c r="AX12" s="50">
        <f t="shared" si="13"/>
        <v>34162.110427322354</v>
      </c>
      <c r="AZ12" s="42">
        <f t="shared" si="17"/>
        <v>34162.110427322354</v>
      </c>
      <c r="BB12" s="50">
        <f>'Actualización IBIF'!G9</f>
        <v>24062.962883408072</v>
      </c>
      <c r="BC12" s="50"/>
      <c r="BE12" s="50"/>
      <c r="BF12" s="50"/>
      <c r="BG12" s="50">
        <f t="shared" si="14"/>
        <v>5</v>
      </c>
      <c r="BH12" s="50">
        <f t="shared" si="15"/>
        <v>22472.970600128712</v>
      </c>
      <c r="BJ12" s="193">
        <f t="shared" si="16"/>
        <v>22472.970600128712</v>
      </c>
    </row>
    <row r="13" spans="1:62" ht="14.25" customHeight="1" x14ac:dyDescent="0.2">
      <c r="B13" s="183">
        <v>1999</v>
      </c>
      <c r="C13" s="161">
        <v>250418.7672654661</v>
      </c>
      <c r="D13" s="48"/>
      <c r="E13" s="269"/>
      <c r="F13" s="38"/>
      <c r="G13" s="38"/>
      <c r="H13" s="38">
        <f t="shared" si="0"/>
        <v>6</v>
      </c>
      <c r="I13" s="41">
        <f t="shared" si="1"/>
        <v>263830.20997018681</v>
      </c>
      <c r="K13" s="42">
        <f t="shared" si="2"/>
        <v>263830.20997018681</v>
      </c>
      <c r="M13" s="43">
        <v>12638.962289895811</v>
      </c>
      <c r="N13" s="38"/>
      <c r="P13" s="38"/>
      <c r="Q13" s="38"/>
      <c r="R13" s="38">
        <f t="shared" si="3"/>
        <v>6</v>
      </c>
      <c r="S13" s="41">
        <f t="shared" si="4"/>
        <v>12220.849071361861</v>
      </c>
      <c r="U13" s="42">
        <f t="shared" si="5"/>
        <v>12220.849071361861</v>
      </c>
      <c r="W13" s="43">
        <v>48089.8246860789</v>
      </c>
      <c r="X13" s="38"/>
      <c r="Z13" s="38"/>
      <c r="AA13" s="38"/>
      <c r="AB13" s="38">
        <f t="shared" si="6"/>
        <v>6</v>
      </c>
      <c r="AC13" s="41">
        <f t="shared" si="7"/>
        <v>45967.213243648082</v>
      </c>
      <c r="AE13" s="42">
        <f t="shared" si="8"/>
        <v>45967.213243648082</v>
      </c>
      <c r="AH13" s="26">
        <v>13057.111232800435</v>
      </c>
      <c r="AI13" s="50"/>
      <c r="AK13" s="50"/>
      <c r="AL13" s="50"/>
      <c r="AM13" s="50">
        <f t="shared" si="9"/>
        <v>6</v>
      </c>
      <c r="AN13" s="189">
        <f t="shared" si="10"/>
        <v>12826.82954664337</v>
      </c>
      <c r="AP13" s="42">
        <f t="shared" si="11"/>
        <v>12826.82954664337</v>
      </c>
      <c r="AR13" s="50">
        <f>'Actualización IBIF'!H10</f>
        <v>31498.719569965346</v>
      </c>
      <c r="AS13" s="50"/>
      <c r="AU13" s="50"/>
      <c r="AV13" s="50"/>
      <c r="AW13" s="50">
        <f t="shared" si="12"/>
        <v>6</v>
      </c>
      <c r="AX13" s="50">
        <f>AR13*POWER($AV$18,AW13)</f>
        <v>30046.866627044637</v>
      </c>
      <c r="AZ13" s="42">
        <f t="shared" si="17"/>
        <v>30046.866627044637</v>
      </c>
      <c r="BB13" s="50">
        <f>'Actualización IBIF'!G10</f>
        <v>19575.182818624126</v>
      </c>
      <c r="BC13" s="50"/>
      <c r="BE13" s="50"/>
      <c r="BF13" s="50"/>
      <c r="BG13" s="50">
        <f t="shared" si="14"/>
        <v>6</v>
      </c>
      <c r="BH13" s="50">
        <f t="shared" si="15"/>
        <v>18033.477640856712</v>
      </c>
      <c r="BJ13" s="193">
        <f t="shared" si="16"/>
        <v>18033.477640856712</v>
      </c>
    </row>
    <row r="14" spans="1:62" ht="14.25" customHeight="1" x14ac:dyDescent="0.2">
      <c r="B14" s="183">
        <v>2000</v>
      </c>
      <c r="C14" s="161">
        <v>251165.95595267299</v>
      </c>
      <c r="D14" s="48"/>
      <c r="E14" s="269"/>
      <c r="F14" s="38"/>
      <c r="G14" s="38"/>
      <c r="H14" s="38">
        <f t="shared" si="0"/>
        <v>7</v>
      </c>
      <c r="I14" s="41">
        <f t="shared" si="1"/>
        <v>266928.34745923115</v>
      </c>
      <c r="K14" s="42">
        <f t="shared" si="2"/>
        <v>266928.34745923115</v>
      </c>
      <c r="M14" s="43">
        <v>13300.482362216595</v>
      </c>
      <c r="N14" s="38"/>
      <c r="P14" s="38"/>
      <c r="Q14" s="38"/>
      <c r="R14" s="38">
        <f t="shared" si="3"/>
        <v>7</v>
      </c>
      <c r="S14" s="41">
        <f>M14*POWER($Q$18,R14)</f>
        <v>12788.580684514131</v>
      </c>
      <c r="U14" s="42">
        <f t="shared" si="5"/>
        <v>12788.580684514131</v>
      </c>
      <c r="W14" s="43">
        <v>46877.339445250902</v>
      </c>
      <c r="X14" s="38"/>
      <c r="Z14" s="38"/>
      <c r="AA14" s="38"/>
      <c r="AB14" s="38">
        <f t="shared" si="6"/>
        <v>7</v>
      </c>
      <c r="AC14" s="41">
        <f t="shared" si="7"/>
        <v>44472.386319847756</v>
      </c>
      <c r="AE14" s="42">
        <f t="shared" si="8"/>
        <v>44472.386319847756</v>
      </c>
      <c r="AH14" s="26">
        <v>12260.430928707032</v>
      </c>
      <c r="AI14" s="50"/>
      <c r="AK14" s="50"/>
      <c r="AL14" s="50"/>
      <c r="AM14" s="50">
        <f t="shared" si="9"/>
        <v>7</v>
      </c>
      <c r="AN14" s="189">
        <f t="shared" si="10"/>
        <v>12008.533978844065</v>
      </c>
      <c r="AP14" s="42">
        <f t="shared" si="11"/>
        <v>12008.533978844065</v>
      </c>
      <c r="AR14" s="50">
        <f>'Actualización IBIF'!H11</f>
        <v>28861.990467687458</v>
      </c>
      <c r="AS14" s="50"/>
      <c r="AU14" s="50"/>
      <c r="AV14" s="50"/>
      <c r="AW14" s="50">
        <f t="shared" si="12"/>
        <v>7</v>
      </c>
      <c r="AX14" s="50">
        <f t="shared" si="13"/>
        <v>27315.990292756211</v>
      </c>
      <c r="AZ14" s="42">
        <f t="shared" si="17"/>
        <v>27315.990292756211</v>
      </c>
      <c r="BB14" s="50">
        <f>'Actualización IBIF'!G11</f>
        <v>17158.126331511055</v>
      </c>
      <c r="BC14" s="50"/>
      <c r="BE14" s="50"/>
      <c r="BF14" s="50"/>
      <c r="BG14" s="50">
        <f t="shared" si="14"/>
        <v>7</v>
      </c>
      <c r="BH14" s="50">
        <f t="shared" si="15"/>
        <v>15592.142547538273</v>
      </c>
      <c r="BJ14" s="193">
        <f t="shared" si="16"/>
        <v>15592.142547538273</v>
      </c>
    </row>
    <row r="15" spans="1:62" ht="14.25" customHeight="1" x14ac:dyDescent="0.2">
      <c r="B15" s="183">
        <v>2001</v>
      </c>
      <c r="C15" s="161">
        <v>237211.25729458203</v>
      </c>
      <c r="D15" s="48"/>
      <c r="E15" s="269"/>
      <c r="F15" s="38"/>
      <c r="G15" s="38"/>
      <c r="H15" s="38">
        <f t="shared" si="0"/>
        <v>8</v>
      </c>
      <c r="I15" s="41">
        <f t="shared" si="1"/>
        <v>254299.49347459833</v>
      </c>
      <c r="K15" s="42">
        <f t="shared" si="2"/>
        <v>254299.49347459833</v>
      </c>
      <c r="M15" s="43">
        <v>12275.65181343519</v>
      </c>
      <c r="N15" s="38"/>
      <c r="P15" s="38"/>
      <c r="Q15" s="38"/>
      <c r="R15" s="38">
        <f t="shared" si="3"/>
        <v>8</v>
      </c>
      <c r="S15" s="41">
        <f t="shared" si="4"/>
        <v>11737.200179221882</v>
      </c>
      <c r="U15" s="42">
        <f t="shared" si="5"/>
        <v>11737.200179221882</v>
      </c>
      <c r="W15" s="43">
        <v>43241.974897491396</v>
      </c>
      <c r="X15" s="38"/>
      <c r="Z15" s="38"/>
      <c r="AA15" s="38"/>
      <c r="AB15" s="38">
        <f t="shared" si="6"/>
        <v>8</v>
      </c>
      <c r="AC15" s="41">
        <f t="shared" si="7"/>
        <v>40716.036581506378</v>
      </c>
      <c r="AE15" s="42">
        <f t="shared" si="8"/>
        <v>40716.036581506378</v>
      </c>
      <c r="AH15" s="26">
        <v>9574.1275239057359</v>
      </c>
      <c r="AI15" s="50"/>
      <c r="AK15" s="50"/>
      <c r="AL15" s="50"/>
      <c r="AM15" s="50">
        <f t="shared" si="9"/>
        <v>8</v>
      </c>
      <c r="AN15" s="189">
        <f t="shared" si="10"/>
        <v>9349.6531679604359</v>
      </c>
      <c r="AP15" s="42">
        <f t="shared" si="11"/>
        <v>9349.6531679604359</v>
      </c>
      <c r="AR15" s="50">
        <f>'Actualización IBIF'!H12</f>
        <v>25428.230209906949</v>
      </c>
      <c r="AS15" s="50"/>
      <c r="AU15" s="50"/>
      <c r="AV15" s="50"/>
      <c r="AW15" s="50">
        <f t="shared" si="12"/>
        <v>8</v>
      </c>
      <c r="AX15" s="50">
        <f>AR15*POWER($AV$18,AW15)</f>
        <v>23877.628278693152</v>
      </c>
      <c r="AZ15" s="42">
        <f t="shared" si="17"/>
        <v>23877.628278693152</v>
      </c>
      <c r="BB15" s="50">
        <f>'Actualización IBIF'!G12</f>
        <v>12670.599878219833</v>
      </c>
      <c r="BC15" s="50"/>
      <c r="BE15" s="50"/>
      <c r="BF15" s="50"/>
      <c r="BG15" s="50">
        <f t="shared" si="14"/>
        <v>8</v>
      </c>
      <c r="BH15" s="50">
        <f t="shared" si="15"/>
        <v>11357.830642420889</v>
      </c>
      <c r="BJ15" s="193">
        <f t="shared" si="16"/>
        <v>11357.830642420889</v>
      </c>
    </row>
    <row r="16" spans="1:62" ht="14.25" customHeight="1" x14ac:dyDescent="0.2">
      <c r="B16" s="183">
        <v>2002</v>
      </c>
      <c r="C16" s="161">
        <v>272756.39252103725</v>
      </c>
      <c r="D16" s="48"/>
      <c r="E16" s="269"/>
      <c r="F16" s="38"/>
      <c r="G16" s="38"/>
      <c r="H16" s="38">
        <f t="shared" si="0"/>
        <v>9</v>
      </c>
      <c r="I16" s="41">
        <f t="shared" si="1"/>
        <v>294958.83719463879</v>
      </c>
      <c r="K16" s="42">
        <f t="shared" si="2"/>
        <v>294958.83719463879</v>
      </c>
      <c r="M16" s="43">
        <v>31903.936266889417</v>
      </c>
      <c r="N16" s="38"/>
      <c r="P16" s="38"/>
      <c r="Q16" s="38"/>
      <c r="R16" s="38">
        <f t="shared" si="3"/>
        <v>9</v>
      </c>
      <c r="S16" s="41">
        <f t="shared" si="4"/>
        <v>30333.967197044949</v>
      </c>
      <c r="U16" s="42">
        <f>S16</f>
        <v>30333.967197044949</v>
      </c>
      <c r="W16" s="43">
        <v>63603.071689457902</v>
      </c>
      <c r="X16" s="38"/>
      <c r="Z16" s="38"/>
      <c r="AA16" s="38"/>
      <c r="AB16" s="38">
        <f t="shared" si="6"/>
        <v>9</v>
      </c>
      <c r="AC16" s="41">
        <f t="shared" si="7"/>
        <v>59438.872513231101</v>
      </c>
      <c r="AE16" s="42">
        <f t="shared" si="8"/>
        <v>59438.872513231101</v>
      </c>
      <c r="AH16" s="26">
        <v>10517.233829245579</v>
      </c>
      <c r="AI16" s="50"/>
      <c r="AK16" s="50"/>
      <c r="AL16" s="50"/>
      <c r="AM16" s="50">
        <f t="shared" si="9"/>
        <v>9</v>
      </c>
      <c r="AN16" s="189">
        <f t="shared" si="10"/>
        <v>10240.233489124754</v>
      </c>
      <c r="AP16" s="42">
        <f t="shared" si="11"/>
        <v>10240.233489124754</v>
      </c>
      <c r="AR16" s="50">
        <f>'Actualización IBIF'!H13</f>
        <v>23086.175794424704</v>
      </c>
      <c r="AS16" s="50"/>
      <c r="AU16" s="50"/>
      <c r="AV16" s="50"/>
      <c r="AW16" s="50">
        <f t="shared" si="12"/>
        <v>9</v>
      </c>
      <c r="AX16" s="50">
        <f t="shared" si="13"/>
        <v>21508.564800595679</v>
      </c>
      <c r="AZ16" s="42">
        <f t="shared" si="17"/>
        <v>21508.564800595679</v>
      </c>
      <c r="BB16" s="50">
        <f>'Actualización IBIF'!G13</f>
        <v>14300.418011823409</v>
      </c>
      <c r="BC16" s="50"/>
      <c r="BE16" s="50"/>
      <c r="BF16" s="50"/>
      <c r="BG16" s="50">
        <f t="shared" si="14"/>
        <v>9</v>
      </c>
      <c r="BH16" s="50">
        <f t="shared" si="15"/>
        <v>12644.720113606818</v>
      </c>
      <c r="BJ16" s="193">
        <f t="shared" si="16"/>
        <v>12644.720113606818</v>
      </c>
    </row>
    <row r="17" spans="2:62" ht="14.25" customHeight="1" x14ac:dyDescent="0.2">
      <c r="B17" s="183">
        <v>2003</v>
      </c>
      <c r="C17" s="161">
        <v>320605.9177403223</v>
      </c>
      <c r="D17" s="48"/>
      <c r="E17" s="269"/>
      <c r="F17" s="38"/>
      <c r="G17" s="38"/>
      <c r="H17" s="38">
        <f t="shared" si="0"/>
        <v>10</v>
      </c>
      <c r="I17" s="41">
        <f t="shared" si="1"/>
        <v>349731.12421082339</v>
      </c>
      <c r="K17" s="42">
        <f>I17</f>
        <v>349731.12421082339</v>
      </c>
      <c r="M17" s="43">
        <v>38824.560701869974</v>
      </c>
      <c r="N17" s="38"/>
      <c r="P17" s="38"/>
      <c r="Q17" s="38"/>
      <c r="R17" s="38">
        <f t="shared" si="3"/>
        <v>10</v>
      </c>
      <c r="S17" s="41">
        <f>M17*POWER($Q$18,R17)</f>
        <v>36707.642032689233</v>
      </c>
      <c r="U17" s="42">
        <f>S17</f>
        <v>36707.642032689233</v>
      </c>
      <c r="W17" s="43">
        <v>84529.831677749797</v>
      </c>
      <c r="X17" s="38"/>
      <c r="Z17" s="38"/>
      <c r="AA17" s="38"/>
      <c r="AB17" s="38">
        <f t="shared" si="6"/>
        <v>10</v>
      </c>
      <c r="AC17" s="41">
        <f>W17*POWER($AA$18,AB17)</f>
        <v>78403.413927371061</v>
      </c>
      <c r="AE17" s="42">
        <f t="shared" si="8"/>
        <v>78403.413927371061</v>
      </c>
      <c r="AH17" s="26">
        <v>15856.450986666607</v>
      </c>
      <c r="AI17" s="50"/>
      <c r="AK17" s="50"/>
      <c r="AL17" s="50"/>
      <c r="AM17" s="50">
        <f t="shared" si="9"/>
        <v>10</v>
      </c>
      <c r="AN17" s="189">
        <f t="shared" si="10"/>
        <v>15393.109385838474</v>
      </c>
      <c r="AP17" s="42">
        <f t="shared" si="11"/>
        <v>15393.109385838474</v>
      </c>
      <c r="AR17" s="50">
        <f>'Actualización IBIF'!H14</f>
        <v>35324.982621158721</v>
      </c>
      <c r="AS17" s="50"/>
      <c r="AU17" s="50"/>
      <c r="AV17" s="50"/>
      <c r="AW17" s="50">
        <f t="shared" si="12"/>
        <v>10</v>
      </c>
      <c r="AX17" s="50">
        <f>AR17*POWER($AV$18,AW17)</f>
        <v>32653.201797472764</v>
      </c>
      <c r="AZ17" s="42">
        <f t="shared" si="17"/>
        <v>32653.201797472764</v>
      </c>
      <c r="BB17" s="50">
        <f>'Actualización IBIF'!G14</f>
        <v>21578.34633781061</v>
      </c>
      <c r="BC17" s="50"/>
      <c r="BE17" s="50"/>
      <c r="BF17" s="50"/>
      <c r="BG17" s="50">
        <f t="shared" si="14"/>
        <v>10</v>
      </c>
      <c r="BH17" s="50">
        <f t="shared" si="15"/>
        <v>18820.923275405399</v>
      </c>
      <c r="BJ17" s="193">
        <f t="shared" si="16"/>
        <v>18820.923275405399</v>
      </c>
    </row>
    <row r="18" spans="2:62" x14ac:dyDescent="0.2">
      <c r="B18" s="183">
        <v>2004</v>
      </c>
      <c r="C18" s="239">
        <v>374807.73785909044</v>
      </c>
      <c r="D18" s="161">
        <v>412427.45938339265</v>
      </c>
      <c r="E18" s="269"/>
      <c r="F18" s="160">
        <f>D18/C18</f>
        <v>1.1003707173688217</v>
      </c>
      <c r="G18" s="44">
        <f>POWER(F18,1/H18)</f>
        <v>1.0087331074484036</v>
      </c>
      <c r="H18" s="38">
        <f>B18-$B$7</f>
        <v>11</v>
      </c>
      <c r="I18" s="41">
        <f>C18*POWER($G$18,H18)</f>
        <v>412427.45938339212</v>
      </c>
      <c r="K18" s="42">
        <f>D18</f>
        <v>412427.45938339265</v>
      </c>
      <c r="M18" s="43">
        <v>43148.468149910179</v>
      </c>
      <c r="N18" s="43">
        <v>40567.693215363033</v>
      </c>
      <c r="P18" s="160">
        <f>N18/M18</f>
        <v>0.94018849231029955</v>
      </c>
      <c r="Q18" s="38">
        <f>POWER(P18,1/R18)</f>
        <v>0.99440887972031522</v>
      </c>
      <c r="R18" s="38">
        <f>$B18-$B$7</f>
        <v>11</v>
      </c>
      <c r="S18" s="41">
        <f>M18*POWER($Q$18,R18)</f>
        <v>40567.693215363048</v>
      </c>
      <c r="U18" s="42">
        <f t="shared" ref="U18:U30" si="18">N18</f>
        <v>40567.693215363033</v>
      </c>
      <c r="W18" s="43">
        <v>99792.7298191749</v>
      </c>
      <c r="X18" s="43">
        <v>91866.330490070817</v>
      </c>
      <c r="Z18" s="160">
        <f>X18/W18</f>
        <v>0.92057137485399221</v>
      </c>
      <c r="AA18" s="38">
        <f>POWER(Z18,1/AB18)</f>
        <v>0.99250452838504211</v>
      </c>
      <c r="AB18" s="38">
        <f>$B18-$B$7</f>
        <v>11</v>
      </c>
      <c r="AC18" s="41">
        <f>W18*POWER($AA$18,AB18)</f>
        <v>91866.330490070803</v>
      </c>
      <c r="AE18" s="42">
        <f>AC18</f>
        <v>91866.330490070803</v>
      </c>
      <c r="AH18" s="26">
        <v>24366.344359901585</v>
      </c>
      <c r="AI18" s="51">
        <f>'Actualización IBIF'!N15</f>
        <v>23584.288582726102</v>
      </c>
      <c r="AK18" s="50">
        <f>AI18/AH18</f>
        <v>0.96790426312522815</v>
      </c>
      <c r="AL18" s="50">
        <f>POWER(AK18,1/AM18)</f>
        <v>0.99703874787964775</v>
      </c>
      <c r="AM18" s="50">
        <f>$B18-$B$7</f>
        <v>11</v>
      </c>
      <c r="AN18" s="189">
        <f>AH18*POWER($AL$18,AM18)</f>
        <v>23584.288582726113</v>
      </c>
      <c r="AP18" s="42">
        <f>AI18</f>
        <v>23584.288582726102</v>
      </c>
      <c r="AR18" s="50">
        <f>'Actualización IBIF'!H15</f>
        <v>50522.412597271476</v>
      </c>
      <c r="AS18" s="51">
        <f>'Actualización IBIF'!O15</f>
        <v>46335.331899000019</v>
      </c>
      <c r="AU18" s="50">
        <f>AS18/AR18</f>
        <v>0.91712429230868553</v>
      </c>
      <c r="AV18" s="50">
        <f>POWER(AU18,1/AW18)</f>
        <v>0.99216609409966816</v>
      </c>
      <c r="AW18" s="50">
        <f>$B18-$B$7</f>
        <v>11</v>
      </c>
      <c r="AX18" s="50">
        <f>AR18*POWER($AV$18,AW18)</f>
        <v>46335.331899000033</v>
      </c>
      <c r="AZ18" s="42">
        <f t="shared" si="17"/>
        <v>46335.331899000033</v>
      </c>
      <c r="BB18" s="50">
        <f>'Actualización IBIF'!G15</f>
        <v>35277.960275128004</v>
      </c>
      <c r="BC18" s="51">
        <f>'Actualización IBIF'!M15</f>
        <v>30352.083497289746</v>
      </c>
      <c r="BE18" s="50">
        <f>BC18/BB18</f>
        <v>0.86036956957199295</v>
      </c>
      <c r="BF18" s="50">
        <f>POWER(BE18,1/BG18)</f>
        <v>0.98642092521561475</v>
      </c>
      <c r="BG18" s="50">
        <f>$B18-$B$7</f>
        <v>11</v>
      </c>
      <c r="BH18" s="50">
        <f>BB18*POWER($BF$18,BG18)</f>
        <v>30352.083497289728</v>
      </c>
      <c r="BJ18" s="193">
        <f>BH18</f>
        <v>30352.083497289728</v>
      </c>
    </row>
    <row r="19" spans="2:62" x14ac:dyDescent="0.2">
      <c r="B19" s="183">
        <v>2005</v>
      </c>
      <c r="C19" s="240"/>
      <c r="D19" s="161">
        <v>495455.78952992911</v>
      </c>
      <c r="K19" s="42">
        <f t="shared" ref="K19:K30" si="19">D19</f>
        <v>495455.78952992911</v>
      </c>
      <c r="M19" s="38"/>
      <c r="N19" s="43">
        <v>46246.274096634166</v>
      </c>
      <c r="P19" s="38"/>
      <c r="Q19" s="38"/>
      <c r="R19" s="38"/>
      <c r="S19" s="38"/>
      <c r="U19" s="42">
        <f t="shared" si="18"/>
        <v>46246.274096634166</v>
      </c>
      <c r="W19" s="38"/>
      <c r="X19" s="43">
        <v>106839.92386047631</v>
      </c>
      <c r="Z19" s="38"/>
      <c r="AA19" s="38"/>
      <c r="AB19" s="38"/>
      <c r="AC19" s="38"/>
      <c r="AE19" s="42">
        <f t="shared" ref="AE19:AE30" si="20">X19</f>
        <v>106839.92386047631</v>
      </c>
      <c r="AH19" s="50"/>
      <c r="AI19" s="51">
        <f>'Actualización IBIF'!N16</f>
        <v>30440.743150401315</v>
      </c>
      <c r="AK19" s="50"/>
      <c r="AL19" s="50"/>
      <c r="AM19" s="50"/>
      <c r="AN19" s="190"/>
      <c r="AP19" s="42">
        <f>AI19</f>
        <v>30440.743150401315</v>
      </c>
      <c r="AR19" s="50"/>
      <c r="AS19" s="51">
        <f>'Actualización IBIF'!O16</f>
        <v>59338.211415321333</v>
      </c>
      <c r="AU19" s="50"/>
      <c r="AV19" s="50"/>
      <c r="AW19" s="50"/>
      <c r="AX19" s="50"/>
      <c r="AZ19" s="42">
        <f>AS19</f>
        <v>59338.211415321333</v>
      </c>
      <c r="BB19" s="50"/>
      <c r="BC19" s="51">
        <f>'Actualización IBIF'!M16</f>
        <v>41267.561493159577</v>
      </c>
      <c r="BE19" s="50"/>
      <c r="BF19" s="50"/>
      <c r="BG19" s="50"/>
      <c r="BH19" s="50"/>
      <c r="BJ19" s="193">
        <f>BC19</f>
        <v>41267.561493159577</v>
      </c>
    </row>
    <row r="20" spans="2:62" x14ac:dyDescent="0.2">
      <c r="B20" s="183">
        <v>2006</v>
      </c>
      <c r="C20" s="240"/>
      <c r="D20" s="161">
        <v>607716.71306376578</v>
      </c>
      <c r="K20" s="42">
        <f t="shared" si="19"/>
        <v>607716.71306376578</v>
      </c>
      <c r="M20" s="38"/>
      <c r="N20" s="43">
        <v>49652.058319236341</v>
      </c>
      <c r="P20" s="38"/>
      <c r="Q20" s="38"/>
      <c r="R20" s="38"/>
      <c r="S20" s="38"/>
      <c r="U20" s="42">
        <f t="shared" si="18"/>
        <v>49652.058319236341</v>
      </c>
      <c r="W20" s="38"/>
      <c r="X20" s="43">
        <v>127987.88991555669</v>
      </c>
      <c r="Z20" s="38"/>
      <c r="AA20" s="38"/>
      <c r="AB20" s="38"/>
      <c r="AC20" s="38"/>
      <c r="AE20" s="42">
        <f t="shared" si="20"/>
        <v>127987.88991555669</v>
      </c>
      <c r="AH20" s="50"/>
      <c r="AI20" s="51">
        <f>'Actualización IBIF'!N17</f>
        <v>40326.953423131898</v>
      </c>
      <c r="AK20" s="50"/>
      <c r="AL20" s="50"/>
      <c r="AM20" s="50"/>
      <c r="AN20" s="50"/>
      <c r="AP20" s="42">
        <f t="shared" ref="AP20:AP32" si="21">AI20</f>
        <v>40326.953423131898</v>
      </c>
      <c r="AR20" s="50"/>
      <c r="AS20" s="51">
        <f>'Actualización IBIF'!O17</f>
        <v>76900.702126085132</v>
      </c>
      <c r="AU20" s="50"/>
      <c r="AV20" s="50"/>
      <c r="AW20" s="50"/>
      <c r="AX20" s="50"/>
      <c r="AZ20" s="42">
        <f t="shared" ref="AZ20:AZ35" si="22">AS20</f>
        <v>76900.702126085132</v>
      </c>
      <c r="BB20" s="50"/>
      <c r="BC20" s="51">
        <f>'Actualización IBIF'!M17</f>
        <v>53769.051252629848</v>
      </c>
      <c r="BE20" s="50"/>
      <c r="BF20" s="50"/>
      <c r="BG20" s="50"/>
      <c r="BH20" s="50"/>
      <c r="BJ20" s="193">
        <f t="shared" ref="BJ20:BJ35" si="23">BC20</f>
        <v>53769.051252629848</v>
      </c>
    </row>
    <row r="21" spans="2:62" x14ac:dyDescent="0.2">
      <c r="B21" s="183">
        <v>2007</v>
      </c>
      <c r="C21" s="240"/>
      <c r="D21" s="161">
        <v>756835.28175103571</v>
      </c>
      <c r="K21" s="42">
        <f t="shared" si="19"/>
        <v>756835.28175103571</v>
      </c>
      <c r="M21" s="38"/>
      <c r="N21" s="43">
        <v>66846.137386428818</v>
      </c>
      <c r="P21" s="38"/>
      <c r="Q21" s="38"/>
      <c r="R21" s="38"/>
      <c r="S21" s="38"/>
      <c r="U21" s="42">
        <f t="shared" si="18"/>
        <v>66846.137386428818</v>
      </c>
      <c r="W21" s="38"/>
      <c r="X21" s="43">
        <v>152911.93677687435</v>
      </c>
      <c r="Z21" s="38"/>
      <c r="AA21" s="38"/>
      <c r="AB21" s="38"/>
      <c r="AC21" s="38"/>
      <c r="AE21" s="42">
        <f t="shared" si="20"/>
        <v>152911.93677687435</v>
      </c>
      <c r="AH21" s="50"/>
      <c r="AI21" s="51">
        <f>'Actualización IBIF'!N18</f>
        <v>58908.256829204343</v>
      </c>
      <c r="AK21" s="50"/>
      <c r="AL21" s="50"/>
      <c r="AM21" s="50"/>
      <c r="AN21" s="50"/>
      <c r="AP21" s="42">
        <f t="shared" si="21"/>
        <v>58908.256829204343</v>
      </c>
      <c r="AR21" s="50"/>
      <c r="AS21" s="51">
        <f>'Actualización IBIF'!O18</f>
        <v>98067.563778227515</v>
      </c>
      <c r="AU21" s="50"/>
      <c r="AV21" s="50"/>
      <c r="AW21" s="50"/>
      <c r="AX21" s="50"/>
      <c r="AZ21" s="42">
        <f t="shared" si="22"/>
        <v>98067.563778227515</v>
      </c>
      <c r="BB21" s="50"/>
      <c r="BC21" s="51">
        <f>'Actualización IBIF'!M18</f>
        <v>76350.217186554364</v>
      </c>
      <c r="BE21" s="50"/>
      <c r="BF21" s="50"/>
      <c r="BG21" s="50"/>
      <c r="BH21" s="50"/>
      <c r="BJ21" s="193">
        <f t="shared" si="23"/>
        <v>76350.217186554364</v>
      </c>
    </row>
    <row r="22" spans="2:62" x14ac:dyDescent="0.2">
      <c r="B22" s="183">
        <v>2008</v>
      </c>
      <c r="C22" s="240"/>
      <c r="D22" s="161">
        <v>963939.23656174331</v>
      </c>
      <c r="K22" s="42">
        <f t="shared" si="19"/>
        <v>963939.23656174331</v>
      </c>
      <c r="M22" s="38"/>
      <c r="N22" s="43">
        <v>84142.075397458015</v>
      </c>
      <c r="P22" s="38"/>
      <c r="Q22" s="38"/>
      <c r="R22" s="38"/>
      <c r="S22" s="38"/>
      <c r="U22" s="42">
        <f t="shared" si="18"/>
        <v>84142.075397458015</v>
      </c>
      <c r="W22" s="38"/>
      <c r="X22" s="43">
        <v>190132.67927512617</v>
      </c>
      <c r="Z22" s="38"/>
      <c r="AA22" s="38"/>
      <c r="AB22" s="38"/>
      <c r="AC22" s="38"/>
      <c r="AE22" s="42">
        <f t="shared" si="20"/>
        <v>190132.67927512617</v>
      </c>
      <c r="AH22" s="50"/>
      <c r="AI22" s="51">
        <f>'Actualización IBIF'!N19</f>
        <v>71914.058264285224</v>
      </c>
      <c r="AK22" s="50"/>
      <c r="AL22" s="50"/>
      <c r="AM22" s="50"/>
      <c r="AN22" s="50"/>
      <c r="AP22" s="42">
        <f t="shared" si="21"/>
        <v>71914.058264285224</v>
      </c>
      <c r="AR22" s="50"/>
      <c r="AS22" s="51">
        <f>'Actualización IBIF'!O19</f>
        <v>124395.26108771097</v>
      </c>
      <c r="AU22" s="50"/>
      <c r="AV22" s="50"/>
      <c r="AW22" s="50"/>
      <c r="AX22" s="50"/>
      <c r="AZ22" s="42">
        <f t="shared" si="22"/>
        <v>124395.26108771097</v>
      </c>
      <c r="BB22" s="50"/>
      <c r="BC22" s="51">
        <f>'Actualización IBIF'!M19</f>
        <v>93406.51127866107</v>
      </c>
      <c r="BE22" s="50"/>
      <c r="BF22" s="50"/>
      <c r="BG22" s="50"/>
      <c r="BH22" s="50"/>
      <c r="BJ22" s="193">
        <f t="shared" si="23"/>
        <v>93406.51127866107</v>
      </c>
    </row>
    <row r="23" spans="2:62" x14ac:dyDescent="0.2">
      <c r="B23" s="183">
        <v>2009</v>
      </c>
      <c r="C23" s="240"/>
      <c r="D23" s="161">
        <v>1046561.2714321063</v>
      </c>
      <c r="K23" s="42">
        <f t="shared" si="19"/>
        <v>1046561.2714321063</v>
      </c>
      <c r="M23" s="38"/>
      <c r="N23" s="43">
        <v>65811.090768060269</v>
      </c>
      <c r="P23" s="38"/>
      <c r="Q23" s="38"/>
      <c r="R23" s="38"/>
      <c r="S23" s="38"/>
      <c r="U23" s="42">
        <f t="shared" si="18"/>
        <v>65811.090768060269</v>
      </c>
      <c r="W23" s="38"/>
      <c r="X23" s="43">
        <v>194474.51778291934</v>
      </c>
      <c r="Z23" s="38"/>
      <c r="AA23" s="38"/>
      <c r="AB23" s="38"/>
      <c r="AC23" s="38"/>
      <c r="AE23" s="42">
        <f t="shared" si="20"/>
        <v>194474.51778291934</v>
      </c>
      <c r="AH23" s="50"/>
      <c r="AI23" s="51">
        <f>'Actualización IBIF'!N20</f>
        <v>60041.746118662093</v>
      </c>
      <c r="AK23" s="50"/>
      <c r="AL23" s="50"/>
      <c r="AM23" s="50"/>
      <c r="AN23" s="50"/>
      <c r="AP23" s="42">
        <f t="shared" si="21"/>
        <v>60041.746118662093</v>
      </c>
      <c r="AR23" s="50"/>
      <c r="AS23" s="51">
        <f>'Actualización IBIF'!O20</f>
        <v>116365.77373142757</v>
      </c>
      <c r="AU23" s="50"/>
      <c r="AV23" s="50"/>
      <c r="AW23" s="50"/>
      <c r="AX23" s="50"/>
      <c r="AZ23" s="42">
        <f t="shared" si="22"/>
        <v>116365.77373142757</v>
      </c>
      <c r="BB23" s="50"/>
      <c r="BC23" s="51">
        <f>'Actualización IBIF'!M20</f>
        <v>77174.744674458954</v>
      </c>
      <c r="BE23" s="50"/>
      <c r="BF23" s="50"/>
      <c r="BG23" s="50"/>
      <c r="BH23" s="50"/>
      <c r="BJ23" s="193">
        <f t="shared" si="23"/>
        <v>77174.744674458954</v>
      </c>
    </row>
    <row r="24" spans="2:62" x14ac:dyDescent="0.2">
      <c r="B24" s="183">
        <v>2010</v>
      </c>
      <c r="C24" s="240"/>
      <c r="D24" s="161">
        <v>1393953.2748735524</v>
      </c>
      <c r="K24" s="42">
        <f t="shared" si="19"/>
        <v>1393953.2748735524</v>
      </c>
      <c r="M24" s="38"/>
      <c r="N24" s="43">
        <v>118516.71895193461</v>
      </c>
      <c r="P24" s="38"/>
      <c r="Q24" s="38"/>
      <c r="R24" s="38"/>
      <c r="S24" s="38"/>
      <c r="U24" s="42">
        <f t="shared" si="18"/>
        <v>118516.71895193461</v>
      </c>
      <c r="W24" s="38"/>
      <c r="X24" s="43">
        <v>263297.36770005984</v>
      </c>
      <c r="Z24" s="38"/>
      <c r="AA24" s="38"/>
      <c r="AB24" s="38"/>
      <c r="AC24" s="38"/>
      <c r="AE24" s="42">
        <f t="shared" si="20"/>
        <v>263297.36770005984</v>
      </c>
      <c r="AH24" s="50"/>
      <c r="AI24" s="51">
        <f>'Actualización IBIF'!N21</f>
        <v>86982.796104960318</v>
      </c>
      <c r="AK24" s="50"/>
      <c r="AL24" s="50"/>
      <c r="AM24" s="50"/>
      <c r="AN24" s="50"/>
      <c r="AP24" s="42">
        <f t="shared" si="21"/>
        <v>86982.796104960318</v>
      </c>
      <c r="AR24" s="50"/>
      <c r="AS24" s="51">
        <f>'Actualización IBIF'!O21</f>
        <v>158616.21492688011</v>
      </c>
      <c r="AU24" s="50"/>
      <c r="AV24" s="50"/>
      <c r="AW24" s="50"/>
      <c r="AX24" s="50"/>
      <c r="AZ24" s="42">
        <f t="shared" si="22"/>
        <v>158616.21492688011</v>
      </c>
      <c r="BB24" s="50"/>
      <c r="BC24" s="51">
        <f>'Actualización IBIF'!M21</f>
        <v>116662.21605562219</v>
      </c>
      <c r="BE24" s="50"/>
      <c r="BF24" s="50"/>
      <c r="BG24" s="50"/>
      <c r="BH24" s="50"/>
      <c r="BJ24" s="193">
        <f t="shared" si="23"/>
        <v>116662.21605562219</v>
      </c>
    </row>
    <row r="25" spans="2:62" x14ac:dyDescent="0.2">
      <c r="B25" s="183">
        <v>2011</v>
      </c>
      <c r="C25" s="240"/>
      <c r="D25" s="161">
        <v>1830888.65964224</v>
      </c>
      <c r="K25" s="42">
        <f t="shared" si="19"/>
        <v>1830888.65964224</v>
      </c>
      <c r="M25" s="38"/>
      <c r="N25" s="43">
        <v>152504.09581377092</v>
      </c>
      <c r="P25" s="38"/>
      <c r="Q25" s="38"/>
      <c r="R25" s="38"/>
      <c r="S25" s="38"/>
      <c r="U25" s="42">
        <f t="shared" si="18"/>
        <v>152504.09581377092</v>
      </c>
      <c r="W25" s="38"/>
      <c r="X25" s="43">
        <v>345390.53859464359</v>
      </c>
      <c r="Z25" s="38"/>
      <c r="AA25" s="38"/>
      <c r="AB25" s="38"/>
      <c r="AC25" s="38"/>
      <c r="AE25" s="42">
        <f t="shared" si="20"/>
        <v>345390.53859464359</v>
      </c>
      <c r="AH25" s="50"/>
      <c r="AI25" s="51">
        <f>'Actualización IBIF'!N22</f>
        <v>114878.0930201556</v>
      </c>
      <c r="AK25" s="50"/>
      <c r="AL25" s="50"/>
      <c r="AM25" s="50"/>
      <c r="AN25" s="50"/>
      <c r="AP25" s="42">
        <f t="shared" si="21"/>
        <v>114878.0930201556</v>
      </c>
      <c r="AR25" s="50"/>
      <c r="AS25" s="51">
        <f>'Actualización IBIF'!O22</f>
        <v>216529.63426055163</v>
      </c>
      <c r="AU25" s="50"/>
      <c r="AV25" s="50"/>
      <c r="AW25" s="50"/>
      <c r="AX25" s="50"/>
      <c r="AZ25" s="42">
        <f t="shared" si="22"/>
        <v>216529.63426055163</v>
      </c>
      <c r="BB25" s="50"/>
      <c r="BC25" s="51">
        <f>'Actualización IBIF'!M22</f>
        <v>157746.46423024184</v>
      </c>
      <c r="BE25" s="50"/>
      <c r="BF25" s="50"/>
      <c r="BG25" s="50"/>
      <c r="BH25" s="50"/>
      <c r="BJ25" s="193">
        <f t="shared" si="23"/>
        <v>157746.46423024184</v>
      </c>
    </row>
    <row r="26" spans="2:62" x14ac:dyDescent="0.2">
      <c r="B26" s="183">
        <v>2012</v>
      </c>
      <c r="C26" s="240"/>
      <c r="D26" s="161">
        <v>2212389.8336669565</v>
      </c>
      <c r="K26" s="42">
        <f t="shared" si="19"/>
        <v>2212389.8336669565</v>
      </c>
      <c r="M26" s="38"/>
      <c r="N26" s="43">
        <v>152517.4311020124</v>
      </c>
      <c r="P26" s="38"/>
      <c r="Q26" s="38"/>
      <c r="R26" s="38"/>
      <c r="S26" s="38"/>
      <c r="U26" s="42">
        <f t="shared" si="18"/>
        <v>152517.4311020124</v>
      </c>
      <c r="W26" s="38"/>
      <c r="X26" s="165">
        <v>401406.09852324333</v>
      </c>
      <c r="Z26" s="38"/>
      <c r="AA26" s="38"/>
      <c r="AB26" s="38"/>
      <c r="AC26" s="38"/>
      <c r="AE26" s="42">
        <f t="shared" si="20"/>
        <v>401406.09852324333</v>
      </c>
      <c r="AH26" s="50"/>
      <c r="AI26" s="51">
        <f>'Actualización IBIF'!N23</f>
        <v>117407.00853832203</v>
      </c>
      <c r="AK26" s="50"/>
      <c r="AL26" s="50"/>
      <c r="AM26" s="50"/>
      <c r="AN26" s="50"/>
      <c r="AP26" s="42">
        <f t="shared" si="21"/>
        <v>117407.00853832203</v>
      </c>
      <c r="AR26" s="50"/>
      <c r="AS26" s="51">
        <f>'Actualización IBIF'!O23</f>
        <v>251970.06598448617</v>
      </c>
      <c r="AU26" s="50"/>
      <c r="AV26" s="50"/>
      <c r="AW26" s="50"/>
      <c r="AX26" s="50"/>
      <c r="AZ26" s="42">
        <f t="shared" si="22"/>
        <v>251970.06598448617</v>
      </c>
      <c r="BB26" s="50"/>
      <c r="BC26" s="51">
        <f>'Actualización IBIF'!M23</f>
        <v>164507.90087080334</v>
      </c>
      <c r="BE26" s="50"/>
      <c r="BF26" s="50"/>
      <c r="BG26" s="50"/>
      <c r="BH26" s="50"/>
      <c r="BJ26" s="193">
        <f t="shared" si="23"/>
        <v>164507.90087080334</v>
      </c>
    </row>
    <row r="27" spans="2:62" x14ac:dyDescent="0.2">
      <c r="B27" s="183">
        <v>2013</v>
      </c>
      <c r="C27" s="240"/>
      <c r="D27" s="161">
        <v>2811838.9377571754</v>
      </c>
      <c r="F27" s="162"/>
      <c r="K27" s="42">
        <f t="shared" si="19"/>
        <v>2811838.9377571754</v>
      </c>
      <c r="M27" s="38"/>
      <c r="N27" s="43">
        <v>202670.38181099083</v>
      </c>
      <c r="P27" s="38"/>
      <c r="Q27" s="38"/>
      <c r="R27" s="38"/>
      <c r="S27" s="38"/>
      <c r="U27" s="42">
        <f t="shared" si="18"/>
        <v>202670.38181099083</v>
      </c>
      <c r="W27" s="157"/>
      <c r="X27" s="49">
        <v>502616.40378660476</v>
      </c>
      <c r="Z27" s="38"/>
      <c r="AA27" s="38"/>
      <c r="AB27" s="38"/>
      <c r="AC27" s="38"/>
      <c r="AE27" s="42">
        <f t="shared" si="20"/>
        <v>502616.40378660476</v>
      </c>
      <c r="AH27" s="50"/>
      <c r="AI27" s="51">
        <f>'Actualización IBIF'!N24</f>
        <v>150745.41314423614</v>
      </c>
      <c r="AK27" s="50"/>
      <c r="AL27" s="50"/>
      <c r="AM27" s="50"/>
      <c r="AN27" s="50"/>
      <c r="AP27" s="42">
        <f t="shared" si="21"/>
        <v>150745.41314423614</v>
      </c>
      <c r="AR27" s="50"/>
      <c r="AS27" s="51">
        <f>'Actualización IBIF'!O24</f>
        <v>326936.23883175314</v>
      </c>
      <c r="AU27" s="50"/>
      <c r="AV27" s="50"/>
      <c r="AW27" s="50"/>
      <c r="AX27" s="50"/>
      <c r="AZ27" s="42">
        <f t="shared" si="22"/>
        <v>326936.23883175314</v>
      </c>
      <c r="BB27" s="50"/>
      <c r="BC27" s="51">
        <f>'Actualización IBIF'!M24</f>
        <v>216372.60757361015</v>
      </c>
      <c r="BE27" s="50"/>
      <c r="BF27" s="50"/>
      <c r="BG27" s="50"/>
      <c r="BH27" s="50"/>
      <c r="BJ27" s="193">
        <f t="shared" si="23"/>
        <v>216372.60757361015</v>
      </c>
    </row>
    <row r="28" spans="2:62" x14ac:dyDescent="0.2">
      <c r="B28" s="183">
        <v>2014</v>
      </c>
      <c r="C28" s="240"/>
      <c r="D28" s="161">
        <v>3843256.6103745676</v>
      </c>
      <c r="F28" s="163"/>
      <c r="K28" s="42">
        <f t="shared" si="19"/>
        <v>3843256.6103745676</v>
      </c>
      <c r="M28" s="38"/>
      <c r="N28" s="43">
        <v>307380.49535802437</v>
      </c>
      <c r="P28" s="38"/>
      <c r="Q28" s="38"/>
      <c r="R28" s="38"/>
      <c r="S28" s="38"/>
      <c r="U28" s="42">
        <f t="shared" si="18"/>
        <v>307380.49535802437</v>
      </c>
      <c r="W28" s="50"/>
      <c r="X28" s="49">
        <v>676458.29722869827</v>
      </c>
      <c r="Z28" s="38"/>
      <c r="AA28" s="38"/>
      <c r="AB28" s="38"/>
      <c r="AC28" s="38"/>
      <c r="AE28" s="42">
        <f t="shared" si="20"/>
        <v>676458.29722869827</v>
      </c>
      <c r="AH28" s="50"/>
      <c r="AI28" s="51">
        <f>'Actualización IBIF'!N25</f>
        <v>205117.35963930585</v>
      </c>
      <c r="AK28" s="50"/>
      <c r="AL28" s="50"/>
      <c r="AM28" s="50"/>
      <c r="AN28" s="50"/>
      <c r="AP28" s="42">
        <f t="shared" si="21"/>
        <v>205117.35963930585</v>
      </c>
      <c r="AR28" s="50"/>
      <c r="AS28" s="51">
        <f>'Actualización IBIF'!O25</f>
        <v>446931.12936137256</v>
      </c>
      <c r="AU28" s="50"/>
      <c r="AV28" s="50"/>
      <c r="AW28" s="50"/>
      <c r="AX28" s="50"/>
      <c r="AZ28" s="42">
        <f t="shared" si="22"/>
        <v>446931.12936137256</v>
      </c>
      <c r="BB28" s="50"/>
      <c r="BC28" s="51">
        <f>'Actualización IBIF'!M25</f>
        <v>281727.07378742687</v>
      </c>
      <c r="BE28" s="50"/>
      <c r="BF28" s="50"/>
      <c r="BG28" s="50"/>
      <c r="BH28" s="50"/>
      <c r="BJ28" s="193">
        <f t="shared" si="23"/>
        <v>281727.07378742687</v>
      </c>
    </row>
    <row r="29" spans="2:62" x14ac:dyDescent="0.2">
      <c r="B29" s="183">
        <v>2015</v>
      </c>
      <c r="C29" s="240"/>
      <c r="D29" s="49">
        <v>5009211.0525861969</v>
      </c>
      <c r="F29" s="163"/>
      <c r="K29" s="42">
        <f t="shared" si="19"/>
        <v>5009211.0525861969</v>
      </c>
      <c r="M29" s="38"/>
      <c r="N29" s="43">
        <v>307055.42393614707</v>
      </c>
      <c r="P29" s="38"/>
      <c r="Q29" s="38"/>
      <c r="R29" s="38"/>
      <c r="S29" s="38"/>
      <c r="U29" s="42">
        <f t="shared" si="18"/>
        <v>307055.42393614707</v>
      </c>
      <c r="W29" s="50"/>
      <c r="X29" s="48">
        <v>844444.05105339119</v>
      </c>
      <c r="Z29" s="38"/>
      <c r="AA29" s="38"/>
      <c r="AB29" s="38"/>
      <c r="AC29" s="38"/>
      <c r="AE29" s="42">
        <f t="shared" si="20"/>
        <v>844444.05105339119</v>
      </c>
      <c r="AH29" s="50"/>
      <c r="AI29" s="51">
        <f>'Actualización IBIF'!N26</f>
        <v>257425.90434466695</v>
      </c>
      <c r="AK29" s="50"/>
      <c r="AL29" s="50"/>
      <c r="AM29" s="50"/>
      <c r="AN29" s="50"/>
      <c r="AP29" s="42">
        <f t="shared" si="21"/>
        <v>257425.90434466695</v>
      </c>
      <c r="AR29" s="50"/>
      <c r="AS29" s="51">
        <f>'Actualización IBIF'!O26</f>
        <v>569663.27041909785</v>
      </c>
      <c r="AU29" s="50"/>
      <c r="AV29" s="50"/>
      <c r="AW29" s="50"/>
      <c r="AX29" s="50"/>
      <c r="AZ29" s="42">
        <f t="shared" si="22"/>
        <v>569663.27041909785</v>
      </c>
      <c r="BB29" s="50"/>
      <c r="BC29" s="51">
        <f>'Actualización IBIF'!M26</f>
        <v>358687.54874549748</v>
      </c>
      <c r="BE29" s="50"/>
      <c r="BF29" s="50"/>
      <c r="BG29" s="50"/>
      <c r="BH29" s="50"/>
      <c r="BJ29" s="193">
        <f t="shared" si="23"/>
        <v>358687.54874549748</v>
      </c>
    </row>
    <row r="30" spans="2:62" x14ac:dyDescent="0.2">
      <c r="B30" s="183">
        <v>2016</v>
      </c>
      <c r="C30" s="160"/>
      <c r="D30" s="49">
        <v>6947932.7140928917</v>
      </c>
      <c r="F30" s="163"/>
      <c r="K30" s="42">
        <f t="shared" si="19"/>
        <v>6947932.7140928917</v>
      </c>
      <c r="M30" s="38"/>
      <c r="N30" s="46">
        <v>515458.47122973326</v>
      </c>
      <c r="P30" s="38"/>
      <c r="Q30" s="38"/>
      <c r="R30" s="38"/>
      <c r="S30" s="38"/>
      <c r="U30" s="42">
        <f t="shared" si="18"/>
        <v>515458.47122973326</v>
      </c>
      <c r="W30" s="50"/>
      <c r="X30" s="51">
        <v>1109816.2979232739</v>
      </c>
      <c r="Z30" s="38"/>
      <c r="AA30" s="38"/>
      <c r="AB30" s="38"/>
      <c r="AC30" s="38"/>
      <c r="AE30" s="42">
        <f t="shared" si="20"/>
        <v>1109816.2979232739</v>
      </c>
      <c r="AH30" s="50"/>
      <c r="AI30" s="51">
        <f>'Actualización IBIF'!N27</f>
        <v>353166.2121189363</v>
      </c>
      <c r="AK30" s="50"/>
      <c r="AL30" s="50"/>
      <c r="AM30" s="50"/>
      <c r="AN30" s="50"/>
      <c r="AP30" s="42">
        <f t="shared" si="21"/>
        <v>353166.2121189363</v>
      </c>
      <c r="AR30" s="50"/>
      <c r="AS30" s="51">
        <f>'Actualización IBIF'!O27</f>
        <v>660137.76509297255</v>
      </c>
      <c r="AU30" s="50"/>
      <c r="AV30" s="50"/>
      <c r="AW30" s="50"/>
      <c r="AX30" s="50"/>
      <c r="AZ30" s="42">
        <f t="shared" si="22"/>
        <v>660137.76509297255</v>
      </c>
      <c r="BB30" s="50"/>
      <c r="BC30" s="51">
        <f>'Actualización IBIF'!M27</f>
        <v>508867.76464323839</v>
      </c>
      <c r="BE30" s="50"/>
      <c r="BF30" s="50"/>
      <c r="BG30" s="50"/>
      <c r="BH30" s="50"/>
      <c r="BJ30" s="193">
        <f t="shared" si="23"/>
        <v>508867.76464323839</v>
      </c>
    </row>
    <row r="31" spans="2:62" x14ac:dyDescent="0.2">
      <c r="B31" s="258">
        <v>2017</v>
      </c>
      <c r="C31" s="50"/>
      <c r="D31" s="49">
        <v>8993361.372061966</v>
      </c>
      <c r="F31" s="164"/>
      <c r="K31" s="42">
        <f>D31</f>
        <v>8993361.372061966</v>
      </c>
      <c r="N31" s="49">
        <v>557702.89935144258</v>
      </c>
      <c r="U31" s="42">
        <f>N31</f>
        <v>557702.89935144258</v>
      </c>
      <c r="W31" s="49"/>
      <c r="X31" s="49">
        <v>1368258.2728982628</v>
      </c>
      <c r="AE31" s="42">
        <f>X31</f>
        <v>1368258.2728982628</v>
      </c>
      <c r="AI31" s="51">
        <f>'Actualización IBIF'!N28</f>
        <v>480145.40718006913</v>
      </c>
      <c r="AP31" s="42">
        <f t="shared" si="21"/>
        <v>480145.40718006913</v>
      </c>
      <c r="AR31" s="50"/>
      <c r="AS31" s="51">
        <v>929456.09029578185</v>
      </c>
      <c r="AU31" s="50"/>
      <c r="AV31" s="50"/>
      <c r="AW31" s="50"/>
      <c r="AX31" s="50"/>
      <c r="AZ31" s="42">
        <f t="shared" si="22"/>
        <v>929456.09029578185</v>
      </c>
      <c r="BB31" s="50"/>
      <c r="BC31" s="51">
        <v>680186.5976537884</v>
      </c>
      <c r="BE31" s="50"/>
      <c r="BF31" s="50"/>
      <c r="BG31" s="50"/>
      <c r="BH31" s="50"/>
      <c r="BJ31" s="193">
        <f t="shared" si="23"/>
        <v>680186.5976537884</v>
      </c>
    </row>
    <row r="32" spans="2:62" x14ac:dyDescent="0.2">
      <c r="B32" s="259">
        <v>2018</v>
      </c>
      <c r="C32" s="50"/>
      <c r="D32" s="49">
        <v>12478123.591775578</v>
      </c>
      <c r="F32" s="162"/>
      <c r="K32" s="42">
        <f>D32</f>
        <v>12478123.591775578</v>
      </c>
      <c r="N32" s="49">
        <v>669101.65212313214</v>
      </c>
      <c r="U32" s="42">
        <f t="shared" ref="U32:U35" si="24">N32</f>
        <v>669101.65212313214</v>
      </c>
      <c r="W32" s="49"/>
      <c r="X32" s="49">
        <v>2073141.5258595406</v>
      </c>
      <c r="AE32" s="42">
        <f t="shared" ref="AE32:AE35" si="25">X32</f>
        <v>2073141.5258595406</v>
      </c>
      <c r="AI32" s="51">
        <f>'Actualización IBIF'!N29</f>
        <v>648177.83662119298</v>
      </c>
      <c r="AP32" s="42">
        <f t="shared" si="21"/>
        <v>648177.83662119298</v>
      </c>
      <c r="AR32" s="51"/>
      <c r="AS32" s="51">
        <v>1334684.5220000001</v>
      </c>
      <c r="AU32" s="50"/>
      <c r="AV32" s="50"/>
      <c r="AW32" s="50"/>
      <c r="AX32" s="50"/>
      <c r="AZ32" s="42">
        <f t="shared" si="22"/>
        <v>1334684.5220000001</v>
      </c>
      <c r="BB32" s="50"/>
      <c r="BC32" s="51">
        <v>896030.84430534299</v>
      </c>
      <c r="BE32" s="50"/>
      <c r="BF32" s="50"/>
      <c r="BG32" s="50"/>
      <c r="BH32" s="50"/>
      <c r="BJ32" s="193">
        <f t="shared" si="23"/>
        <v>896030.84430534299</v>
      </c>
    </row>
    <row r="33" spans="2:62" x14ac:dyDescent="0.2">
      <c r="B33" s="258">
        <v>2019</v>
      </c>
      <c r="C33" s="50"/>
      <c r="D33" s="49">
        <v>18090816.018631365</v>
      </c>
      <c r="F33" s="162"/>
      <c r="K33" s="42">
        <f>D33</f>
        <v>18090816.018631365</v>
      </c>
      <c r="N33" s="49">
        <v>1146597.9240739385</v>
      </c>
      <c r="U33" s="42">
        <f t="shared" si="24"/>
        <v>1146597.9240739385</v>
      </c>
      <c r="W33" s="49"/>
      <c r="X33" s="49">
        <v>2919194.2282896675</v>
      </c>
      <c r="AE33" s="42">
        <f t="shared" si="25"/>
        <v>2919194.2282896675</v>
      </c>
      <c r="AR33" s="51"/>
      <c r="AS33" s="51">
        <v>1884041.2738617819</v>
      </c>
      <c r="AZ33" s="42">
        <f t="shared" si="22"/>
        <v>1884041.2738617819</v>
      </c>
      <c r="BB33" s="51"/>
      <c r="BC33" s="51">
        <v>1147226.142558967</v>
      </c>
      <c r="BJ33" s="193">
        <f t="shared" si="23"/>
        <v>1147226.142558967</v>
      </c>
    </row>
    <row r="34" spans="2:62" x14ac:dyDescent="0.2">
      <c r="B34" s="259">
        <v>2020</v>
      </c>
      <c r="D34" s="49">
        <v>22735942.587414421</v>
      </c>
      <c r="F34" s="162"/>
      <c r="K34" s="42">
        <f t="shared" ref="K34:K35" si="26">D34</f>
        <v>22735942.587414421</v>
      </c>
      <c r="N34" s="49">
        <v>1666679.4258673901</v>
      </c>
      <c r="U34" s="42">
        <f t="shared" si="24"/>
        <v>1666679.4258673901</v>
      </c>
      <c r="W34" s="49"/>
      <c r="X34" s="49">
        <v>3907245.4711781088</v>
      </c>
      <c r="AE34" s="42">
        <f t="shared" si="25"/>
        <v>3907245.4711781088</v>
      </c>
      <c r="AR34" s="51"/>
      <c r="AS34" s="51">
        <v>2076005.9116326049</v>
      </c>
      <c r="AZ34" s="42">
        <f t="shared" si="22"/>
        <v>2076005.9116326049</v>
      </c>
      <c r="BB34" s="51"/>
      <c r="BC34" s="51">
        <v>1689479.9517545656</v>
      </c>
      <c r="BJ34" s="193">
        <f t="shared" si="23"/>
        <v>1689479.9517545656</v>
      </c>
    </row>
    <row r="35" spans="2:62" x14ac:dyDescent="0.2">
      <c r="B35" s="258">
        <v>2021</v>
      </c>
      <c r="D35" s="49">
        <v>38514121.438936368</v>
      </c>
      <c r="F35" s="162"/>
      <c r="K35" s="42">
        <f t="shared" si="26"/>
        <v>38514121.438936368</v>
      </c>
      <c r="N35" s="49">
        <v>3300624.5341382911</v>
      </c>
      <c r="U35" s="42">
        <f t="shared" si="24"/>
        <v>3300624.5341382911</v>
      </c>
      <c r="W35" s="49"/>
      <c r="X35" s="49">
        <v>7164077.7459966857</v>
      </c>
      <c r="AE35" s="42">
        <f t="shared" si="25"/>
        <v>7164077.7459966857</v>
      </c>
      <c r="AS35" s="51">
        <v>4338579.898521916</v>
      </c>
      <c r="AZ35" s="42">
        <f t="shared" si="22"/>
        <v>4338579.898521916</v>
      </c>
      <c r="BC35" s="51">
        <v>3497817.4535227912</v>
      </c>
      <c r="BJ35" s="193">
        <f t="shared" si="23"/>
        <v>3497817.4535227912</v>
      </c>
    </row>
    <row r="36" spans="2:62" x14ac:dyDescent="0.2">
      <c r="B36" s="259">
        <v>2022</v>
      </c>
      <c r="F36" s="162"/>
      <c r="N36" s="198"/>
      <c r="X36" s="162"/>
    </row>
    <row r="37" spans="2:62" x14ac:dyDescent="0.2">
      <c r="F37" s="162"/>
      <c r="N37" s="198"/>
      <c r="X37" s="162"/>
    </row>
    <row r="38" spans="2:62" x14ac:dyDescent="0.2">
      <c r="F38" s="162"/>
      <c r="N38" s="198"/>
      <c r="X38" s="162"/>
    </row>
    <row r="39" spans="2:62" x14ac:dyDescent="0.2">
      <c r="F39" s="162"/>
      <c r="N39" s="198"/>
      <c r="X39" s="162"/>
    </row>
    <row r="40" spans="2:62" x14ac:dyDescent="0.2">
      <c r="F40" s="162"/>
      <c r="N40" s="198"/>
      <c r="X40" s="162"/>
    </row>
    <row r="41" spans="2:62" x14ac:dyDescent="0.2">
      <c r="F41" s="162"/>
      <c r="N41" s="198"/>
      <c r="X41" s="162"/>
    </row>
    <row r="42" spans="2:62" x14ac:dyDescent="0.2">
      <c r="F42" s="162"/>
      <c r="N42" s="198"/>
      <c r="X42" s="162"/>
    </row>
    <row r="43" spans="2:62" x14ac:dyDescent="0.2">
      <c r="F43" s="162"/>
      <c r="N43" s="198"/>
      <c r="X43" s="162"/>
    </row>
    <row r="44" spans="2:62" x14ac:dyDescent="0.2">
      <c r="N44" s="52"/>
      <c r="X44" s="197"/>
    </row>
    <row r="45" spans="2:62" x14ac:dyDescent="0.2">
      <c r="N45" s="52"/>
      <c r="X45" s="197"/>
    </row>
    <row r="46" spans="2:62" x14ac:dyDescent="0.2">
      <c r="X46" s="197"/>
    </row>
    <row r="47" spans="2:62" x14ac:dyDescent="0.2">
      <c r="X47" s="197"/>
    </row>
    <row r="48" spans="2:62" x14ac:dyDescent="0.2">
      <c r="X48" s="164"/>
    </row>
    <row r="49" spans="1:24" x14ac:dyDescent="0.2">
      <c r="C49" s="384" t="s">
        <v>136</v>
      </c>
      <c r="D49" s="384"/>
      <c r="X49" s="162"/>
    </row>
    <row r="50" spans="1:24" x14ac:dyDescent="0.2">
      <c r="A50" s="50"/>
      <c r="B50" s="183" t="s">
        <v>42</v>
      </c>
      <c r="C50" s="50" t="s">
        <v>130</v>
      </c>
      <c r="D50" s="50" t="s">
        <v>131</v>
      </c>
    </row>
    <row r="51" spans="1:24" x14ac:dyDescent="0.2">
      <c r="A51" s="50" t="s">
        <v>129</v>
      </c>
      <c r="B51" s="183">
        <v>2004</v>
      </c>
      <c r="C51" s="143">
        <f>M18/C18</f>
        <v>0.11512160446946779</v>
      </c>
      <c r="D51" s="143">
        <f>W18/C18</f>
        <v>0.26625045253652724</v>
      </c>
    </row>
    <row r="52" spans="1:24" x14ac:dyDescent="0.2">
      <c r="A52" s="50" t="s">
        <v>132</v>
      </c>
      <c r="B52" s="183">
        <v>2004</v>
      </c>
      <c r="C52" s="143">
        <f>N18/D18</f>
        <v>9.836322071283643E-2</v>
      </c>
      <c r="D52" s="143">
        <f>X18/D18</f>
        <v>0.22274542686225909</v>
      </c>
    </row>
    <row r="53" spans="1:24" x14ac:dyDescent="0.2">
      <c r="A53" s="50" t="s">
        <v>133</v>
      </c>
      <c r="B53" s="183">
        <v>2004</v>
      </c>
      <c r="C53" s="140">
        <f>C52/C51-1</f>
        <v>-0.14557114482430589</v>
      </c>
      <c r="D53" s="140">
        <f>D52/D51-1</f>
        <v>-0.16339887973824052</v>
      </c>
    </row>
    <row r="54" spans="1:24" x14ac:dyDescent="0.2">
      <c r="A54" s="141"/>
      <c r="B54" s="184"/>
      <c r="C54" s="142"/>
      <c r="D54" s="142"/>
    </row>
    <row r="55" spans="1:24" x14ac:dyDescent="0.2">
      <c r="C55" s="384" t="s">
        <v>136</v>
      </c>
      <c r="D55" s="384"/>
      <c r="E55" s="384"/>
    </row>
    <row r="56" spans="1:24" x14ac:dyDescent="0.2">
      <c r="B56" s="183" t="s">
        <v>42</v>
      </c>
      <c r="C56" s="50" t="s">
        <v>23</v>
      </c>
      <c r="D56" s="50" t="s">
        <v>134</v>
      </c>
      <c r="E56" s="50" t="s">
        <v>135</v>
      </c>
    </row>
    <row r="57" spans="1:24" x14ac:dyDescent="0.2">
      <c r="A57" s="50" t="s">
        <v>133</v>
      </c>
      <c r="B57" s="183">
        <v>2004</v>
      </c>
      <c r="C57" s="144">
        <f>D18/C18-1</f>
        <v>0.10037071736882175</v>
      </c>
      <c r="D57" s="140">
        <f>N18/M18-1</f>
        <v>-5.9811507689700449E-2</v>
      </c>
      <c r="E57" s="140">
        <f>X18/W18-1</f>
        <v>-7.9428625146007792E-2</v>
      </c>
    </row>
  </sheetData>
  <mergeCells count="2">
    <mergeCell ref="C49:D49"/>
    <mergeCell ref="C55:E55"/>
  </mergeCells>
  <pageMargins left="0.7" right="0.7" top="1.1437007874015748" bottom="1.1437007874015748" header="0.75" footer="0.75"/>
  <pageSetup paperSize="9" fitToWidth="0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I40"/>
  <sheetViews>
    <sheetView zoomScale="85" zoomScaleNormal="85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J17" sqref="J17:J35"/>
    </sheetView>
  </sheetViews>
  <sheetFormatPr baseColWidth="10" defaultRowHeight="12.75" x14ac:dyDescent="0.2"/>
  <cols>
    <col min="1" max="5" width="12.140625" style="272" customWidth="1"/>
    <col min="6" max="6" width="8.28515625" style="272" customWidth="1"/>
    <col min="7" max="7" width="14.28515625" style="272" customWidth="1"/>
    <col min="8" max="8" width="14" style="272" customWidth="1"/>
    <col min="9" max="9" width="13.42578125" style="272" customWidth="1"/>
    <col min="10" max="10" width="14.140625" style="272" customWidth="1"/>
    <col min="11" max="16" width="12.140625" style="272" customWidth="1"/>
    <col min="17" max="17" width="15.7109375" style="272" customWidth="1"/>
    <col min="18" max="20" width="12.140625" style="272"/>
    <col min="21" max="21" width="13.85546875" style="272" customWidth="1"/>
    <col min="22" max="255" width="12.140625" style="272"/>
    <col min="256" max="261" width="12.140625" style="272" customWidth="1"/>
    <col min="262" max="262" width="14.28515625" style="272" customWidth="1"/>
    <col min="263" max="263" width="14" style="272" customWidth="1"/>
    <col min="264" max="264" width="13.42578125" style="272" customWidth="1"/>
    <col min="265" max="271" width="12.140625" style="272" customWidth="1"/>
    <col min="272" max="272" width="15.7109375" style="272" customWidth="1"/>
    <col min="273" max="511" width="12.140625" style="272"/>
    <col min="512" max="517" width="12.140625" style="272" customWidth="1"/>
    <col min="518" max="518" width="14.28515625" style="272" customWidth="1"/>
    <col min="519" max="519" width="14" style="272" customWidth="1"/>
    <col min="520" max="520" width="13.42578125" style="272" customWidth="1"/>
    <col min="521" max="527" width="12.140625" style="272" customWidth="1"/>
    <col min="528" max="528" width="15.7109375" style="272" customWidth="1"/>
    <col min="529" max="767" width="12.140625" style="272"/>
    <col min="768" max="773" width="12.140625" style="272" customWidth="1"/>
    <col min="774" max="774" width="14.28515625" style="272" customWidth="1"/>
    <col min="775" max="775" width="14" style="272" customWidth="1"/>
    <col min="776" max="776" width="13.42578125" style="272" customWidth="1"/>
    <col min="777" max="783" width="12.140625" style="272" customWidth="1"/>
    <col min="784" max="784" width="15.7109375" style="272" customWidth="1"/>
    <col min="785" max="1023" width="11.42578125" style="272"/>
    <col min="1024" max="1029" width="12.140625" style="272" customWidth="1"/>
    <col min="1030" max="1030" width="14.28515625" style="272" customWidth="1"/>
    <col min="1031" max="1031" width="14" style="272" customWidth="1"/>
    <col min="1032" max="1032" width="13.42578125" style="272" customWidth="1"/>
    <col min="1033" max="1039" width="12.140625" style="272" customWidth="1"/>
    <col min="1040" max="1040" width="15.7109375" style="272" customWidth="1"/>
    <col min="1041" max="1279" width="12.140625" style="272"/>
    <col min="1280" max="1285" width="12.140625" style="272" customWidth="1"/>
    <col min="1286" max="1286" width="14.28515625" style="272" customWidth="1"/>
    <col min="1287" max="1287" width="14" style="272" customWidth="1"/>
    <col min="1288" max="1288" width="13.42578125" style="272" customWidth="1"/>
    <col min="1289" max="1295" width="12.140625" style="272" customWidth="1"/>
    <col min="1296" max="1296" width="15.7109375" style="272" customWidth="1"/>
    <col min="1297" max="1535" width="12.140625" style="272"/>
    <col min="1536" max="1541" width="12.140625" style="272" customWidth="1"/>
    <col min="1542" max="1542" width="14.28515625" style="272" customWidth="1"/>
    <col min="1543" max="1543" width="14" style="272" customWidth="1"/>
    <col min="1544" max="1544" width="13.42578125" style="272" customWidth="1"/>
    <col min="1545" max="1551" width="12.140625" style="272" customWidth="1"/>
    <col min="1552" max="1552" width="15.7109375" style="272" customWidth="1"/>
    <col min="1553" max="1791" width="12.140625" style="272"/>
    <col min="1792" max="1797" width="12.140625" style="272" customWidth="1"/>
    <col min="1798" max="1798" width="14.28515625" style="272" customWidth="1"/>
    <col min="1799" max="1799" width="14" style="272" customWidth="1"/>
    <col min="1800" max="1800" width="13.42578125" style="272" customWidth="1"/>
    <col min="1801" max="1807" width="12.140625" style="272" customWidth="1"/>
    <col min="1808" max="1808" width="15.7109375" style="272" customWidth="1"/>
    <col min="1809" max="2047" width="11.42578125" style="272"/>
    <col min="2048" max="2053" width="12.140625" style="272" customWidth="1"/>
    <col min="2054" max="2054" width="14.28515625" style="272" customWidth="1"/>
    <col min="2055" max="2055" width="14" style="272" customWidth="1"/>
    <col min="2056" max="2056" width="13.42578125" style="272" customWidth="1"/>
    <col min="2057" max="2063" width="12.140625" style="272" customWidth="1"/>
    <col min="2064" max="2064" width="15.7109375" style="272" customWidth="1"/>
    <col min="2065" max="2303" width="12.140625" style="272"/>
    <col min="2304" max="2309" width="12.140625" style="272" customWidth="1"/>
    <col min="2310" max="2310" width="14.28515625" style="272" customWidth="1"/>
    <col min="2311" max="2311" width="14" style="272" customWidth="1"/>
    <col min="2312" max="2312" width="13.42578125" style="272" customWidth="1"/>
    <col min="2313" max="2319" width="12.140625" style="272" customWidth="1"/>
    <col min="2320" max="2320" width="15.7109375" style="272" customWidth="1"/>
    <col min="2321" max="2559" width="12.140625" style="272"/>
    <col min="2560" max="2565" width="12.140625" style="272" customWidth="1"/>
    <col min="2566" max="2566" width="14.28515625" style="272" customWidth="1"/>
    <col min="2567" max="2567" width="14" style="272" customWidth="1"/>
    <col min="2568" max="2568" width="13.42578125" style="272" customWidth="1"/>
    <col min="2569" max="2575" width="12.140625" style="272" customWidth="1"/>
    <col min="2576" max="2576" width="15.7109375" style="272" customWidth="1"/>
    <col min="2577" max="2815" width="12.140625" style="272"/>
    <col min="2816" max="2821" width="12.140625" style="272" customWidth="1"/>
    <col min="2822" max="2822" width="14.28515625" style="272" customWidth="1"/>
    <col min="2823" max="2823" width="14" style="272" customWidth="1"/>
    <col min="2824" max="2824" width="13.42578125" style="272" customWidth="1"/>
    <col min="2825" max="2831" width="12.140625" style="272" customWidth="1"/>
    <col min="2832" max="2832" width="15.7109375" style="272" customWidth="1"/>
    <col min="2833" max="3071" width="11.42578125" style="272"/>
    <col min="3072" max="3077" width="12.140625" style="272" customWidth="1"/>
    <col min="3078" max="3078" width="14.28515625" style="272" customWidth="1"/>
    <col min="3079" max="3079" width="14" style="272" customWidth="1"/>
    <col min="3080" max="3080" width="13.42578125" style="272" customWidth="1"/>
    <col min="3081" max="3087" width="12.140625" style="272" customWidth="1"/>
    <col min="3088" max="3088" width="15.7109375" style="272" customWidth="1"/>
    <col min="3089" max="3327" width="12.140625" style="272"/>
    <col min="3328" max="3333" width="12.140625" style="272" customWidth="1"/>
    <col min="3334" max="3334" width="14.28515625" style="272" customWidth="1"/>
    <col min="3335" max="3335" width="14" style="272" customWidth="1"/>
    <col min="3336" max="3336" width="13.42578125" style="272" customWidth="1"/>
    <col min="3337" max="3343" width="12.140625" style="272" customWidth="1"/>
    <col min="3344" max="3344" width="15.7109375" style="272" customWidth="1"/>
    <col min="3345" max="3583" width="12.140625" style="272"/>
    <col min="3584" max="3589" width="12.140625" style="272" customWidth="1"/>
    <col min="3590" max="3590" width="14.28515625" style="272" customWidth="1"/>
    <col min="3591" max="3591" width="14" style="272" customWidth="1"/>
    <col min="3592" max="3592" width="13.42578125" style="272" customWidth="1"/>
    <col min="3593" max="3599" width="12.140625" style="272" customWidth="1"/>
    <col min="3600" max="3600" width="15.7109375" style="272" customWidth="1"/>
    <col min="3601" max="3839" width="12.140625" style="272"/>
    <col min="3840" max="3845" width="12.140625" style="272" customWidth="1"/>
    <col min="3846" max="3846" width="14.28515625" style="272" customWidth="1"/>
    <col min="3847" max="3847" width="14" style="272" customWidth="1"/>
    <col min="3848" max="3848" width="13.42578125" style="272" customWidth="1"/>
    <col min="3849" max="3855" width="12.140625" style="272" customWidth="1"/>
    <col min="3856" max="3856" width="15.7109375" style="272" customWidth="1"/>
    <col min="3857" max="4095" width="11.42578125" style="272"/>
    <col min="4096" max="4101" width="12.140625" style="272" customWidth="1"/>
    <col min="4102" max="4102" width="14.28515625" style="272" customWidth="1"/>
    <col min="4103" max="4103" width="14" style="272" customWidth="1"/>
    <col min="4104" max="4104" width="13.42578125" style="272" customWidth="1"/>
    <col min="4105" max="4111" width="12.140625" style="272" customWidth="1"/>
    <col min="4112" max="4112" width="15.7109375" style="272" customWidth="1"/>
    <col min="4113" max="4351" width="12.140625" style="272"/>
    <col min="4352" max="4357" width="12.140625" style="272" customWidth="1"/>
    <col min="4358" max="4358" width="14.28515625" style="272" customWidth="1"/>
    <col min="4359" max="4359" width="14" style="272" customWidth="1"/>
    <col min="4360" max="4360" width="13.42578125" style="272" customWidth="1"/>
    <col min="4361" max="4367" width="12.140625" style="272" customWidth="1"/>
    <col min="4368" max="4368" width="15.7109375" style="272" customWidth="1"/>
    <col min="4369" max="4607" width="12.140625" style="272"/>
    <col min="4608" max="4613" width="12.140625" style="272" customWidth="1"/>
    <col min="4614" max="4614" width="14.28515625" style="272" customWidth="1"/>
    <col min="4615" max="4615" width="14" style="272" customWidth="1"/>
    <col min="4616" max="4616" width="13.42578125" style="272" customWidth="1"/>
    <col min="4617" max="4623" width="12.140625" style="272" customWidth="1"/>
    <col min="4624" max="4624" width="15.7109375" style="272" customWidth="1"/>
    <col min="4625" max="4863" width="12.140625" style="272"/>
    <col min="4864" max="4869" width="12.140625" style="272" customWidth="1"/>
    <col min="4870" max="4870" width="14.28515625" style="272" customWidth="1"/>
    <col min="4871" max="4871" width="14" style="272" customWidth="1"/>
    <col min="4872" max="4872" width="13.42578125" style="272" customWidth="1"/>
    <col min="4873" max="4879" width="12.140625" style="272" customWidth="1"/>
    <col min="4880" max="4880" width="15.7109375" style="272" customWidth="1"/>
    <col min="4881" max="5119" width="11.42578125" style="272"/>
    <col min="5120" max="5125" width="12.140625" style="272" customWidth="1"/>
    <col min="5126" max="5126" width="14.28515625" style="272" customWidth="1"/>
    <col min="5127" max="5127" width="14" style="272" customWidth="1"/>
    <col min="5128" max="5128" width="13.42578125" style="272" customWidth="1"/>
    <col min="5129" max="5135" width="12.140625" style="272" customWidth="1"/>
    <col min="5136" max="5136" width="15.7109375" style="272" customWidth="1"/>
    <col min="5137" max="5375" width="12.140625" style="272"/>
    <col min="5376" max="5381" width="12.140625" style="272" customWidth="1"/>
    <col min="5382" max="5382" width="14.28515625" style="272" customWidth="1"/>
    <col min="5383" max="5383" width="14" style="272" customWidth="1"/>
    <col min="5384" max="5384" width="13.42578125" style="272" customWidth="1"/>
    <col min="5385" max="5391" width="12.140625" style="272" customWidth="1"/>
    <col min="5392" max="5392" width="15.7109375" style="272" customWidth="1"/>
    <col min="5393" max="5631" width="12.140625" style="272"/>
    <col min="5632" max="5637" width="12.140625" style="272" customWidth="1"/>
    <col min="5638" max="5638" width="14.28515625" style="272" customWidth="1"/>
    <col min="5639" max="5639" width="14" style="272" customWidth="1"/>
    <col min="5640" max="5640" width="13.42578125" style="272" customWidth="1"/>
    <col min="5641" max="5647" width="12.140625" style="272" customWidth="1"/>
    <col min="5648" max="5648" width="15.7109375" style="272" customWidth="1"/>
    <col min="5649" max="5887" width="12.140625" style="272"/>
    <col min="5888" max="5893" width="12.140625" style="272" customWidth="1"/>
    <col min="5894" max="5894" width="14.28515625" style="272" customWidth="1"/>
    <col min="5895" max="5895" width="14" style="272" customWidth="1"/>
    <col min="5896" max="5896" width="13.42578125" style="272" customWidth="1"/>
    <col min="5897" max="5903" width="12.140625" style="272" customWidth="1"/>
    <col min="5904" max="5904" width="15.7109375" style="272" customWidth="1"/>
    <col min="5905" max="6143" width="11.42578125" style="272"/>
    <col min="6144" max="6149" width="12.140625" style="272" customWidth="1"/>
    <col min="6150" max="6150" width="14.28515625" style="272" customWidth="1"/>
    <col min="6151" max="6151" width="14" style="272" customWidth="1"/>
    <col min="6152" max="6152" width="13.42578125" style="272" customWidth="1"/>
    <col min="6153" max="6159" width="12.140625" style="272" customWidth="1"/>
    <col min="6160" max="6160" width="15.7109375" style="272" customWidth="1"/>
    <col min="6161" max="6399" width="12.140625" style="272"/>
    <col min="6400" max="6405" width="12.140625" style="272" customWidth="1"/>
    <col min="6406" max="6406" width="14.28515625" style="272" customWidth="1"/>
    <col min="6407" max="6407" width="14" style="272" customWidth="1"/>
    <col min="6408" max="6408" width="13.42578125" style="272" customWidth="1"/>
    <col min="6409" max="6415" width="12.140625" style="272" customWidth="1"/>
    <col min="6416" max="6416" width="15.7109375" style="272" customWidth="1"/>
    <col min="6417" max="6655" width="12.140625" style="272"/>
    <col min="6656" max="6661" width="12.140625" style="272" customWidth="1"/>
    <col min="6662" max="6662" width="14.28515625" style="272" customWidth="1"/>
    <col min="6663" max="6663" width="14" style="272" customWidth="1"/>
    <col min="6664" max="6664" width="13.42578125" style="272" customWidth="1"/>
    <col min="6665" max="6671" width="12.140625" style="272" customWidth="1"/>
    <col min="6672" max="6672" width="15.7109375" style="272" customWidth="1"/>
    <col min="6673" max="6911" width="12.140625" style="272"/>
    <col min="6912" max="6917" width="12.140625" style="272" customWidth="1"/>
    <col min="6918" max="6918" width="14.28515625" style="272" customWidth="1"/>
    <col min="6919" max="6919" width="14" style="272" customWidth="1"/>
    <col min="6920" max="6920" width="13.42578125" style="272" customWidth="1"/>
    <col min="6921" max="6927" width="12.140625" style="272" customWidth="1"/>
    <col min="6928" max="6928" width="15.7109375" style="272" customWidth="1"/>
    <col min="6929" max="7167" width="11.42578125" style="272"/>
    <col min="7168" max="7173" width="12.140625" style="272" customWidth="1"/>
    <col min="7174" max="7174" width="14.28515625" style="272" customWidth="1"/>
    <col min="7175" max="7175" width="14" style="272" customWidth="1"/>
    <col min="7176" max="7176" width="13.42578125" style="272" customWidth="1"/>
    <col min="7177" max="7183" width="12.140625" style="272" customWidth="1"/>
    <col min="7184" max="7184" width="15.7109375" style="272" customWidth="1"/>
    <col min="7185" max="7423" width="12.140625" style="272"/>
    <col min="7424" max="7429" width="12.140625" style="272" customWidth="1"/>
    <col min="7430" max="7430" width="14.28515625" style="272" customWidth="1"/>
    <col min="7431" max="7431" width="14" style="272" customWidth="1"/>
    <col min="7432" max="7432" width="13.42578125" style="272" customWidth="1"/>
    <col min="7433" max="7439" width="12.140625" style="272" customWidth="1"/>
    <col min="7440" max="7440" width="15.7109375" style="272" customWidth="1"/>
    <col min="7441" max="7679" width="12.140625" style="272"/>
    <col min="7680" max="7685" width="12.140625" style="272" customWidth="1"/>
    <col min="7686" max="7686" width="14.28515625" style="272" customWidth="1"/>
    <col min="7687" max="7687" width="14" style="272" customWidth="1"/>
    <col min="7688" max="7688" width="13.42578125" style="272" customWidth="1"/>
    <col min="7689" max="7695" width="12.140625" style="272" customWidth="1"/>
    <col min="7696" max="7696" width="15.7109375" style="272" customWidth="1"/>
    <col min="7697" max="7935" width="12.140625" style="272"/>
    <col min="7936" max="7941" width="12.140625" style="272" customWidth="1"/>
    <col min="7942" max="7942" width="14.28515625" style="272" customWidth="1"/>
    <col min="7943" max="7943" width="14" style="272" customWidth="1"/>
    <col min="7944" max="7944" width="13.42578125" style="272" customWidth="1"/>
    <col min="7945" max="7951" width="12.140625" style="272" customWidth="1"/>
    <col min="7952" max="7952" width="15.7109375" style="272" customWidth="1"/>
    <col min="7953" max="8191" width="11.42578125" style="272"/>
    <col min="8192" max="8197" width="12.140625" style="272" customWidth="1"/>
    <col min="8198" max="8198" width="14.28515625" style="272" customWidth="1"/>
    <col min="8199" max="8199" width="14" style="272" customWidth="1"/>
    <col min="8200" max="8200" width="13.42578125" style="272" customWidth="1"/>
    <col min="8201" max="8207" width="12.140625" style="272" customWidth="1"/>
    <col min="8208" max="8208" width="15.7109375" style="272" customWidth="1"/>
    <col min="8209" max="8447" width="12.140625" style="272"/>
    <col min="8448" max="8453" width="12.140625" style="272" customWidth="1"/>
    <col min="8454" max="8454" width="14.28515625" style="272" customWidth="1"/>
    <col min="8455" max="8455" width="14" style="272" customWidth="1"/>
    <col min="8456" max="8456" width="13.42578125" style="272" customWidth="1"/>
    <col min="8457" max="8463" width="12.140625" style="272" customWidth="1"/>
    <col min="8464" max="8464" width="15.7109375" style="272" customWidth="1"/>
    <col min="8465" max="8703" width="12.140625" style="272"/>
    <col min="8704" max="8709" width="12.140625" style="272" customWidth="1"/>
    <col min="8710" max="8710" width="14.28515625" style="272" customWidth="1"/>
    <col min="8711" max="8711" width="14" style="272" customWidth="1"/>
    <col min="8712" max="8712" width="13.42578125" style="272" customWidth="1"/>
    <col min="8713" max="8719" width="12.140625" style="272" customWidth="1"/>
    <col min="8720" max="8720" width="15.7109375" style="272" customWidth="1"/>
    <col min="8721" max="8959" width="12.140625" style="272"/>
    <col min="8960" max="8965" width="12.140625" style="272" customWidth="1"/>
    <col min="8966" max="8966" width="14.28515625" style="272" customWidth="1"/>
    <col min="8967" max="8967" width="14" style="272" customWidth="1"/>
    <col min="8968" max="8968" width="13.42578125" style="272" customWidth="1"/>
    <col min="8969" max="8975" width="12.140625" style="272" customWidth="1"/>
    <col min="8976" max="8976" width="15.7109375" style="272" customWidth="1"/>
    <col min="8977" max="9215" width="11.42578125" style="272"/>
    <col min="9216" max="9221" width="12.140625" style="272" customWidth="1"/>
    <col min="9222" max="9222" width="14.28515625" style="272" customWidth="1"/>
    <col min="9223" max="9223" width="14" style="272" customWidth="1"/>
    <col min="9224" max="9224" width="13.42578125" style="272" customWidth="1"/>
    <col min="9225" max="9231" width="12.140625" style="272" customWidth="1"/>
    <col min="9232" max="9232" width="15.7109375" style="272" customWidth="1"/>
    <col min="9233" max="9471" width="12.140625" style="272"/>
    <col min="9472" max="9477" width="12.140625" style="272" customWidth="1"/>
    <col min="9478" max="9478" width="14.28515625" style="272" customWidth="1"/>
    <col min="9479" max="9479" width="14" style="272" customWidth="1"/>
    <col min="9480" max="9480" width="13.42578125" style="272" customWidth="1"/>
    <col min="9481" max="9487" width="12.140625" style="272" customWidth="1"/>
    <col min="9488" max="9488" width="15.7109375" style="272" customWidth="1"/>
    <col min="9489" max="9727" width="12.140625" style="272"/>
    <col min="9728" max="9733" width="12.140625" style="272" customWidth="1"/>
    <col min="9734" max="9734" width="14.28515625" style="272" customWidth="1"/>
    <col min="9735" max="9735" width="14" style="272" customWidth="1"/>
    <col min="9736" max="9736" width="13.42578125" style="272" customWidth="1"/>
    <col min="9737" max="9743" width="12.140625" style="272" customWidth="1"/>
    <col min="9744" max="9744" width="15.7109375" style="272" customWidth="1"/>
    <col min="9745" max="9983" width="12.140625" style="272"/>
    <col min="9984" max="9989" width="12.140625" style="272" customWidth="1"/>
    <col min="9990" max="9990" width="14.28515625" style="272" customWidth="1"/>
    <col min="9991" max="9991" width="14" style="272" customWidth="1"/>
    <col min="9992" max="9992" width="13.42578125" style="272" customWidth="1"/>
    <col min="9993" max="9999" width="12.140625" style="272" customWidth="1"/>
    <col min="10000" max="10000" width="15.7109375" style="272" customWidth="1"/>
    <col min="10001" max="10239" width="11.42578125" style="272"/>
    <col min="10240" max="10245" width="12.140625" style="272" customWidth="1"/>
    <col min="10246" max="10246" width="14.28515625" style="272" customWidth="1"/>
    <col min="10247" max="10247" width="14" style="272" customWidth="1"/>
    <col min="10248" max="10248" width="13.42578125" style="272" customWidth="1"/>
    <col min="10249" max="10255" width="12.140625" style="272" customWidth="1"/>
    <col min="10256" max="10256" width="15.7109375" style="272" customWidth="1"/>
    <col min="10257" max="10495" width="12.140625" style="272"/>
    <col min="10496" max="10501" width="12.140625" style="272" customWidth="1"/>
    <col min="10502" max="10502" width="14.28515625" style="272" customWidth="1"/>
    <col min="10503" max="10503" width="14" style="272" customWidth="1"/>
    <col min="10504" max="10504" width="13.42578125" style="272" customWidth="1"/>
    <col min="10505" max="10511" width="12.140625" style="272" customWidth="1"/>
    <col min="10512" max="10512" width="15.7109375" style="272" customWidth="1"/>
    <col min="10513" max="10751" width="12.140625" style="272"/>
    <col min="10752" max="10757" width="12.140625" style="272" customWidth="1"/>
    <col min="10758" max="10758" width="14.28515625" style="272" customWidth="1"/>
    <col min="10759" max="10759" width="14" style="272" customWidth="1"/>
    <col min="10760" max="10760" width="13.42578125" style="272" customWidth="1"/>
    <col min="10761" max="10767" width="12.140625" style="272" customWidth="1"/>
    <col min="10768" max="10768" width="15.7109375" style="272" customWidth="1"/>
    <col min="10769" max="11007" width="12.140625" style="272"/>
    <col min="11008" max="11013" width="12.140625" style="272" customWidth="1"/>
    <col min="11014" max="11014" width="14.28515625" style="272" customWidth="1"/>
    <col min="11015" max="11015" width="14" style="272" customWidth="1"/>
    <col min="11016" max="11016" width="13.42578125" style="272" customWidth="1"/>
    <col min="11017" max="11023" width="12.140625" style="272" customWidth="1"/>
    <col min="11024" max="11024" width="15.7109375" style="272" customWidth="1"/>
    <col min="11025" max="11263" width="11.42578125" style="272"/>
    <col min="11264" max="11269" width="12.140625" style="272" customWidth="1"/>
    <col min="11270" max="11270" width="14.28515625" style="272" customWidth="1"/>
    <col min="11271" max="11271" width="14" style="272" customWidth="1"/>
    <col min="11272" max="11272" width="13.42578125" style="272" customWidth="1"/>
    <col min="11273" max="11279" width="12.140625" style="272" customWidth="1"/>
    <col min="11280" max="11280" width="15.7109375" style="272" customWidth="1"/>
    <col min="11281" max="11519" width="12.140625" style="272"/>
    <col min="11520" max="11525" width="12.140625" style="272" customWidth="1"/>
    <col min="11526" max="11526" width="14.28515625" style="272" customWidth="1"/>
    <col min="11527" max="11527" width="14" style="272" customWidth="1"/>
    <col min="11528" max="11528" width="13.42578125" style="272" customWidth="1"/>
    <col min="11529" max="11535" width="12.140625" style="272" customWidth="1"/>
    <col min="11536" max="11536" width="15.7109375" style="272" customWidth="1"/>
    <col min="11537" max="11775" width="12.140625" style="272"/>
    <col min="11776" max="11781" width="12.140625" style="272" customWidth="1"/>
    <col min="11782" max="11782" width="14.28515625" style="272" customWidth="1"/>
    <col min="11783" max="11783" width="14" style="272" customWidth="1"/>
    <col min="11784" max="11784" width="13.42578125" style="272" customWidth="1"/>
    <col min="11785" max="11791" width="12.140625" style="272" customWidth="1"/>
    <col min="11792" max="11792" width="15.7109375" style="272" customWidth="1"/>
    <col min="11793" max="12031" width="12.140625" style="272"/>
    <col min="12032" max="12037" width="12.140625" style="272" customWidth="1"/>
    <col min="12038" max="12038" width="14.28515625" style="272" customWidth="1"/>
    <col min="12039" max="12039" width="14" style="272" customWidth="1"/>
    <col min="12040" max="12040" width="13.42578125" style="272" customWidth="1"/>
    <col min="12041" max="12047" width="12.140625" style="272" customWidth="1"/>
    <col min="12048" max="12048" width="15.7109375" style="272" customWidth="1"/>
    <col min="12049" max="12287" width="11.42578125" style="272"/>
    <col min="12288" max="12293" width="12.140625" style="272" customWidth="1"/>
    <col min="12294" max="12294" width="14.28515625" style="272" customWidth="1"/>
    <col min="12295" max="12295" width="14" style="272" customWidth="1"/>
    <col min="12296" max="12296" width="13.42578125" style="272" customWidth="1"/>
    <col min="12297" max="12303" width="12.140625" style="272" customWidth="1"/>
    <col min="12304" max="12304" width="15.7109375" style="272" customWidth="1"/>
    <col min="12305" max="12543" width="12.140625" style="272"/>
    <col min="12544" max="12549" width="12.140625" style="272" customWidth="1"/>
    <col min="12550" max="12550" width="14.28515625" style="272" customWidth="1"/>
    <col min="12551" max="12551" width="14" style="272" customWidth="1"/>
    <col min="12552" max="12552" width="13.42578125" style="272" customWidth="1"/>
    <col min="12553" max="12559" width="12.140625" style="272" customWidth="1"/>
    <col min="12560" max="12560" width="15.7109375" style="272" customWidth="1"/>
    <col min="12561" max="12799" width="12.140625" style="272"/>
    <col min="12800" max="12805" width="12.140625" style="272" customWidth="1"/>
    <col min="12806" max="12806" width="14.28515625" style="272" customWidth="1"/>
    <col min="12807" max="12807" width="14" style="272" customWidth="1"/>
    <col min="12808" max="12808" width="13.42578125" style="272" customWidth="1"/>
    <col min="12809" max="12815" width="12.140625" style="272" customWidth="1"/>
    <col min="12816" max="12816" width="15.7109375" style="272" customWidth="1"/>
    <col min="12817" max="13055" width="12.140625" style="272"/>
    <col min="13056" max="13061" width="12.140625" style="272" customWidth="1"/>
    <col min="13062" max="13062" width="14.28515625" style="272" customWidth="1"/>
    <col min="13063" max="13063" width="14" style="272" customWidth="1"/>
    <col min="13064" max="13064" width="13.42578125" style="272" customWidth="1"/>
    <col min="13065" max="13071" width="12.140625" style="272" customWidth="1"/>
    <col min="13072" max="13072" width="15.7109375" style="272" customWidth="1"/>
    <col min="13073" max="13311" width="11.42578125" style="272"/>
    <col min="13312" max="13317" width="12.140625" style="272" customWidth="1"/>
    <col min="13318" max="13318" width="14.28515625" style="272" customWidth="1"/>
    <col min="13319" max="13319" width="14" style="272" customWidth="1"/>
    <col min="13320" max="13320" width="13.42578125" style="272" customWidth="1"/>
    <col min="13321" max="13327" width="12.140625" style="272" customWidth="1"/>
    <col min="13328" max="13328" width="15.7109375" style="272" customWidth="1"/>
    <col min="13329" max="13567" width="12.140625" style="272"/>
    <col min="13568" max="13573" width="12.140625" style="272" customWidth="1"/>
    <col min="13574" max="13574" width="14.28515625" style="272" customWidth="1"/>
    <col min="13575" max="13575" width="14" style="272" customWidth="1"/>
    <col min="13576" max="13576" width="13.42578125" style="272" customWidth="1"/>
    <col min="13577" max="13583" width="12.140625" style="272" customWidth="1"/>
    <col min="13584" max="13584" width="15.7109375" style="272" customWidth="1"/>
    <col min="13585" max="13823" width="12.140625" style="272"/>
    <col min="13824" max="13829" width="12.140625" style="272" customWidth="1"/>
    <col min="13830" max="13830" width="14.28515625" style="272" customWidth="1"/>
    <col min="13831" max="13831" width="14" style="272" customWidth="1"/>
    <col min="13832" max="13832" width="13.42578125" style="272" customWidth="1"/>
    <col min="13833" max="13839" width="12.140625" style="272" customWidth="1"/>
    <col min="13840" max="13840" width="15.7109375" style="272" customWidth="1"/>
    <col min="13841" max="14079" width="12.140625" style="272"/>
    <col min="14080" max="14085" width="12.140625" style="272" customWidth="1"/>
    <col min="14086" max="14086" width="14.28515625" style="272" customWidth="1"/>
    <col min="14087" max="14087" width="14" style="272" customWidth="1"/>
    <col min="14088" max="14088" width="13.42578125" style="272" customWidth="1"/>
    <col min="14089" max="14095" width="12.140625" style="272" customWidth="1"/>
    <col min="14096" max="14096" width="15.7109375" style="272" customWidth="1"/>
    <col min="14097" max="14335" width="11.42578125" style="272"/>
    <col min="14336" max="14341" width="12.140625" style="272" customWidth="1"/>
    <col min="14342" max="14342" width="14.28515625" style="272" customWidth="1"/>
    <col min="14343" max="14343" width="14" style="272" customWidth="1"/>
    <col min="14344" max="14344" width="13.42578125" style="272" customWidth="1"/>
    <col min="14345" max="14351" width="12.140625" style="272" customWidth="1"/>
    <col min="14352" max="14352" width="15.7109375" style="272" customWidth="1"/>
    <col min="14353" max="14591" width="12.140625" style="272"/>
    <col min="14592" max="14597" width="12.140625" style="272" customWidth="1"/>
    <col min="14598" max="14598" width="14.28515625" style="272" customWidth="1"/>
    <col min="14599" max="14599" width="14" style="272" customWidth="1"/>
    <col min="14600" max="14600" width="13.42578125" style="272" customWidth="1"/>
    <col min="14601" max="14607" width="12.140625" style="272" customWidth="1"/>
    <col min="14608" max="14608" width="15.7109375" style="272" customWidth="1"/>
    <col min="14609" max="14847" width="12.140625" style="272"/>
    <col min="14848" max="14853" width="12.140625" style="272" customWidth="1"/>
    <col min="14854" max="14854" width="14.28515625" style="272" customWidth="1"/>
    <col min="14855" max="14855" width="14" style="272" customWidth="1"/>
    <col min="14856" max="14856" width="13.42578125" style="272" customWidth="1"/>
    <col min="14857" max="14863" width="12.140625" style="272" customWidth="1"/>
    <col min="14864" max="14864" width="15.7109375" style="272" customWidth="1"/>
    <col min="14865" max="15103" width="12.140625" style="272"/>
    <col min="15104" max="15109" width="12.140625" style="272" customWidth="1"/>
    <col min="15110" max="15110" width="14.28515625" style="272" customWidth="1"/>
    <col min="15111" max="15111" width="14" style="272" customWidth="1"/>
    <col min="15112" max="15112" width="13.42578125" style="272" customWidth="1"/>
    <col min="15113" max="15119" width="12.140625" style="272" customWidth="1"/>
    <col min="15120" max="15120" width="15.7109375" style="272" customWidth="1"/>
    <col min="15121" max="15359" width="11.42578125" style="272"/>
    <col min="15360" max="15365" width="12.140625" style="272" customWidth="1"/>
    <col min="15366" max="15366" width="14.28515625" style="272" customWidth="1"/>
    <col min="15367" max="15367" width="14" style="272" customWidth="1"/>
    <col min="15368" max="15368" width="13.42578125" style="272" customWidth="1"/>
    <col min="15369" max="15375" width="12.140625" style="272" customWidth="1"/>
    <col min="15376" max="15376" width="15.7109375" style="272" customWidth="1"/>
    <col min="15377" max="15615" width="12.140625" style="272"/>
    <col min="15616" max="15621" width="12.140625" style="272" customWidth="1"/>
    <col min="15622" max="15622" width="14.28515625" style="272" customWidth="1"/>
    <col min="15623" max="15623" width="14" style="272" customWidth="1"/>
    <col min="15624" max="15624" width="13.42578125" style="272" customWidth="1"/>
    <col min="15625" max="15631" width="12.140625" style="272" customWidth="1"/>
    <col min="15632" max="15632" width="15.7109375" style="272" customWidth="1"/>
    <col min="15633" max="15871" width="12.140625" style="272"/>
    <col min="15872" max="15877" width="12.140625" style="272" customWidth="1"/>
    <col min="15878" max="15878" width="14.28515625" style="272" customWidth="1"/>
    <col min="15879" max="15879" width="14" style="272" customWidth="1"/>
    <col min="15880" max="15880" width="13.42578125" style="272" customWidth="1"/>
    <col min="15881" max="15887" width="12.140625" style="272" customWidth="1"/>
    <col min="15888" max="15888" width="15.7109375" style="272" customWidth="1"/>
    <col min="15889" max="16127" width="12.140625" style="272"/>
    <col min="16128" max="16133" width="12.140625" style="272" customWidth="1"/>
    <col min="16134" max="16134" width="14.28515625" style="272" customWidth="1"/>
    <col min="16135" max="16135" width="14" style="272" customWidth="1"/>
    <col min="16136" max="16136" width="13.42578125" style="272" customWidth="1"/>
    <col min="16137" max="16143" width="12.140625" style="272" customWidth="1"/>
    <col min="16144" max="16144" width="15.7109375" style="272" customWidth="1"/>
    <col min="16145" max="16384" width="11.42578125" style="272"/>
  </cols>
  <sheetData>
    <row r="1" spans="2:35" x14ac:dyDescent="0.2">
      <c r="R1" s="273"/>
      <c r="S1" s="273" t="s">
        <v>64</v>
      </c>
      <c r="T1" s="273" t="s">
        <v>65</v>
      </c>
      <c r="U1" s="273" t="s">
        <v>66</v>
      </c>
    </row>
    <row r="2" spans="2:35" x14ac:dyDescent="0.2">
      <c r="R2" s="273" t="s">
        <v>67</v>
      </c>
      <c r="S2" s="273">
        <v>6.6</v>
      </c>
      <c r="T2" s="273">
        <v>2.1</v>
      </c>
      <c r="U2" s="274">
        <v>4.3499999999999996</v>
      </c>
    </row>
    <row r="3" spans="2:35" ht="15" customHeight="1" x14ac:dyDescent="0.2">
      <c r="B3" s="386" t="s">
        <v>2</v>
      </c>
      <c r="C3" s="387" t="s">
        <v>68</v>
      </c>
      <c r="D3" s="387"/>
      <c r="E3" s="387"/>
      <c r="G3" s="388" t="s">
        <v>69</v>
      </c>
      <c r="H3" s="388"/>
      <c r="I3" s="388"/>
      <c r="K3" s="389" t="s">
        <v>70</v>
      </c>
      <c r="L3" s="389"/>
      <c r="M3" s="389"/>
      <c r="O3" s="390" t="s">
        <v>71</v>
      </c>
      <c r="P3" s="390"/>
      <c r="Q3" s="390"/>
    </row>
    <row r="4" spans="2:35" ht="31.5" customHeight="1" x14ac:dyDescent="0.2">
      <c r="B4" s="386"/>
      <c r="C4" s="387"/>
      <c r="D4" s="387"/>
      <c r="E4" s="387"/>
      <c r="G4" s="388"/>
      <c r="H4" s="388"/>
      <c r="I4" s="388"/>
      <c r="K4" s="389"/>
      <c r="L4" s="389"/>
      <c r="M4" s="389"/>
      <c r="O4" s="390"/>
      <c r="P4" s="390"/>
      <c r="Q4" s="390"/>
      <c r="S4" s="385" t="s">
        <v>260</v>
      </c>
      <c r="T4" s="385" t="s">
        <v>72</v>
      </c>
      <c r="W4" s="385" t="s">
        <v>73</v>
      </c>
      <c r="Y4" s="275" t="s">
        <v>74</v>
      </c>
      <c r="AA4" s="275" t="s">
        <v>75</v>
      </c>
    </row>
    <row r="5" spans="2:35" ht="51" x14ac:dyDescent="0.2">
      <c r="B5" s="386"/>
      <c r="C5" s="276" t="s">
        <v>76</v>
      </c>
      <c r="D5" s="276" t="s">
        <v>77</v>
      </c>
      <c r="E5" s="277" t="s">
        <v>23</v>
      </c>
      <c r="G5" s="278" t="s">
        <v>76</v>
      </c>
      <c r="H5" s="278" t="s">
        <v>77</v>
      </c>
      <c r="I5" s="279" t="s">
        <v>23</v>
      </c>
      <c r="K5" s="280" t="s">
        <v>76</v>
      </c>
      <c r="L5" s="280" t="s">
        <v>77</v>
      </c>
      <c r="M5" s="281" t="s">
        <v>23</v>
      </c>
      <c r="O5" s="288" t="s">
        <v>76</v>
      </c>
      <c r="P5" s="288" t="s">
        <v>77</v>
      </c>
      <c r="Q5" s="289" t="s">
        <v>23</v>
      </c>
      <c r="S5" s="385"/>
      <c r="T5" s="385"/>
      <c r="W5" s="385"/>
      <c r="Y5" s="275"/>
      <c r="AA5" s="275"/>
      <c r="AF5" s="282" t="s">
        <v>9</v>
      </c>
      <c r="AH5" s="282" t="s">
        <v>137</v>
      </c>
      <c r="AI5" s="282" t="s">
        <v>258</v>
      </c>
    </row>
    <row r="6" spans="2:35" x14ac:dyDescent="0.2">
      <c r="B6" s="283">
        <v>1993</v>
      </c>
      <c r="C6" s="40">
        <f>'Empalme VBP 1993 - 2015'!U7</f>
        <v>17637.0407261933</v>
      </c>
      <c r="D6" s="40">
        <f>'Empalme VBP 1993 - 2015'!AE7</f>
        <v>115604.479081586</v>
      </c>
      <c r="E6" s="40">
        <f>'Empalme VBP 1993 - 2015'!K7</f>
        <v>379961.21524461999</v>
      </c>
      <c r="F6" s="284"/>
      <c r="G6" s="40">
        <f>'Empalme VAB-IBIF 1993 - 2015 '!U7</f>
        <v>12148.850089891035</v>
      </c>
      <c r="H6" s="40">
        <f>'Empalme VAB-IBIF 1993 - 2015 '!AE7</f>
        <v>43138.297937698</v>
      </c>
      <c r="I6" s="40">
        <f>'Empalme VAB-IBIF 1993 - 2015 '!K7</f>
        <v>208284.69458476701</v>
      </c>
      <c r="K6" s="40">
        <f>C6-G6</f>
        <v>5488.1906363022645</v>
      </c>
      <c r="L6" s="40">
        <f>D6-H6</f>
        <v>72466.18114388801</v>
      </c>
      <c r="M6" s="40">
        <f>E6-I6</f>
        <v>171676.52065985298</v>
      </c>
      <c r="O6" s="40">
        <f>K6/$T$2</f>
        <v>2613.4241125248877</v>
      </c>
      <c r="P6" s="40">
        <f>L6/$S$2</f>
        <v>10979.724415740608</v>
      </c>
      <c r="Q6" s="40">
        <f>M6/$U$2</f>
        <v>39465.866818357012</v>
      </c>
      <c r="S6" s="290">
        <f>TG!D8</f>
        <v>128143.85366154985</v>
      </c>
      <c r="T6" s="290">
        <f>S6/$U$2</f>
        <v>29458.357163574681</v>
      </c>
      <c r="U6" s="293"/>
      <c r="W6" s="285">
        <f>Q6+T6</f>
        <v>68924.223981931689</v>
      </c>
      <c r="X6" s="286"/>
      <c r="Y6" s="285">
        <v>131005</v>
      </c>
      <c r="Z6" s="286"/>
      <c r="AA6" s="294">
        <f>Q6/W6-1</f>
        <v>-0.42740208683810665</v>
      </c>
      <c r="AF6" s="287">
        <f>IPC!G6</f>
        <v>0.63274419604714438</v>
      </c>
      <c r="AH6" s="287">
        <f t="shared" ref="AH6:AH30" si="0">E6/AF6</f>
        <v>600497.35361983452</v>
      </c>
      <c r="AI6" s="287">
        <f t="shared" ref="AI6:AI30" si="1">I6/AF6</f>
        <v>329176.7761537052</v>
      </c>
    </row>
    <row r="7" spans="2:35" x14ac:dyDescent="0.2">
      <c r="B7" s="283">
        <v>1994</v>
      </c>
      <c r="C7" s="40">
        <f>'Empalme VBP 1993 - 2015'!U8</f>
        <v>19356.968552662034</v>
      </c>
      <c r="D7" s="40">
        <f>'Empalme VBP 1993 - 2015'!AE8</f>
        <v>124176.94672633352</v>
      </c>
      <c r="E7" s="40">
        <f>'Empalme VBP 1993 - 2015'!K8</f>
        <v>415285.01828957105</v>
      </c>
      <c r="F7" s="284"/>
      <c r="G7" s="40">
        <f>'Empalme VAB-IBIF 1993 - 2015 '!U8</f>
        <v>13011.661646055336</v>
      </c>
      <c r="H7" s="40">
        <f>'Empalme VAB-IBIF 1993 - 2015 '!AE8</f>
        <v>45529.626372312516</v>
      </c>
      <c r="I7" s="40">
        <f>'Empalme VAB-IBIF 1993 - 2015 '!K8</f>
        <v>229126.21825628102</v>
      </c>
      <c r="K7" s="40">
        <f t="shared" ref="K7:M30" si="2">C7-G7</f>
        <v>6345.3069066066982</v>
      </c>
      <c r="L7" s="40">
        <f t="shared" si="2"/>
        <v>78647.320354021009</v>
      </c>
      <c r="M7" s="40">
        <f t="shared" si="2"/>
        <v>186158.80003329003</v>
      </c>
      <c r="O7" s="40">
        <f>K7/$T$2</f>
        <v>3021.5747174317607</v>
      </c>
      <c r="P7" s="40">
        <f t="shared" ref="P7:P30" si="3">L7/$S$2</f>
        <v>11916.260659700154</v>
      </c>
      <c r="Q7" s="40">
        <f t="shared" ref="Q7:Q30" si="4">M7/$U$2</f>
        <v>42795.126444434492</v>
      </c>
      <c r="S7" s="290">
        <f>TG!D9</f>
        <v>125896.19632271478</v>
      </c>
      <c r="T7" s="290">
        <f>S7/$U$2</f>
        <v>28941.654327060871</v>
      </c>
      <c r="U7" s="293"/>
      <c r="W7" s="285">
        <f t="shared" ref="W7:W30" si="5">Q7+T7</f>
        <v>71736.780771495367</v>
      </c>
      <c r="Y7" s="285">
        <v>138329</v>
      </c>
      <c r="AA7" s="294">
        <f t="shared" ref="AA7:AA17" si="6">Q7/W7-1</f>
        <v>-0.40344233482192793</v>
      </c>
      <c r="AF7" s="287">
        <f>IPC!G7</f>
        <v>0.65917581889064281</v>
      </c>
      <c r="AH7" s="287">
        <f t="shared" si="0"/>
        <v>630006.45106865908</v>
      </c>
      <c r="AI7" s="287">
        <f t="shared" si="1"/>
        <v>347594.9992247714</v>
      </c>
    </row>
    <row r="8" spans="2:35" x14ac:dyDescent="0.2">
      <c r="B8" s="283">
        <v>1995</v>
      </c>
      <c r="C8" s="40">
        <f>'Empalme VBP 1993 - 2015'!U9</f>
        <v>21048.638259252955</v>
      </c>
      <c r="D8" s="40">
        <f>'Empalme VBP 1993 - 2015'!AE9</f>
        <v>122750.49521762863</v>
      </c>
      <c r="E8" s="40">
        <f>'Empalme VBP 1993 - 2015'!K9</f>
        <v>420306.48521788738</v>
      </c>
      <c r="F8" s="284"/>
      <c r="G8" s="40">
        <f>'Empalme VAB-IBIF 1993 - 2015 '!U9</f>
        <v>13654.499768816615</v>
      </c>
      <c r="H8" s="40">
        <f>'Empalme VAB-IBIF 1993 - 2015 '!AE9</f>
        <v>43837.468148003674</v>
      </c>
      <c r="I8" s="40">
        <f>'Empalme VAB-IBIF 1993 - 2015 '!K9</f>
        <v>233110.19155511484</v>
      </c>
      <c r="K8" s="40">
        <f t="shared" si="2"/>
        <v>7394.1384904363404</v>
      </c>
      <c r="L8" s="40">
        <f t="shared" si="2"/>
        <v>78913.02706962495</v>
      </c>
      <c r="M8" s="40">
        <f t="shared" si="2"/>
        <v>187196.29366277254</v>
      </c>
      <c r="O8" s="40">
        <f t="shared" ref="O8:O30" si="7">K8/$T$2</f>
        <v>3521.0183287792097</v>
      </c>
      <c r="P8" s="40">
        <f t="shared" si="3"/>
        <v>11956.519252973478</v>
      </c>
      <c r="Q8" s="40">
        <f t="shared" si="4"/>
        <v>43033.630727074153</v>
      </c>
      <c r="S8" s="290">
        <f>TG!D10</f>
        <v>125039.2429535955</v>
      </c>
      <c r="T8" s="290">
        <f t="shared" ref="T8:T30" si="8">S8/$U$2</f>
        <v>28744.653552550692</v>
      </c>
      <c r="U8" s="293"/>
      <c r="W8" s="285">
        <f t="shared" si="5"/>
        <v>71778.284279624844</v>
      </c>
      <c r="Y8" s="285">
        <v>137610</v>
      </c>
      <c r="AA8" s="294">
        <f t="shared" si="6"/>
        <v>-0.40046448366710563</v>
      </c>
      <c r="AF8" s="287">
        <f>IPC!G8</f>
        <v>0.68143029315407977</v>
      </c>
      <c r="AH8" s="287">
        <f t="shared" si="0"/>
        <v>616800.41148809169</v>
      </c>
      <c r="AI8" s="287">
        <f t="shared" si="1"/>
        <v>342089.56352107134</v>
      </c>
    </row>
    <row r="9" spans="2:35" x14ac:dyDescent="0.2">
      <c r="B9" s="283">
        <v>1996</v>
      </c>
      <c r="C9" s="40">
        <f>'Empalme VBP 1993 - 2015'!U10</f>
        <v>24355.498048596106</v>
      </c>
      <c r="D9" s="40">
        <f>'Empalme VBP 1993 - 2015'!AE10</f>
        <v>130078.78613970568</v>
      </c>
      <c r="E9" s="40">
        <f>'Empalme VBP 1993 - 2015'!K10</f>
        <v>446630.46348635777</v>
      </c>
      <c r="F9" s="284"/>
      <c r="G9" s="40">
        <f>'Empalme VAB-IBIF 1993 - 2015 '!U10</f>
        <v>15015.25891566612</v>
      </c>
      <c r="H9" s="40">
        <f>'Empalme VAB-IBIF 1993 - 2015 '!AE10</f>
        <v>46658.321878291586</v>
      </c>
      <c r="I9" s="40">
        <f>'Empalme VAB-IBIF 1993 - 2015 '!K10</f>
        <v>247290.27670745435</v>
      </c>
      <c r="K9" s="40">
        <f t="shared" si="2"/>
        <v>9340.2391329299862</v>
      </c>
      <c r="L9" s="40">
        <f t="shared" si="2"/>
        <v>83420.464261414105</v>
      </c>
      <c r="M9" s="40">
        <f t="shared" si="2"/>
        <v>199340.18677890341</v>
      </c>
      <c r="O9" s="40">
        <f t="shared" si="7"/>
        <v>4447.7329204428506</v>
      </c>
      <c r="P9" s="40">
        <f>L9/$S$2</f>
        <v>12639.464282032441</v>
      </c>
      <c r="Q9" s="40">
        <f t="shared" si="4"/>
        <v>45825.330294000785</v>
      </c>
      <c r="S9" s="290">
        <f>TG!D11</f>
        <v>120768.4721230116</v>
      </c>
      <c r="T9" s="290">
        <f t="shared" si="8"/>
        <v>27762.867154715314</v>
      </c>
      <c r="U9" s="293"/>
      <c r="W9" s="285">
        <f t="shared" si="5"/>
        <v>73588.197448716091</v>
      </c>
      <c r="Y9" s="285">
        <v>140806</v>
      </c>
      <c r="AA9" s="294">
        <f t="shared" si="6"/>
        <v>-0.37727336879074069</v>
      </c>
      <c r="AF9" s="287">
        <f>IPC!G9</f>
        <v>0.68249115897993018</v>
      </c>
      <c r="AH9" s="287">
        <f t="shared" si="0"/>
        <v>654412.08667655673</v>
      </c>
      <c r="AI9" s="287">
        <f t="shared" si="1"/>
        <v>362334.7694013518</v>
      </c>
    </row>
    <row r="10" spans="2:35" x14ac:dyDescent="0.2">
      <c r="B10" s="283">
        <v>1997</v>
      </c>
      <c r="C10" s="40">
        <f>'Empalme VBP 1993 - 2015'!U11</f>
        <v>24757.296565857221</v>
      </c>
      <c r="D10" s="40">
        <f>'Empalme VBP 1993 - 2015'!AE11</f>
        <v>142947.58429141328</v>
      </c>
      <c r="E10" s="40">
        <f>'Empalme VBP 1993 - 2015'!K11</f>
        <v>483043.16032091749</v>
      </c>
      <c r="F10" s="284"/>
      <c r="G10" s="40">
        <f>'Empalme VAB-IBIF 1993 - 2015 '!U11</f>
        <v>14953.852710566372</v>
      </c>
      <c r="H10" s="40">
        <f>'Empalme VAB-IBIF 1993 - 2015 '!AE11</f>
        <v>51799.472503833036</v>
      </c>
      <c r="I10" s="40">
        <f>'Empalme VAB-IBIF 1993 - 2015 '!K11</f>
        <v>266556.94153785682</v>
      </c>
      <c r="K10" s="40">
        <f t="shared" si="2"/>
        <v>9803.4438552908487</v>
      </c>
      <c r="L10" s="40">
        <f t="shared" si="2"/>
        <v>91148.111787580245</v>
      </c>
      <c r="M10" s="40">
        <f t="shared" si="2"/>
        <v>216486.21878306067</v>
      </c>
      <c r="O10" s="40">
        <f>K10/$T$2</f>
        <v>4668.306597757547</v>
      </c>
      <c r="P10" s="40">
        <f>L10/$S$2</f>
        <v>13810.319967815189</v>
      </c>
      <c r="Q10" s="40">
        <f t="shared" si="4"/>
        <v>49766.946846680621</v>
      </c>
      <c r="S10" s="290">
        <f>TG!D12</f>
        <v>125223.81203940642</v>
      </c>
      <c r="T10" s="290">
        <f t="shared" si="8"/>
        <v>28787.083227449755</v>
      </c>
      <c r="U10" s="293"/>
      <c r="W10" s="285">
        <f t="shared" si="5"/>
        <v>78554.03007413038</v>
      </c>
      <c r="Y10" s="285">
        <v>150681</v>
      </c>
      <c r="AA10" s="294">
        <f t="shared" si="6"/>
        <v>-0.36646220697122445</v>
      </c>
      <c r="AF10" s="287">
        <f>IPC!G10</f>
        <v>0.68609880441117377</v>
      </c>
      <c r="AH10" s="287">
        <f t="shared" si="0"/>
        <v>704043.14541179908</v>
      </c>
      <c r="AI10" s="287">
        <f t="shared" si="1"/>
        <v>388511.01302621025</v>
      </c>
    </row>
    <row r="11" spans="2:35" x14ac:dyDescent="0.2">
      <c r="B11" s="283">
        <v>1998</v>
      </c>
      <c r="C11" s="40">
        <f>'Empalme VBP 1993 - 2015'!U12</f>
        <v>25305.188780624307</v>
      </c>
      <c r="D11" s="40">
        <f>'Empalme VBP 1993 - 2015'!AE12</f>
        <v>142473.29559316242</v>
      </c>
      <c r="E11" s="40">
        <f>'Empalme VBP 1993 - 2015'!K12</f>
        <v>493211.70683276531</v>
      </c>
      <c r="F11" s="284"/>
      <c r="G11" s="40">
        <f>'Empalme VAB-IBIF 1993 - 2015 '!U12</f>
        <v>15268.819056463657</v>
      </c>
      <c r="H11" s="40">
        <f>'Empalme VAB-IBIF 1993 - 2015 '!AE12</f>
        <v>51357.473295328527</v>
      </c>
      <c r="I11" s="40">
        <f>'Empalme VAB-IBIF 1993 - 2015 '!K12</f>
        <v>274517.38442361326</v>
      </c>
      <c r="K11" s="40">
        <f t="shared" si="2"/>
        <v>10036.36972416065</v>
      </c>
      <c r="L11" s="40">
        <f>D11-H11</f>
        <v>91115.822297833889</v>
      </c>
      <c r="M11" s="40">
        <f t="shared" si="2"/>
        <v>218694.32240915205</v>
      </c>
      <c r="O11" s="40">
        <f t="shared" si="7"/>
        <v>4779.2236781717374</v>
      </c>
      <c r="P11" s="40">
        <f t="shared" si="3"/>
        <v>13805.427620883924</v>
      </c>
      <c r="Q11" s="40">
        <f t="shared" si="4"/>
        <v>50274.556875667142</v>
      </c>
      <c r="S11" s="290">
        <f>TG!D13</f>
        <v>129994.54582144809</v>
      </c>
      <c r="T11" s="290">
        <f t="shared" si="8"/>
        <v>29883.803637114506</v>
      </c>
      <c r="U11" s="293"/>
      <c r="W11" s="285">
        <f t="shared" si="5"/>
        <v>80158.360512781655</v>
      </c>
      <c r="Y11" s="285">
        <v>154316</v>
      </c>
      <c r="AA11" s="294">
        <f t="shared" si="6"/>
        <v>-0.37280956653734687</v>
      </c>
      <c r="AF11" s="287">
        <f>IPC!G11</f>
        <v>0.69244295066569328</v>
      </c>
      <c r="AH11" s="287">
        <f t="shared" si="0"/>
        <v>712277.74989781727</v>
      </c>
      <c r="AI11" s="287">
        <f t="shared" si="1"/>
        <v>396447.65559343295</v>
      </c>
    </row>
    <row r="12" spans="2:35" x14ac:dyDescent="0.2">
      <c r="B12" s="283">
        <v>1999</v>
      </c>
      <c r="C12" s="40">
        <f>'Empalme VBP 1993 - 2015'!U13</f>
        <v>21423.807586238378</v>
      </c>
      <c r="D12" s="40">
        <f>'Empalme VBP 1993 - 2015'!AE13</f>
        <v>128091.37751340313</v>
      </c>
      <c r="E12" s="40">
        <f>'Empalme VBP 1993 - 2015'!K13</f>
        <v>466005.3901817376</v>
      </c>
      <c r="F12" s="284"/>
      <c r="G12" s="40">
        <f>'Empalme VAB-IBIF 1993 - 2015 '!U13</f>
        <v>12220.849071361861</v>
      </c>
      <c r="H12" s="40">
        <f>'Empalme VAB-IBIF 1993 - 2015 '!AE13</f>
        <v>45967.213243648082</v>
      </c>
      <c r="I12" s="40">
        <f>'Empalme VAB-IBIF 1993 - 2015 '!K13</f>
        <v>263830.20997018681</v>
      </c>
      <c r="K12" s="40">
        <f>C12-G12</f>
        <v>9202.9585148765163</v>
      </c>
      <c r="L12" s="40">
        <f t="shared" si="2"/>
        <v>82124.164269755041</v>
      </c>
      <c r="M12" s="40">
        <f>E12-I12</f>
        <v>202175.18021155079</v>
      </c>
      <c r="O12" s="40">
        <f>K12/$T$2</f>
        <v>4382.3611975602453</v>
      </c>
      <c r="P12" s="40">
        <f>L12/$S$2</f>
        <v>12443.055192387128</v>
      </c>
      <c r="Q12" s="40">
        <f t="shared" si="4"/>
        <v>46477.052922195588</v>
      </c>
      <c r="S12" s="290">
        <f>TG!D14</f>
        <v>127056.79573822927</v>
      </c>
      <c r="T12" s="290">
        <f t="shared" si="8"/>
        <v>29208.458790397533</v>
      </c>
      <c r="U12" s="293"/>
      <c r="W12" s="285">
        <f t="shared" si="5"/>
        <v>75685.511712593114</v>
      </c>
      <c r="Y12" s="285">
        <v>148448</v>
      </c>
      <c r="AA12" s="294">
        <f t="shared" si="6"/>
        <v>-0.38591875947556831</v>
      </c>
      <c r="AF12" s="287">
        <f>IPC!G12</f>
        <v>0.68436426700163522</v>
      </c>
      <c r="AH12" s="287">
        <f t="shared" si="0"/>
        <v>680931.79707266064</v>
      </c>
      <c r="AI12" s="287">
        <f t="shared" si="1"/>
        <v>385511.3755808592</v>
      </c>
    </row>
    <row r="13" spans="2:35" x14ac:dyDescent="0.2">
      <c r="B13" s="283">
        <v>2000</v>
      </c>
      <c r="C13" s="40">
        <f>'Empalme VBP 1993 - 2015'!U14</f>
        <v>22610.073452491411</v>
      </c>
      <c r="D13" s="40">
        <f>'Empalme VBP 1993 - 2015'!AE14</f>
        <v>125135.4245054557</v>
      </c>
      <c r="E13" s="40">
        <f>'Empalme VBP 1993 - 2015'!K14</f>
        <v>469926.7755960041</v>
      </c>
      <c r="F13" s="284"/>
      <c r="G13" s="40">
        <f>'Empalme VAB-IBIF 1993 - 2015 '!U14</f>
        <v>12788.580684514131</v>
      </c>
      <c r="H13" s="40">
        <f>'Empalme VAB-IBIF 1993 - 2015 '!AE14</f>
        <v>44472.386319847756</v>
      </c>
      <c r="I13" s="40">
        <f>'Empalme VAB-IBIF 1993 - 2015 '!K14</f>
        <v>266928.34745923115</v>
      </c>
      <c r="K13" s="40">
        <f t="shared" si="2"/>
        <v>9821.4927679772809</v>
      </c>
      <c r="L13" s="40">
        <f t="shared" si="2"/>
        <v>80663.038185607933</v>
      </c>
      <c r="M13" s="40">
        <f t="shared" si="2"/>
        <v>202998.42813677294</v>
      </c>
      <c r="O13" s="40">
        <f t="shared" si="7"/>
        <v>4676.9013180844195</v>
      </c>
      <c r="P13" s="40">
        <f t="shared" si="3"/>
        <v>12221.672452364839</v>
      </c>
      <c r="Q13" s="40">
        <f>M13/$U$2</f>
        <v>46666.305318798382</v>
      </c>
      <c r="S13" s="290">
        <f>TG!D15</f>
        <v>125108.10495013589</v>
      </c>
      <c r="T13" s="290">
        <f t="shared" si="8"/>
        <v>28760.483896582966</v>
      </c>
      <c r="U13" s="293"/>
      <c r="W13" s="285">
        <f t="shared" si="5"/>
        <v>75426.789215381345</v>
      </c>
      <c r="Y13" s="285">
        <v>148197</v>
      </c>
      <c r="AA13" s="294">
        <f t="shared" si="6"/>
        <v>-0.38130330345173968</v>
      </c>
      <c r="AF13" s="287">
        <f>IPC!G13</f>
        <v>0.67794050912959103</v>
      </c>
      <c r="AH13" s="287">
        <f t="shared" si="0"/>
        <v>693168.16043246014</v>
      </c>
      <c r="AI13" s="287">
        <f t="shared" si="1"/>
        <v>393734.17558708938</v>
      </c>
    </row>
    <row r="14" spans="2:35" x14ac:dyDescent="0.2">
      <c r="B14" s="283">
        <v>2001</v>
      </c>
      <c r="C14" s="40">
        <f>'Empalme VBP 1993 - 2015'!U15</f>
        <v>21419.250434042464</v>
      </c>
      <c r="D14" s="40">
        <f>'Empalme VBP 1993 - 2015'!AE15</f>
        <v>115635.12219102454</v>
      </c>
      <c r="E14" s="40">
        <f>'Empalme VBP 1993 - 2015'!K15</f>
        <v>447627.52767424192</v>
      </c>
      <c r="F14" s="284"/>
      <c r="G14" s="40">
        <f>'Empalme VAB-IBIF 1993 - 2015 '!U15</f>
        <v>11737.200179221882</v>
      </c>
      <c r="H14" s="40">
        <f>'Empalme VAB-IBIF 1993 - 2015 '!AE15</f>
        <v>40716.036581506378</v>
      </c>
      <c r="I14" s="40">
        <f>'Empalme VAB-IBIF 1993 - 2015 '!K15</f>
        <v>254299.49347459833</v>
      </c>
      <c r="K14" s="40">
        <f t="shared" si="2"/>
        <v>9682.0502548205823</v>
      </c>
      <c r="L14" s="40">
        <f t="shared" si="2"/>
        <v>74919.085609518166</v>
      </c>
      <c r="M14" s="40">
        <f t="shared" si="2"/>
        <v>193328.03419964359</v>
      </c>
      <c r="O14" s="40">
        <f t="shared" si="7"/>
        <v>4610.5001213431342</v>
      </c>
      <c r="P14" s="40">
        <f t="shared" si="3"/>
        <v>11351.376607502752</v>
      </c>
      <c r="Q14" s="40">
        <f>M14/$U$2</f>
        <v>44443.226252791632</v>
      </c>
      <c r="S14" s="290">
        <f>TG!D16</f>
        <v>117383.36875719498</v>
      </c>
      <c r="T14" s="290">
        <f t="shared" si="8"/>
        <v>26984.68247291839</v>
      </c>
      <c r="U14" s="293"/>
      <c r="W14" s="285">
        <f t="shared" si="5"/>
        <v>71427.908725710018</v>
      </c>
      <c r="Y14" s="285">
        <v>141064</v>
      </c>
      <c r="AA14" s="294">
        <f t="shared" si="6"/>
        <v>-0.37778905968732956</v>
      </c>
      <c r="AF14" s="287">
        <f>IPC!G14</f>
        <v>0.67071797570346214</v>
      </c>
      <c r="AH14" s="287">
        <f t="shared" si="0"/>
        <v>667385.61346109957</v>
      </c>
      <c r="AI14" s="287">
        <f t="shared" si="1"/>
        <v>379145.1887179318</v>
      </c>
    </row>
    <row r="15" spans="2:35" x14ac:dyDescent="0.2">
      <c r="B15" s="283">
        <v>2002</v>
      </c>
      <c r="C15" s="40">
        <f>'Empalme VBP 1993 - 2015'!U16</f>
        <v>53892.807944904809</v>
      </c>
      <c r="D15" s="40">
        <f>'Empalme VBP 1993 - 2015'!AE16</f>
        <v>191414.73505846082</v>
      </c>
      <c r="E15" s="40">
        <f>'Empalme VBP 1993 - 2015'!K16</f>
        <v>590808.04774181813</v>
      </c>
      <c r="F15" s="284"/>
      <c r="G15" s="40">
        <f>'Empalme VAB-IBIF 1993 - 2015 '!U16</f>
        <v>30333.967197044949</v>
      </c>
      <c r="H15" s="40">
        <f>'Empalme VAB-IBIF 1993 - 2015 '!AE16</f>
        <v>59438.872513231101</v>
      </c>
      <c r="I15" s="40">
        <f>'Empalme VAB-IBIF 1993 - 2015 '!K16</f>
        <v>294958.83719463879</v>
      </c>
      <c r="K15" s="40">
        <f t="shared" si="2"/>
        <v>23558.84074785986</v>
      </c>
      <c r="L15" s="40">
        <f t="shared" si="2"/>
        <v>131975.86254522973</v>
      </c>
      <c r="M15" s="40">
        <f t="shared" si="2"/>
        <v>295849.21054717933</v>
      </c>
      <c r="O15" s="40">
        <f t="shared" si="7"/>
        <v>11218.495594218981</v>
      </c>
      <c r="P15" s="40">
        <f>L15/$S$2</f>
        <v>19996.342809883292</v>
      </c>
      <c r="Q15" s="40">
        <f t="shared" si="4"/>
        <v>68011.312769466516</v>
      </c>
      <c r="S15" s="290">
        <f>TG!D17</f>
        <v>117322.89732251466</v>
      </c>
      <c r="T15" s="290">
        <f t="shared" si="8"/>
        <v>26970.780993681532</v>
      </c>
      <c r="U15" s="293"/>
      <c r="W15" s="285">
        <f t="shared" si="5"/>
        <v>94982.093763148048</v>
      </c>
      <c r="Y15" s="285">
        <v>155823</v>
      </c>
      <c r="AA15" s="294">
        <f t="shared" si="6"/>
        <v>-0.28395647984910899</v>
      </c>
      <c r="AF15" s="287">
        <f>IPC!G15</f>
        <v>0.84422264093293242</v>
      </c>
      <c r="AH15" s="287">
        <f t="shared" si="0"/>
        <v>699824.92661998351</v>
      </c>
      <c r="AI15" s="287">
        <f t="shared" si="1"/>
        <v>349385.13005134056</v>
      </c>
    </row>
    <row r="16" spans="2:35" x14ac:dyDescent="0.2">
      <c r="B16" s="283">
        <v>2003</v>
      </c>
      <c r="C16" s="40">
        <f>'Empalme VBP 1993 - 2015'!U17</f>
        <v>64068.9067967847</v>
      </c>
      <c r="D16" s="40">
        <f>'Empalme VBP 1993 - 2015'!AE17</f>
        <v>243518.90661027757</v>
      </c>
      <c r="E16" s="40">
        <f>'Empalme VBP 1993 - 2015'!K17</f>
        <v>704668.9060462882</v>
      </c>
      <c r="F16" s="284"/>
      <c r="G16" s="40">
        <f>'Empalme VAB-IBIF 1993 - 2015 '!U17</f>
        <v>36707.642032689233</v>
      </c>
      <c r="H16" s="40">
        <f>'Empalme VAB-IBIF 1993 - 2015 '!AE17</f>
        <v>78403.413927371061</v>
      </c>
      <c r="I16" s="40">
        <f>'Empalme VAB-IBIF 1993 - 2015 '!K17</f>
        <v>349731.12421082339</v>
      </c>
      <c r="K16" s="40">
        <f t="shared" si="2"/>
        <v>27361.264764095467</v>
      </c>
      <c r="L16" s="40">
        <f t="shared" si="2"/>
        <v>165115.49268290651</v>
      </c>
      <c r="M16" s="40">
        <f t="shared" si="2"/>
        <v>354937.78183546482</v>
      </c>
      <c r="O16" s="40">
        <f>K16/$T$2</f>
        <v>13029.173697188317</v>
      </c>
      <c r="P16" s="40">
        <f t="shared" si="3"/>
        <v>25017.498891349471</v>
      </c>
      <c r="Q16" s="40">
        <f t="shared" si="4"/>
        <v>81594.892375968935</v>
      </c>
      <c r="S16" s="290">
        <f>TG!D18</f>
        <v>138435.69415242088</v>
      </c>
      <c r="T16" s="290">
        <f t="shared" si="8"/>
        <v>31824.297506303654</v>
      </c>
      <c r="U16" s="293"/>
      <c r="W16" s="285">
        <f t="shared" si="5"/>
        <v>113419.18988227259</v>
      </c>
      <c r="Y16" s="285">
        <v>185858</v>
      </c>
      <c r="AA16" s="294">
        <f t="shared" si="6"/>
        <v>-0.28059006186992519</v>
      </c>
      <c r="AF16" s="287">
        <f>IPC!G16</f>
        <v>0.95771021823881208</v>
      </c>
      <c r="AH16" s="287">
        <f t="shared" si="0"/>
        <v>735785.09723133582</v>
      </c>
      <c r="AI16" s="287">
        <f t="shared" si="1"/>
        <v>365174.26414637599</v>
      </c>
    </row>
    <row r="17" spans="2:35" x14ac:dyDescent="0.2">
      <c r="B17" s="283">
        <v>2004</v>
      </c>
      <c r="C17" s="40">
        <f>'Empalme VBP 1993 - 2015'!U18</f>
        <v>74084.146302902678</v>
      </c>
      <c r="D17" s="40">
        <f>'Empalme VBP 1993 - 2015'!AE18</f>
        <v>288271.73575898149</v>
      </c>
      <c r="E17" s="40">
        <f>'Empalme VBP 1993 - 2015'!K18</f>
        <v>834611.78739119205</v>
      </c>
      <c r="F17" s="284"/>
      <c r="G17" s="40">
        <f>'Empalme VAB-IBIF 1993 - 2015 '!U18</f>
        <v>40567.693215363033</v>
      </c>
      <c r="H17" s="40">
        <f>'Empalme VAB-IBIF 1993 - 2015 '!AE18</f>
        <v>91866.330490070803</v>
      </c>
      <c r="I17" s="40">
        <f>'Empalme VAB-IBIF 1993 - 2015 '!K18</f>
        <v>412427.45938339265</v>
      </c>
      <c r="J17" s="68"/>
      <c r="K17" s="40">
        <f t="shared" si="2"/>
        <v>33516.453087539645</v>
      </c>
      <c r="L17" s="40">
        <f t="shared" si="2"/>
        <v>196405.40526891069</v>
      </c>
      <c r="M17" s="40">
        <f t="shared" si="2"/>
        <v>422184.3280077994</v>
      </c>
      <c r="O17" s="40">
        <f t="shared" si="7"/>
        <v>15960.21575597126</v>
      </c>
      <c r="P17" s="40">
        <f t="shared" si="3"/>
        <v>29758.394737713741</v>
      </c>
      <c r="Q17" s="40">
        <f>M17/$U$2</f>
        <v>97053.868507540101</v>
      </c>
      <c r="S17" s="290">
        <f>TG!D19</f>
        <v>177511.80716566567</v>
      </c>
      <c r="T17" s="290">
        <f t="shared" si="8"/>
        <v>40807.311992107054</v>
      </c>
      <c r="U17" s="293"/>
      <c r="W17" s="285">
        <f t="shared" si="5"/>
        <v>137861.18049964716</v>
      </c>
      <c r="Y17" s="285">
        <v>221600</v>
      </c>
      <c r="AA17" s="294">
        <f t="shared" si="6"/>
        <v>-0.29600292006937734</v>
      </c>
      <c r="AF17" s="287">
        <f>IPC!G17</f>
        <v>1</v>
      </c>
      <c r="AH17" s="287">
        <f t="shared" si="0"/>
        <v>834611.78739119205</v>
      </c>
      <c r="AI17" s="287">
        <f t="shared" si="1"/>
        <v>412427.45938339265</v>
      </c>
    </row>
    <row r="18" spans="2:35" x14ac:dyDescent="0.2">
      <c r="B18" s="283">
        <v>2005</v>
      </c>
      <c r="C18" s="40">
        <f>'Empalme VBP 1993 - 2015'!U19</f>
        <v>82463.794728430235</v>
      </c>
      <c r="D18" s="40">
        <f>'Empalme VBP 1993 - 2015'!AE19</f>
        <v>332043.14656211925</v>
      </c>
      <c r="E18" s="40">
        <f>'Empalme VBP 1993 - 2015'!K19</f>
        <v>990468.61001420941</v>
      </c>
      <c r="F18" s="284"/>
      <c r="G18" s="40">
        <f>'Empalme VAB-IBIF 1993 - 2015 '!U19</f>
        <v>46246.274096634166</v>
      </c>
      <c r="H18" s="40">
        <f>'Empalme VAB-IBIF 1993 - 2015 '!AE19</f>
        <v>106839.92386047631</v>
      </c>
      <c r="I18" s="40">
        <f>'Empalme VAB-IBIF 1993 - 2015 '!K19</f>
        <v>495455.78952992911</v>
      </c>
      <c r="J18" s="68"/>
      <c r="K18" s="40">
        <f t="shared" si="2"/>
        <v>36217.520631796069</v>
      </c>
      <c r="L18" s="40">
        <f t="shared" si="2"/>
        <v>225203.22270164295</v>
      </c>
      <c r="M18" s="40">
        <f t="shared" si="2"/>
        <v>495012.8204842803</v>
      </c>
      <c r="O18" s="40">
        <f t="shared" si="7"/>
        <v>17246.438396093366</v>
      </c>
      <c r="P18" s="40">
        <f t="shared" si="3"/>
        <v>34121.700409339843</v>
      </c>
      <c r="Q18" s="40">
        <f t="shared" si="4"/>
        <v>113796.05068604146</v>
      </c>
      <c r="S18" s="290">
        <f>TG!D20</f>
        <v>218038.24482289617</v>
      </c>
      <c r="T18" s="290">
        <f t="shared" si="8"/>
        <v>50123.734442045105</v>
      </c>
      <c r="U18" s="293"/>
      <c r="W18" s="285">
        <f t="shared" si="5"/>
        <v>163919.78512808657</v>
      </c>
      <c r="AF18" s="287">
        <f>IPC!G18</f>
        <v>1.09641662847346</v>
      </c>
      <c r="AH18" s="287">
        <f t="shared" si="0"/>
        <v>903368.8328799227</v>
      </c>
      <c r="AI18" s="287">
        <f t="shared" si="1"/>
        <v>451886.4240683323</v>
      </c>
    </row>
    <row r="19" spans="2:35" x14ac:dyDescent="0.2">
      <c r="B19" s="38">
        <v>2006</v>
      </c>
      <c r="C19" s="40">
        <f>'Empalme VBP 1993 - 2015'!U20</f>
        <v>91136.228183478699</v>
      </c>
      <c r="D19" s="40">
        <f>'Empalme VBP 1993 - 2015'!AE20</f>
        <v>395647.86147075525</v>
      </c>
      <c r="E19" s="40">
        <f>'Empalme VBP 1993 - 2015'!K20</f>
        <v>1211240.3729875258</v>
      </c>
      <c r="F19" s="284"/>
      <c r="G19" s="40">
        <f>'Empalme VAB-IBIF 1993 - 2015 '!U20</f>
        <v>49652.058319236341</v>
      </c>
      <c r="H19" s="40">
        <f>'Empalme VAB-IBIF 1993 - 2015 '!AE20</f>
        <v>127987.88991555669</v>
      </c>
      <c r="I19" s="40">
        <f>'Empalme VAB-IBIF 1993 - 2015 '!K20</f>
        <v>607716.71306376578</v>
      </c>
      <c r="J19" s="68"/>
      <c r="K19" s="40">
        <f>C19-G19</f>
        <v>41484.169864242358</v>
      </c>
      <c r="L19" s="40">
        <f t="shared" si="2"/>
        <v>267659.97155519854</v>
      </c>
      <c r="M19" s="40">
        <f t="shared" si="2"/>
        <v>603523.65992375999</v>
      </c>
      <c r="O19" s="40">
        <f t="shared" si="7"/>
        <v>19754.366602020171</v>
      </c>
      <c r="P19" s="40">
        <f t="shared" si="3"/>
        <v>40554.541144727053</v>
      </c>
      <c r="Q19" s="40">
        <f>M19/$U$2</f>
        <v>138741.0712468414</v>
      </c>
      <c r="S19" s="290">
        <f>TG!D21</f>
        <v>275607.01586741145</v>
      </c>
      <c r="T19" s="290">
        <f>S19/$U$2</f>
        <v>63357.934682163555</v>
      </c>
      <c r="U19" s="293"/>
      <c r="W19" s="285">
        <f t="shared" si="5"/>
        <v>202099.00592900495</v>
      </c>
      <c r="AF19" s="287">
        <f>IPC!G19</f>
        <v>1.2159019537947071</v>
      </c>
      <c r="AH19" s="287">
        <f t="shared" si="0"/>
        <v>996166.15402859333</v>
      </c>
      <c r="AI19" s="287">
        <f t="shared" si="1"/>
        <v>499807.33328632574</v>
      </c>
    </row>
    <row r="20" spans="2:35" x14ac:dyDescent="0.2">
      <c r="B20" s="38">
        <v>2007</v>
      </c>
      <c r="C20" s="40">
        <f>'Empalme VBP 1993 - 2015'!U21</f>
        <v>123348.78384613442</v>
      </c>
      <c r="D20" s="40">
        <f>'Empalme VBP 1993 - 2015'!AE21</f>
        <v>475383.386151777</v>
      </c>
      <c r="E20" s="40">
        <f>'Empalme VBP 1993 - 2015'!K21</f>
        <v>1507720.1768723046</v>
      </c>
      <c r="F20" s="284"/>
      <c r="G20" s="40">
        <f>'Empalme VAB-IBIF 1993 - 2015 '!U21</f>
        <v>66846.137386428818</v>
      </c>
      <c r="H20" s="40">
        <f>'Empalme VAB-IBIF 1993 - 2015 '!AE21</f>
        <v>152911.93677687435</v>
      </c>
      <c r="I20" s="40">
        <f>'Empalme VAB-IBIF 1993 - 2015 '!K21</f>
        <v>756835.28175103571</v>
      </c>
      <c r="J20" s="68"/>
      <c r="K20" s="40">
        <f t="shared" si="2"/>
        <v>56502.646459705604</v>
      </c>
      <c r="L20" s="40">
        <f t="shared" si="2"/>
        <v>322471.44937490264</v>
      </c>
      <c r="M20" s="40">
        <f t="shared" si="2"/>
        <v>750884.89512126893</v>
      </c>
      <c r="O20" s="40">
        <f t="shared" si="7"/>
        <v>26906.022123669332</v>
      </c>
      <c r="P20" s="40">
        <f t="shared" si="3"/>
        <v>48859.310511348885</v>
      </c>
      <c r="Q20" s="40">
        <f t="shared" si="4"/>
        <v>172617.21726925723</v>
      </c>
      <c r="S20" s="290">
        <f>TG!D22</f>
        <v>355663.10347021831</v>
      </c>
      <c r="T20" s="290">
        <f t="shared" si="8"/>
        <v>81761.632981659393</v>
      </c>
      <c r="U20" s="293"/>
      <c r="W20" s="285">
        <f t="shared" si="5"/>
        <v>254378.85025091661</v>
      </c>
      <c r="AF20" s="287">
        <f>IPC!G20</f>
        <v>1.438425104487262</v>
      </c>
      <c r="AH20" s="287">
        <f t="shared" si="0"/>
        <v>1048174.2651521252</v>
      </c>
      <c r="AI20" s="287">
        <f t="shared" si="1"/>
        <v>526155.50117280218</v>
      </c>
    </row>
    <row r="21" spans="2:35" x14ac:dyDescent="0.2">
      <c r="B21" s="38">
        <v>2008</v>
      </c>
      <c r="C21" s="40">
        <f>'Empalme VBP 1993 - 2015'!U22</f>
        <v>154837.68688396752</v>
      </c>
      <c r="D21" s="40">
        <f>'Empalme VBP 1993 - 2015'!AE22</f>
        <v>592400.00916797563</v>
      </c>
      <c r="E21" s="40">
        <f>'Empalme VBP 1993 - 2015'!K22</f>
        <v>1906269.2945479103</v>
      </c>
      <c r="F21" s="284"/>
      <c r="G21" s="40">
        <f>'Empalme VAB-IBIF 1993 - 2015 '!U22</f>
        <v>84142.075397458015</v>
      </c>
      <c r="H21" s="40">
        <f>'Empalme VAB-IBIF 1993 - 2015 '!AE22</f>
        <v>190132.67927512617</v>
      </c>
      <c r="I21" s="40">
        <f>'Empalme VAB-IBIF 1993 - 2015 '!K22</f>
        <v>963939.23656174331</v>
      </c>
      <c r="J21" s="68"/>
      <c r="K21" s="40">
        <f t="shared" si="2"/>
        <v>70695.611486509501</v>
      </c>
      <c r="L21" s="40">
        <f t="shared" si="2"/>
        <v>402267.32989284943</v>
      </c>
      <c r="M21" s="40">
        <f t="shared" si="2"/>
        <v>942330.05798616703</v>
      </c>
      <c r="O21" s="40">
        <f t="shared" si="7"/>
        <v>33664.576898337858</v>
      </c>
      <c r="P21" s="40">
        <f t="shared" si="3"/>
        <v>60949.59543831052</v>
      </c>
      <c r="Q21" s="40">
        <f t="shared" si="4"/>
        <v>216627.59953704991</v>
      </c>
      <c r="S21" s="290">
        <f>TG!D23</f>
        <v>461824.61280530546</v>
      </c>
      <c r="T21" s="290">
        <f>S21/$U$2</f>
        <v>106166.57765639207</v>
      </c>
      <c r="U21" s="293"/>
      <c r="W21" s="285">
        <f t="shared" si="5"/>
        <v>322794.17719344201</v>
      </c>
      <c r="AF21" s="287">
        <f>IPC!G21</f>
        <v>1.8276652021291548</v>
      </c>
      <c r="AH21" s="287">
        <f t="shared" si="0"/>
        <v>1043007.9274514747</v>
      </c>
      <c r="AI21" s="287">
        <f t="shared" si="1"/>
        <v>527415.65328200907</v>
      </c>
    </row>
    <row r="22" spans="2:35" x14ac:dyDescent="0.2">
      <c r="B22" s="38">
        <v>2009</v>
      </c>
      <c r="C22" s="40">
        <f>'Empalme VBP 1993 - 2015'!U23</f>
        <v>134787.40615596785</v>
      </c>
      <c r="D22" s="40">
        <f>'Empalme VBP 1993 - 2015'!AE23</f>
        <v>610100.23018458346</v>
      </c>
      <c r="E22" s="40">
        <f>'Empalme VBP 1993 - 2015'!K23</f>
        <v>2043465.845024904</v>
      </c>
      <c r="F22" s="284"/>
      <c r="G22" s="40">
        <f>'Empalme VAB-IBIF 1993 - 2015 '!U23</f>
        <v>65811.090768060269</v>
      </c>
      <c r="H22" s="40">
        <f>'Empalme VAB-IBIF 1993 - 2015 '!AE23</f>
        <v>194474.51778291934</v>
      </c>
      <c r="I22" s="40">
        <f>'Empalme VAB-IBIF 1993 - 2015 '!K23</f>
        <v>1046561.2714321063</v>
      </c>
      <c r="J22" s="68"/>
      <c r="K22" s="40">
        <f t="shared" si="2"/>
        <v>68976.315387907583</v>
      </c>
      <c r="L22" s="40">
        <f t="shared" si="2"/>
        <v>415625.71240166412</v>
      </c>
      <c r="M22" s="40">
        <f t="shared" si="2"/>
        <v>996904.57359279774</v>
      </c>
      <c r="O22" s="40">
        <f t="shared" si="7"/>
        <v>32845.864470432178</v>
      </c>
      <c r="P22" s="40">
        <f t="shared" si="3"/>
        <v>62973.592788130933</v>
      </c>
      <c r="Q22" s="40">
        <f t="shared" si="4"/>
        <v>229173.46519374661</v>
      </c>
      <c r="S22" s="290">
        <f>TG!D24</f>
        <v>575258.95890040987</v>
      </c>
      <c r="T22" s="290">
        <f t="shared" si="8"/>
        <v>132243.43882768045</v>
      </c>
      <c r="U22" s="293"/>
      <c r="W22" s="285">
        <f t="shared" si="5"/>
        <v>361416.90402142704</v>
      </c>
      <c r="AF22" s="287">
        <f>IPC!G22</f>
        <v>2.0942492188646251</v>
      </c>
      <c r="AH22" s="287">
        <f t="shared" si="0"/>
        <v>975751.03603607754</v>
      </c>
      <c r="AI22" s="287">
        <f t="shared" si="1"/>
        <v>499731.00718141289</v>
      </c>
    </row>
    <row r="23" spans="2:35" x14ac:dyDescent="0.2">
      <c r="B23" s="38">
        <v>2010</v>
      </c>
      <c r="C23" s="40">
        <f>'Empalme VBP 1993 - 2015'!U24</f>
        <v>212602.36074811351</v>
      </c>
      <c r="D23" s="40">
        <f>'Empalme VBP 1993 - 2015'!AE24</f>
        <v>830075.13158788509</v>
      </c>
      <c r="E23" s="40">
        <f>'Empalme VBP 1993 - 2015'!K24</f>
        <v>2727712.9241435225</v>
      </c>
      <c r="F23" s="284"/>
      <c r="G23" s="40">
        <f>'Empalme VAB-IBIF 1993 - 2015 '!U24</f>
        <v>118516.71895193461</v>
      </c>
      <c r="H23" s="40">
        <f>'Empalme VAB-IBIF 1993 - 2015 '!AE24</f>
        <v>263297.36770005984</v>
      </c>
      <c r="I23" s="40">
        <f>'Empalme VAB-IBIF 1993 - 2015 '!K24</f>
        <v>1393953.2748735524</v>
      </c>
      <c r="J23" s="68"/>
      <c r="K23" s="40">
        <f t="shared" si="2"/>
        <v>94085.641796178897</v>
      </c>
      <c r="L23" s="40">
        <f t="shared" si="2"/>
        <v>566777.76388782519</v>
      </c>
      <c r="M23" s="40">
        <f t="shared" si="2"/>
        <v>1333759.6492699701</v>
      </c>
      <c r="O23" s="40">
        <f t="shared" si="7"/>
        <v>44802.686569608995</v>
      </c>
      <c r="P23" s="40">
        <f t="shared" si="3"/>
        <v>85875.418770882607</v>
      </c>
      <c r="Q23" s="40">
        <f t="shared" si="4"/>
        <v>306611.41362528049</v>
      </c>
      <c r="S23" s="290">
        <f>TG!D25</f>
        <v>738010.66071492992</v>
      </c>
      <c r="T23" s="290">
        <f t="shared" si="8"/>
        <v>169657.62315285747</v>
      </c>
      <c r="U23" s="293"/>
      <c r="W23" s="285">
        <f t="shared" si="5"/>
        <v>476269.03677813796</v>
      </c>
      <c r="AF23" s="287">
        <f>IPC!G23</f>
        <v>2.5778026777587049</v>
      </c>
      <c r="AH23" s="287">
        <f t="shared" si="0"/>
        <v>1058154.2752198391</v>
      </c>
      <c r="AI23" s="287">
        <f t="shared" si="1"/>
        <v>540752.51255675568</v>
      </c>
    </row>
    <row r="24" spans="2:35" x14ac:dyDescent="0.2">
      <c r="B24" s="38">
        <v>2011</v>
      </c>
      <c r="C24" s="40">
        <f>'Empalme VBP 1993 - 2015'!U25</f>
        <v>271983.31858456362</v>
      </c>
      <c r="D24" s="40">
        <f>'Empalme VBP 1993 - 2015'!AE25</f>
        <v>1094095.4866971781</v>
      </c>
      <c r="E24" s="40">
        <f>'Empalme VBP 1993 - 2015'!K25</f>
        <v>3579678.7565675122</v>
      </c>
      <c r="F24" s="284"/>
      <c r="G24" s="40">
        <f>'Empalme VAB-IBIF 1993 - 2015 '!U25</f>
        <v>152504.09581377092</v>
      </c>
      <c r="H24" s="40">
        <f>'Empalme VAB-IBIF 1993 - 2015 '!AE25</f>
        <v>345390.53859464359</v>
      </c>
      <c r="I24" s="40">
        <f>'Empalme VAB-IBIF 1993 - 2015 '!K25</f>
        <v>1830888.65964224</v>
      </c>
      <c r="J24" s="68"/>
      <c r="K24" s="40">
        <f t="shared" si="2"/>
        <v>119479.22277079269</v>
      </c>
      <c r="L24" s="40">
        <f t="shared" si="2"/>
        <v>748704.94810253452</v>
      </c>
      <c r="M24" s="40">
        <f t="shared" si="2"/>
        <v>1748790.0969252721</v>
      </c>
      <c r="O24" s="40">
        <f t="shared" si="7"/>
        <v>56894.867986091755</v>
      </c>
      <c r="P24" s="40">
        <f t="shared" si="3"/>
        <v>113440.14365189917</v>
      </c>
      <c r="Q24" s="40">
        <f t="shared" si="4"/>
        <v>402020.71193684422</v>
      </c>
      <c r="S24" s="290">
        <f>TG!D26</f>
        <v>992471.64894299745</v>
      </c>
      <c r="T24" s="290">
        <f t="shared" si="8"/>
        <v>228154.40205586149</v>
      </c>
      <c r="U24" s="293"/>
      <c r="W24" s="285">
        <f t="shared" si="5"/>
        <v>630175.11399270571</v>
      </c>
      <c r="AF24" s="287">
        <f>IPC!G24</f>
        <v>3.1818914777229881</v>
      </c>
      <c r="AH24" s="287">
        <f t="shared" si="0"/>
        <v>1125015.9792153523</v>
      </c>
      <c r="AI24" s="287">
        <f t="shared" si="1"/>
        <v>575408.8951369432</v>
      </c>
    </row>
    <row r="25" spans="2:35" x14ac:dyDescent="0.2">
      <c r="B25" s="38">
        <v>2012</v>
      </c>
      <c r="C25" s="40">
        <f>'Empalme VBP 1993 - 2015'!U26</f>
        <v>288148.76272680436</v>
      </c>
      <c r="D25" s="40">
        <f>'Empalme VBP 1993 - 2015'!AE26</f>
        <v>1279238.5766764136</v>
      </c>
      <c r="E25" s="40">
        <f>'Empalme VBP 1993 - 2015'!K26</f>
        <v>4297498.5544038387</v>
      </c>
      <c r="F25" s="284"/>
      <c r="G25" s="40">
        <f>'Empalme VAB-IBIF 1993 - 2015 '!U26</f>
        <v>152517.4311020124</v>
      </c>
      <c r="H25" s="40">
        <f>'Empalme VAB-IBIF 1993 - 2015 '!AE26</f>
        <v>401406.09852324333</v>
      </c>
      <c r="I25" s="40">
        <f>'Empalme VAB-IBIF 1993 - 2015 '!K26</f>
        <v>2212389.8336669565</v>
      </c>
      <c r="J25" s="68"/>
      <c r="K25" s="40">
        <f t="shared" si="2"/>
        <v>135631.33162479196</v>
      </c>
      <c r="L25" s="40">
        <f t="shared" si="2"/>
        <v>877832.47815317032</v>
      </c>
      <c r="M25" s="40">
        <f t="shared" si="2"/>
        <v>2085108.7207368822</v>
      </c>
      <c r="O25" s="40">
        <f t="shared" si="7"/>
        <v>64586.348392758075</v>
      </c>
      <c r="P25" s="40">
        <f t="shared" si="3"/>
        <v>133004.92093229853</v>
      </c>
      <c r="Q25" s="40">
        <f>M25/$U$2</f>
        <v>479335.33810043271</v>
      </c>
      <c r="S25" s="290">
        <f>TG!D27</f>
        <v>1276511.1808137165</v>
      </c>
      <c r="T25" s="290">
        <f t="shared" si="8"/>
        <v>293450.84616407281</v>
      </c>
      <c r="U25" s="293"/>
      <c r="W25" s="285">
        <f t="shared" si="5"/>
        <v>772786.18426450551</v>
      </c>
      <c r="AF25" s="287">
        <f>IPC!G25</f>
        <v>3.9345352056337011</v>
      </c>
      <c r="AH25" s="287">
        <f t="shared" si="0"/>
        <v>1092250.6293120533</v>
      </c>
      <c r="AI25" s="287">
        <f t="shared" si="1"/>
        <v>562300.17474468786</v>
      </c>
    </row>
    <row r="26" spans="2:35" x14ac:dyDescent="0.2">
      <c r="B26" s="38">
        <v>2013</v>
      </c>
      <c r="C26" s="40">
        <f>'Empalme VBP 1993 - 2015'!U27</f>
        <v>373321.82418824331</v>
      </c>
      <c r="D26" s="40">
        <f>'Empalme VBP 1993 - 2015'!AE27</f>
        <v>1602555.5809783957</v>
      </c>
      <c r="E26" s="40">
        <f>'Empalme VBP 1993 - 2015'!K27</f>
        <v>5424020.7577296328</v>
      </c>
      <c r="F26" s="284"/>
      <c r="G26" s="40">
        <f>'Empalme VAB-IBIF 1993 - 2015 '!U27</f>
        <v>202670.38181099083</v>
      </c>
      <c r="H26" s="40">
        <f>'Empalme VAB-IBIF 1993 - 2015 '!AE27</f>
        <v>502616.40378660476</v>
      </c>
      <c r="I26" s="40">
        <f>'Empalme VAB-IBIF 1993 - 2015 '!K27</f>
        <v>2811838.9377571754</v>
      </c>
      <c r="J26" s="68"/>
      <c r="K26" s="40">
        <f t="shared" si="2"/>
        <v>170651.44237725248</v>
      </c>
      <c r="L26" s="40">
        <f t="shared" si="2"/>
        <v>1099939.1771917909</v>
      </c>
      <c r="M26" s="40">
        <f t="shared" si="2"/>
        <v>2612181.8199724574</v>
      </c>
      <c r="O26" s="40">
        <f t="shared" si="7"/>
        <v>81262.591608215458</v>
      </c>
      <c r="P26" s="40">
        <f>L26/$S$2</f>
        <v>166657.45108966529</v>
      </c>
      <c r="Q26" s="40">
        <f t="shared" si="4"/>
        <v>600501.56780976034</v>
      </c>
      <c r="S26" s="290">
        <f>TG!D28</f>
        <v>1662174.6310184698</v>
      </c>
      <c r="T26" s="290">
        <f t="shared" si="8"/>
        <v>382109.11057895859</v>
      </c>
      <c r="U26" s="293"/>
      <c r="W26" s="285">
        <f t="shared" si="5"/>
        <v>982610.67838871898</v>
      </c>
      <c r="AF26" s="287">
        <f>IPC!G26</f>
        <v>4.9374145208958895</v>
      </c>
      <c r="AH26" s="287">
        <f t="shared" si="0"/>
        <v>1098554.8680942934</v>
      </c>
      <c r="AI26" s="287">
        <f t="shared" si="1"/>
        <v>569496.22638671414</v>
      </c>
    </row>
    <row r="27" spans="2:35" x14ac:dyDescent="0.2">
      <c r="B27" s="157">
        <v>2014</v>
      </c>
      <c r="C27" s="40">
        <f>'Empalme VBP 1993 - 2015'!U28</f>
        <v>543656.86978457822</v>
      </c>
      <c r="D27" s="40">
        <f>'Empalme VBP 1993 - 2015'!AE28</f>
        <v>2178265.3387549906</v>
      </c>
      <c r="E27" s="40">
        <f>'Empalme VBP 1993 - 2015'!K28</f>
        <v>7403186.4008542197</v>
      </c>
      <c r="F27" s="284"/>
      <c r="G27" s="40">
        <f>'Empalme VAB-IBIF 1993 - 2015 '!U28</f>
        <v>307380.49535802437</v>
      </c>
      <c r="H27" s="40">
        <f>'Empalme VAB-IBIF 1993 - 2015 '!AE28</f>
        <v>676458.29722869827</v>
      </c>
      <c r="I27" s="40">
        <f>'Empalme VAB-IBIF 1993 - 2015 '!K28</f>
        <v>3843256.6103745676</v>
      </c>
      <c r="J27" s="68"/>
      <c r="K27" s="40">
        <f t="shared" si="2"/>
        <v>236276.37442655384</v>
      </c>
      <c r="L27" s="40">
        <f t="shared" si="2"/>
        <v>1501807.0415262925</v>
      </c>
      <c r="M27" s="40">
        <f t="shared" si="2"/>
        <v>3559929.7904796521</v>
      </c>
      <c r="O27" s="40">
        <f t="shared" si="7"/>
        <v>112512.55925073991</v>
      </c>
      <c r="P27" s="40">
        <f t="shared" si="3"/>
        <v>227546.52144337766</v>
      </c>
      <c r="Q27" s="40">
        <f t="shared" si="4"/>
        <v>818374.66447808105</v>
      </c>
      <c r="S27" s="290">
        <f>TG!D29</f>
        <v>2141822.4541451503</v>
      </c>
      <c r="T27" s="290">
        <f t="shared" si="8"/>
        <v>492372.97796440241</v>
      </c>
      <c r="U27" s="293"/>
      <c r="W27" s="285">
        <f t="shared" si="5"/>
        <v>1310747.6424424835</v>
      </c>
      <c r="AF27" s="287">
        <f>IPC!G27</f>
        <v>6.8419739785077258</v>
      </c>
      <c r="AH27" s="287">
        <f t="shared" si="0"/>
        <v>1082024.9279096057</v>
      </c>
      <c r="AI27" s="287">
        <f t="shared" si="1"/>
        <v>561717.51346134231</v>
      </c>
    </row>
    <row r="28" spans="2:35" x14ac:dyDescent="0.2">
      <c r="B28" s="50">
        <v>2015</v>
      </c>
      <c r="C28" s="40">
        <f>'Empalme VBP 1993 - 2015'!U29</f>
        <v>574183.99525783316</v>
      </c>
      <c r="D28" s="40">
        <f>'Empalme VBP 1993 - 2015'!AE29</f>
        <v>2686795.9372540708</v>
      </c>
      <c r="E28" s="40">
        <f>'Empalme VBP 1993 - 2015'!K29</f>
        <v>9501705.03794064</v>
      </c>
      <c r="F28" s="284"/>
      <c r="G28" s="40">
        <f>'Empalme VAB-IBIF 1993 - 2015 '!U29</f>
        <v>307055.42393614707</v>
      </c>
      <c r="H28" s="40">
        <f>'Empalme VAB-IBIF 1993 - 2015 '!AE29</f>
        <v>844444.05105339119</v>
      </c>
      <c r="I28" s="40">
        <f>'Empalme VAB-IBIF 1993 - 2015 '!K29</f>
        <v>5009211.0525861969</v>
      </c>
      <c r="J28" s="68"/>
      <c r="K28" s="40">
        <f t="shared" si="2"/>
        <v>267128.57132168609</v>
      </c>
      <c r="L28" s="40">
        <f t="shared" si="2"/>
        <v>1842351.8862006795</v>
      </c>
      <c r="M28" s="40">
        <f t="shared" si="2"/>
        <v>4492493.9853544431</v>
      </c>
      <c r="O28" s="40">
        <f t="shared" si="7"/>
        <v>127204.08158175528</v>
      </c>
      <c r="P28" s="40">
        <f t="shared" si="3"/>
        <v>279144.22518192115</v>
      </c>
      <c r="Q28" s="40">
        <f t="shared" si="4"/>
        <v>1032757.2380125157</v>
      </c>
      <c r="S28" s="290">
        <f>TG!D30</f>
        <v>2857545.3719991492</v>
      </c>
      <c r="T28" s="290">
        <f>S28/$U$2</f>
        <v>656906.98206876998</v>
      </c>
      <c r="U28" s="293"/>
      <c r="W28" s="285">
        <f t="shared" si="5"/>
        <v>1689664.2200812856</v>
      </c>
      <c r="AF28" s="287">
        <f>IPC!G28</f>
        <v>8.6180428075303031</v>
      </c>
      <c r="AH28" s="287">
        <f t="shared" si="0"/>
        <v>1102536.3008916837</v>
      </c>
      <c r="AI28" s="287">
        <f t="shared" si="1"/>
        <v>581246.94486423663</v>
      </c>
    </row>
    <row r="29" spans="2:35" x14ac:dyDescent="0.2">
      <c r="B29" s="50">
        <v>2016</v>
      </c>
      <c r="C29" s="40">
        <f>'Empalme VBP 1993 - 2015'!U30</f>
        <v>900898.27918891027</v>
      </c>
      <c r="D29" s="40">
        <f>'Empalme VBP 1993 - 2015'!AE30</f>
        <v>3636744.7581413346</v>
      </c>
      <c r="E29" s="40">
        <f>'Empalme VBP 1993 - 2015'!K30</f>
        <v>13145094.471149756</v>
      </c>
      <c r="G29" s="40">
        <f>'Empalme VAB-IBIF 1993 - 2015 '!U30</f>
        <v>515458.47122973326</v>
      </c>
      <c r="H29" s="40">
        <f>'Empalme VAB-IBIF 1993 - 2015 '!AE30</f>
        <v>1109816.2979232739</v>
      </c>
      <c r="I29" s="40">
        <f>'Empalme VAB-IBIF 1993 - 2015 '!K30</f>
        <v>6947932.7140928917</v>
      </c>
      <c r="J29" s="68"/>
      <c r="K29" s="40">
        <f>C29-G29</f>
        <v>385439.80795917701</v>
      </c>
      <c r="L29" s="40">
        <f>D29-H29</f>
        <v>2526928.4602180608</v>
      </c>
      <c r="M29" s="40">
        <f t="shared" si="2"/>
        <v>6197161.757056864</v>
      </c>
      <c r="O29" s="40">
        <f t="shared" si="7"/>
        <v>183542.7656948462</v>
      </c>
      <c r="P29" s="40">
        <f t="shared" si="3"/>
        <v>382867.94851788803</v>
      </c>
      <c r="Q29" s="40">
        <f t="shared" si="4"/>
        <v>1424634.886679739</v>
      </c>
      <c r="S29" s="290">
        <f>TG!D31</f>
        <v>3870040.9581589634</v>
      </c>
      <c r="T29" s="290">
        <f t="shared" si="8"/>
        <v>889664.58808252041</v>
      </c>
      <c r="U29" s="293"/>
      <c r="W29" s="285">
        <f t="shared" si="5"/>
        <v>2314299.4747622595</v>
      </c>
      <c r="AF29" s="287">
        <f>IPC!G29</f>
        <v>12.185004867383377</v>
      </c>
      <c r="AH29" s="287">
        <f t="shared" si="0"/>
        <v>1078792.7140132978</v>
      </c>
      <c r="AI29" s="287">
        <f t="shared" si="1"/>
        <v>570203.52389772166</v>
      </c>
    </row>
    <row r="30" spans="2:35" x14ac:dyDescent="0.2">
      <c r="B30" s="50">
        <v>2017</v>
      </c>
      <c r="C30" s="40">
        <f>'Empalme VBP 1993 - 2015'!U31</f>
        <v>1029612.0863438767</v>
      </c>
      <c r="D30" s="40">
        <f>'Empalme VBP 1993 - 2015'!AE31</f>
        <v>4461238.2790184915</v>
      </c>
      <c r="E30" s="40">
        <f>'Empalme VBP 1993 - 2015'!K31</f>
        <v>16952886.105457336</v>
      </c>
      <c r="G30" s="40">
        <f>'Empalme VAB-IBIF 1993 - 2015 '!U31</f>
        <v>557702.89935144258</v>
      </c>
      <c r="H30" s="40">
        <f>'Empalme VAB-IBIF 1993 - 2015 '!AE31</f>
        <v>1368258.2728982628</v>
      </c>
      <c r="I30" s="40">
        <f>'Empalme VAB-IBIF 1993 - 2015 '!K31</f>
        <v>8993361.372061966</v>
      </c>
      <c r="J30" s="68"/>
      <c r="K30" s="40">
        <f>C30-G30</f>
        <v>471909.18699243409</v>
      </c>
      <c r="L30" s="40">
        <f t="shared" si="2"/>
        <v>3092980.0061202287</v>
      </c>
      <c r="M30" s="40">
        <f>E30-I30</f>
        <v>7959524.7333953697</v>
      </c>
      <c r="O30" s="40">
        <f t="shared" si="7"/>
        <v>224718.66047258765</v>
      </c>
      <c r="P30" s="40">
        <f t="shared" si="3"/>
        <v>468633.33426064072</v>
      </c>
      <c r="Q30" s="40">
        <f t="shared" si="4"/>
        <v>1829775.800780545</v>
      </c>
      <c r="S30" s="290">
        <f>TG!D32</f>
        <v>5101322.4866677783</v>
      </c>
      <c r="T30" s="290">
        <f t="shared" si="8"/>
        <v>1172717.8130270755</v>
      </c>
      <c r="U30" s="293"/>
      <c r="W30" s="285">
        <f t="shared" si="5"/>
        <v>3002493.6138076205</v>
      </c>
      <c r="AF30" s="287">
        <f>IPC!G30</f>
        <v>15.544484254624352</v>
      </c>
      <c r="AH30" s="287">
        <f t="shared" si="0"/>
        <v>1090604.6046792448</v>
      </c>
      <c r="AI30" s="287">
        <f t="shared" si="1"/>
        <v>578556.43357138184</v>
      </c>
    </row>
    <row r="31" spans="2:35" x14ac:dyDescent="0.2">
      <c r="B31" s="50">
        <v>2018</v>
      </c>
      <c r="C31" s="40">
        <f>'Empalme VBP 1993 - 2015'!U32</f>
        <v>1501612.8194223</v>
      </c>
      <c r="D31" s="40">
        <f>'Empalme VBP 1993 - 2015'!AE32</f>
        <v>6377485.072341755</v>
      </c>
      <c r="E31" s="40">
        <f>'Empalme VBP 1993 - 2015'!K32</f>
        <v>23929304.03969045</v>
      </c>
      <c r="G31" s="40">
        <f>'Empalme VAB-IBIF 1993 - 2015 '!U32</f>
        <v>669101.65212313214</v>
      </c>
      <c r="H31" s="40">
        <f>'Empalme VAB-IBIF 1993 - 2015 '!AE32</f>
        <v>2073141.5258595406</v>
      </c>
      <c r="I31" s="40">
        <f>'Empalme VAB-IBIF 1993 - 2015 '!K32</f>
        <v>12478123.591775578</v>
      </c>
      <c r="J31" s="68"/>
      <c r="K31" s="40">
        <f>C31-G31</f>
        <v>832511.16729916784</v>
      </c>
      <c r="L31" s="40">
        <f>D31-H31</f>
        <v>4304343.5464822147</v>
      </c>
      <c r="M31" s="40">
        <f>E31-I31</f>
        <v>11451180.447914872</v>
      </c>
      <c r="O31" s="40">
        <f t="shared" ref="O31" si="9">K31/$T$2</f>
        <v>396433.88919007988</v>
      </c>
      <c r="P31" s="40">
        <f>L31/$S$2</f>
        <v>652173.26461851737</v>
      </c>
      <c r="Q31" s="40">
        <f>M31/$U$2</f>
        <v>2632455.2753827297</v>
      </c>
      <c r="S31" s="290">
        <f>TG!D33</f>
        <v>6522551.3537772195</v>
      </c>
      <c r="T31" s="290">
        <f>S31/$U$2</f>
        <v>1499437.0928223494</v>
      </c>
      <c r="U31" s="293"/>
      <c r="W31" s="285">
        <f>Q31+T31</f>
        <v>4131892.3682050789</v>
      </c>
      <c r="AF31" s="287">
        <f>IPC!G31</f>
        <v>20.825002234085645</v>
      </c>
      <c r="AH31" s="287">
        <f t="shared" ref="AH31:AH33" si="10">E31/AF31</f>
        <v>1149066.0971226112</v>
      </c>
      <c r="AI31" s="287">
        <f t="shared" ref="AI31:AI33" si="11">I31/AF31</f>
        <v>599189.54396805854</v>
      </c>
    </row>
    <row r="32" spans="2:35" x14ac:dyDescent="0.2">
      <c r="B32" s="50">
        <v>2019</v>
      </c>
      <c r="C32" s="40">
        <f>'Empalme VBP 1993 - 2015'!U33</f>
        <v>2541866.0981465923</v>
      </c>
      <c r="D32" s="40">
        <f>'Empalme VBP 1993 - 2015'!AE33</f>
        <v>9409376.94610608</v>
      </c>
      <c r="E32" s="40">
        <f>'Empalme VBP 1993 - 2015'!K33</f>
        <v>35154464.150301076</v>
      </c>
      <c r="G32" s="40">
        <f>'Empalme VAB-IBIF 1993 - 2015 '!U33</f>
        <v>1146597.9240739385</v>
      </c>
      <c r="H32" s="40">
        <f>'Empalme VAB-IBIF 1993 - 2015 '!AE33</f>
        <v>2919194.2282896675</v>
      </c>
      <c r="I32" s="40">
        <f>'Empalme VAB-IBIF 1993 - 2015 '!K33</f>
        <v>18090816.018631365</v>
      </c>
      <c r="J32" s="68"/>
      <c r="K32" s="40">
        <f>C32-G32</f>
        <v>1395268.1740726538</v>
      </c>
      <c r="L32" s="40">
        <f>D32-H32</f>
        <v>6490182.7178164124</v>
      </c>
      <c r="M32" s="40">
        <f>E32-I32</f>
        <v>17063648.131669711</v>
      </c>
      <c r="O32" s="40">
        <f>K32/$T$2</f>
        <v>664413.41622507316</v>
      </c>
      <c r="P32" s="40">
        <f>L32/$S$2</f>
        <v>983361.01785097166</v>
      </c>
      <c r="Q32" s="40">
        <f>M32/$U$2</f>
        <v>3922677.7314183246</v>
      </c>
      <c r="S32" s="290">
        <f>TG!D34</f>
        <v>9353924.5435395297</v>
      </c>
      <c r="T32" s="290">
        <f t="shared" ref="T32:T34" si="12">S32/$U$2</f>
        <v>2150327.4812734551</v>
      </c>
      <c r="W32" s="285">
        <f t="shared" ref="W32:W34" si="13">Q32+T32</f>
        <v>6073005.2126917802</v>
      </c>
      <c r="AF32" s="287">
        <f>IPC!G32</f>
        <v>31.49018464231963</v>
      </c>
      <c r="AH32" s="287">
        <f t="shared" si="10"/>
        <v>1116362.5920140534</v>
      </c>
      <c r="AI32" s="287">
        <f t="shared" si="11"/>
        <v>574490.63014762814</v>
      </c>
    </row>
    <row r="33" spans="2:35" x14ac:dyDescent="0.2">
      <c r="B33" s="50">
        <v>2020</v>
      </c>
      <c r="C33" s="40">
        <f>'Empalme VBP 1993 - 2015'!U34</f>
        <v>3646479.5199650959</v>
      </c>
      <c r="D33" s="40">
        <f>'Empalme VBP 1993 - 2015'!AE34</f>
        <v>12641354.469870821</v>
      </c>
      <c r="E33" s="40">
        <f>'Empalme VBP 1993 - 2015'!K34</f>
        <v>44386354.55263368</v>
      </c>
      <c r="G33" s="40">
        <f>'Empalme VAB-IBIF 1993 - 2015 '!U34</f>
        <v>1666679.4258673901</v>
      </c>
      <c r="H33" s="40">
        <f>'Empalme VAB-IBIF 1993 - 2015 '!AE34</f>
        <v>3907245.4711781088</v>
      </c>
      <c r="I33" s="40">
        <f>'Empalme VAB-IBIF 1993 - 2015 '!K34</f>
        <v>22735942.587414421</v>
      </c>
      <c r="J33" s="68"/>
      <c r="K33" s="40">
        <f t="shared" ref="K33:K34" si="14">C33-G33</f>
        <v>1979800.0940977058</v>
      </c>
      <c r="L33" s="40">
        <f t="shared" ref="L33:L34" si="15">D33-H33</f>
        <v>8734108.9986927118</v>
      </c>
      <c r="M33" s="40">
        <f t="shared" ref="M33:M34" si="16">E33-I33</f>
        <v>21650411.965219259</v>
      </c>
      <c r="O33" s="40">
        <f t="shared" ref="O33:O34" si="17">K33/$T$2</f>
        <v>942761.94957033603</v>
      </c>
      <c r="P33" s="40">
        <f t="shared" ref="P33:P34" si="18">L33/$S$2</f>
        <v>1323349.8482867745</v>
      </c>
      <c r="Q33" s="40">
        <f t="shared" ref="Q33:Q34" si="19">M33/$U$2</f>
        <v>4977106.1989009799</v>
      </c>
      <c r="S33" s="290">
        <f>TG!D35</f>
        <v>11623149.977978429</v>
      </c>
      <c r="T33" s="290">
        <f t="shared" si="12"/>
        <v>2671988.5006846967</v>
      </c>
      <c r="W33" s="285">
        <f t="shared" si="13"/>
        <v>7649094.6995856762</v>
      </c>
      <c r="AF33" s="287">
        <f>IPC!G33</f>
        <v>43.158589898676446</v>
      </c>
      <c r="AH33" s="287">
        <f t="shared" si="10"/>
        <v>1028447.7471770894</v>
      </c>
      <c r="AI33" s="287">
        <f t="shared" si="11"/>
        <v>526799.94042418117</v>
      </c>
    </row>
    <row r="34" spans="2:35" x14ac:dyDescent="0.2">
      <c r="B34" s="50">
        <v>2021</v>
      </c>
      <c r="C34" s="40">
        <f>'Empalme VBP 1993 - 2015'!U35</f>
        <v>6585160.0642553028</v>
      </c>
      <c r="D34" s="40">
        <f>'Empalme VBP 1993 - 2015'!AE35</f>
        <v>23210442.303688575</v>
      </c>
      <c r="E34" s="40">
        <f>'Empalme VBP 1993 - 2015'!K35</f>
        <v>76547127.484589532</v>
      </c>
      <c r="G34" s="40">
        <f>'Empalme VAB-IBIF 1993 - 2015 '!U35</f>
        <v>3300624.5341382911</v>
      </c>
      <c r="H34" s="40">
        <f>'Empalme VAB-IBIF 1993 - 2015 '!AE35</f>
        <v>7164077.7459966857</v>
      </c>
      <c r="I34" s="40">
        <f>'Empalme VAB-IBIF 1993 - 2015 '!K35</f>
        <v>38514121.438936368</v>
      </c>
      <c r="J34" s="68"/>
      <c r="K34" s="40">
        <f t="shared" si="14"/>
        <v>3284535.5301170116</v>
      </c>
      <c r="L34" s="40">
        <f t="shared" si="15"/>
        <v>16046364.557691889</v>
      </c>
      <c r="M34" s="40">
        <f t="shared" si="16"/>
        <v>38033006.045653164</v>
      </c>
      <c r="O34" s="40">
        <f t="shared" si="17"/>
        <v>1564064.5381509578</v>
      </c>
      <c r="P34" s="40">
        <f t="shared" si="18"/>
        <v>2431267.3572260439</v>
      </c>
      <c r="Q34" s="40">
        <f t="shared" si="19"/>
        <v>8743219.7806099243</v>
      </c>
      <c r="S34" s="290">
        <f>TG!D36</f>
        <v>19511977.210453525</v>
      </c>
      <c r="T34" s="290">
        <f t="shared" si="12"/>
        <v>4485512.0024031093</v>
      </c>
      <c r="W34" s="285">
        <f t="shared" si="13"/>
        <v>13228731.783013035</v>
      </c>
      <c r="AF34" s="287">
        <f>IPC!G34</f>
        <v>61.775324612396275</v>
      </c>
      <c r="AH34" s="287">
        <f t="shared" ref="AH34" si="20">E34/AF34</f>
        <v>1239121.4123904263</v>
      </c>
      <c r="AI34" s="287">
        <f t="shared" ref="AI34" si="21">I34/AF34</f>
        <v>623454.78037695086</v>
      </c>
    </row>
    <row r="40" spans="2:35" x14ac:dyDescent="0.2">
      <c r="B40" s="272" t="s">
        <v>250</v>
      </c>
    </row>
  </sheetData>
  <mergeCells count="8">
    <mergeCell ref="T4:T5"/>
    <mergeCell ref="W4:W5"/>
    <mergeCell ref="B3:B5"/>
    <mergeCell ref="C3:E4"/>
    <mergeCell ref="G3:I4"/>
    <mergeCell ref="K3:M4"/>
    <mergeCell ref="O3:Q4"/>
    <mergeCell ref="S4:S5"/>
  </mergeCells>
  <pageMargins left="0.7" right="0.7" top="1.1437007874015748" bottom="1.1437007874015748" header="0.75" footer="0.75"/>
  <pageSetup paperSize="9" fitToWidth="0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BG69"/>
  <sheetViews>
    <sheetView zoomScale="85" zoomScaleNormal="85" workbookViewId="0">
      <pane xSplit="2" ySplit="3" topLeftCell="AI22" activePane="bottomRight" state="frozen"/>
      <selection pane="topRight" activeCell="C1" sqref="C1"/>
      <selection pane="bottomLeft" activeCell="A3" sqref="A3"/>
      <selection pane="bottomRight" activeCell="AS35" sqref="AS35"/>
    </sheetView>
  </sheetViews>
  <sheetFormatPr baseColWidth="10" defaultRowHeight="12.75" x14ac:dyDescent="0.2"/>
  <cols>
    <col min="1" max="1" width="11.42578125" style="1" customWidth="1"/>
    <col min="2" max="2" width="8.140625" style="1" customWidth="1"/>
    <col min="3" max="3" width="3.42578125" style="1" customWidth="1"/>
    <col min="4" max="4" width="15.7109375" style="1" customWidth="1"/>
    <col min="5" max="5" width="20.42578125" style="1" customWidth="1"/>
    <col min="6" max="6" width="6" style="3" customWidth="1"/>
    <col min="7" max="7" width="20.42578125" style="1" customWidth="1"/>
    <col min="8" max="8" width="23" style="1" customWidth="1"/>
    <col min="9" max="9" width="5" style="1" customWidth="1"/>
    <col min="10" max="10" width="23" style="1" customWidth="1"/>
    <col min="11" max="11" width="20.7109375" style="3" customWidth="1"/>
    <col min="12" max="12" width="8.5703125" style="3" customWidth="1"/>
    <col min="13" max="14" width="17.42578125" style="1" customWidth="1"/>
    <col min="15" max="16" width="18.5703125" style="1" customWidth="1"/>
    <col min="17" max="17" width="14.42578125" style="1" customWidth="1"/>
    <col min="18" max="18" width="16.28515625" style="1" customWidth="1"/>
    <col min="19" max="19" width="15" style="1" customWidth="1"/>
    <col min="20" max="20" width="16.140625" style="1" customWidth="1"/>
    <col min="21" max="21" width="5.7109375" style="1" customWidth="1"/>
    <col min="22" max="22" width="16.28515625" style="1" customWidth="1"/>
    <col min="23" max="24" width="11.42578125" style="1" customWidth="1"/>
    <col min="25" max="25" width="15.85546875" style="1" customWidth="1"/>
    <col min="26" max="26" width="3.7109375" style="1" customWidth="1"/>
    <col min="27" max="27" width="14.7109375" style="1" customWidth="1"/>
    <col min="28" max="28" width="14.5703125" style="1" customWidth="1"/>
    <col min="29" max="29" width="7" style="1" customWidth="1"/>
    <col min="30" max="31" width="11.42578125" style="1" customWidth="1"/>
    <col min="32" max="32" width="5.7109375" style="1" customWidth="1"/>
    <col min="33" max="36" width="11.42578125" style="1" customWidth="1"/>
    <col min="37" max="37" width="3.140625" style="1" customWidth="1"/>
    <col min="38" max="39" width="11.42578125" style="1" customWidth="1"/>
    <col min="40" max="46" width="9.140625" style="1"/>
    <col min="47" max="47" width="11.42578125" style="1" customWidth="1"/>
    <col min="48" max="266" width="9.140625" style="1"/>
    <col min="267" max="267" width="11.42578125" style="1" customWidth="1"/>
    <col min="268" max="268" width="8.140625" style="1" customWidth="1"/>
    <col min="269" max="269" width="3.42578125" style="1" customWidth="1"/>
    <col min="270" max="270" width="15.7109375" style="1" customWidth="1"/>
    <col min="271" max="271" width="20.42578125" style="1" customWidth="1"/>
    <col min="272" max="272" width="3.42578125" style="1" customWidth="1"/>
    <col min="273" max="273" width="17.42578125" style="1" customWidth="1"/>
    <col min="274" max="274" width="18.5703125" style="1" customWidth="1"/>
    <col min="275" max="275" width="5" style="1" customWidth="1"/>
    <col min="276" max="276" width="5.5703125" style="1" customWidth="1"/>
    <col min="277" max="278" width="11.28515625" style="1" bestFit="1" customWidth="1"/>
    <col min="279" max="279" width="5.7109375" style="1" customWidth="1"/>
    <col min="280" max="282" width="11.42578125" style="1" customWidth="1"/>
    <col min="283" max="283" width="14.7109375" style="1" customWidth="1"/>
    <col min="284" max="284" width="14.5703125" style="1" customWidth="1"/>
    <col min="285" max="285" width="4.140625" style="1" customWidth="1"/>
    <col min="286" max="287" width="11.42578125" style="1" customWidth="1"/>
    <col min="288" max="288" width="5.7109375" style="1" customWidth="1"/>
    <col min="289" max="295" width="11.42578125" style="1" customWidth="1"/>
    <col min="296" max="522" width="9.140625" style="1"/>
    <col min="523" max="523" width="11.42578125" style="1" customWidth="1"/>
    <col min="524" max="524" width="8.140625" style="1" customWidth="1"/>
    <col min="525" max="525" width="3.42578125" style="1" customWidth="1"/>
    <col min="526" max="526" width="15.7109375" style="1" customWidth="1"/>
    <col min="527" max="527" width="20.42578125" style="1" customWidth="1"/>
    <col min="528" max="528" width="3.42578125" style="1" customWidth="1"/>
    <col min="529" max="529" width="17.42578125" style="1" customWidth="1"/>
    <col min="530" max="530" width="18.5703125" style="1" customWidth="1"/>
    <col min="531" max="531" width="5" style="1" customWidth="1"/>
    <col min="532" max="532" width="5.5703125" style="1" customWidth="1"/>
    <col min="533" max="534" width="11.28515625" style="1" bestFit="1" customWidth="1"/>
    <col min="535" max="535" width="5.7109375" style="1" customWidth="1"/>
    <col min="536" max="538" width="11.42578125" style="1" customWidth="1"/>
    <col min="539" max="539" width="14.7109375" style="1" customWidth="1"/>
    <col min="540" max="540" width="14.5703125" style="1" customWidth="1"/>
    <col min="541" max="541" width="4.140625" style="1" customWidth="1"/>
    <col min="542" max="543" width="11.42578125" style="1" customWidth="1"/>
    <col min="544" max="544" width="5.7109375" style="1" customWidth="1"/>
    <col min="545" max="551" width="11.42578125" style="1" customWidth="1"/>
    <col min="552" max="778" width="9.140625" style="1"/>
    <col min="779" max="779" width="11.42578125" style="1" customWidth="1"/>
    <col min="780" max="780" width="8.140625" style="1" customWidth="1"/>
    <col min="781" max="781" width="3.42578125" style="1" customWidth="1"/>
    <col min="782" max="782" width="15.7109375" style="1" customWidth="1"/>
    <col min="783" max="783" width="20.42578125" style="1" customWidth="1"/>
    <col min="784" max="784" width="3.42578125" style="1" customWidth="1"/>
    <col min="785" max="785" width="17.42578125" style="1" customWidth="1"/>
    <col min="786" max="786" width="18.5703125" style="1" customWidth="1"/>
    <col min="787" max="787" width="5" style="1" customWidth="1"/>
    <col min="788" max="788" width="5.5703125" style="1" customWidth="1"/>
    <col min="789" max="790" width="11.28515625" style="1" bestFit="1" customWidth="1"/>
    <col min="791" max="791" width="5.7109375" style="1" customWidth="1"/>
    <col min="792" max="794" width="11.42578125" style="1" customWidth="1"/>
    <col min="795" max="795" width="14.7109375" style="1" customWidth="1"/>
    <col min="796" max="796" width="14.5703125" style="1" customWidth="1"/>
    <col min="797" max="797" width="4.140625" style="1" customWidth="1"/>
    <col min="798" max="799" width="11.42578125" style="1" customWidth="1"/>
    <col min="800" max="800" width="5.7109375" style="1" customWidth="1"/>
    <col min="801" max="807" width="11.42578125" style="1" customWidth="1"/>
    <col min="808" max="1034" width="11.42578125" style="1"/>
    <col min="1035" max="1035" width="11.42578125" style="1" customWidth="1"/>
    <col min="1036" max="1036" width="8.140625" style="1" customWidth="1"/>
    <col min="1037" max="1037" width="3.42578125" style="1" customWidth="1"/>
    <col min="1038" max="1038" width="15.7109375" style="1" customWidth="1"/>
    <col min="1039" max="1039" width="20.42578125" style="1" customWidth="1"/>
    <col min="1040" max="1040" width="3.42578125" style="1" customWidth="1"/>
    <col min="1041" max="1041" width="17.42578125" style="1" customWidth="1"/>
    <col min="1042" max="1042" width="18.5703125" style="1" customWidth="1"/>
    <col min="1043" max="1043" width="5" style="1" customWidth="1"/>
    <col min="1044" max="1044" width="5.5703125" style="1" customWidth="1"/>
    <col min="1045" max="1046" width="11.28515625" style="1" bestFit="1" customWidth="1"/>
    <col min="1047" max="1047" width="5.7109375" style="1" customWidth="1"/>
    <col min="1048" max="1050" width="11.42578125" style="1" customWidth="1"/>
    <col min="1051" max="1051" width="14.7109375" style="1" customWidth="1"/>
    <col min="1052" max="1052" width="14.5703125" style="1" customWidth="1"/>
    <col min="1053" max="1053" width="4.140625" style="1" customWidth="1"/>
    <col min="1054" max="1055" width="11.42578125" style="1" customWidth="1"/>
    <col min="1056" max="1056" width="5.7109375" style="1" customWidth="1"/>
    <col min="1057" max="1063" width="11.42578125" style="1" customWidth="1"/>
    <col min="1064" max="1290" width="9.140625" style="1"/>
    <col min="1291" max="1291" width="11.42578125" style="1" customWidth="1"/>
    <col min="1292" max="1292" width="8.140625" style="1" customWidth="1"/>
    <col min="1293" max="1293" width="3.42578125" style="1" customWidth="1"/>
    <col min="1294" max="1294" width="15.7109375" style="1" customWidth="1"/>
    <col min="1295" max="1295" width="20.42578125" style="1" customWidth="1"/>
    <col min="1296" max="1296" width="3.42578125" style="1" customWidth="1"/>
    <col min="1297" max="1297" width="17.42578125" style="1" customWidth="1"/>
    <col min="1298" max="1298" width="18.5703125" style="1" customWidth="1"/>
    <col min="1299" max="1299" width="5" style="1" customWidth="1"/>
    <col min="1300" max="1300" width="5.5703125" style="1" customWidth="1"/>
    <col min="1301" max="1302" width="11.28515625" style="1" bestFit="1" customWidth="1"/>
    <col min="1303" max="1303" width="5.7109375" style="1" customWidth="1"/>
    <col min="1304" max="1306" width="11.42578125" style="1" customWidth="1"/>
    <col min="1307" max="1307" width="14.7109375" style="1" customWidth="1"/>
    <col min="1308" max="1308" width="14.5703125" style="1" customWidth="1"/>
    <col min="1309" max="1309" width="4.140625" style="1" customWidth="1"/>
    <col min="1310" max="1311" width="11.42578125" style="1" customWidth="1"/>
    <col min="1312" max="1312" width="5.7109375" style="1" customWidth="1"/>
    <col min="1313" max="1319" width="11.42578125" style="1" customWidth="1"/>
    <col min="1320" max="1546" width="9.140625" style="1"/>
    <col min="1547" max="1547" width="11.42578125" style="1" customWidth="1"/>
    <col min="1548" max="1548" width="8.140625" style="1" customWidth="1"/>
    <col min="1549" max="1549" width="3.42578125" style="1" customWidth="1"/>
    <col min="1550" max="1550" width="15.7109375" style="1" customWidth="1"/>
    <col min="1551" max="1551" width="20.42578125" style="1" customWidth="1"/>
    <col min="1552" max="1552" width="3.42578125" style="1" customWidth="1"/>
    <col min="1553" max="1553" width="17.42578125" style="1" customWidth="1"/>
    <col min="1554" max="1554" width="18.5703125" style="1" customWidth="1"/>
    <col min="1555" max="1555" width="5" style="1" customWidth="1"/>
    <col min="1556" max="1556" width="5.5703125" style="1" customWidth="1"/>
    <col min="1557" max="1558" width="11.28515625" style="1" bestFit="1" customWidth="1"/>
    <col min="1559" max="1559" width="5.7109375" style="1" customWidth="1"/>
    <col min="1560" max="1562" width="11.42578125" style="1" customWidth="1"/>
    <col min="1563" max="1563" width="14.7109375" style="1" customWidth="1"/>
    <col min="1564" max="1564" width="14.5703125" style="1" customWidth="1"/>
    <col min="1565" max="1565" width="4.140625" style="1" customWidth="1"/>
    <col min="1566" max="1567" width="11.42578125" style="1" customWidth="1"/>
    <col min="1568" max="1568" width="5.7109375" style="1" customWidth="1"/>
    <col min="1569" max="1575" width="11.42578125" style="1" customWidth="1"/>
    <col min="1576" max="1802" width="9.140625" style="1"/>
    <col min="1803" max="1803" width="11.42578125" style="1" customWidth="1"/>
    <col min="1804" max="1804" width="8.140625" style="1" customWidth="1"/>
    <col min="1805" max="1805" width="3.42578125" style="1" customWidth="1"/>
    <col min="1806" max="1806" width="15.7109375" style="1" customWidth="1"/>
    <col min="1807" max="1807" width="20.42578125" style="1" customWidth="1"/>
    <col min="1808" max="1808" width="3.42578125" style="1" customWidth="1"/>
    <col min="1809" max="1809" width="17.42578125" style="1" customWidth="1"/>
    <col min="1810" max="1810" width="18.5703125" style="1" customWidth="1"/>
    <col min="1811" max="1811" width="5" style="1" customWidth="1"/>
    <col min="1812" max="1812" width="5.5703125" style="1" customWidth="1"/>
    <col min="1813" max="1814" width="11.28515625" style="1" bestFit="1" customWidth="1"/>
    <col min="1815" max="1815" width="5.7109375" style="1" customWidth="1"/>
    <col min="1816" max="1818" width="11.42578125" style="1" customWidth="1"/>
    <col min="1819" max="1819" width="14.7109375" style="1" customWidth="1"/>
    <col min="1820" max="1820" width="14.5703125" style="1" customWidth="1"/>
    <col min="1821" max="1821" width="4.140625" style="1" customWidth="1"/>
    <col min="1822" max="1823" width="11.42578125" style="1" customWidth="1"/>
    <col min="1824" max="1824" width="5.7109375" style="1" customWidth="1"/>
    <col min="1825" max="1831" width="11.42578125" style="1" customWidth="1"/>
    <col min="1832" max="2058" width="11.42578125" style="1"/>
    <col min="2059" max="2059" width="11.42578125" style="1" customWidth="1"/>
    <col min="2060" max="2060" width="8.140625" style="1" customWidth="1"/>
    <col min="2061" max="2061" width="3.42578125" style="1" customWidth="1"/>
    <col min="2062" max="2062" width="15.7109375" style="1" customWidth="1"/>
    <col min="2063" max="2063" width="20.42578125" style="1" customWidth="1"/>
    <col min="2064" max="2064" width="3.42578125" style="1" customWidth="1"/>
    <col min="2065" max="2065" width="17.42578125" style="1" customWidth="1"/>
    <col min="2066" max="2066" width="18.5703125" style="1" customWidth="1"/>
    <col min="2067" max="2067" width="5" style="1" customWidth="1"/>
    <col min="2068" max="2068" width="5.5703125" style="1" customWidth="1"/>
    <col min="2069" max="2070" width="11.28515625" style="1" bestFit="1" customWidth="1"/>
    <col min="2071" max="2071" width="5.7109375" style="1" customWidth="1"/>
    <col min="2072" max="2074" width="11.42578125" style="1" customWidth="1"/>
    <col min="2075" max="2075" width="14.7109375" style="1" customWidth="1"/>
    <col min="2076" max="2076" width="14.5703125" style="1" customWidth="1"/>
    <col min="2077" max="2077" width="4.140625" style="1" customWidth="1"/>
    <col min="2078" max="2079" width="11.42578125" style="1" customWidth="1"/>
    <col min="2080" max="2080" width="5.7109375" style="1" customWidth="1"/>
    <col min="2081" max="2087" width="11.42578125" style="1" customWidth="1"/>
    <col min="2088" max="2314" width="9.140625" style="1"/>
    <col min="2315" max="2315" width="11.42578125" style="1" customWidth="1"/>
    <col min="2316" max="2316" width="8.140625" style="1" customWidth="1"/>
    <col min="2317" max="2317" width="3.42578125" style="1" customWidth="1"/>
    <col min="2318" max="2318" width="15.7109375" style="1" customWidth="1"/>
    <col min="2319" max="2319" width="20.42578125" style="1" customWidth="1"/>
    <col min="2320" max="2320" width="3.42578125" style="1" customWidth="1"/>
    <col min="2321" max="2321" width="17.42578125" style="1" customWidth="1"/>
    <col min="2322" max="2322" width="18.5703125" style="1" customWidth="1"/>
    <col min="2323" max="2323" width="5" style="1" customWidth="1"/>
    <col min="2324" max="2324" width="5.5703125" style="1" customWidth="1"/>
    <col min="2325" max="2326" width="11.28515625" style="1" bestFit="1" customWidth="1"/>
    <col min="2327" max="2327" width="5.7109375" style="1" customWidth="1"/>
    <col min="2328" max="2330" width="11.42578125" style="1" customWidth="1"/>
    <col min="2331" max="2331" width="14.7109375" style="1" customWidth="1"/>
    <col min="2332" max="2332" width="14.5703125" style="1" customWidth="1"/>
    <col min="2333" max="2333" width="4.140625" style="1" customWidth="1"/>
    <col min="2334" max="2335" width="11.42578125" style="1" customWidth="1"/>
    <col min="2336" max="2336" width="5.7109375" style="1" customWidth="1"/>
    <col min="2337" max="2343" width="11.42578125" style="1" customWidth="1"/>
    <col min="2344" max="2570" width="9.140625" style="1"/>
    <col min="2571" max="2571" width="11.42578125" style="1" customWidth="1"/>
    <col min="2572" max="2572" width="8.140625" style="1" customWidth="1"/>
    <col min="2573" max="2573" width="3.42578125" style="1" customWidth="1"/>
    <col min="2574" max="2574" width="15.7109375" style="1" customWidth="1"/>
    <col min="2575" max="2575" width="20.42578125" style="1" customWidth="1"/>
    <col min="2576" max="2576" width="3.42578125" style="1" customWidth="1"/>
    <col min="2577" max="2577" width="17.42578125" style="1" customWidth="1"/>
    <col min="2578" max="2578" width="18.5703125" style="1" customWidth="1"/>
    <col min="2579" max="2579" width="5" style="1" customWidth="1"/>
    <col min="2580" max="2580" width="5.5703125" style="1" customWidth="1"/>
    <col min="2581" max="2582" width="11.28515625" style="1" bestFit="1" customWidth="1"/>
    <col min="2583" max="2583" width="5.7109375" style="1" customWidth="1"/>
    <col min="2584" max="2586" width="11.42578125" style="1" customWidth="1"/>
    <col min="2587" max="2587" width="14.7109375" style="1" customWidth="1"/>
    <col min="2588" max="2588" width="14.5703125" style="1" customWidth="1"/>
    <col min="2589" max="2589" width="4.140625" style="1" customWidth="1"/>
    <col min="2590" max="2591" width="11.42578125" style="1" customWidth="1"/>
    <col min="2592" max="2592" width="5.7109375" style="1" customWidth="1"/>
    <col min="2593" max="2599" width="11.42578125" style="1" customWidth="1"/>
    <col min="2600" max="2826" width="9.140625" style="1"/>
    <col min="2827" max="2827" width="11.42578125" style="1" customWidth="1"/>
    <col min="2828" max="2828" width="8.140625" style="1" customWidth="1"/>
    <col min="2829" max="2829" width="3.42578125" style="1" customWidth="1"/>
    <col min="2830" max="2830" width="15.7109375" style="1" customWidth="1"/>
    <col min="2831" max="2831" width="20.42578125" style="1" customWidth="1"/>
    <col min="2832" max="2832" width="3.42578125" style="1" customWidth="1"/>
    <col min="2833" max="2833" width="17.42578125" style="1" customWidth="1"/>
    <col min="2834" max="2834" width="18.5703125" style="1" customWidth="1"/>
    <col min="2835" max="2835" width="5" style="1" customWidth="1"/>
    <col min="2836" max="2836" width="5.5703125" style="1" customWidth="1"/>
    <col min="2837" max="2838" width="11.28515625" style="1" bestFit="1" customWidth="1"/>
    <col min="2839" max="2839" width="5.7109375" style="1" customWidth="1"/>
    <col min="2840" max="2842" width="11.42578125" style="1" customWidth="1"/>
    <col min="2843" max="2843" width="14.7109375" style="1" customWidth="1"/>
    <col min="2844" max="2844" width="14.5703125" style="1" customWidth="1"/>
    <col min="2845" max="2845" width="4.140625" style="1" customWidth="1"/>
    <col min="2846" max="2847" width="11.42578125" style="1" customWidth="1"/>
    <col min="2848" max="2848" width="5.7109375" style="1" customWidth="1"/>
    <col min="2849" max="2855" width="11.42578125" style="1" customWidth="1"/>
    <col min="2856" max="3082" width="11.42578125" style="1"/>
    <col min="3083" max="3083" width="11.42578125" style="1" customWidth="1"/>
    <col min="3084" max="3084" width="8.140625" style="1" customWidth="1"/>
    <col min="3085" max="3085" width="3.42578125" style="1" customWidth="1"/>
    <col min="3086" max="3086" width="15.7109375" style="1" customWidth="1"/>
    <col min="3087" max="3087" width="20.42578125" style="1" customWidth="1"/>
    <col min="3088" max="3088" width="3.42578125" style="1" customWidth="1"/>
    <col min="3089" max="3089" width="17.42578125" style="1" customWidth="1"/>
    <col min="3090" max="3090" width="18.5703125" style="1" customWidth="1"/>
    <col min="3091" max="3091" width="5" style="1" customWidth="1"/>
    <col min="3092" max="3092" width="5.5703125" style="1" customWidth="1"/>
    <col min="3093" max="3094" width="11.28515625" style="1" bestFit="1" customWidth="1"/>
    <col min="3095" max="3095" width="5.7109375" style="1" customWidth="1"/>
    <col min="3096" max="3098" width="11.42578125" style="1" customWidth="1"/>
    <col min="3099" max="3099" width="14.7109375" style="1" customWidth="1"/>
    <col min="3100" max="3100" width="14.5703125" style="1" customWidth="1"/>
    <col min="3101" max="3101" width="4.140625" style="1" customWidth="1"/>
    <col min="3102" max="3103" width="11.42578125" style="1" customWidth="1"/>
    <col min="3104" max="3104" width="5.7109375" style="1" customWidth="1"/>
    <col min="3105" max="3111" width="11.42578125" style="1" customWidth="1"/>
    <col min="3112" max="3338" width="9.140625" style="1"/>
    <col min="3339" max="3339" width="11.42578125" style="1" customWidth="1"/>
    <col min="3340" max="3340" width="8.140625" style="1" customWidth="1"/>
    <col min="3341" max="3341" width="3.42578125" style="1" customWidth="1"/>
    <col min="3342" max="3342" width="15.7109375" style="1" customWidth="1"/>
    <col min="3343" max="3343" width="20.42578125" style="1" customWidth="1"/>
    <col min="3344" max="3344" width="3.42578125" style="1" customWidth="1"/>
    <col min="3345" max="3345" width="17.42578125" style="1" customWidth="1"/>
    <col min="3346" max="3346" width="18.5703125" style="1" customWidth="1"/>
    <col min="3347" max="3347" width="5" style="1" customWidth="1"/>
    <col min="3348" max="3348" width="5.5703125" style="1" customWidth="1"/>
    <col min="3349" max="3350" width="11.28515625" style="1" bestFit="1" customWidth="1"/>
    <col min="3351" max="3351" width="5.7109375" style="1" customWidth="1"/>
    <col min="3352" max="3354" width="11.42578125" style="1" customWidth="1"/>
    <col min="3355" max="3355" width="14.7109375" style="1" customWidth="1"/>
    <col min="3356" max="3356" width="14.5703125" style="1" customWidth="1"/>
    <col min="3357" max="3357" width="4.140625" style="1" customWidth="1"/>
    <col min="3358" max="3359" width="11.42578125" style="1" customWidth="1"/>
    <col min="3360" max="3360" width="5.7109375" style="1" customWidth="1"/>
    <col min="3361" max="3367" width="11.42578125" style="1" customWidth="1"/>
    <col min="3368" max="3594" width="9.140625" style="1"/>
    <col min="3595" max="3595" width="11.42578125" style="1" customWidth="1"/>
    <col min="3596" max="3596" width="8.140625" style="1" customWidth="1"/>
    <col min="3597" max="3597" width="3.42578125" style="1" customWidth="1"/>
    <col min="3598" max="3598" width="15.7109375" style="1" customWidth="1"/>
    <col min="3599" max="3599" width="20.42578125" style="1" customWidth="1"/>
    <col min="3600" max="3600" width="3.42578125" style="1" customWidth="1"/>
    <col min="3601" max="3601" width="17.42578125" style="1" customWidth="1"/>
    <col min="3602" max="3602" width="18.5703125" style="1" customWidth="1"/>
    <col min="3603" max="3603" width="5" style="1" customWidth="1"/>
    <col min="3604" max="3604" width="5.5703125" style="1" customWidth="1"/>
    <col min="3605" max="3606" width="11.28515625" style="1" bestFit="1" customWidth="1"/>
    <col min="3607" max="3607" width="5.7109375" style="1" customWidth="1"/>
    <col min="3608" max="3610" width="11.42578125" style="1" customWidth="1"/>
    <col min="3611" max="3611" width="14.7109375" style="1" customWidth="1"/>
    <col min="3612" max="3612" width="14.5703125" style="1" customWidth="1"/>
    <col min="3613" max="3613" width="4.140625" style="1" customWidth="1"/>
    <col min="3614" max="3615" width="11.42578125" style="1" customWidth="1"/>
    <col min="3616" max="3616" width="5.7109375" style="1" customWidth="1"/>
    <col min="3617" max="3623" width="11.42578125" style="1" customWidth="1"/>
    <col min="3624" max="3850" width="9.140625" style="1"/>
    <col min="3851" max="3851" width="11.42578125" style="1" customWidth="1"/>
    <col min="3852" max="3852" width="8.140625" style="1" customWidth="1"/>
    <col min="3853" max="3853" width="3.42578125" style="1" customWidth="1"/>
    <col min="3854" max="3854" width="15.7109375" style="1" customWidth="1"/>
    <col min="3855" max="3855" width="20.42578125" style="1" customWidth="1"/>
    <col min="3856" max="3856" width="3.42578125" style="1" customWidth="1"/>
    <col min="3857" max="3857" width="17.42578125" style="1" customWidth="1"/>
    <col min="3858" max="3858" width="18.5703125" style="1" customWidth="1"/>
    <col min="3859" max="3859" width="5" style="1" customWidth="1"/>
    <col min="3860" max="3860" width="5.5703125" style="1" customWidth="1"/>
    <col min="3861" max="3862" width="11.28515625" style="1" bestFit="1" customWidth="1"/>
    <col min="3863" max="3863" width="5.7109375" style="1" customWidth="1"/>
    <col min="3864" max="3866" width="11.42578125" style="1" customWidth="1"/>
    <col min="3867" max="3867" width="14.7109375" style="1" customWidth="1"/>
    <col min="3868" max="3868" width="14.5703125" style="1" customWidth="1"/>
    <col min="3869" max="3869" width="4.140625" style="1" customWidth="1"/>
    <col min="3870" max="3871" width="11.42578125" style="1" customWidth="1"/>
    <col min="3872" max="3872" width="5.7109375" style="1" customWidth="1"/>
    <col min="3873" max="3879" width="11.42578125" style="1" customWidth="1"/>
    <col min="3880" max="4106" width="11.42578125" style="1"/>
    <col min="4107" max="4107" width="11.42578125" style="1" customWidth="1"/>
    <col min="4108" max="4108" width="8.140625" style="1" customWidth="1"/>
    <col min="4109" max="4109" width="3.42578125" style="1" customWidth="1"/>
    <col min="4110" max="4110" width="15.7109375" style="1" customWidth="1"/>
    <col min="4111" max="4111" width="20.42578125" style="1" customWidth="1"/>
    <col min="4112" max="4112" width="3.42578125" style="1" customWidth="1"/>
    <col min="4113" max="4113" width="17.42578125" style="1" customWidth="1"/>
    <col min="4114" max="4114" width="18.5703125" style="1" customWidth="1"/>
    <col min="4115" max="4115" width="5" style="1" customWidth="1"/>
    <col min="4116" max="4116" width="5.5703125" style="1" customWidth="1"/>
    <col min="4117" max="4118" width="11.28515625" style="1" bestFit="1" customWidth="1"/>
    <col min="4119" max="4119" width="5.7109375" style="1" customWidth="1"/>
    <col min="4120" max="4122" width="11.42578125" style="1" customWidth="1"/>
    <col min="4123" max="4123" width="14.7109375" style="1" customWidth="1"/>
    <col min="4124" max="4124" width="14.5703125" style="1" customWidth="1"/>
    <col min="4125" max="4125" width="4.140625" style="1" customWidth="1"/>
    <col min="4126" max="4127" width="11.42578125" style="1" customWidth="1"/>
    <col min="4128" max="4128" width="5.7109375" style="1" customWidth="1"/>
    <col min="4129" max="4135" width="11.42578125" style="1" customWidth="1"/>
    <col min="4136" max="4362" width="9.140625" style="1"/>
    <col min="4363" max="4363" width="11.42578125" style="1" customWidth="1"/>
    <col min="4364" max="4364" width="8.140625" style="1" customWidth="1"/>
    <col min="4365" max="4365" width="3.42578125" style="1" customWidth="1"/>
    <col min="4366" max="4366" width="15.7109375" style="1" customWidth="1"/>
    <col min="4367" max="4367" width="20.42578125" style="1" customWidth="1"/>
    <col min="4368" max="4368" width="3.42578125" style="1" customWidth="1"/>
    <col min="4369" max="4369" width="17.42578125" style="1" customWidth="1"/>
    <col min="4370" max="4370" width="18.5703125" style="1" customWidth="1"/>
    <col min="4371" max="4371" width="5" style="1" customWidth="1"/>
    <col min="4372" max="4372" width="5.5703125" style="1" customWidth="1"/>
    <col min="4373" max="4374" width="11.28515625" style="1" bestFit="1" customWidth="1"/>
    <col min="4375" max="4375" width="5.7109375" style="1" customWidth="1"/>
    <col min="4376" max="4378" width="11.42578125" style="1" customWidth="1"/>
    <col min="4379" max="4379" width="14.7109375" style="1" customWidth="1"/>
    <col min="4380" max="4380" width="14.5703125" style="1" customWidth="1"/>
    <col min="4381" max="4381" width="4.140625" style="1" customWidth="1"/>
    <col min="4382" max="4383" width="11.42578125" style="1" customWidth="1"/>
    <col min="4384" max="4384" width="5.7109375" style="1" customWidth="1"/>
    <col min="4385" max="4391" width="11.42578125" style="1" customWidth="1"/>
    <col min="4392" max="4618" width="9.140625" style="1"/>
    <col min="4619" max="4619" width="11.42578125" style="1" customWidth="1"/>
    <col min="4620" max="4620" width="8.140625" style="1" customWidth="1"/>
    <col min="4621" max="4621" width="3.42578125" style="1" customWidth="1"/>
    <col min="4622" max="4622" width="15.7109375" style="1" customWidth="1"/>
    <col min="4623" max="4623" width="20.42578125" style="1" customWidth="1"/>
    <col min="4624" max="4624" width="3.42578125" style="1" customWidth="1"/>
    <col min="4625" max="4625" width="17.42578125" style="1" customWidth="1"/>
    <col min="4626" max="4626" width="18.5703125" style="1" customWidth="1"/>
    <col min="4627" max="4627" width="5" style="1" customWidth="1"/>
    <col min="4628" max="4628" width="5.5703125" style="1" customWidth="1"/>
    <col min="4629" max="4630" width="11.28515625" style="1" bestFit="1" customWidth="1"/>
    <col min="4631" max="4631" width="5.7109375" style="1" customWidth="1"/>
    <col min="4632" max="4634" width="11.42578125" style="1" customWidth="1"/>
    <col min="4635" max="4635" width="14.7109375" style="1" customWidth="1"/>
    <col min="4636" max="4636" width="14.5703125" style="1" customWidth="1"/>
    <col min="4637" max="4637" width="4.140625" style="1" customWidth="1"/>
    <col min="4638" max="4639" width="11.42578125" style="1" customWidth="1"/>
    <col min="4640" max="4640" width="5.7109375" style="1" customWidth="1"/>
    <col min="4641" max="4647" width="11.42578125" style="1" customWidth="1"/>
    <col min="4648" max="4874" width="9.140625" style="1"/>
    <col min="4875" max="4875" width="11.42578125" style="1" customWidth="1"/>
    <col min="4876" max="4876" width="8.140625" style="1" customWidth="1"/>
    <col min="4877" max="4877" width="3.42578125" style="1" customWidth="1"/>
    <col min="4878" max="4878" width="15.7109375" style="1" customWidth="1"/>
    <col min="4879" max="4879" width="20.42578125" style="1" customWidth="1"/>
    <col min="4880" max="4880" width="3.42578125" style="1" customWidth="1"/>
    <col min="4881" max="4881" width="17.42578125" style="1" customWidth="1"/>
    <col min="4882" max="4882" width="18.5703125" style="1" customWidth="1"/>
    <col min="4883" max="4883" width="5" style="1" customWidth="1"/>
    <col min="4884" max="4884" width="5.5703125" style="1" customWidth="1"/>
    <col min="4885" max="4886" width="11.28515625" style="1" bestFit="1" customWidth="1"/>
    <col min="4887" max="4887" width="5.7109375" style="1" customWidth="1"/>
    <col min="4888" max="4890" width="11.42578125" style="1" customWidth="1"/>
    <col min="4891" max="4891" width="14.7109375" style="1" customWidth="1"/>
    <col min="4892" max="4892" width="14.5703125" style="1" customWidth="1"/>
    <col min="4893" max="4893" width="4.140625" style="1" customWidth="1"/>
    <col min="4894" max="4895" width="11.42578125" style="1" customWidth="1"/>
    <col min="4896" max="4896" width="5.7109375" style="1" customWidth="1"/>
    <col min="4897" max="4903" width="11.42578125" style="1" customWidth="1"/>
    <col min="4904" max="5130" width="11.42578125" style="1"/>
    <col min="5131" max="5131" width="11.42578125" style="1" customWidth="1"/>
    <col min="5132" max="5132" width="8.140625" style="1" customWidth="1"/>
    <col min="5133" max="5133" width="3.42578125" style="1" customWidth="1"/>
    <col min="5134" max="5134" width="15.7109375" style="1" customWidth="1"/>
    <col min="5135" max="5135" width="20.42578125" style="1" customWidth="1"/>
    <col min="5136" max="5136" width="3.42578125" style="1" customWidth="1"/>
    <col min="5137" max="5137" width="17.42578125" style="1" customWidth="1"/>
    <col min="5138" max="5138" width="18.5703125" style="1" customWidth="1"/>
    <col min="5139" max="5139" width="5" style="1" customWidth="1"/>
    <col min="5140" max="5140" width="5.5703125" style="1" customWidth="1"/>
    <col min="5141" max="5142" width="11.28515625" style="1" bestFit="1" customWidth="1"/>
    <col min="5143" max="5143" width="5.7109375" style="1" customWidth="1"/>
    <col min="5144" max="5146" width="11.42578125" style="1" customWidth="1"/>
    <col min="5147" max="5147" width="14.7109375" style="1" customWidth="1"/>
    <col min="5148" max="5148" width="14.5703125" style="1" customWidth="1"/>
    <col min="5149" max="5149" width="4.140625" style="1" customWidth="1"/>
    <col min="5150" max="5151" width="11.42578125" style="1" customWidth="1"/>
    <col min="5152" max="5152" width="5.7109375" style="1" customWidth="1"/>
    <col min="5153" max="5159" width="11.42578125" style="1" customWidth="1"/>
    <col min="5160" max="5386" width="9.140625" style="1"/>
    <col min="5387" max="5387" width="11.42578125" style="1" customWidth="1"/>
    <col min="5388" max="5388" width="8.140625" style="1" customWidth="1"/>
    <col min="5389" max="5389" width="3.42578125" style="1" customWidth="1"/>
    <col min="5390" max="5390" width="15.7109375" style="1" customWidth="1"/>
    <col min="5391" max="5391" width="20.42578125" style="1" customWidth="1"/>
    <col min="5392" max="5392" width="3.42578125" style="1" customWidth="1"/>
    <col min="5393" max="5393" width="17.42578125" style="1" customWidth="1"/>
    <col min="5394" max="5394" width="18.5703125" style="1" customWidth="1"/>
    <col min="5395" max="5395" width="5" style="1" customWidth="1"/>
    <col min="5396" max="5396" width="5.5703125" style="1" customWidth="1"/>
    <col min="5397" max="5398" width="11.28515625" style="1" bestFit="1" customWidth="1"/>
    <col min="5399" max="5399" width="5.7109375" style="1" customWidth="1"/>
    <col min="5400" max="5402" width="11.42578125" style="1" customWidth="1"/>
    <col min="5403" max="5403" width="14.7109375" style="1" customWidth="1"/>
    <col min="5404" max="5404" width="14.5703125" style="1" customWidth="1"/>
    <col min="5405" max="5405" width="4.140625" style="1" customWidth="1"/>
    <col min="5406" max="5407" width="11.42578125" style="1" customWidth="1"/>
    <col min="5408" max="5408" width="5.7109375" style="1" customWidth="1"/>
    <col min="5409" max="5415" width="11.42578125" style="1" customWidth="1"/>
    <col min="5416" max="5642" width="9.140625" style="1"/>
    <col min="5643" max="5643" width="11.42578125" style="1" customWidth="1"/>
    <col min="5644" max="5644" width="8.140625" style="1" customWidth="1"/>
    <col min="5645" max="5645" width="3.42578125" style="1" customWidth="1"/>
    <col min="5646" max="5646" width="15.7109375" style="1" customWidth="1"/>
    <col min="5647" max="5647" width="20.42578125" style="1" customWidth="1"/>
    <col min="5648" max="5648" width="3.42578125" style="1" customWidth="1"/>
    <col min="5649" max="5649" width="17.42578125" style="1" customWidth="1"/>
    <col min="5650" max="5650" width="18.5703125" style="1" customWidth="1"/>
    <col min="5651" max="5651" width="5" style="1" customWidth="1"/>
    <col min="5652" max="5652" width="5.5703125" style="1" customWidth="1"/>
    <col min="5653" max="5654" width="11.28515625" style="1" bestFit="1" customWidth="1"/>
    <col min="5655" max="5655" width="5.7109375" style="1" customWidth="1"/>
    <col min="5656" max="5658" width="11.42578125" style="1" customWidth="1"/>
    <col min="5659" max="5659" width="14.7109375" style="1" customWidth="1"/>
    <col min="5660" max="5660" width="14.5703125" style="1" customWidth="1"/>
    <col min="5661" max="5661" width="4.140625" style="1" customWidth="1"/>
    <col min="5662" max="5663" width="11.42578125" style="1" customWidth="1"/>
    <col min="5664" max="5664" width="5.7109375" style="1" customWidth="1"/>
    <col min="5665" max="5671" width="11.42578125" style="1" customWidth="1"/>
    <col min="5672" max="5898" width="9.140625" style="1"/>
    <col min="5899" max="5899" width="11.42578125" style="1" customWidth="1"/>
    <col min="5900" max="5900" width="8.140625" style="1" customWidth="1"/>
    <col min="5901" max="5901" width="3.42578125" style="1" customWidth="1"/>
    <col min="5902" max="5902" width="15.7109375" style="1" customWidth="1"/>
    <col min="5903" max="5903" width="20.42578125" style="1" customWidth="1"/>
    <col min="5904" max="5904" width="3.42578125" style="1" customWidth="1"/>
    <col min="5905" max="5905" width="17.42578125" style="1" customWidth="1"/>
    <col min="5906" max="5906" width="18.5703125" style="1" customWidth="1"/>
    <col min="5907" max="5907" width="5" style="1" customWidth="1"/>
    <col min="5908" max="5908" width="5.5703125" style="1" customWidth="1"/>
    <col min="5909" max="5910" width="11.28515625" style="1" bestFit="1" customWidth="1"/>
    <col min="5911" max="5911" width="5.7109375" style="1" customWidth="1"/>
    <col min="5912" max="5914" width="11.42578125" style="1" customWidth="1"/>
    <col min="5915" max="5915" width="14.7109375" style="1" customWidth="1"/>
    <col min="5916" max="5916" width="14.5703125" style="1" customWidth="1"/>
    <col min="5917" max="5917" width="4.140625" style="1" customWidth="1"/>
    <col min="5918" max="5919" width="11.42578125" style="1" customWidth="1"/>
    <col min="5920" max="5920" width="5.7109375" style="1" customWidth="1"/>
    <col min="5921" max="5927" width="11.42578125" style="1" customWidth="1"/>
    <col min="5928" max="6154" width="11.42578125" style="1"/>
    <col min="6155" max="6155" width="11.42578125" style="1" customWidth="1"/>
    <col min="6156" max="6156" width="8.140625" style="1" customWidth="1"/>
    <col min="6157" max="6157" width="3.42578125" style="1" customWidth="1"/>
    <col min="6158" max="6158" width="15.7109375" style="1" customWidth="1"/>
    <col min="6159" max="6159" width="20.42578125" style="1" customWidth="1"/>
    <col min="6160" max="6160" width="3.42578125" style="1" customWidth="1"/>
    <col min="6161" max="6161" width="17.42578125" style="1" customWidth="1"/>
    <col min="6162" max="6162" width="18.5703125" style="1" customWidth="1"/>
    <col min="6163" max="6163" width="5" style="1" customWidth="1"/>
    <col min="6164" max="6164" width="5.5703125" style="1" customWidth="1"/>
    <col min="6165" max="6166" width="11.28515625" style="1" bestFit="1" customWidth="1"/>
    <col min="6167" max="6167" width="5.7109375" style="1" customWidth="1"/>
    <col min="6168" max="6170" width="11.42578125" style="1" customWidth="1"/>
    <col min="6171" max="6171" width="14.7109375" style="1" customWidth="1"/>
    <col min="6172" max="6172" width="14.5703125" style="1" customWidth="1"/>
    <col min="6173" max="6173" width="4.140625" style="1" customWidth="1"/>
    <col min="6174" max="6175" width="11.42578125" style="1" customWidth="1"/>
    <col min="6176" max="6176" width="5.7109375" style="1" customWidth="1"/>
    <col min="6177" max="6183" width="11.42578125" style="1" customWidth="1"/>
    <col min="6184" max="6410" width="9.140625" style="1"/>
    <col min="6411" max="6411" width="11.42578125" style="1" customWidth="1"/>
    <col min="6412" max="6412" width="8.140625" style="1" customWidth="1"/>
    <col min="6413" max="6413" width="3.42578125" style="1" customWidth="1"/>
    <col min="6414" max="6414" width="15.7109375" style="1" customWidth="1"/>
    <col min="6415" max="6415" width="20.42578125" style="1" customWidth="1"/>
    <col min="6416" max="6416" width="3.42578125" style="1" customWidth="1"/>
    <col min="6417" max="6417" width="17.42578125" style="1" customWidth="1"/>
    <col min="6418" max="6418" width="18.5703125" style="1" customWidth="1"/>
    <col min="6419" max="6419" width="5" style="1" customWidth="1"/>
    <col min="6420" max="6420" width="5.5703125" style="1" customWidth="1"/>
    <col min="6421" max="6422" width="11.28515625" style="1" bestFit="1" customWidth="1"/>
    <col min="6423" max="6423" width="5.7109375" style="1" customWidth="1"/>
    <col min="6424" max="6426" width="11.42578125" style="1" customWidth="1"/>
    <col min="6427" max="6427" width="14.7109375" style="1" customWidth="1"/>
    <col min="6428" max="6428" width="14.5703125" style="1" customWidth="1"/>
    <col min="6429" max="6429" width="4.140625" style="1" customWidth="1"/>
    <col min="6430" max="6431" width="11.42578125" style="1" customWidth="1"/>
    <col min="6432" max="6432" width="5.7109375" style="1" customWidth="1"/>
    <col min="6433" max="6439" width="11.42578125" style="1" customWidth="1"/>
    <col min="6440" max="6666" width="9.140625" style="1"/>
    <col min="6667" max="6667" width="11.42578125" style="1" customWidth="1"/>
    <col min="6668" max="6668" width="8.140625" style="1" customWidth="1"/>
    <col min="6669" max="6669" width="3.42578125" style="1" customWidth="1"/>
    <col min="6670" max="6670" width="15.7109375" style="1" customWidth="1"/>
    <col min="6671" max="6671" width="20.42578125" style="1" customWidth="1"/>
    <col min="6672" max="6672" width="3.42578125" style="1" customWidth="1"/>
    <col min="6673" max="6673" width="17.42578125" style="1" customWidth="1"/>
    <col min="6674" max="6674" width="18.5703125" style="1" customWidth="1"/>
    <col min="6675" max="6675" width="5" style="1" customWidth="1"/>
    <col min="6676" max="6676" width="5.5703125" style="1" customWidth="1"/>
    <col min="6677" max="6678" width="11.28515625" style="1" bestFit="1" customWidth="1"/>
    <col min="6679" max="6679" width="5.7109375" style="1" customWidth="1"/>
    <col min="6680" max="6682" width="11.42578125" style="1" customWidth="1"/>
    <col min="6683" max="6683" width="14.7109375" style="1" customWidth="1"/>
    <col min="6684" max="6684" width="14.5703125" style="1" customWidth="1"/>
    <col min="6685" max="6685" width="4.140625" style="1" customWidth="1"/>
    <col min="6686" max="6687" width="11.42578125" style="1" customWidth="1"/>
    <col min="6688" max="6688" width="5.7109375" style="1" customWidth="1"/>
    <col min="6689" max="6695" width="11.42578125" style="1" customWidth="1"/>
    <col min="6696" max="6922" width="9.140625" style="1"/>
    <col min="6923" max="6923" width="11.42578125" style="1" customWidth="1"/>
    <col min="6924" max="6924" width="8.140625" style="1" customWidth="1"/>
    <col min="6925" max="6925" width="3.42578125" style="1" customWidth="1"/>
    <col min="6926" max="6926" width="15.7109375" style="1" customWidth="1"/>
    <col min="6927" max="6927" width="20.42578125" style="1" customWidth="1"/>
    <col min="6928" max="6928" width="3.42578125" style="1" customWidth="1"/>
    <col min="6929" max="6929" width="17.42578125" style="1" customWidth="1"/>
    <col min="6930" max="6930" width="18.5703125" style="1" customWidth="1"/>
    <col min="6931" max="6931" width="5" style="1" customWidth="1"/>
    <col min="6932" max="6932" width="5.5703125" style="1" customWidth="1"/>
    <col min="6933" max="6934" width="11.28515625" style="1" bestFit="1" customWidth="1"/>
    <col min="6935" max="6935" width="5.7109375" style="1" customWidth="1"/>
    <col min="6936" max="6938" width="11.42578125" style="1" customWidth="1"/>
    <col min="6939" max="6939" width="14.7109375" style="1" customWidth="1"/>
    <col min="6940" max="6940" width="14.5703125" style="1" customWidth="1"/>
    <col min="6941" max="6941" width="4.140625" style="1" customWidth="1"/>
    <col min="6942" max="6943" width="11.42578125" style="1" customWidth="1"/>
    <col min="6944" max="6944" width="5.7109375" style="1" customWidth="1"/>
    <col min="6945" max="6951" width="11.42578125" style="1" customWidth="1"/>
    <col min="6952" max="7178" width="11.42578125" style="1"/>
    <col min="7179" max="7179" width="11.42578125" style="1" customWidth="1"/>
    <col min="7180" max="7180" width="8.140625" style="1" customWidth="1"/>
    <col min="7181" max="7181" width="3.42578125" style="1" customWidth="1"/>
    <col min="7182" max="7182" width="15.7109375" style="1" customWidth="1"/>
    <col min="7183" max="7183" width="20.42578125" style="1" customWidth="1"/>
    <col min="7184" max="7184" width="3.42578125" style="1" customWidth="1"/>
    <col min="7185" max="7185" width="17.42578125" style="1" customWidth="1"/>
    <col min="7186" max="7186" width="18.5703125" style="1" customWidth="1"/>
    <col min="7187" max="7187" width="5" style="1" customWidth="1"/>
    <col min="7188" max="7188" width="5.5703125" style="1" customWidth="1"/>
    <col min="7189" max="7190" width="11.28515625" style="1" bestFit="1" customWidth="1"/>
    <col min="7191" max="7191" width="5.7109375" style="1" customWidth="1"/>
    <col min="7192" max="7194" width="11.42578125" style="1" customWidth="1"/>
    <col min="7195" max="7195" width="14.7109375" style="1" customWidth="1"/>
    <col min="7196" max="7196" width="14.5703125" style="1" customWidth="1"/>
    <col min="7197" max="7197" width="4.140625" style="1" customWidth="1"/>
    <col min="7198" max="7199" width="11.42578125" style="1" customWidth="1"/>
    <col min="7200" max="7200" width="5.7109375" style="1" customWidth="1"/>
    <col min="7201" max="7207" width="11.42578125" style="1" customWidth="1"/>
    <col min="7208" max="7434" width="9.140625" style="1"/>
    <col min="7435" max="7435" width="11.42578125" style="1" customWidth="1"/>
    <col min="7436" max="7436" width="8.140625" style="1" customWidth="1"/>
    <col min="7437" max="7437" width="3.42578125" style="1" customWidth="1"/>
    <col min="7438" max="7438" width="15.7109375" style="1" customWidth="1"/>
    <col min="7439" max="7439" width="20.42578125" style="1" customWidth="1"/>
    <col min="7440" max="7440" width="3.42578125" style="1" customWidth="1"/>
    <col min="7441" max="7441" width="17.42578125" style="1" customWidth="1"/>
    <col min="7442" max="7442" width="18.5703125" style="1" customWidth="1"/>
    <col min="7443" max="7443" width="5" style="1" customWidth="1"/>
    <col min="7444" max="7444" width="5.5703125" style="1" customWidth="1"/>
    <col min="7445" max="7446" width="11.28515625" style="1" bestFit="1" customWidth="1"/>
    <col min="7447" max="7447" width="5.7109375" style="1" customWidth="1"/>
    <col min="7448" max="7450" width="11.42578125" style="1" customWidth="1"/>
    <col min="7451" max="7451" width="14.7109375" style="1" customWidth="1"/>
    <col min="7452" max="7452" width="14.5703125" style="1" customWidth="1"/>
    <col min="7453" max="7453" width="4.140625" style="1" customWidth="1"/>
    <col min="7454" max="7455" width="11.42578125" style="1" customWidth="1"/>
    <col min="7456" max="7456" width="5.7109375" style="1" customWidth="1"/>
    <col min="7457" max="7463" width="11.42578125" style="1" customWidth="1"/>
    <col min="7464" max="7690" width="9.140625" style="1"/>
    <col min="7691" max="7691" width="11.42578125" style="1" customWidth="1"/>
    <col min="7692" max="7692" width="8.140625" style="1" customWidth="1"/>
    <col min="7693" max="7693" width="3.42578125" style="1" customWidth="1"/>
    <col min="7694" max="7694" width="15.7109375" style="1" customWidth="1"/>
    <col min="7695" max="7695" width="20.42578125" style="1" customWidth="1"/>
    <col min="7696" max="7696" width="3.42578125" style="1" customWidth="1"/>
    <col min="7697" max="7697" width="17.42578125" style="1" customWidth="1"/>
    <col min="7698" max="7698" width="18.5703125" style="1" customWidth="1"/>
    <col min="7699" max="7699" width="5" style="1" customWidth="1"/>
    <col min="7700" max="7700" width="5.5703125" style="1" customWidth="1"/>
    <col min="7701" max="7702" width="11.28515625" style="1" bestFit="1" customWidth="1"/>
    <col min="7703" max="7703" width="5.7109375" style="1" customWidth="1"/>
    <col min="7704" max="7706" width="11.42578125" style="1" customWidth="1"/>
    <col min="7707" max="7707" width="14.7109375" style="1" customWidth="1"/>
    <col min="7708" max="7708" width="14.5703125" style="1" customWidth="1"/>
    <col min="7709" max="7709" width="4.140625" style="1" customWidth="1"/>
    <col min="7710" max="7711" width="11.42578125" style="1" customWidth="1"/>
    <col min="7712" max="7712" width="5.7109375" style="1" customWidth="1"/>
    <col min="7713" max="7719" width="11.42578125" style="1" customWidth="1"/>
    <col min="7720" max="7946" width="9.140625" style="1"/>
    <col min="7947" max="7947" width="11.42578125" style="1" customWidth="1"/>
    <col min="7948" max="7948" width="8.140625" style="1" customWidth="1"/>
    <col min="7949" max="7949" width="3.42578125" style="1" customWidth="1"/>
    <col min="7950" max="7950" width="15.7109375" style="1" customWidth="1"/>
    <col min="7951" max="7951" width="20.42578125" style="1" customWidth="1"/>
    <col min="7952" max="7952" width="3.42578125" style="1" customWidth="1"/>
    <col min="7953" max="7953" width="17.42578125" style="1" customWidth="1"/>
    <col min="7954" max="7954" width="18.5703125" style="1" customWidth="1"/>
    <col min="7955" max="7955" width="5" style="1" customWidth="1"/>
    <col min="7956" max="7956" width="5.5703125" style="1" customWidth="1"/>
    <col min="7957" max="7958" width="11.28515625" style="1" bestFit="1" customWidth="1"/>
    <col min="7959" max="7959" width="5.7109375" style="1" customWidth="1"/>
    <col min="7960" max="7962" width="11.42578125" style="1" customWidth="1"/>
    <col min="7963" max="7963" width="14.7109375" style="1" customWidth="1"/>
    <col min="7964" max="7964" width="14.5703125" style="1" customWidth="1"/>
    <col min="7965" max="7965" width="4.140625" style="1" customWidth="1"/>
    <col min="7966" max="7967" width="11.42578125" style="1" customWidth="1"/>
    <col min="7968" max="7968" width="5.7109375" style="1" customWidth="1"/>
    <col min="7969" max="7975" width="11.42578125" style="1" customWidth="1"/>
    <col min="7976" max="8202" width="11.42578125" style="1"/>
    <col min="8203" max="8203" width="11.42578125" style="1" customWidth="1"/>
    <col min="8204" max="8204" width="8.140625" style="1" customWidth="1"/>
    <col min="8205" max="8205" width="3.42578125" style="1" customWidth="1"/>
    <col min="8206" max="8206" width="15.7109375" style="1" customWidth="1"/>
    <col min="8207" max="8207" width="20.42578125" style="1" customWidth="1"/>
    <col min="8208" max="8208" width="3.42578125" style="1" customWidth="1"/>
    <col min="8209" max="8209" width="17.42578125" style="1" customWidth="1"/>
    <col min="8210" max="8210" width="18.5703125" style="1" customWidth="1"/>
    <col min="8211" max="8211" width="5" style="1" customWidth="1"/>
    <col min="8212" max="8212" width="5.5703125" style="1" customWidth="1"/>
    <col min="8213" max="8214" width="11.28515625" style="1" bestFit="1" customWidth="1"/>
    <col min="8215" max="8215" width="5.7109375" style="1" customWidth="1"/>
    <col min="8216" max="8218" width="11.42578125" style="1" customWidth="1"/>
    <col min="8219" max="8219" width="14.7109375" style="1" customWidth="1"/>
    <col min="8220" max="8220" width="14.5703125" style="1" customWidth="1"/>
    <col min="8221" max="8221" width="4.140625" style="1" customWidth="1"/>
    <col min="8222" max="8223" width="11.42578125" style="1" customWidth="1"/>
    <col min="8224" max="8224" width="5.7109375" style="1" customWidth="1"/>
    <col min="8225" max="8231" width="11.42578125" style="1" customWidth="1"/>
    <col min="8232" max="8458" width="9.140625" style="1"/>
    <col min="8459" max="8459" width="11.42578125" style="1" customWidth="1"/>
    <col min="8460" max="8460" width="8.140625" style="1" customWidth="1"/>
    <col min="8461" max="8461" width="3.42578125" style="1" customWidth="1"/>
    <col min="8462" max="8462" width="15.7109375" style="1" customWidth="1"/>
    <col min="8463" max="8463" width="20.42578125" style="1" customWidth="1"/>
    <col min="8464" max="8464" width="3.42578125" style="1" customWidth="1"/>
    <col min="8465" max="8465" width="17.42578125" style="1" customWidth="1"/>
    <col min="8466" max="8466" width="18.5703125" style="1" customWidth="1"/>
    <col min="8467" max="8467" width="5" style="1" customWidth="1"/>
    <col min="8468" max="8468" width="5.5703125" style="1" customWidth="1"/>
    <col min="8469" max="8470" width="11.28515625" style="1" bestFit="1" customWidth="1"/>
    <col min="8471" max="8471" width="5.7109375" style="1" customWidth="1"/>
    <col min="8472" max="8474" width="11.42578125" style="1" customWidth="1"/>
    <col min="8475" max="8475" width="14.7109375" style="1" customWidth="1"/>
    <col min="8476" max="8476" width="14.5703125" style="1" customWidth="1"/>
    <col min="8477" max="8477" width="4.140625" style="1" customWidth="1"/>
    <col min="8478" max="8479" width="11.42578125" style="1" customWidth="1"/>
    <col min="8480" max="8480" width="5.7109375" style="1" customWidth="1"/>
    <col min="8481" max="8487" width="11.42578125" style="1" customWidth="1"/>
    <col min="8488" max="8714" width="9.140625" style="1"/>
    <col min="8715" max="8715" width="11.42578125" style="1" customWidth="1"/>
    <col min="8716" max="8716" width="8.140625" style="1" customWidth="1"/>
    <col min="8717" max="8717" width="3.42578125" style="1" customWidth="1"/>
    <col min="8718" max="8718" width="15.7109375" style="1" customWidth="1"/>
    <col min="8719" max="8719" width="20.42578125" style="1" customWidth="1"/>
    <col min="8720" max="8720" width="3.42578125" style="1" customWidth="1"/>
    <col min="8721" max="8721" width="17.42578125" style="1" customWidth="1"/>
    <col min="8722" max="8722" width="18.5703125" style="1" customWidth="1"/>
    <col min="8723" max="8723" width="5" style="1" customWidth="1"/>
    <col min="8724" max="8724" width="5.5703125" style="1" customWidth="1"/>
    <col min="8725" max="8726" width="11.28515625" style="1" bestFit="1" customWidth="1"/>
    <col min="8727" max="8727" width="5.7109375" style="1" customWidth="1"/>
    <col min="8728" max="8730" width="11.42578125" style="1" customWidth="1"/>
    <col min="8731" max="8731" width="14.7109375" style="1" customWidth="1"/>
    <col min="8732" max="8732" width="14.5703125" style="1" customWidth="1"/>
    <col min="8733" max="8733" width="4.140625" style="1" customWidth="1"/>
    <col min="8734" max="8735" width="11.42578125" style="1" customWidth="1"/>
    <col min="8736" max="8736" width="5.7109375" style="1" customWidth="1"/>
    <col min="8737" max="8743" width="11.42578125" style="1" customWidth="1"/>
    <col min="8744" max="8970" width="9.140625" style="1"/>
    <col min="8971" max="8971" width="11.42578125" style="1" customWidth="1"/>
    <col min="8972" max="8972" width="8.140625" style="1" customWidth="1"/>
    <col min="8973" max="8973" width="3.42578125" style="1" customWidth="1"/>
    <col min="8974" max="8974" width="15.7109375" style="1" customWidth="1"/>
    <col min="8975" max="8975" width="20.42578125" style="1" customWidth="1"/>
    <col min="8976" max="8976" width="3.42578125" style="1" customWidth="1"/>
    <col min="8977" max="8977" width="17.42578125" style="1" customWidth="1"/>
    <col min="8978" max="8978" width="18.5703125" style="1" customWidth="1"/>
    <col min="8979" max="8979" width="5" style="1" customWidth="1"/>
    <col min="8980" max="8980" width="5.5703125" style="1" customWidth="1"/>
    <col min="8981" max="8982" width="11.28515625" style="1" bestFit="1" customWidth="1"/>
    <col min="8983" max="8983" width="5.7109375" style="1" customWidth="1"/>
    <col min="8984" max="8986" width="11.42578125" style="1" customWidth="1"/>
    <col min="8987" max="8987" width="14.7109375" style="1" customWidth="1"/>
    <col min="8988" max="8988" width="14.5703125" style="1" customWidth="1"/>
    <col min="8989" max="8989" width="4.140625" style="1" customWidth="1"/>
    <col min="8990" max="8991" width="11.42578125" style="1" customWidth="1"/>
    <col min="8992" max="8992" width="5.7109375" style="1" customWidth="1"/>
    <col min="8993" max="8999" width="11.42578125" style="1" customWidth="1"/>
    <col min="9000" max="9226" width="11.42578125" style="1"/>
    <col min="9227" max="9227" width="11.42578125" style="1" customWidth="1"/>
    <col min="9228" max="9228" width="8.140625" style="1" customWidth="1"/>
    <col min="9229" max="9229" width="3.42578125" style="1" customWidth="1"/>
    <col min="9230" max="9230" width="15.7109375" style="1" customWidth="1"/>
    <col min="9231" max="9231" width="20.42578125" style="1" customWidth="1"/>
    <col min="9232" max="9232" width="3.42578125" style="1" customWidth="1"/>
    <col min="9233" max="9233" width="17.42578125" style="1" customWidth="1"/>
    <col min="9234" max="9234" width="18.5703125" style="1" customWidth="1"/>
    <col min="9235" max="9235" width="5" style="1" customWidth="1"/>
    <col min="9236" max="9236" width="5.5703125" style="1" customWidth="1"/>
    <col min="9237" max="9238" width="11.28515625" style="1" bestFit="1" customWidth="1"/>
    <col min="9239" max="9239" width="5.7109375" style="1" customWidth="1"/>
    <col min="9240" max="9242" width="11.42578125" style="1" customWidth="1"/>
    <col min="9243" max="9243" width="14.7109375" style="1" customWidth="1"/>
    <col min="9244" max="9244" width="14.5703125" style="1" customWidth="1"/>
    <col min="9245" max="9245" width="4.140625" style="1" customWidth="1"/>
    <col min="9246" max="9247" width="11.42578125" style="1" customWidth="1"/>
    <col min="9248" max="9248" width="5.7109375" style="1" customWidth="1"/>
    <col min="9249" max="9255" width="11.42578125" style="1" customWidth="1"/>
    <col min="9256" max="9482" width="9.140625" style="1"/>
    <col min="9483" max="9483" width="11.42578125" style="1" customWidth="1"/>
    <col min="9484" max="9484" width="8.140625" style="1" customWidth="1"/>
    <col min="9485" max="9485" width="3.42578125" style="1" customWidth="1"/>
    <col min="9486" max="9486" width="15.7109375" style="1" customWidth="1"/>
    <col min="9487" max="9487" width="20.42578125" style="1" customWidth="1"/>
    <col min="9488" max="9488" width="3.42578125" style="1" customWidth="1"/>
    <col min="9489" max="9489" width="17.42578125" style="1" customWidth="1"/>
    <col min="9490" max="9490" width="18.5703125" style="1" customWidth="1"/>
    <col min="9491" max="9491" width="5" style="1" customWidth="1"/>
    <col min="9492" max="9492" width="5.5703125" style="1" customWidth="1"/>
    <col min="9493" max="9494" width="11.28515625" style="1" bestFit="1" customWidth="1"/>
    <col min="9495" max="9495" width="5.7109375" style="1" customWidth="1"/>
    <col min="9496" max="9498" width="11.42578125" style="1" customWidth="1"/>
    <col min="9499" max="9499" width="14.7109375" style="1" customWidth="1"/>
    <col min="9500" max="9500" width="14.5703125" style="1" customWidth="1"/>
    <col min="9501" max="9501" width="4.140625" style="1" customWidth="1"/>
    <col min="9502" max="9503" width="11.42578125" style="1" customWidth="1"/>
    <col min="9504" max="9504" width="5.7109375" style="1" customWidth="1"/>
    <col min="9505" max="9511" width="11.42578125" style="1" customWidth="1"/>
    <col min="9512" max="9738" width="9.140625" style="1"/>
    <col min="9739" max="9739" width="11.42578125" style="1" customWidth="1"/>
    <col min="9740" max="9740" width="8.140625" style="1" customWidth="1"/>
    <col min="9741" max="9741" width="3.42578125" style="1" customWidth="1"/>
    <col min="9742" max="9742" width="15.7109375" style="1" customWidth="1"/>
    <col min="9743" max="9743" width="20.42578125" style="1" customWidth="1"/>
    <col min="9744" max="9744" width="3.42578125" style="1" customWidth="1"/>
    <col min="9745" max="9745" width="17.42578125" style="1" customWidth="1"/>
    <col min="9746" max="9746" width="18.5703125" style="1" customWidth="1"/>
    <col min="9747" max="9747" width="5" style="1" customWidth="1"/>
    <col min="9748" max="9748" width="5.5703125" style="1" customWidth="1"/>
    <col min="9749" max="9750" width="11.28515625" style="1" bestFit="1" customWidth="1"/>
    <col min="9751" max="9751" width="5.7109375" style="1" customWidth="1"/>
    <col min="9752" max="9754" width="11.42578125" style="1" customWidth="1"/>
    <col min="9755" max="9755" width="14.7109375" style="1" customWidth="1"/>
    <col min="9756" max="9756" width="14.5703125" style="1" customWidth="1"/>
    <col min="9757" max="9757" width="4.140625" style="1" customWidth="1"/>
    <col min="9758" max="9759" width="11.42578125" style="1" customWidth="1"/>
    <col min="9760" max="9760" width="5.7109375" style="1" customWidth="1"/>
    <col min="9761" max="9767" width="11.42578125" style="1" customWidth="1"/>
    <col min="9768" max="9994" width="9.140625" style="1"/>
    <col min="9995" max="9995" width="11.42578125" style="1" customWidth="1"/>
    <col min="9996" max="9996" width="8.140625" style="1" customWidth="1"/>
    <col min="9997" max="9997" width="3.42578125" style="1" customWidth="1"/>
    <col min="9998" max="9998" width="15.7109375" style="1" customWidth="1"/>
    <col min="9999" max="9999" width="20.42578125" style="1" customWidth="1"/>
    <col min="10000" max="10000" width="3.42578125" style="1" customWidth="1"/>
    <col min="10001" max="10001" width="17.42578125" style="1" customWidth="1"/>
    <col min="10002" max="10002" width="18.5703125" style="1" customWidth="1"/>
    <col min="10003" max="10003" width="5" style="1" customWidth="1"/>
    <col min="10004" max="10004" width="5.5703125" style="1" customWidth="1"/>
    <col min="10005" max="10006" width="11.28515625" style="1" bestFit="1" customWidth="1"/>
    <col min="10007" max="10007" width="5.7109375" style="1" customWidth="1"/>
    <col min="10008" max="10010" width="11.42578125" style="1" customWidth="1"/>
    <col min="10011" max="10011" width="14.7109375" style="1" customWidth="1"/>
    <col min="10012" max="10012" width="14.5703125" style="1" customWidth="1"/>
    <col min="10013" max="10013" width="4.140625" style="1" customWidth="1"/>
    <col min="10014" max="10015" width="11.42578125" style="1" customWidth="1"/>
    <col min="10016" max="10016" width="5.7109375" style="1" customWidth="1"/>
    <col min="10017" max="10023" width="11.42578125" style="1" customWidth="1"/>
    <col min="10024" max="10250" width="11.42578125" style="1"/>
    <col min="10251" max="10251" width="11.42578125" style="1" customWidth="1"/>
    <col min="10252" max="10252" width="8.140625" style="1" customWidth="1"/>
    <col min="10253" max="10253" width="3.42578125" style="1" customWidth="1"/>
    <col min="10254" max="10254" width="15.7109375" style="1" customWidth="1"/>
    <col min="10255" max="10255" width="20.42578125" style="1" customWidth="1"/>
    <col min="10256" max="10256" width="3.42578125" style="1" customWidth="1"/>
    <col min="10257" max="10257" width="17.42578125" style="1" customWidth="1"/>
    <col min="10258" max="10258" width="18.5703125" style="1" customWidth="1"/>
    <col min="10259" max="10259" width="5" style="1" customWidth="1"/>
    <col min="10260" max="10260" width="5.5703125" style="1" customWidth="1"/>
    <col min="10261" max="10262" width="11.28515625" style="1" bestFit="1" customWidth="1"/>
    <col min="10263" max="10263" width="5.7109375" style="1" customWidth="1"/>
    <col min="10264" max="10266" width="11.42578125" style="1" customWidth="1"/>
    <col min="10267" max="10267" width="14.7109375" style="1" customWidth="1"/>
    <col min="10268" max="10268" width="14.5703125" style="1" customWidth="1"/>
    <col min="10269" max="10269" width="4.140625" style="1" customWidth="1"/>
    <col min="10270" max="10271" width="11.42578125" style="1" customWidth="1"/>
    <col min="10272" max="10272" width="5.7109375" style="1" customWidth="1"/>
    <col min="10273" max="10279" width="11.42578125" style="1" customWidth="1"/>
    <col min="10280" max="10506" width="9.140625" style="1"/>
    <col min="10507" max="10507" width="11.42578125" style="1" customWidth="1"/>
    <col min="10508" max="10508" width="8.140625" style="1" customWidth="1"/>
    <col min="10509" max="10509" width="3.42578125" style="1" customWidth="1"/>
    <col min="10510" max="10510" width="15.7109375" style="1" customWidth="1"/>
    <col min="10511" max="10511" width="20.42578125" style="1" customWidth="1"/>
    <col min="10512" max="10512" width="3.42578125" style="1" customWidth="1"/>
    <col min="10513" max="10513" width="17.42578125" style="1" customWidth="1"/>
    <col min="10514" max="10514" width="18.5703125" style="1" customWidth="1"/>
    <col min="10515" max="10515" width="5" style="1" customWidth="1"/>
    <col min="10516" max="10516" width="5.5703125" style="1" customWidth="1"/>
    <col min="10517" max="10518" width="11.28515625" style="1" bestFit="1" customWidth="1"/>
    <col min="10519" max="10519" width="5.7109375" style="1" customWidth="1"/>
    <col min="10520" max="10522" width="11.42578125" style="1" customWidth="1"/>
    <col min="10523" max="10523" width="14.7109375" style="1" customWidth="1"/>
    <col min="10524" max="10524" width="14.5703125" style="1" customWidth="1"/>
    <col min="10525" max="10525" width="4.140625" style="1" customWidth="1"/>
    <col min="10526" max="10527" width="11.42578125" style="1" customWidth="1"/>
    <col min="10528" max="10528" width="5.7109375" style="1" customWidth="1"/>
    <col min="10529" max="10535" width="11.42578125" style="1" customWidth="1"/>
    <col min="10536" max="10762" width="9.140625" style="1"/>
    <col min="10763" max="10763" width="11.42578125" style="1" customWidth="1"/>
    <col min="10764" max="10764" width="8.140625" style="1" customWidth="1"/>
    <col min="10765" max="10765" width="3.42578125" style="1" customWidth="1"/>
    <col min="10766" max="10766" width="15.7109375" style="1" customWidth="1"/>
    <col min="10767" max="10767" width="20.42578125" style="1" customWidth="1"/>
    <col min="10768" max="10768" width="3.42578125" style="1" customWidth="1"/>
    <col min="10769" max="10769" width="17.42578125" style="1" customWidth="1"/>
    <col min="10770" max="10770" width="18.5703125" style="1" customWidth="1"/>
    <col min="10771" max="10771" width="5" style="1" customWidth="1"/>
    <col min="10772" max="10772" width="5.5703125" style="1" customWidth="1"/>
    <col min="10773" max="10774" width="11.28515625" style="1" bestFit="1" customWidth="1"/>
    <col min="10775" max="10775" width="5.7109375" style="1" customWidth="1"/>
    <col min="10776" max="10778" width="11.42578125" style="1" customWidth="1"/>
    <col min="10779" max="10779" width="14.7109375" style="1" customWidth="1"/>
    <col min="10780" max="10780" width="14.5703125" style="1" customWidth="1"/>
    <col min="10781" max="10781" width="4.140625" style="1" customWidth="1"/>
    <col min="10782" max="10783" width="11.42578125" style="1" customWidth="1"/>
    <col min="10784" max="10784" width="5.7109375" style="1" customWidth="1"/>
    <col min="10785" max="10791" width="11.42578125" style="1" customWidth="1"/>
    <col min="10792" max="11018" width="9.140625" style="1"/>
    <col min="11019" max="11019" width="11.42578125" style="1" customWidth="1"/>
    <col min="11020" max="11020" width="8.140625" style="1" customWidth="1"/>
    <col min="11021" max="11021" width="3.42578125" style="1" customWidth="1"/>
    <col min="11022" max="11022" width="15.7109375" style="1" customWidth="1"/>
    <col min="11023" max="11023" width="20.42578125" style="1" customWidth="1"/>
    <col min="11024" max="11024" width="3.42578125" style="1" customWidth="1"/>
    <col min="11025" max="11025" width="17.42578125" style="1" customWidth="1"/>
    <col min="11026" max="11026" width="18.5703125" style="1" customWidth="1"/>
    <col min="11027" max="11027" width="5" style="1" customWidth="1"/>
    <col min="11028" max="11028" width="5.5703125" style="1" customWidth="1"/>
    <col min="11029" max="11030" width="11.28515625" style="1" bestFit="1" customWidth="1"/>
    <col min="11031" max="11031" width="5.7109375" style="1" customWidth="1"/>
    <col min="11032" max="11034" width="11.42578125" style="1" customWidth="1"/>
    <col min="11035" max="11035" width="14.7109375" style="1" customWidth="1"/>
    <col min="11036" max="11036" width="14.5703125" style="1" customWidth="1"/>
    <col min="11037" max="11037" width="4.140625" style="1" customWidth="1"/>
    <col min="11038" max="11039" width="11.42578125" style="1" customWidth="1"/>
    <col min="11040" max="11040" width="5.7109375" style="1" customWidth="1"/>
    <col min="11041" max="11047" width="11.42578125" style="1" customWidth="1"/>
    <col min="11048" max="11274" width="11.42578125" style="1"/>
    <col min="11275" max="11275" width="11.42578125" style="1" customWidth="1"/>
    <col min="11276" max="11276" width="8.140625" style="1" customWidth="1"/>
    <col min="11277" max="11277" width="3.42578125" style="1" customWidth="1"/>
    <col min="11278" max="11278" width="15.7109375" style="1" customWidth="1"/>
    <col min="11279" max="11279" width="20.42578125" style="1" customWidth="1"/>
    <col min="11280" max="11280" width="3.42578125" style="1" customWidth="1"/>
    <col min="11281" max="11281" width="17.42578125" style="1" customWidth="1"/>
    <col min="11282" max="11282" width="18.5703125" style="1" customWidth="1"/>
    <col min="11283" max="11283" width="5" style="1" customWidth="1"/>
    <col min="11284" max="11284" width="5.5703125" style="1" customWidth="1"/>
    <col min="11285" max="11286" width="11.28515625" style="1" bestFit="1" customWidth="1"/>
    <col min="11287" max="11287" width="5.7109375" style="1" customWidth="1"/>
    <col min="11288" max="11290" width="11.42578125" style="1" customWidth="1"/>
    <col min="11291" max="11291" width="14.7109375" style="1" customWidth="1"/>
    <col min="11292" max="11292" width="14.5703125" style="1" customWidth="1"/>
    <col min="11293" max="11293" width="4.140625" style="1" customWidth="1"/>
    <col min="11294" max="11295" width="11.42578125" style="1" customWidth="1"/>
    <col min="11296" max="11296" width="5.7109375" style="1" customWidth="1"/>
    <col min="11297" max="11303" width="11.42578125" style="1" customWidth="1"/>
    <col min="11304" max="11530" width="9.140625" style="1"/>
    <col min="11531" max="11531" width="11.42578125" style="1" customWidth="1"/>
    <col min="11532" max="11532" width="8.140625" style="1" customWidth="1"/>
    <col min="11533" max="11533" width="3.42578125" style="1" customWidth="1"/>
    <col min="11534" max="11534" width="15.7109375" style="1" customWidth="1"/>
    <col min="11535" max="11535" width="20.42578125" style="1" customWidth="1"/>
    <col min="11536" max="11536" width="3.42578125" style="1" customWidth="1"/>
    <col min="11537" max="11537" width="17.42578125" style="1" customWidth="1"/>
    <col min="11538" max="11538" width="18.5703125" style="1" customWidth="1"/>
    <col min="11539" max="11539" width="5" style="1" customWidth="1"/>
    <col min="11540" max="11540" width="5.5703125" style="1" customWidth="1"/>
    <col min="11541" max="11542" width="11.28515625" style="1" bestFit="1" customWidth="1"/>
    <col min="11543" max="11543" width="5.7109375" style="1" customWidth="1"/>
    <col min="11544" max="11546" width="11.42578125" style="1" customWidth="1"/>
    <col min="11547" max="11547" width="14.7109375" style="1" customWidth="1"/>
    <col min="11548" max="11548" width="14.5703125" style="1" customWidth="1"/>
    <col min="11549" max="11549" width="4.140625" style="1" customWidth="1"/>
    <col min="11550" max="11551" width="11.42578125" style="1" customWidth="1"/>
    <col min="11552" max="11552" width="5.7109375" style="1" customWidth="1"/>
    <col min="11553" max="11559" width="11.42578125" style="1" customWidth="1"/>
    <col min="11560" max="11786" width="9.140625" style="1"/>
    <col min="11787" max="11787" width="11.42578125" style="1" customWidth="1"/>
    <col min="11788" max="11788" width="8.140625" style="1" customWidth="1"/>
    <col min="11789" max="11789" width="3.42578125" style="1" customWidth="1"/>
    <col min="11790" max="11790" width="15.7109375" style="1" customWidth="1"/>
    <col min="11791" max="11791" width="20.42578125" style="1" customWidth="1"/>
    <col min="11792" max="11792" width="3.42578125" style="1" customWidth="1"/>
    <col min="11793" max="11793" width="17.42578125" style="1" customWidth="1"/>
    <col min="11794" max="11794" width="18.5703125" style="1" customWidth="1"/>
    <col min="11795" max="11795" width="5" style="1" customWidth="1"/>
    <col min="11796" max="11796" width="5.5703125" style="1" customWidth="1"/>
    <col min="11797" max="11798" width="11.28515625" style="1" bestFit="1" customWidth="1"/>
    <col min="11799" max="11799" width="5.7109375" style="1" customWidth="1"/>
    <col min="11800" max="11802" width="11.42578125" style="1" customWidth="1"/>
    <col min="11803" max="11803" width="14.7109375" style="1" customWidth="1"/>
    <col min="11804" max="11804" width="14.5703125" style="1" customWidth="1"/>
    <col min="11805" max="11805" width="4.140625" style="1" customWidth="1"/>
    <col min="11806" max="11807" width="11.42578125" style="1" customWidth="1"/>
    <col min="11808" max="11808" width="5.7109375" style="1" customWidth="1"/>
    <col min="11809" max="11815" width="11.42578125" style="1" customWidth="1"/>
    <col min="11816" max="12042" width="9.140625" style="1"/>
    <col min="12043" max="12043" width="11.42578125" style="1" customWidth="1"/>
    <col min="12044" max="12044" width="8.140625" style="1" customWidth="1"/>
    <col min="12045" max="12045" width="3.42578125" style="1" customWidth="1"/>
    <col min="12046" max="12046" width="15.7109375" style="1" customWidth="1"/>
    <col min="12047" max="12047" width="20.42578125" style="1" customWidth="1"/>
    <col min="12048" max="12048" width="3.42578125" style="1" customWidth="1"/>
    <col min="12049" max="12049" width="17.42578125" style="1" customWidth="1"/>
    <col min="12050" max="12050" width="18.5703125" style="1" customWidth="1"/>
    <col min="12051" max="12051" width="5" style="1" customWidth="1"/>
    <col min="12052" max="12052" width="5.5703125" style="1" customWidth="1"/>
    <col min="12053" max="12054" width="11.28515625" style="1" bestFit="1" customWidth="1"/>
    <col min="12055" max="12055" width="5.7109375" style="1" customWidth="1"/>
    <col min="12056" max="12058" width="11.42578125" style="1" customWidth="1"/>
    <col min="12059" max="12059" width="14.7109375" style="1" customWidth="1"/>
    <col min="12060" max="12060" width="14.5703125" style="1" customWidth="1"/>
    <col min="12061" max="12061" width="4.140625" style="1" customWidth="1"/>
    <col min="12062" max="12063" width="11.42578125" style="1" customWidth="1"/>
    <col min="12064" max="12064" width="5.7109375" style="1" customWidth="1"/>
    <col min="12065" max="12071" width="11.42578125" style="1" customWidth="1"/>
    <col min="12072" max="12298" width="11.42578125" style="1"/>
    <col min="12299" max="12299" width="11.42578125" style="1" customWidth="1"/>
    <col min="12300" max="12300" width="8.140625" style="1" customWidth="1"/>
    <col min="12301" max="12301" width="3.42578125" style="1" customWidth="1"/>
    <col min="12302" max="12302" width="15.7109375" style="1" customWidth="1"/>
    <col min="12303" max="12303" width="20.42578125" style="1" customWidth="1"/>
    <col min="12304" max="12304" width="3.42578125" style="1" customWidth="1"/>
    <col min="12305" max="12305" width="17.42578125" style="1" customWidth="1"/>
    <col min="12306" max="12306" width="18.5703125" style="1" customWidth="1"/>
    <col min="12307" max="12307" width="5" style="1" customWidth="1"/>
    <col min="12308" max="12308" width="5.5703125" style="1" customWidth="1"/>
    <col min="12309" max="12310" width="11.28515625" style="1" bestFit="1" customWidth="1"/>
    <col min="12311" max="12311" width="5.7109375" style="1" customWidth="1"/>
    <col min="12312" max="12314" width="11.42578125" style="1" customWidth="1"/>
    <col min="12315" max="12315" width="14.7109375" style="1" customWidth="1"/>
    <col min="12316" max="12316" width="14.5703125" style="1" customWidth="1"/>
    <col min="12317" max="12317" width="4.140625" style="1" customWidth="1"/>
    <col min="12318" max="12319" width="11.42578125" style="1" customWidth="1"/>
    <col min="12320" max="12320" width="5.7109375" style="1" customWidth="1"/>
    <col min="12321" max="12327" width="11.42578125" style="1" customWidth="1"/>
    <col min="12328" max="12554" width="9.140625" style="1"/>
    <col min="12555" max="12555" width="11.42578125" style="1" customWidth="1"/>
    <col min="12556" max="12556" width="8.140625" style="1" customWidth="1"/>
    <col min="12557" max="12557" width="3.42578125" style="1" customWidth="1"/>
    <col min="12558" max="12558" width="15.7109375" style="1" customWidth="1"/>
    <col min="12559" max="12559" width="20.42578125" style="1" customWidth="1"/>
    <col min="12560" max="12560" width="3.42578125" style="1" customWidth="1"/>
    <col min="12561" max="12561" width="17.42578125" style="1" customWidth="1"/>
    <col min="12562" max="12562" width="18.5703125" style="1" customWidth="1"/>
    <col min="12563" max="12563" width="5" style="1" customWidth="1"/>
    <col min="12564" max="12564" width="5.5703125" style="1" customWidth="1"/>
    <col min="12565" max="12566" width="11.28515625" style="1" bestFit="1" customWidth="1"/>
    <col min="12567" max="12567" width="5.7109375" style="1" customWidth="1"/>
    <col min="12568" max="12570" width="11.42578125" style="1" customWidth="1"/>
    <col min="12571" max="12571" width="14.7109375" style="1" customWidth="1"/>
    <col min="12572" max="12572" width="14.5703125" style="1" customWidth="1"/>
    <col min="12573" max="12573" width="4.140625" style="1" customWidth="1"/>
    <col min="12574" max="12575" width="11.42578125" style="1" customWidth="1"/>
    <col min="12576" max="12576" width="5.7109375" style="1" customWidth="1"/>
    <col min="12577" max="12583" width="11.42578125" style="1" customWidth="1"/>
    <col min="12584" max="12810" width="9.140625" style="1"/>
    <col min="12811" max="12811" width="11.42578125" style="1" customWidth="1"/>
    <col min="12812" max="12812" width="8.140625" style="1" customWidth="1"/>
    <col min="12813" max="12813" width="3.42578125" style="1" customWidth="1"/>
    <col min="12814" max="12814" width="15.7109375" style="1" customWidth="1"/>
    <col min="12815" max="12815" width="20.42578125" style="1" customWidth="1"/>
    <col min="12816" max="12816" width="3.42578125" style="1" customWidth="1"/>
    <col min="12817" max="12817" width="17.42578125" style="1" customWidth="1"/>
    <col min="12818" max="12818" width="18.5703125" style="1" customWidth="1"/>
    <col min="12819" max="12819" width="5" style="1" customWidth="1"/>
    <col min="12820" max="12820" width="5.5703125" style="1" customWidth="1"/>
    <col min="12821" max="12822" width="11.28515625" style="1" bestFit="1" customWidth="1"/>
    <col min="12823" max="12823" width="5.7109375" style="1" customWidth="1"/>
    <col min="12824" max="12826" width="11.42578125" style="1" customWidth="1"/>
    <col min="12827" max="12827" width="14.7109375" style="1" customWidth="1"/>
    <col min="12828" max="12828" width="14.5703125" style="1" customWidth="1"/>
    <col min="12829" max="12829" width="4.140625" style="1" customWidth="1"/>
    <col min="12830" max="12831" width="11.42578125" style="1" customWidth="1"/>
    <col min="12832" max="12832" width="5.7109375" style="1" customWidth="1"/>
    <col min="12833" max="12839" width="11.42578125" style="1" customWidth="1"/>
    <col min="12840" max="13066" width="9.140625" style="1"/>
    <col min="13067" max="13067" width="11.42578125" style="1" customWidth="1"/>
    <col min="13068" max="13068" width="8.140625" style="1" customWidth="1"/>
    <col min="13069" max="13069" width="3.42578125" style="1" customWidth="1"/>
    <col min="13070" max="13070" width="15.7109375" style="1" customWidth="1"/>
    <col min="13071" max="13071" width="20.42578125" style="1" customWidth="1"/>
    <col min="13072" max="13072" width="3.42578125" style="1" customWidth="1"/>
    <col min="13073" max="13073" width="17.42578125" style="1" customWidth="1"/>
    <col min="13074" max="13074" width="18.5703125" style="1" customWidth="1"/>
    <col min="13075" max="13075" width="5" style="1" customWidth="1"/>
    <col min="13076" max="13076" width="5.5703125" style="1" customWidth="1"/>
    <col min="13077" max="13078" width="11.28515625" style="1" bestFit="1" customWidth="1"/>
    <col min="13079" max="13079" width="5.7109375" style="1" customWidth="1"/>
    <col min="13080" max="13082" width="11.42578125" style="1" customWidth="1"/>
    <col min="13083" max="13083" width="14.7109375" style="1" customWidth="1"/>
    <col min="13084" max="13084" width="14.5703125" style="1" customWidth="1"/>
    <col min="13085" max="13085" width="4.140625" style="1" customWidth="1"/>
    <col min="13086" max="13087" width="11.42578125" style="1" customWidth="1"/>
    <col min="13088" max="13088" width="5.7109375" style="1" customWidth="1"/>
    <col min="13089" max="13095" width="11.42578125" style="1" customWidth="1"/>
    <col min="13096" max="13322" width="11.42578125" style="1"/>
    <col min="13323" max="13323" width="11.42578125" style="1" customWidth="1"/>
    <col min="13324" max="13324" width="8.140625" style="1" customWidth="1"/>
    <col min="13325" max="13325" width="3.42578125" style="1" customWidth="1"/>
    <col min="13326" max="13326" width="15.7109375" style="1" customWidth="1"/>
    <col min="13327" max="13327" width="20.42578125" style="1" customWidth="1"/>
    <col min="13328" max="13328" width="3.42578125" style="1" customWidth="1"/>
    <col min="13329" max="13329" width="17.42578125" style="1" customWidth="1"/>
    <col min="13330" max="13330" width="18.5703125" style="1" customWidth="1"/>
    <col min="13331" max="13331" width="5" style="1" customWidth="1"/>
    <col min="13332" max="13332" width="5.5703125" style="1" customWidth="1"/>
    <col min="13333" max="13334" width="11.28515625" style="1" bestFit="1" customWidth="1"/>
    <col min="13335" max="13335" width="5.7109375" style="1" customWidth="1"/>
    <col min="13336" max="13338" width="11.42578125" style="1" customWidth="1"/>
    <col min="13339" max="13339" width="14.7109375" style="1" customWidth="1"/>
    <col min="13340" max="13340" width="14.5703125" style="1" customWidth="1"/>
    <col min="13341" max="13341" width="4.140625" style="1" customWidth="1"/>
    <col min="13342" max="13343" width="11.42578125" style="1" customWidth="1"/>
    <col min="13344" max="13344" width="5.7109375" style="1" customWidth="1"/>
    <col min="13345" max="13351" width="11.42578125" style="1" customWidth="1"/>
    <col min="13352" max="13578" width="9.140625" style="1"/>
    <col min="13579" max="13579" width="11.42578125" style="1" customWidth="1"/>
    <col min="13580" max="13580" width="8.140625" style="1" customWidth="1"/>
    <col min="13581" max="13581" width="3.42578125" style="1" customWidth="1"/>
    <col min="13582" max="13582" width="15.7109375" style="1" customWidth="1"/>
    <col min="13583" max="13583" width="20.42578125" style="1" customWidth="1"/>
    <col min="13584" max="13584" width="3.42578125" style="1" customWidth="1"/>
    <col min="13585" max="13585" width="17.42578125" style="1" customWidth="1"/>
    <col min="13586" max="13586" width="18.5703125" style="1" customWidth="1"/>
    <col min="13587" max="13587" width="5" style="1" customWidth="1"/>
    <col min="13588" max="13588" width="5.5703125" style="1" customWidth="1"/>
    <col min="13589" max="13590" width="11.28515625" style="1" bestFit="1" customWidth="1"/>
    <col min="13591" max="13591" width="5.7109375" style="1" customWidth="1"/>
    <col min="13592" max="13594" width="11.42578125" style="1" customWidth="1"/>
    <col min="13595" max="13595" width="14.7109375" style="1" customWidth="1"/>
    <col min="13596" max="13596" width="14.5703125" style="1" customWidth="1"/>
    <col min="13597" max="13597" width="4.140625" style="1" customWidth="1"/>
    <col min="13598" max="13599" width="11.42578125" style="1" customWidth="1"/>
    <col min="13600" max="13600" width="5.7109375" style="1" customWidth="1"/>
    <col min="13601" max="13607" width="11.42578125" style="1" customWidth="1"/>
    <col min="13608" max="13834" width="9.140625" style="1"/>
    <col min="13835" max="13835" width="11.42578125" style="1" customWidth="1"/>
    <col min="13836" max="13836" width="8.140625" style="1" customWidth="1"/>
    <col min="13837" max="13837" width="3.42578125" style="1" customWidth="1"/>
    <col min="13838" max="13838" width="15.7109375" style="1" customWidth="1"/>
    <col min="13839" max="13839" width="20.42578125" style="1" customWidth="1"/>
    <col min="13840" max="13840" width="3.42578125" style="1" customWidth="1"/>
    <col min="13841" max="13841" width="17.42578125" style="1" customWidth="1"/>
    <col min="13842" max="13842" width="18.5703125" style="1" customWidth="1"/>
    <col min="13843" max="13843" width="5" style="1" customWidth="1"/>
    <col min="13844" max="13844" width="5.5703125" style="1" customWidth="1"/>
    <col min="13845" max="13846" width="11.28515625" style="1" bestFit="1" customWidth="1"/>
    <col min="13847" max="13847" width="5.7109375" style="1" customWidth="1"/>
    <col min="13848" max="13850" width="11.42578125" style="1" customWidth="1"/>
    <col min="13851" max="13851" width="14.7109375" style="1" customWidth="1"/>
    <col min="13852" max="13852" width="14.5703125" style="1" customWidth="1"/>
    <col min="13853" max="13853" width="4.140625" style="1" customWidth="1"/>
    <col min="13854" max="13855" width="11.42578125" style="1" customWidth="1"/>
    <col min="13856" max="13856" width="5.7109375" style="1" customWidth="1"/>
    <col min="13857" max="13863" width="11.42578125" style="1" customWidth="1"/>
    <col min="13864" max="14090" width="9.140625" style="1"/>
    <col min="14091" max="14091" width="11.42578125" style="1" customWidth="1"/>
    <col min="14092" max="14092" width="8.140625" style="1" customWidth="1"/>
    <col min="14093" max="14093" width="3.42578125" style="1" customWidth="1"/>
    <col min="14094" max="14094" width="15.7109375" style="1" customWidth="1"/>
    <col min="14095" max="14095" width="20.42578125" style="1" customWidth="1"/>
    <col min="14096" max="14096" width="3.42578125" style="1" customWidth="1"/>
    <col min="14097" max="14097" width="17.42578125" style="1" customWidth="1"/>
    <col min="14098" max="14098" width="18.5703125" style="1" customWidth="1"/>
    <col min="14099" max="14099" width="5" style="1" customWidth="1"/>
    <col min="14100" max="14100" width="5.5703125" style="1" customWidth="1"/>
    <col min="14101" max="14102" width="11.28515625" style="1" bestFit="1" customWidth="1"/>
    <col min="14103" max="14103" width="5.7109375" style="1" customWidth="1"/>
    <col min="14104" max="14106" width="11.42578125" style="1" customWidth="1"/>
    <col min="14107" max="14107" width="14.7109375" style="1" customWidth="1"/>
    <col min="14108" max="14108" width="14.5703125" style="1" customWidth="1"/>
    <col min="14109" max="14109" width="4.140625" style="1" customWidth="1"/>
    <col min="14110" max="14111" width="11.42578125" style="1" customWidth="1"/>
    <col min="14112" max="14112" width="5.7109375" style="1" customWidth="1"/>
    <col min="14113" max="14119" width="11.42578125" style="1" customWidth="1"/>
    <col min="14120" max="14346" width="11.42578125" style="1"/>
    <col min="14347" max="14347" width="11.42578125" style="1" customWidth="1"/>
    <col min="14348" max="14348" width="8.140625" style="1" customWidth="1"/>
    <col min="14349" max="14349" width="3.42578125" style="1" customWidth="1"/>
    <col min="14350" max="14350" width="15.7109375" style="1" customWidth="1"/>
    <col min="14351" max="14351" width="20.42578125" style="1" customWidth="1"/>
    <col min="14352" max="14352" width="3.42578125" style="1" customWidth="1"/>
    <col min="14353" max="14353" width="17.42578125" style="1" customWidth="1"/>
    <col min="14354" max="14354" width="18.5703125" style="1" customWidth="1"/>
    <col min="14355" max="14355" width="5" style="1" customWidth="1"/>
    <col min="14356" max="14356" width="5.5703125" style="1" customWidth="1"/>
    <col min="14357" max="14358" width="11.28515625" style="1" bestFit="1" customWidth="1"/>
    <col min="14359" max="14359" width="5.7109375" style="1" customWidth="1"/>
    <col min="14360" max="14362" width="11.42578125" style="1" customWidth="1"/>
    <col min="14363" max="14363" width="14.7109375" style="1" customWidth="1"/>
    <col min="14364" max="14364" width="14.5703125" style="1" customWidth="1"/>
    <col min="14365" max="14365" width="4.140625" style="1" customWidth="1"/>
    <col min="14366" max="14367" width="11.42578125" style="1" customWidth="1"/>
    <col min="14368" max="14368" width="5.7109375" style="1" customWidth="1"/>
    <col min="14369" max="14375" width="11.42578125" style="1" customWidth="1"/>
    <col min="14376" max="14602" width="9.140625" style="1"/>
    <col min="14603" max="14603" width="11.42578125" style="1" customWidth="1"/>
    <col min="14604" max="14604" width="8.140625" style="1" customWidth="1"/>
    <col min="14605" max="14605" width="3.42578125" style="1" customWidth="1"/>
    <col min="14606" max="14606" width="15.7109375" style="1" customWidth="1"/>
    <col min="14607" max="14607" width="20.42578125" style="1" customWidth="1"/>
    <col min="14608" max="14608" width="3.42578125" style="1" customWidth="1"/>
    <col min="14609" max="14609" width="17.42578125" style="1" customWidth="1"/>
    <col min="14610" max="14610" width="18.5703125" style="1" customWidth="1"/>
    <col min="14611" max="14611" width="5" style="1" customWidth="1"/>
    <col min="14612" max="14612" width="5.5703125" style="1" customWidth="1"/>
    <col min="14613" max="14614" width="11.28515625" style="1" bestFit="1" customWidth="1"/>
    <col min="14615" max="14615" width="5.7109375" style="1" customWidth="1"/>
    <col min="14616" max="14618" width="11.42578125" style="1" customWidth="1"/>
    <col min="14619" max="14619" width="14.7109375" style="1" customWidth="1"/>
    <col min="14620" max="14620" width="14.5703125" style="1" customWidth="1"/>
    <col min="14621" max="14621" width="4.140625" style="1" customWidth="1"/>
    <col min="14622" max="14623" width="11.42578125" style="1" customWidth="1"/>
    <col min="14624" max="14624" width="5.7109375" style="1" customWidth="1"/>
    <col min="14625" max="14631" width="11.42578125" style="1" customWidth="1"/>
    <col min="14632" max="14858" width="9.140625" style="1"/>
    <col min="14859" max="14859" width="11.42578125" style="1" customWidth="1"/>
    <col min="14860" max="14860" width="8.140625" style="1" customWidth="1"/>
    <col min="14861" max="14861" width="3.42578125" style="1" customWidth="1"/>
    <col min="14862" max="14862" width="15.7109375" style="1" customWidth="1"/>
    <col min="14863" max="14863" width="20.42578125" style="1" customWidth="1"/>
    <col min="14864" max="14864" width="3.42578125" style="1" customWidth="1"/>
    <col min="14865" max="14865" width="17.42578125" style="1" customWidth="1"/>
    <col min="14866" max="14866" width="18.5703125" style="1" customWidth="1"/>
    <col min="14867" max="14867" width="5" style="1" customWidth="1"/>
    <col min="14868" max="14868" width="5.5703125" style="1" customWidth="1"/>
    <col min="14869" max="14870" width="11.28515625" style="1" bestFit="1" customWidth="1"/>
    <col min="14871" max="14871" width="5.7109375" style="1" customWidth="1"/>
    <col min="14872" max="14874" width="11.42578125" style="1" customWidth="1"/>
    <col min="14875" max="14875" width="14.7109375" style="1" customWidth="1"/>
    <col min="14876" max="14876" width="14.5703125" style="1" customWidth="1"/>
    <col min="14877" max="14877" width="4.140625" style="1" customWidth="1"/>
    <col min="14878" max="14879" width="11.42578125" style="1" customWidth="1"/>
    <col min="14880" max="14880" width="5.7109375" style="1" customWidth="1"/>
    <col min="14881" max="14887" width="11.42578125" style="1" customWidth="1"/>
    <col min="14888" max="15114" width="9.140625" style="1"/>
    <col min="15115" max="15115" width="11.42578125" style="1" customWidth="1"/>
    <col min="15116" max="15116" width="8.140625" style="1" customWidth="1"/>
    <col min="15117" max="15117" width="3.42578125" style="1" customWidth="1"/>
    <col min="15118" max="15118" width="15.7109375" style="1" customWidth="1"/>
    <col min="15119" max="15119" width="20.42578125" style="1" customWidth="1"/>
    <col min="15120" max="15120" width="3.42578125" style="1" customWidth="1"/>
    <col min="15121" max="15121" width="17.42578125" style="1" customWidth="1"/>
    <col min="15122" max="15122" width="18.5703125" style="1" customWidth="1"/>
    <col min="15123" max="15123" width="5" style="1" customWidth="1"/>
    <col min="15124" max="15124" width="5.5703125" style="1" customWidth="1"/>
    <col min="15125" max="15126" width="11.28515625" style="1" bestFit="1" customWidth="1"/>
    <col min="15127" max="15127" width="5.7109375" style="1" customWidth="1"/>
    <col min="15128" max="15130" width="11.42578125" style="1" customWidth="1"/>
    <col min="15131" max="15131" width="14.7109375" style="1" customWidth="1"/>
    <col min="15132" max="15132" width="14.5703125" style="1" customWidth="1"/>
    <col min="15133" max="15133" width="4.140625" style="1" customWidth="1"/>
    <col min="15134" max="15135" width="11.42578125" style="1" customWidth="1"/>
    <col min="15136" max="15136" width="5.7109375" style="1" customWidth="1"/>
    <col min="15137" max="15143" width="11.42578125" style="1" customWidth="1"/>
    <col min="15144" max="15370" width="11.42578125" style="1"/>
    <col min="15371" max="15371" width="11.42578125" style="1" customWidth="1"/>
    <col min="15372" max="15372" width="8.140625" style="1" customWidth="1"/>
    <col min="15373" max="15373" width="3.42578125" style="1" customWidth="1"/>
    <col min="15374" max="15374" width="15.7109375" style="1" customWidth="1"/>
    <col min="15375" max="15375" width="20.42578125" style="1" customWidth="1"/>
    <col min="15376" max="15376" width="3.42578125" style="1" customWidth="1"/>
    <col min="15377" max="15377" width="17.42578125" style="1" customWidth="1"/>
    <col min="15378" max="15378" width="18.5703125" style="1" customWidth="1"/>
    <col min="15379" max="15379" width="5" style="1" customWidth="1"/>
    <col min="15380" max="15380" width="5.5703125" style="1" customWidth="1"/>
    <col min="15381" max="15382" width="11.28515625" style="1" bestFit="1" customWidth="1"/>
    <col min="15383" max="15383" width="5.7109375" style="1" customWidth="1"/>
    <col min="15384" max="15386" width="11.42578125" style="1" customWidth="1"/>
    <col min="15387" max="15387" width="14.7109375" style="1" customWidth="1"/>
    <col min="15388" max="15388" width="14.5703125" style="1" customWidth="1"/>
    <col min="15389" max="15389" width="4.140625" style="1" customWidth="1"/>
    <col min="15390" max="15391" width="11.42578125" style="1" customWidth="1"/>
    <col min="15392" max="15392" width="5.7109375" style="1" customWidth="1"/>
    <col min="15393" max="15399" width="11.42578125" style="1" customWidth="1"/>
    <col min="15400" max="15626" width="9.140625" style="1"/>
    <col min="15627" max="15627" width="11.42578125" style="1" customWidth="1"/>
    <col min="15628" max="15628" width="8.140625" style="1" customWidth="1"/>
    <col min="15629" max="15629" width="3.42578125" style="1" customWidth="1"/>
    <col min="15630" max="15630" width="15.7109375" style="1" customWidth="1"/>
    <col min="15631" max="15631" width="20.42578125" style="1" customWidth="1"/>
    <col min="15632" max="15632" width="3.42578125" style="1" customWidth="1"/>
    <col min="15633" max="15633" width="17.42578125" style="1" customWidth="1"/>
    <col min="15634" max="15634" width="18.5703125" style="1" customWidth="1"/>
    <col min="15635" max="15635" width="5" style="1" customWidth="1"/>
    <col min="15636" max="15636" width="5.5703125" style="1" customWidth="1"/>
    <col min="15637" max="15638" width="11.28515625" style="1" bestFit="1" customWidth="1"/>
    <col min="15639" max="15639" width="5.7109375" style="1" customWidth="1"/>
    <col min="15640" max="15642" width="11.42578125" style="1" customWidth="1"/>
    <col min="15643" max="15643" width="14.7109375" style="1" customWidth="1"/>
    <col min="15644" max="15644" width="14.5703125" style="1" customWidth="1"/>
    <col min="15645" max="15645" width="4.140625" style="1" customWidth="1"/>
    <col min="15646" max="15647" width="11.42578125" style="1" customWidth="1"/>
    <col min="15648" max="15648" width="5.7109375" style="1" customWidth="1"/>
    <col min="15649" max="15655" width="11.42578125" style="1" customWidth="1"/>
    <col min="15656" max="15882" width="9.140625" style="1"/>
    <col min="15883" max="15883" width="11.42578125" style="1" customWidth="1"/>
    <col min="15884" max="15884" width="8.140625" style="1" customWidth="1"/>
    <col min="15885" max="15885" width="3.42578125" style="1" customWidth="1"/>
    <col min="15886" max="15886" width="15.7109375" style="1" customWidth="1"/>
    <col min="15887" max="15887" width="20.42578125" style="1" customWidth="1"/>
    <col min="15888" max="15888" width="3.42578125" style="1" customWidth="1"/>
    <col min="15889" max="15889" width="17.42578125" style="1" customWidth="1"/>
    <col min="15890" max="15890" width="18.5703125" style="1" customWidth="1"/>
    <col min="15891" max="15891" width="5" style="1" customWidth="1"/>
    <col min="15892" max="15892" width="5.5703125" style="1" customWidth="1"/>
    <col min="15893" max="15894" width="11.28515625" style="1" bestFit="1" customWidth="1"/>
    <col min="15895" max="15895" width="5.7109375" style="1" customWidth="1"/>
    <col min="15896" max="15898" width="11.42578125" style="1" customWidth="1"/>
    <col min="15899" max="15899" width="14.7109375" style="1" customWidth="1"/>
    <col min="15900" max="15900" width="14.5703125" style="1" customWidth="1"/>
    <col min="15901" max="15901" width="4.140625" style="1" customWidth="1"/>
    <col min="15902" max="15903" width="11.42578125" style="1" customWidth="1"/>
    <col min="15904" max="15904" width="5.7109375" style="1" customWidth="1"/>
    <col min="15905" max="15911" width="11.42578125" style="1" customWidth="1"/>
    <col min="15912" max="16138" width="9.140625" style="1"/>
    <col min="16139" max="16139" width="11.42578125" style="1" customWidth="1"/>
    <col min="16140" max="16140" width="8.140625" style="1" customWidth="1"/>
    <col min="16141" max="16141" width="3.42578125" style="1" customWidth="1"/>
    <col min="16142" max="16142" width="15.7109375" style="1" customWidth="1"/>
    <col min="16143" max="16143" width="20.42578125" style="1" customWidth="1"/>
    <col min="16144" max="16144" width="3.42578125" style="1" customWidth="1"/>
    <col min="16145" max="16145" width="17.42578125" style="1" customWidth="1"/>
    <col min="16146" max="16146" width="18.5703125" style="1" customWidth="1"/>
    <col min="16147" max="16147" width="5" style="1" customWidth="1"/>
    <col min="16148" max="16148" width="5.5703125" style="1" customWidth="1"/>
    <col min="16149" max="16150" width="11.28515625" style="1" bestFit="1" customWidth="1"/>
    <col min="16151" max="16151" width="5.7109375" style="1" customWidth="1"/>
    <col min="16152" max="16154" width="11.42578125" style="1" customWidth="1"/>
    <col min="16155" max="16155" width="14.7109375" style="1" customWidth="1"/>
    <col min="16156" max="16156" width="14.5703125" style="1" customWidth="1"/>
    <col min="16157" max="16157" width="4.140625" style="1" customWidth="1"/>
    <col min="16158" max="16159" width="11.42578125" style="1" customWidth="1"/>
    <col min="16160" max="16160" width="5.7109375" style="1" customWidth="1"/>
    <col min="16161" max="16167" width="11.42578125" style="1" customWidth="1"/>
    <col min="16168" max="16384" width="11.42578125" style="1"/>
  </cols>
  <sheetData>
    <row r="1" spans="1:59" x14ac:dyDescent="0.2">
      <c r="AY1" s="120" t="s">
        <v>171</v>
      </c>
      <c r="BB1" s="120" t="s">
        <v>192</v>
      </c>
      <c r="BF1" s="1" t="s">
        <v>194</v>
      </c>
    </row>
    <row r="2" spans="1:59" x14ac:dyDescent="0.2">
      <c r="AP2" s="4" t="s">
        <v>145</v>
      </c>
      <c r="AT2" s="1" t="s">
        <v>146</v>
      </c>
      <c r="AY2" s="120" t="s">
        <v>172</v>
      </c>
    </row>
    <row r="3" spans="1:59" ht="68.25" customHeight="1" x14ac:dyDescent="0.2">
      <c r="B3" s="6"/>
      <c r="D3" s="53" t="s">
        <v>78</v>
      </c>
      <c r="E3" s="53" t="s">
        <v>79</v>
      </c>
      <c r="F3" s="55"/>
      <c r="G3" s="53" t="s">
        <v>190</v>
      </c>
      <c r="H3" s="53" t="s">
        <v>187</v>
      </c>
      <c r="I3" s="55"/>
      <c r="J3" s="53" t="s">
        <v>193</v>
      </c>
      <c r="K3" s="53" t="s">
        <v>188</v>
      </c>
      <c r="L3" s="55"/>
      <c r="M3" s="53" t="s">
        <v>177</v>
      </c>
      <c r="N3" s="53" t="s">
        <v>181</v>
      </c>
      <c r="O3" s="53" t="s">
        <v>186</v>
      </c>
      <c r="P3" s="53" t="s">
        <v>178</v>
      </c>
      <c r="R3" s="54" t="s">
        <v>197</v>
      </c>
      <c r="S3" s="54" t="s">
        <v>196</v>
      </c>
      <c r="T3" s="54" t="s">
        <v>183</v>
      </c>
      <c r="V3" s="53" t="s">
        <v>195</v>
      </c>
      <c r="W3" s="53" t="s">
        <v>179</v>
      </c>
      <c r="X3" s="53" t="s">
        <v>180</v>
      </c>
      <c r="Y3" s="53" t="s">
        <v>182</v>
      </c>
      <c r="AA3" s="53" t="s">
        <v>80</v>
      </c>
      <c r="AB3" s="53" t="s">
        <v>81</v>
      </c>
      <c r="AD3" s="53" t="s">
        <v>191</v>
      </c>
      <c r="AE3" s="53" t="s">
        <v>82</v>
      </c>
      <c r="AF3" s="55"/>
      <c r="AG3" s="56" t="s">
        <v>83</v>
      </c>
      <c r="AH3" s="56" t="s">
        <v>84</v>
      </c>
      <c r="AI3" s="56" t="s">
        <v>85</v>
      </c>
      <c r="AJ3" s="56" t="s">
        <v>86</v>
      </c>
      <c r="AL3" s="57" t="s">
        <v>87</v>
      </c>
      <c r="AM3" s="57" t="s">
        <v>88</v>
      </c>
      <c r="AN3" s="57" t="s">
        <v>144</v>
      </c>
      <c r="AO3" s="202" t="s">
        <v>198</v>
      </c>
      <c r="AP3" s="57" t="s">
        <v>87</v>
      </c>
      <c r="AQ3" s="57" t="s">
        <v>88</v>
      </c>
      <c r="AR3" s="57" t="s">
        <v>144</v>
      </c>
      <c r="AT3" s="57" t="s">
        <v>87</v>
      </c>
      <c r="AU3" s="57" t="s">
        <v>88</v>
      </c>
      <c r="AV3" s="57" t="s">
        <v>144</v>
      </c>
      <c r="AY3" s="179" t="s">
        <v>174</v>
      </c>
      <c r="AZ3" s="179" t="s">
        <v>111</v>
      </c>
      <c r="BA3" s="122" t="s">
        <v>173</v>
      </c>
      <c r="BB3" s="179" t="s">
        <v>191</v>
      </c>
      <c r="BC3" s="179" t="s">
        <v>82</v>
      </c>
      <c r="BF3" s="179" t="s">
        <v>174</v>
      </c>
      <c r="BG3" s="179" t="s">
        <v>111</v>
      </c>
    </row>
    <row r="4" spans="1:59" ht="13.5" customHeight="1" x14ac:dyDescent="0.2">
      <c r="A4" s="191"/>
      <c r="B4" s="58">
        <v>1993</v>
      </c>
      <c r="D4" s="26">
        <v>17282.962729751216</v>
      </c>
      <c r="E4" s="26">
        <v>27786.451573247708</v>
      </c>
      <c r="F4" s="191"/>
      <c r="G4" s="26">
        <v>17282.962729751216</v>
      </c>
      <c r="H4" s="26">
        <v>27786.451573247708</v>
      </c>
      <c r="I4" s="28"/>
      <c r="J4" s="26">
        <v>17282.962729751216</v>
      </c>
      <c r="K4" s="26">
        <v>27786.451573247698</v>
      </c>
      <c r="L4" s="28"/>
      <c r="M4" s="6"/>
      <c r="N4" s="6"/>
      <c r="O4" s="6"/>
      <c r="P4" s="6"/>
      <c r="R4" s="194">
        <f>'Empalme VAB-IBIF 1993 - 2015 '!BJ7</f>
        <v>17282.962729751216</v>
      </c>
      <c r="S4" s="26">
        <f>'Empalme VAB-IBIF 1993 - 2015 '!AP7</f>
        <v>11861.49254776433</v>
      </c>
      <c r="T4" s="194">
        <f>'Empalme VAB-IBIF 1993 - 2015 '!AZ7</f>
        <v>27786.451573247708</v>
      </c>
      <c r="V4" s="6"/>
      <c r="W4" s="6"/>
      <c r="X4" s="6"/>
      <c r="Y4" s="6"/>
      <c r="AA4" s="6"/>
      <c r="AB4" s="6"/>
      <c r="AD4" s="63">
        <f t="shared" ref="AD4:AD15" si="0">G4/J4</f>
        <v>1</v>
      </c>
      <c r="AE4" s="63">
        <f t="shared" ref="AE4:AE15" si="1">H4/K4</f>
        <v>1.0000000000000004</v>
      </c>
      <c r="AF4" s="3"/>
      <c r="AG4" s="199">
        <f t="shared" ref="AG4:AG14" si="2">AD4/AD$15</f>
        <v>0.51710204179757213</v>
      </c>
      <c r="AH4" s="199">
        <f t="shared" ref="AH4:AH14" si="3">AE4/AE$15</f>
        <v>0.6143263080996425</v>
      </c>
      <c r="AI4" s="200">
        <f t="shared" ref="AI4:AI29" si="4">AG4/$AG$4</f>
        <v>1</v>
      </c>
      <c r="AJ4" s="200">
        <f t="shared" ref="AJ4:AJ29" si="5">AH4/$AH$4</f>
        <v>1</v>
      </c>
      <c r="AL4" s="59">
        <f t="shared" ref="AL4:AL32" si="6">R4/AI4</f>
        <v>17282.962729751216</v>
      </c>
      <c r="AM4" s="59">
        <f t="shared" ref="AM4:AM32" si="7">T4/AJ4</f>
        <v>27786.451573247708</v>
      </c>
      <c r="AN4" s="59">
        <f>AL4+AM4</f>
        <v>45069.414302998921</v>
      </c>
      <c r="AT4" s="8">
        <f>AL4/AN4</f>
        <v>0.38347431394512727</v>
      </c>
      <c r="AU4" s="8">
        <f>AM4/AN4</f>
        <v>0.61652568605487279</v>
      </c>
      <c r="AV4" s="8">
        <f>AN4/AN4</f>
        <v>1</v>
      </c>
      <c r="AY4" s="178">
        <v>17283</v>
      </c>
      <c r="AZ4" s="178">
        <v>27786</v>
      </c>
      <c r="BB4" s="6">
        <v>0.51964839710444666</v>
      </c>
      <c r="BC4" s="6">
        <v>0.61425061425061434</v>
      </c>
      <c r="BF4" s="6">
        <f t="shared" ref="BF4:BF15" si="8">J4/AY4</f>
        <v>0.99999784353128596</v>
      </c>
      <c r="BG4" s="6">
        <f t="shared" ref="BG4:BG15" si="9">K4/AZ4</f>
        <v>1.0000162518263764</v>
      </c>
    </row>
    <row r="5" spans="1:59" ht="13.5" customHeight="1" x14ac:dyDescent="0.2">
      <c r="A5" s="191"/>
      <c r="B5" s="58">
        <v>1994</v>
      </c>
      <c r="D5" s="26">
        <v>20797.018060516482</v>
      </c>
      <c r="E5" s="26">
        <v>30533.879802428826</v>
      </c>
      <c r="F5" s="191"/>
      <c r="G5" s="26">
        <v>20797.018060516479</v>
      </c>
      <c r="H5" s="26">
        <v>30533.879802428826</v>
      </c>
      <c r="I5" s="28"/>
      <c r="J5" s="26">
        <v>20701.855752737865</v>
      </c>
      <c r="K5" s="26">
        <v>30529.569410302371</v>
      </c>
      <c r="L5" s="28"/>
      <c r="M5" s="6"/>
      <c r="N5" s="6"/>
      <c r="O5" s="6"/>
      <c r="P5" s="6"/>
      <c r="R5" s="194">
        <f>'Empalme VAB-IBIF 1993 - 2015 '!BJ8</f>
        <v>20514.613796980513</v>
      </c>
      <c r="S5" s="26">
        <f>'Empalme VAB-IBIF 1993 - 2015 '!AP8</f>
        <v>13808.076889773858</v>
      </c>
      <c r="T5" s="194">
        <f>'Empalme VAB-IBIF 1993 - 2015 '!AZ8</f>
        <v>30294.680261284557</v>
      </c>
      <c r="V5" s="6"/>
      <c r="W5" s="6"/>
      <c r="X5" s="6"/>
      <c r="Y5" s="6"/>
      <c r="AA5" s="6"/>
      <c r="AB5" s="6"/>
      <c r="AD5" s="6">
        <f t="shared" si="0"/>
        <v>1.0045968008334725</v>
      </c>
      <c r="AE5" s="6">
        <f t="shared" si="1"/>
        <v>1.0001411874523525</v>
      </c>
      <c r="AF5" s="3"/>
      <c r="AG5" s="199">
        <f t="shared" si="2"/>
        <v>0.51947905689429752</v>
      </c>
      <c r="AH5" s="199">
        <f t="shared" si="3"/>
        <v>0.61441304326599588</v>
      </c>
      <c r="AI5" s="201">
        <f t="shared" si="4"/>
        <v>1.0045968008334725</v>
      </c>
      <c r="AJ5" s="201">
        <f t="shared" si="5"/>
        <v>1.000141187452352</v>
      </c>
      <c r="AL5" s="59">
        <f t="shared" si="6"/>
        <v>20420.743705295881</v>
      </c>
      <c r="AM5" s="59">
        <f t="shared" si="7"/>
        <v>30290.403636364423</v>
      </c>
      <c r="AN5" s="59">
        <f t="shared" ref="AN5:AN28" si="10">AL5+AM5</f>
        <v>50711.147341660304</v>
      </c>
      <c r="AT5" s="8">
        <f t="shared" ref="AT5:AT29" si="11">AL5/AN5</f>
        <v>0.40268747160685514</v>
      </c>
      <c r="AU5" s="8">
        <f t="shared" ref="AU5:AU29" si="12">AM5/AN5</f>
        <v>0.59731252839314486</v>
      </c>
      <c r="AV5" s="8">
        <f t="shared" ref="AV5:AV29" si="13">AN5/AN5</f>
        <v>1</v>
      </c>
      <c r="AY5" s="178">
        <v>20702</v>
      </c>
      <c r="AZ5" s="178">
        <v>30530</v>
      </c>
      <c r="BB5" s="6">
        <v>0.51964839710444666</v>
      </c>
      <c r="BC5" s="6">
        <v>0.61425061425061434</v>
      </c>
      <c r="BF5" s="6">
        <f t="shared" si="8"/>
        <v>0.99999303220644697</v>
      </c>
      <c r="BG5" s="6">
        <f t="shared" si="9"/>
        <v>0.99998589617760791</v>
      </c>
    </row>
    <row r="6" spans="1:59" ht="13.5" customHeight="1" x14ac:dyDescent="0.2">
      <c r="A6" s="191"/>
      <c r="B6" s="58">
        <v>1995</v>
      </c>
      <c r="D6" s="26">
        <v>17081.942005555844</v>
      </c>
      <c r="E6" s="26">
        <v>29203.138209432269</v>
      </c>
      <c r="F6" s="191"/>
      <c r="G6" s="26">
        <v>17081.942005555844</v>
      </c>
      <c r="H6" s="26">
        <v>29203.138209432269</v>
      </c>
      <c r="I6" s="28"/>
      <c r="J6" s="26">
        <v>17017.346967464309</v>
      </c>
      <c r="K6" s="26">
        <v>27510.93049548781</v>
      </c>
      <c r="L6" s="28"/>
      <c r="M6" s="6"/>
      <c r="N6" s="6"/>
      <c r="O6" s="6"/>
      <c r="P6" s="6"/>
      <c r="R6" s="194">
        <f>'Empalme VAB-IBIF 1993 - 2015 '!BJ9</f>
        <v>16621.177830658526</v>
      </c>
      <c r="S6" s="26">
        <f>'Empalme VAB-IBIF 1993 - 2015 '!AP9</f>
        <v>12108.090663012657</v>
      </c>
      <c r="T6" s="194">
        <f>'Empalme VAB-IBIF 1993 - 2015 '!AZ9</f>
        <v>28747.381134954616</v>
      </c>
      <c r="V6" s="6"/>
      <c r="W6" s="6"/>
      <c r="X6" s="6"/>
      <c r="Y6" s="6"/>
      <c r="AA6" s="6"/>
      <c r="AB6" s="6"/>
      <c r="AD6" s="6">
        <f t="shared" si="0"/>
        <v>1.0037958348157932</v>
      </c>
      <c r="AE6" s="6">
        <f t="shared" si="1"/>
        <v>1.0615103772742984</v>
      </c>
      <c r="AF6" s="3"/>
      <c r="AG6" s="199">
        <f t="shared" si="2"/>
        <v>0.51906487573114513</v>
      </c>
      <c r="AH6" s="199">
        <f t="shared" si="3"/>
        <v>0.65211375108037817</v>
      </c>
      <c r="AI6" s="201">
        <f t="shared" si="4"/>
        <v>1.0037958348157932</v>
      </c>
      <c r="AJ6" s="201">
        <f t="shared" si="5"/>
        <v>1.061510377274298</v>
      </c>
      <c r="AL6" s="59">
        <f t="shared" si="6"/>
        <v>16558.325163511643</v>
      </c>
      <c r="AM6" s="59">
        <f t="shared" si="7"/>
        <v>27081.5827620743</v>
      </c>
      <c r="AN6" s="59">
        <f t="shared" si="10"/>
        <v>43639.90792558594</v>
      </c>
      <c r="AT6" s="8">
        <f t="shared" si="11"/>
        <v>0.37943079971082039</v>
      </c>
      <c r="AU6" s="8">
        <f t="shared" si="12"/>
        <v>0.62056920028917972</v>
      </c>
      <c r="AV6" s="8">
        <f t="shared" si="13"/>
        <v>1</v>
      </c>
      <c r="AY6" s="178">
        <v>17017</v>
      </c>
      <c r="AZ6" s="178">
        <v>27511</v>
      </c>
      <c r="BB6" s="6">
        <v>0.5191313340227508</v>
      </c>
      <c r="BC6" s="6">
        <v>0.65233415233415237</v>
      </c>
      <c r="BF6" s="6">
        <f t="shared" si="8"/>
        <v>1.0000203894613804</v>
      </c>
      <c r="BG6" s="6">
        <f t="shared" si="9"/>
        <v>0.99999747357376356</v>
      </c>
    </row>
    <row r="7" spans="1:59" x14ac:dyDescent="0.2">
      <c r="A7" s="191"/>
      <c r="B7" s="58">
        <v>1996</v>
      </c>
      <c r="D7" s="26">
        <v>18925.519209309427</v>
      </c>
      <c r="E7" s="26">
        <v>30285.091906324029</v>
      </c>
      <c r="F7" s="191"/>
      <c r="G7" s="26">
        <v>18925.519209309427</v>
      </c>
      <c r="H7" s="26">
        <v>30285.091906324029</v>
      </c>
      <c r="I7" s="28"/>
      <c r="J7" s="26">
        <v>19261.380145821171</v>
      </c>
      <c r="K7" s="26">
        <v>29222.481100698213</v>
      </c>
      <c r="L7" s="28"/>
      <c r="M7" s="6"/>
      <c r="N7" s="6"/>
      <c r="O7" s="6"/>
      <c r="P7" s="6"/>
      <c r="R7" s="194">
        <f>'Empalme VAB-IBIF 1993 - 2015 '!BJ10</f>
        <v>18164.967802055737</v>
      </c>
      <c r="S7" s="26">
        <f>'Empalme VAB-IBIF 1993 - 2015 '!AP10</f>
        <v>13497.533192520599</v>
      </c>
      <c r="T7" s="194">
        <f>'Empalme VAB-IBIF 1993 - 2015 '!AZ10</f>
        <v>29578.901461396334</v>
      </c>
      <c r="V7" s="6"/>
      <c r="W7" s="6"/>
      <c r="X7" s="6"/>
      <c r="Y7" s="6"/>
      <c r="AA7" s="6"/>
      <c r="AB7" s="6"/>
      <c r="AD7" s="6">
        <f t="shared" si="0"/>
        <v>0.982562986973464</v>
      </c>
      <c r="AE7" s="6">
        <f t="shared" si="1"/>
        <v>1.0363627852804198</v>
      </c>
      <c r="AF7" s="3"/>
      <c r="AG7" s="199">
        <f t="shared" si="2"/>
        <v>0.50808532675869955</v>
      </c>
      <c r="AH7" s="199">
        <f t="shared" si="3"/>
        <v>0.63666492373318251</v>
      </c>
      <c r="AI7" s="201">
        <f t="shared" si="4"/>
        <v>0.98256298697346411</v>
      </c>
      <c r="AJ7" s="201">
        <f t="shared" si="5"/>
        <v>1.0363627852804194</v>
      </c>
      <c r="AL7" s="59">
        <f t="shared" si="6"/>
        <v>18487.331644771508</v>
      </c>
      <c r="AM7" s="59">
        <f t="shared" si="7"/>
        <v>28541.068708283332</v>
      </c>
      <c r="AN7" s="59">
        <f t="shared" si="10"/>
        <v>47028.400353054836</v>
      </c>
      <c r="AT7" s="8">
        <f t="shared" si="11"/>
        <v>0.39310994007838118</v>
      </c>
      <c r="AU7" s="8">
        <f t="shared" si="12"/>
        <v>0.60689005992161893</v>
      </c>
      <c r="AV7" s="8">
        <f t="shared" si="13"/>
        <v>1</v>
      </c>
      <c r="AY7" s="178">
        <v>19261</v>
      </c>
      <c r="AZ7" s="178">
        <v>29222</v>
      </c>
      <c r="BB7" s="6">
        <v>0.50806618407445714</v>
      </c>
      <c r="BC7" s="6">
        <v>0.63636363636363646</v>
      </c>
      <c r="BF7" s="6">
        <f t="shared" si="8"/>
        <v>1.0000197365568335</v>
      </c>
      <c r="BG7" s="6">
        <f t="shared" si="9"/>
        <v>1.0000164636471909</v>
      </c>
    </row>
    <row r="8" spans="1:59" x14ac:dyDescent="0.2">
      <c r="A8" s="191"/>
      <c r="B8" s="58">
        <v>1997</v>
      </c>
      <c r="D8" s="26">
        <v>22869.032405114252</v>
      </c>
      <c r="E8" s="26">
        <v>33858.117718994385</v>
      </c>
      <c r="F8" s="191"/>
      <c r="G8" s="26">
        <v>22869.032405114252</v>
      </c>
      <c r="H8" s="26">
        <v>33858.117718994385</v>
      </c>
      <c r="I8" s="28"/>
      <c r="J8" s="26">
        <v>23709.183972147272</v>
      </c>
      <c r="K8" s="26">
        <v>33338.31559836962</v>
      </c>
      <c r="L8" s="28"/>
      <c r="M8" s="6"/>
      <c r="N8" s="6"/>
      <c r="O8" s="6"/>
      <c r="P8" s="6"/>
      <c r="R8" s="194">
        <f>'Empalme VAB-IBIF 1993 - 2015 '!BJ11</f>
        <v>21651.944033725158</v>
      </c>
      <c r="S8" s="26">
        <f>'Empalme VAB-IBIF 1993 - 2015 '!AP11</f>
        <v>15759.916240671178</v>
      </c>
      <c r="T8" s="194">
        <f>'Empalme VAB-IBIF 1993 - 2015 '!AZ11</f>
        <v>32809.554754993616</v>
      </c>
      <c r="V8" s="6"/>
      <c r="W8" s="6"/>
      <c r="X8" s="6"/>
      <c r="Y8" s="6"/>
      <c r="AA8" s="6"/>
      <c r="AB8" s="6"/>
      <c r="AD8" s="6">
        <f t="shared" si="0"/>
        <v>0.96456429845835268</v>
      </c>
      <c r="AE8" s="6">
        <f t="shared" si="1"/>
        <v>1.0155917331543345</v>
      </c>
      <c r="AF8" s="3"/>
      <c r="AG8" s="199">
        <f t="shared" si="2"/>
        <v>0.49877816817785692</v>
      </c>
      <c r="AH8" s="199">
        <f t="shared" si="3"/>
        <v>0.62390471996521935</v>
      </c>
      <c r="AI8" s="201">
        <f t="shared" si="4"/>
        <v>0.96456429845835268</v>
      </c>
      <c r="AJ8" s="201">
        <f t="shared" si="5"/>
        <v>1.015591733154334</v>
      </c>
      <c r="AL8" s="59">
        <f t="shared" si="6"/>
        <v>22447.382790687054</v>
      </c>
      <c r="AM8" s="59">
        <f t="shared" si="7"/>
        <v>32305.850553834436</v>
      </c>
      <c r="AN8" s="59">
        <f t="shared" si="10"/>
        <v>54753.23334452149</v>
      </c>
      <c r="AT8" s="8">
        <f t="shared" si="11"/>
        <v>0.40997364757332816</v>
      </c>
      <c r="AU8" s="8">
        <f t="shared" si="12"/>
        <v>0.59002635242667179</v>
      </c>
      <c r="AV8" s="8">
        <f t="shared" si="13"/>
        <v>1</v>
      </c>
      <c r="AY8" s="178">
        <v>23709</v>
      </c>
      <c r="AZ8" s="178">
        <v>33338</v>
      </c>
      <c r="BB8" s="6">
        <v>0.49875904860392972</v>
      </c>
      <c r="BC8" s="6">
        <v>0.62407862407862413</v>
      </c>
      <c r="BF8" s="6">
        <f t="shared" si="8"/>
        <v>1.0000077595911794</v>
      </c>
      <c r="BG8" s="6">
        <f t="shared" si="9"/>
        <v>1.0000094666257611</v>
      </c>
    </row>
    <row r="9" spans="1:59" x14ac:dyDescent="0.2">
      <c r="A9" s="191"/>
      <c r="B9" s="58">
        <v>1998</v>
      </c>
      <c r="D9" s="26">
        <v>24062.962883408072</v>
      </c>
      <c r="E9" s="26">
        <v>35532.256168391235</v>
      </c>
      <c r="F9" s="191"/>
      <c r="G9" s="26">
        <v>24062.962883408072</v>
      </c>
      <c r="H9" s="26">
        <v>35532.256168391235</v>
      </c>
      <c r="I9" s="28"/>
      <c r="J9" s="26">
        <v>25510.27106987244</v>
      </c>
      <c r="K9" s="26">
        <v>35270.398440994984</v>
      </c>
      <c r="L9" s="28"/>
      <c r="M9" s="6"/>
      <c r="N9" s="6"/>
      <c r="O9" s="6"/>
      <c r="P9" s="6"/>
      <c r="R9" s="194">
        <f>'Empalme VAB-IBIF 1993 - 2015 '!BJ12</f>
        <v>22472.970600128712</v>
      </c>
      <c r="S9" s="26">
        <f>'Empalme VAB-IBIF 1993 - 2015 '!AP12</f>
        <v>16128.691005359995</v>
      </c>
      <c r="T9" s="194">
        <f>'Empalme VAB-IBIF 1993 - 2015 '!AZ12</f>
        <v>34162.110427322354</v>
      </c>
      <c r="V9" s="6"/>
      <c r="W9" s="6"/>
      <c r="X9" s="6"/>
      <c r="Y9" s="6"/>
      <c r="AA9" s="6"/>
      <c r="AB9" s="6"/>
      <c r="AD9" s="6">
        <f t="shared" si="0"/>
        <v>0.94326566807149159</v>
      </c>
      <c r="AE9" s="6">
        <f t="shared" si="1"/>
        <v>1.0074242917282128</v>
      </c>
      <c r="AF9" s="3"/>
      <c r="AG9" s="199">
        <f t="shared" si="2"/>
        <v>0.48776460291731927</v>
      </c>
      <c r="AH9" s="199">
        <f t="shared" si="3"/>
        <v>0.61888724582728993</v>
      </c>
      <c r="AI9" s="201">
        <f t="shared" si="4"/>
        <v>0.94326566807149159</v>
      </c>
      <c r="AJ9" s="201">
        <f t="shared" si="5"/>
        <v>1.0074242917282124</v>
      </c>
      <c r="AL9" s="59">
        <f t="shared" si="6"/>
        <v>23824.645972830476</v>
      </c>
      <c r="AM9" s="59">
        <f t="shared" si="7"/>
        <v>33910.350095606758</v>
      </c>
      <c r="AN9" s="59">
        <f t="shared" si="10"/>
        <v>57734.996068437234</v>
      </c>
      <c r="AT9" s="8">
        <f t="shared" si="11"/>
        <v>0.41265519347380741</v>
      </c>
      <c r="AU9" s="8">
        <f t="shared" si="12"/>
        <v>0.58734480652619259</v>
      </c>
      <c r="AV9" s="8">
        <f t="shared" si="13"/>
        <v>1</v>
      </c>
      <c r="AY9" s="178">
        <v>25510</v>
      </c>
      <c r="AZ9" s="178">
        <v>35270</v>
      </c>
      <c r="BB9" s="6">
        <v>0.48774560496380559</v>
      </c>
      <c r="BC9" s="6">
        <v>0.61855036855036849</v>
      </c>
      <c r="BF9" s="6">
        <f t="shared" si="8"/>
        <v>1.0000106260240078</v>
      </c>
      <c r="BG9" s="6">
        <f t="shared" si="9"/>
        <v>1.0000112968810599</v>
      </c>
    </row>
    <row r="10" spans="1:59" x14ac:dyDescent="0.2">
      <c r="A10" s="191"/>
      <c r="B10" s="58">
        <v>1999</v>
      </c>
      <c r="D10" s="26">
        <v>19575.182818624126</v>
      </c>
      <c r="E10" s="26">
        <v>31498.719569965346</v>
      </c>
      <c r="F10" s="191"/>
      <c r="G10" s="26">
        <v>19575.182818624126</v>
      </c>
      <c r="H10" s="26">
        <v>31498.719569965346</v>
      </c>
      <c r="I10" s="28"/>
      <c r="J10" s="26">
        <v>21672.081198729167</v>
      </c>
      <c r="K10" s="26">
        <v>31444.234258908378</v>
      </c>
      <c r="L10" s="28"/>
      <c r="M10" s="6"/>
      <c r="N10" s="6"/>
      <c r="O10" s="6"/>
      <c r="P10" s="6"/>
      <c r="R10" s="194">
        <f>'Empalme VAB-IBIF 1993 - 2015 '!BJ13</f>
        <v>18033.477640856712</v>
      </c>
      <c r="S10" s="26">
        <f>'Empalme VAB-IBIF 1993 - 2015 '!AP13</f>
        <v>12826.82954664337</v>
      </c>
      <c r="T10" s="194">
        <f>'Empalme VAB-IBIF 1993 - 2015 '!AZ13</f>
        <v>30046.866627044637</v>
      </c>
      <c r="V10" s="6"/>
      <c r="W10" s="6"/>
      <c r="X10" s="6"/>
      <c r="Y10" s="6"/>
      <c r="AA10" s="6"/>
      <c r="AB10" s="6"/>
      <c r="AD10" s="6">
        <f t="shared" si="0"/>
        <v>0.90324425416844589</v>
      </c>
      <c r="AE10" s="6">
        <f t="shared" si="1"/>
        <v>1.0017327599905388</v>
      </c>
      <c r="AF10" s="3"/>
      <c r="AG10" s="199">
        <f t="shared" si="2"/>
        <v>0.46706944807242856</v>
      </c>
      <c r="AH10" s="199">
        <f t="shared" si="3"/>
        <v>0.61539078814745274</v>
      </c>
      <c r="AI10" s="201">
        <f t="shared" si="4"/>
        <v>0.90324425416844589</v>
      </c>
      <c r="AJ10" s="201">
        <f t="shared" si="5"/>
        <v>1.0017327599905383</v>
      </c>
      <c r="AL10" s="59">
        <f t="shared" si="6"/>
        <v>19965.228184550015</v>
      </c>
      <c r="AM10" s="59">
        <f t="shared" si="7"/>
        <v>29994.892677093278</v>
      </c>
      <c r="AN10" s="59">
        <f t="shared" si="10"/>
        <v>49960.120861643292</v>
      </c>
      <c r="AT10" s="8">
        <f t="shared" si="11"/>
        <v>0.3996232963455108</v>
      </c>
      <c r="AU10" s="8">
        <f t="shared" si="12"/>
        <v>0.60037670365448914</v>
      </c>
      <c r="AV10" s="8">
        <f t="shared" si="13"/>
        <v>1</v>
      </c>
      <c r="AY10" s="178">
        <v>21672</v>
      </c>
      <c r="AZ10" s="178">
        <v>31444</v>
      </c>
      <c r="BB10" s="6">
        <v>0.4670113753877973</v>
      </c>
      <c r="BC10" s="6">
        <v>0.61547911547911549</v>
      </c>
      <c r="BF10" s="6">
        <f t="shared" si="8"/>
        <v>1.0000037467113865</v>
      </c>
      <c r="BG10" s="6">
        <f t="shared" si="9"/>
        <v>1.0000074500352494</v>
      </c>
    </row>
    <row r="11" spans="1:59" x14ac:dyDescent="0.2">
      <c r="A11" s="191"/>
      <c r="B11" s="58">
        <v>2000</v>
      </c>
      <c r="D11" s="26">
        <v>17158.126331511055</v>
      </c>
      <c r="E11" s="26">
        <v>28861.990467687458</v>
      </c>
      <c r="F11" s="191"/>
      <c r="G11" s="26">
        <v>17158.126331511055</v>
      </c>
      <c r="H11" s="26">
        <v>28861.990467687458</v>
      </c>
      <c r="I11" s="28"/>
      <c r="J11" s="26">
        <v>19729.473542422948</v>
      </c>
      <c r="K11" s="26">
        <v>29772.669652836536</v>
      </c>
      <c r="L11" s="28"/>
      <c r="M11" s="6"/>
      <c r="N11" s="6"/>
      <c r="O11" s="6"/>
      <c r="P11" s="6"/>
      <c r="R11" s="194">
        <f>'Empalme VAB-IBIF 1993 - 2015 '!BJ14</f>
        <v>15592.142547538273</v>
      </c>
      <c r="S11" s="26">
        <f>'Empalme VAB-IBIF 1993 - 2015 '!AP14</f>
        <v>12008.533978844065</v>
      </c>
      <c r="T11" s="194">
        <f>'Empalme VAB-IBIF 1993 - 2015 '!AZ14</f>
        <v>27315.990292756211</v>
      </c>
      <c r="V11" s="6"/>
      <c r="W11" s="6"/>
      <c r="X11" s="6"/>
      <c r="Y11" s="6"/>
      <c r="AA11" s="6"/>
      <c r="AB11" s="6"/>
      <c r="AD11" s="6">
        <f t="shared" si="0"/>
        <v>0.86966975041767336</v>
      </c>
      <c r="AE11" s="6">
        <f t="shared" si="1"/>
        <v>0.96941224298096107</v>
      </c>
      <c r="AF11" s="3"/>
      <c r="AG11" s="199">
        <f t="shared" si="2"/>
        <v>0.44970800363056385</v>
      </c>
      <c r="AH11" s="199">
        <f t="shared" si="3"/>
        <v>0.59553544425708715</v>
      </c>
      <c r="AI11" s="201">
        <f t="shared" si="4"/>
        <v>0.86966975041767336</v>
      </c>
      <c r="AJ11" s="201">
        <f t="shared" si="5"/>
        <v>0.96941224298096074</v>
      </c>
      <c r="AL11" s="59">
        <f t="shared" si="6"/>
        <v>17928.808654147033</v>
      </c>
      <c r="AM11" s="59">
        <f t="shared" si="7"/>
        <v>28177.888705798712</v>
      </c>
      <c r="AN11" s="59">
        <f t="shared" si="10"/>
        <v>46106.697359945741</v>
      </c>
      <c r="AT11" s="8">
        <f t="shared" si="11"/>
        <v>0.38885475821832172</v>
      </c>
      <c r="AU11" s="8">
        <f t="shared" si="12"/>
        <v>0.61114524178167839</v>
      </c>
      <c r="AV11" s="8">
        <f t="shared" si="13"/>
        <v>1</v>
      </c>
      <c r="AY11" s="178">
        <v>19729</v>
      </c>
      <c r="AZ11" s="178">
        <v>29773</v>
      </c>
      <c r="BB11" s="6">
        <v>0.44968976215098244</v>
      </c>
      <c r="BC11" s="6">
        <v>0.59545454545454557</v>
      </c>
      <c r="BF11" s="155">
        <f t="shared" si="8"/>
        <v>1.0000240023530309</v>
      </c>
      <c r="BG11" s="6">
        <f t="shared" si="9"/>
        <v>0.99998890447172051</v>
      </c>
    </row>
    <row r="12" spans="1:59" x14ac:dyDescent="0.2">
      <c r="A12" s="191"/>
      <c r="B12" s="58">
        <v>2001</v>
      </c>
      <c r="D12" s="26">
        <v>12670.599878219833</v>
      </c>
      <c r="E12" s="26">
        <v>25428.230209906949</v>
      </c>
      <c r="F12" s="191"/>
      <c r="G12" s="26">
        <v>12670.599878219833</v>
      </c>
      <c r="H12" s="26">
        <v>25428.230209906949</v>
      </c>
      <c r="I12" s="28"/>
      <c r="J12" s="26">
        <v>14787.885464584306</v>
      </c>
      <c r="K12" s="26">
        <v>26961.702239136917</v>
      </c>
      <c r="L12" s="28"/>
      <c r="M12" s="6"/>
      <c r="N12" s="6"/>
      <c r="O12" s="6"/>
      <c r="P12" s="6"/>
      <c r="R12" s="194">
        <f>'Empalme VAB-IBIF 1993 - 2015 '!BJ15</f>
        <v>11357.830642420889</v>
      </c>
      <c r="S12" s="26">
        <f>'Empalme VAB-IBIF 1993 - 2015 '!AP15</f>
        <v>9349.6531679604359</v>
      </c>
      <c r="T12" s="194">
        <f>'Empalme VAB-IBIF 1993 - 2015 '!AZ15</f>
        <v>23877.628278693152</v>
      </c>
      <c r="V12" s="6"/>
      <c r="W12" s="6"/>
      <c r="X12" s="6"/>
      <c r="Y12" s="6"/>
      <c r="AA12" s="6"/>
      <c r="AB12" s="6"/>
      <c r="AD12" s="6">
        <f t="shared" si="0"/>
        <v>0.856822965566295</v>
      </c>
      <c r="AE12" s="6">
        <f t="shared" si="1"/>
        <v>0.94312406480759881</v>
      </c>
      <c r="AF12" s="3"/>
      <c r="AG12" s="199">
        <f t="shared" si="2"/>
        <v>0.44306490495338197</v>
      </c>
      <c r="AH12" s="199">
        <f t="shared" si="3"/>
        <v>0.57938592481317985</v>
      </c>
      <c r="AI12" s="201">
        <f t="shared" si="4"/>
        <v>0.856822965566295</v>
      </c>
      <c r="AJ12" s="201">
        <f t="shared" si="5"/>
        <v>0.94312406480759836</v>
      </c>
      <c r="AL12" s="59">
        <f t="shared" si="6"/>
        <v>13255.749552551062</v>
      </c>
      <c r="AM12" s="59">
        <f t="shared" si="7"/>
        <v>25317.589879931966</v>
      </c>
      <c r="AN12" s="59">
        <f t="shared" si="10"/>
        <v>38573.33943248303</v>
      </c>
      <c r="AT12" s="8">
        <f t="shared" si="11"/>
        <v>0.34365055625410151</v>
      </c>
      <c r="AU12" s="8">
        <f t="shared" si="12"/>
        <v>0.65634944374589843</v>
      </c>
      <c r="AV12" s="8">
        <f t="shared" si="13"/>
        <v>1</v>
      </c>
      <c r="AY12" s="178">
        <v>14788</v>
      </c>
      <c r="AZ12" s="178">
        <v>26962</v>
      </c>
      <c r="BB12" s="6">
        <v>0.44301964839710445</v>
      </c>
      <c r="BC12" s="6">
        <v>0.57929975429975433</v>
      </c>
      <c r="BF12" s="6">
        <f t="shared" si="8"/>
        <v>0.99999225484070231</v>
      </c>
      <c r="BG12" s="6">
        <f t="shared" si="9"/>
        <v>0.99998895627686812</v>
      </c>
    </row>
    <row r="13" spans="1:59" x14ac:dyDescent="0.2">
      <c r="A13" s="191"/>
      <c r="B13" s="58">
        <v>2002</v>
      </c>
      <c r="D13" s="26">
        <v>14300.418011823409</v>
      </c>
      <c r="E13" s="26">
        <v>23086.175794424704</v>
      </c>
      <c r="F13" s="191"/>
      <c r="G13" s="26">
        <v>14300.418011823409</v>
      </c>
      <c r="H13" s="26">
        <v>23086.175794424704</v>
      </c>
      <c r="I13" s="28"/>
      <c r="J13" s="26">
        <v>8249.9037744095585</v>
      </c>
      <c r="K13" s="26">
        <v>18282.970403433021</v>
      </c>
      <c r="L13" s="28"/>
      <c r="M13" s="58"/>
      <c r="N13" s="58"/>
      <c r="O13" s="58"/>
      <c r="P13" s="58"/>
      <c r="R13" s="194">
        <f>'Empalme VAB-IBIF 1993 - 2015 '!BJ16</f>
        <v>12644.720113606818</v>
      </c>
      <c r="S13" s="26">
        <f>'Empalme VAB-IBIF 1993 - 2015 '!AP16</f>
        <v>10240.233489124754</v>
      </c>
      <c r="T13" s="194">
        <f>'Empalme VAB-IBIF 1993 - 2015 '!AZ16</f>
        <v>21508.564800595679</v>
      </c>
      <c r="V13" s="6"/>
      <c r="W13" s="6"/>
      <c r="X13" s="6"/>
      <c r="Y13" s="6"/>
      <c r="Z13" s="124"/>
      <c r="AA13" s="6"/>
      <c r="AB13" s="6"/>
      <c r="AD13" s="6">
        <f t="shared" si="0"/>
        <v>1.7334042193536836</v>
      </c>
      <c r="AE13" s="6">
        <f t="shared" si="1"/>
        <v>1.2627147167557509</v>
      </c>
      <c r="AF13" s="3"/>
      <c r="AG13" s="199">
        <f t="shared" si="2"/>
        <v>0.8963468610883164</v>
      </c>
      <c r="AH13" s="199">
        <f t="shared" si="3"/>
        <v>0.77571887012764584</v>
      </c>
      <c r="AI13" s="201">
        <f t="shared" si="4"/>
        <v>1.7334042193536836</v>
      </c>
      <c r="AJ13" s="201">
        <f t="shared" si="5"/>
        <v>1.2627147167557502</v>
      </c>
      <c r="AL13" s="59">
        <f t="shared" si="6"/>
        <v>7294.7325109901503</v>
      </c>
      <c r="AM13" s="59">
        <f t="shared" si="7"/>
        <v>17033.590022500808</v>
      </c>
      <c r="AN13" s="59">
        <f t="shared" si="10"/>
        <v>24328.322533490958</v>
      </c>
      <c r="AT13" s="8">
        <f t="shared" si="11"/>
        <v>0.29984527297137092</v>
      </c>
      <c r="AU13" s="8">
        <f t="shared" si="12"/>
        <v>0.70015472702862913</v>
      </c>
      <c r="AV13" s="8">
        <f t="shared" si="13"/>
        <v>1</v>
      </c>
      <c r="AY13" s="178">
        <v>8250</v>
      </c>
      <c r="AZ13" s="178">
        <v>18283</v>
      </c>
      <c r="BB13" s="6">
        <v>0.89607032057911074</v>
      </c>
      <c r="BC13" s="6">
        <v>0.77579852579852582</v>
      </c>
      <c r="BF13" s="6">
        <f t="shared" si="8"/>
        <v>0.99998833629206774</v>
      </c>
      <c r="BG13" s="6">
        <f t="shared" si="9"/>
        <v>0.99999838119745232</v>
      </c>
    </row>
    <row r="14" spans="1:59" x14ac:dyDescent="0.2">
      <c r="A14" s="191"/>
      <c r="B14" s="58">
        <v>2003</v>
      </c>
      <c r="D14" s="26">
        <v>21578.34633781061</v>
      </c>
      <c r="E14" s="26">
        <v>35324.982621158721</v>
      </c>
      <c r="F14" s="191"/>
      <c r="G14" s="26">
        <v>21578.34633781061</v>
      </c>
      <c r="H14" s="26">
        <v>35324.982621158721</v>
      </c>
      <c r="I14" s="123"/>
      <c r="J14" s="26">
        <v>11984.807579041491</v>
      </c>
      <c r="K14" s="26">
        <v>24674.651481571389</v>
      </c>
      <c r="L14" s="28"/>
      <c r="M14" s="58"/>
      <c r="N14" s="58"/>
      <c r="O14" s="58"/>
      <c r="P14" s="58"/>
      <c r="Q14" s="124"/>
      <c r="R14" s="194">
        <f>'Empalme VAB-IBIF 1993 - 2015 '!BJ17</f>
        <v>18820.923275405399</v>
      </c>
      <c r="S14" s="26">
        <f>'Empalme VAB-IBIF 1993 - 2015 '!AP17</f>
        <v>15393.109385838474</v>
      </c>
      <c r="T14" s="194">
        <f>'Empalme VAB-IBIF 1993 - 2015 '!AZ17</f>
        <v>32653.201797472764</v>
      </c>
      <c r="U14" s="124"/>
      <c r="V14" s="58"/>
      <c r="W14" s="6"/>
      <c r="X14" s="6"/>
      <c r="Y14" s="6"/>
      <c r="Z14" s="124"/>
      <c r="AA14" s="6"/>
      <c r="AB14" s="297"/>
      <c r="AD14" s="6">
        <f t="shared" si="0"/>
        <v>1.8004749926520205</v>
      </c>
      <c r="AE14" s="6">
        <f t="shared" si="1"/>
        <v>1.4316304587945925</v>
      </c>
      <c r="AF14" s="146"/>
      <c r="AG14" s="199">
        <f t="shared" si="2"/>
        <v>0.93102929490582853</v>
      </c>
      <c r="AH14" s="199">
        <f t="shared" si="3"/>
        <v>0.87948825431427902</v>
      </c>
      <c r="AI14" s="201">
        <f t="shared" si="4"/>
        <v>1.8004749926520205</v>
      </c>
      <c r="AJ14" s="201">
        <f t="shared" si="5"/>
        <v>1.4316304587945918</v>
      </c>
      <c r="AL14" s="59">
        <f t="shared" si="6"/>
        <v>10453.310016643445</v>
      </c>
      <c r="AM14" s="195">
        <f t="shared" si="7"/>
        <v>22808.401146316904</v>
      </c>
      <c r="AN14" s="59">
        <f t="shared" si="10"/>
        <v>33261.711162960346</v>
      </c>
      <c r="AO14" s="124"/>
      <c r="AP14" s="124"/>
      <c r="AQ14" s="124"/>
      <c r="AR14" s="124"/>
      <c r="AS14" s="124"/>
      <c r="AT14" s="8">
        <f t="shared" si="11"/>
        <v>0.31427457130600261</v>
      </c>
      <c r="AU14" s="8">
        <f t="shared" si="12"/>
        <v>0.68572542869399744</v>
      </c>
      <c r="AV14" s="8">
        <f t="shared" si="13"/>
        <v>1</v>
      </c>
      <c r="AY14" s="178">
        <v>11985</v>
      </c>
      <c r="AZ14" s="178">
        <v>24675</v>
      </c>
      <c r="BB14" s="6">
        <v>0.93071354705274045</v>
      </c>
      <c r="BC14" s="6">
        <v>0.87960687960687967</v>
      </c>
      <c r="BF14" s="6">
        <f t="shared" si="8"/>
        <v>0.99998394485118824</v>
      </c>
      <c r="BG14" s="6">
        <f t="shared" si="9"/>
        <v>0.99998587564625685</v>
      </c>
    </row>
    <row r="15" spans="1:59" s="25" customFormat="1" ht="15" x14ac:dyDescent="0.25">
      <c r="A15" s="191"/>
      <c r="B15" s="60">
        <v>2004</v>
      </c>
      <c r="D15" s="61">
        <v>35277.960275128004</v>
      </c>
      <c r="E15" s="61">
        <v>50522.412597271476</v>
      </c>
      <c r="F15" s="191"/>
      <c r="G15" s="26">
        <v>35277.960275128004</v>
      </c>
      <c r="H15" s="61">
        <v>50522.412597271476</v>
      </c>
      <c r="I15" s="123"/>
      <c r="J15" s="61">
        <v>18242.305288722331</v>
      </c>
      <c r="K15" s="61">
        <v>31037.247207168642</v>
      </c>
      <c r="M15" s="62">
        <v>30352.083497289746</v>
      </c>
      <c r="N15" s="26">
        <v>23584.288582726102</v>
      </c>
      <c r="O15" s="62">
        <v>46335.331899000019</v>
      </c>
      <c r="P15" s="26">
        <v>38513.529152271556</v>
      </c>
      <c r="Q15" s="296"/>
      <c r="R15" s="194">
        <f>'Empalme VAB-IBIF 1993 - 2015 '!BJ18</f>
        <v>30352.083497289728</v>
      </c>
      <c r="S15" s="26">
        <f>'Empalme VAB-IBIF 1993 - 2015 '!AP18</f>
        <v>23584.288582726102</v>
      </c>
      <c r="T15" s="194">
        <f>'Empalme VAB-IBIF 1993 - 2015 '!AZ18</f>
        <v>46335.331899000033</v>
      </c>
      <c r="U15" s="186"/>
      <c r="V15" s="61">
        <v>30352.083497289743</v>
      </c>
      <c r="W15" s="26">
        <v>23588.696846708401</v>
      </c>
      <c r="X15" s="26">
        <v>38513.529152271549</v>
      </c>
      <c r="Y15" s="26">
        <v>46335.331899000012</v>
      </c>
      <c r="Z15" s="125"/>
      <c r="AA15" s="297">
        <f>M15/V15</f>
        <v>1.0000000000000002</v>
      </c>
      <c r="AB15" s="297">
        <f t="shared" ref="AB15:AB32" si="14">T15/Y15</f>
        <v>1.0000000000000004</v>
      </c>
      <c r="AC15" s="27"/>
      <c r="AD15" s="6">
        <f t="shared" si="0"/>
        <v>1.9338542863295558</v>
      </c>
      <c r="AE15" s="6">
        <f t="shared" si="1"/>
        <v>1.627799406952636</v>
      </c>
      <c r="AF15" s="146"/>
      <c r="AG15" s="199">
        <f>AD15/AD$15</f>
        <v>1</v>
      </c>
      <c r="AH15" s="199">
        <f>AE15/AE$15</f>
        <v>1</v>
      </c>
      <c r="AI15" s="201">
        <f t="shared" si="4"/>
        <v>1.9338542863295558</v>
      </c>
      <c r="AJ15" s="201">
        <f t="shared" si="5"/>
        <v>1.6277994069526354</v>
      </c>
      <c r="AK15" s="1"/>
      <c r="AL15" s="59">
        <f t="shared" si="6"/>
        <v>15695.124349258913</v>
      </c>
      <c r="AM15" s="195">
        <f t="shared" si="7"/>
        <v>28465.013380084289</v>
      </c>
      <c r="AN15" s="59">
        <f t="shared" si="10"/>
        <v>44160.137729343201</v>
      </c>
      <c r="AO15" s="124"/>
      <c r="AP15" s="124"/>
      <c r="AQ15" s="124"/>
      <c r="AR15" s="124"/>
      <c r="AS15" s="124"/>
      <c r="AT15" s="8">
        <f t="shared" si="11"/>
        <v>0.35541384507118357</v>
      </c>
      <c r="AU15" s="8">
        <f t="shared" si="12"/>
        <v>0.64458615492881643</v>
      </c>
      <c r="AV15" s="8">
        <f t="shared" si="13"/>
        <v>1</v>
      </c>
      <c r="AY15" s="178">
        <v>18242</v>
      </c>
      <c r="AZ15" s="178">
        <v>31037</v>
      </c>
      <c r="BB15" s="6">
        <v>1</v>
      </c>
      <c r="BC15" s="6">
        <v>1</v>
      </c>
      <c r="BF15" s="6">
        <f t="shared" si="8"/>
        <v>1.000016735485272</v>
      </c>
      <c r="BG15" s="6">
        <f t="shared" si="9"/>
        <v>1.0000079649182796</v>
      </c>
    </row>
    <row r="16" spans="1:59" ht="15" x14ac:dyDescent="0.25">
      <c r="A16" s="3"/>
      <c r="B16" s="5">
        <v>2005</v>
      </c>
      <c r="D16" s="26">
        <v>45180.691459026486</v>
      </c>
      <c r="E16" s="26">
        <v>68951.744176592503</v>
      </c>
      <c r="F16" s="28"/>
      <c r="G16" s="28"/>
      <c r="I16" s="124"/>
      <c r="M16" s="64">
        <v>41267.561493159577</v>
      </c>
      <c r="N16" s="26">
        <v>30440.743150401315</v>
      </c>
      <c r="O16" s="64">
        <v>59338.211415321333</v>
      </c>
      <c r="P16" s="26">
        <v>48943.519329117007</v>
      </c>
      <c r="Q16" s="296"/>
      <c r="R16" s="194">
        <f>'Empalme VAB-IBIF 1993 - 2015 '!BJ19</f>
        <v>41267.561493159577</v>
      </c>
      <c r="S16" s="26">
        <f>'Empalme VAB-IBIF 1993 - 2015 '!AP19</f>
        <v>30440.743150401315</v>
      </c>
      <c r="T16" s="194">
        <f>'Empalme VAB-IBIF 1993 - 2015 '!AZ19</f>
        <v>59338.211415321333</v>
      </c>
      <c r="U16" s="186"/>
      <c r="V16" s="26">
        <v>38457.023281883346</v>
      </c>
      <c r="W16" s="26">
        <v>28322.679511790073</v>
      </c>
      <c r="X16" s="26">
        <v>42648.360922757667</v>
      </c>
      <c r="Y16" s="26">
        <v>50419.773621282773</v>
      </c>
      <c r="Z16" s="125"/>
      <c r="AA16" s="297">
        <f t="shared" ref="AA16:AA28" si="15">M16/V16</f>
        <v>1.0730825729977973</v>
      </c>
      <c r="AB16" s="297">
        <f t="shared" si="14"/>
        <v>1.1768837333746771</v>
      </c>
      <c r="AC16" s="27"/>
      <c r="AD16" s="66"/>
      <c r="AF16" s="124"/>
      <c r="AG16" s="98">
        <f t="shared" ref="AG16:AG32" si="16">AA16</f>
        <v>1.0730825729977973</v>
      </c>
      <c r="AH16" s="98">
        <f t="shared" ref="AH16:AH32" si="17">AB16</f>
        <v>1.1768837333746771</v>
      </c>
      <c r="AI16" s="201">
        <f t="shared" si="4"/>
        <v>2.0751853333773389</v>
      </c>
      <c r="AJ16" s="201">
        <f t="shared" si="5"/>
        <v>1.9157306432395027</v>
      </c>
      <c r="AL16" s="59">
        <f t="shared" si="6"/>
        <v>19886.205260518647</v>
      </c>
      <c r="AM16" s="195">
        <f t="shared" si="7"/>
        <v>30974.193383982391</v>
      </c>
      <c r="AN16" s="59">
        <f t="shared" si="10"/>
        <v>50860.398644501038</v>
      </c>
      <c r="AO16" s="124"/>
      <c r="AP16" s="124"/>
      <c r="AQ16" s="124"/>
      <c r="AR16" s="124"/>
      <c r="AS16" s="124"/>
      <c r="AT16" s="8">
        <f t="shared" si="11"/>
        <v>0.39099585906743023</v>
      </c>
      <c r="AU16" s="8">
        <f t="shared" si="12"/>
        <v>0.60900414093256972</v>
      </c>
      <c r="AV16" s="8">
        <f t="shared" si="13"/>
        <v>1</v>
      </c>
      <c r="AZ16" s="180"/>
    </row>
    <row r="17" spans="1:48" ht="15" x14ac:dyDescent="0.25">
      <c r="A17" s="3"/>
      <c r="B17" s="5">
        <v>2006</v>
      </c>
      <c r="D17" s="26">
        <v>56814.654365738177</v>
      </c>
      <c r="E17" s="26">
        <v>96023.018776777186</v>
      </c>
      <c r="F17" s="28"/>
      <c r="G17" s="28"/>
      <c r="I17" s="124"/>
      <c r="M17" s="64">
        <v>53769.051252629848</v>
      </c>
      <c r="N17" s="26">
        <v>40326.953423131898</v>
      </c>
      <c r="O17" s="64">
        <v>76900.702126085132</v>
      </c>
      <c r="P17" s="26">
        <v>64285.550365933275</v>
      </c>
      <c r="Q17" s="296"/>
      <c r="R17" s="194">
        <f>'Empalme VAB-IBIF 1993 - 2015 '!BJ20</f>
        <v>53769.051252629848</v>
      </c>
      <c r="S17" s="26">
        <f>'Empalme VAB-IBIF 1993 - 2015 '!AP20</f>
        <v>40326.953423131898</v>
      </c>
      <c r="T17" s="194">
        <f>'Empalme VAB-IBIF 1993 - 2015 '!AZ20</f>
        <v>76900.702126085132</v>
      </c>
      <c r="U17" s="186"/>
      <c r="V17" s="26">
        <v>45405.83782711799</v>
      </c>
      <c r="W17" s="26">
        <v>33905.609097927314</v>
      </c>
      <c r="X17" s="26">
        <v>48249.74746944115</v>
      </c>
      <c r="Y17" s="26">
        <v>56372.969971547442</v>
      </c>
      <c r="Z17" s="125"/>
      <c r="AA17" s="297">
        <f t="shared" si="15"/>
        <v>1.1841880653618739</v>
      </c>
      <c r="AB17" s="297">
        <f t="shared" si="14"/>
        <v>1.3641413990587767</v>
      </c>
      <c r="AC17" s="27"/>
      <c r="AD17" s="66"/>
      <c r="AG17" s="98">
        <f t="shared" si="16"/>
        <v>1.1841880653618739</v>
      </c>
      <c r="AH17" s="98">
        <f t="shared" si="17"/>
        <v>1.3641413990587767</v>
      </c>
      <c r="AI17" s="201">
        <f t="shared" si="4"/>
        <v>2.2900471660203641</v>
      </c>
      <c r="AJ17" s="201">
        <f t="shared" si="5"/>
        <v>2.2205485603874151</v>
      </c>
      <c r="AL17" s="59">
        <f t="shared" si="6"/>
        <v>23479.451449932149</v>
      </c>
      <c r="AM17" s="195">
        <f t="shared" si="7"/>
        <v>34631.398519232745</v>
      </c>
      <c r="AN17" s="59">
        <f t="shared" si="10"/>
        <v>58110.84996916489</v>
      </c>
      <c r="AO17" s="124"/>
      <c r="AP17" s="124"/>
      <c r="AQ17" s="124"/>
      <c r="AR17" s="124"/>
      <c r="AS17" s="124"/>
      <c r="AT17" s="8">
        <f t="shared" si="11"/>
        <v>0.404045913325841</v>
      </c>
      <c r="AU17" s="8">
        <f t="shared" si="12"/>
        <v>0.59595408667415906</v>
      </c>
      <c r="AV17" s="8">
        <f t="shared" si="13"/>
        <v>1</v>
      </c>
    </row>
    <row r="18" spans="1:48" ht="15" x14ac:dyDescent="0.25">
      <c r="A18" s="3"/>
      <c r="B18" s="5">
        <v>2007</v>
      </c>
      <c r="D18" s="26">
        <v>73863.598181816502</v>
      </c>
      <c r="E18" s="26">
        <v>122758.43343613914</v>
      </c>
      <c r="F18" s="28"/>
      <c r="G18" s="28"/>
      <c r="I18" s="124"/>
      <c r="M18" s="64">
        <v>76350.217186554364</v>
      </c>
      <c r="N18" s="26">
        <v>58908.256829204343</v>
      </c>
      <c r="O18" s="64">
        <v>98067.563778227515</v>
      </c>
      <c r="P18" s="26">
        <v>81636.501184787165</v>
      </c>
      <c r="Q18" s="293"/>
      <c r="R18" s="194">
        <f>'Empalme VAB-IBIF 1993 - 2015 '!BJ21</f>
        <v>76350.217186554364</v>
      </c>
      <c r="S18" s="26">
        <f>'Empalme VAB-IBIF 1993 - 2015 '!AP21</f>
        <v>58908.256829204343</v>
      </c>
      <c r="T18" s="194">
        <f>'Empalme VAB-IBIF 1993 - 2015 '!AZ21</f>
        <v>98067.563778227515</v>
      </c>
      <c r="U18" s="65"/>
      <c r="V18" s="26">
        <v>60378.108869811047</v>
      </c>
      <c r="W18" s="26">
        <v>47043.908736030375</v>
      </c>
      <c r="X18" s="26">
        <v>53987.350805863862</v>
      </c>
      <c r="Y18" s="26">
        <v>62271.223426573808</v>
      </c>
      <c r="Z18" s="125"/>
      <c r="AA18" s="297">
        <f t="shared" si="15"/>
        <v>1.2645347563167773</v>
      </c>
      <c r="AB18" s="297">
        <f t="shared" si="14"/>
        <v>1.5748456250239316</v>
      </c>
      <c r="AC18" s="27"/>
      <c r="AD18" s="66"/>
      <c r="AG18" s="98">
        <f t="shared" si="16"/>
        <v>1.2645347563167773</v>
      </c>
      <c r="AH18" s="98">
        <f t="shared" si="17"/>
        <v>1.5748456250239316</v>
      </c>
      <c r="AI18" s="201">
        <f t="shared" si="4"/>
        <v>2.4454259587159002</v>
      </c>
      <c r="AJ18" s="201">
        <f t="shared" si="5"/>
        <v>2.5635327744559082</v>
      </c>
      <c r="AL18" s="59">
        <f t="shared" si="6"/>
        <v>31221.643376455391</v>
      </c>
      <c r="AM18" s="59">
        <f t="shared" si="7"/>
        <v>38254.850788495052</v>
      </c>
      <c r="AN18" s="59">
        <f t="shared" si="10"/>
        <v>69476.494164950447</v>
      </c>
      <c r="AT18" s="8">
        <f t="shared" si="11"/>
        <v>0.449384266602878</v>
      </c>
      <c r="AU18" s="8">
        <f t="shared" si="12"/>
        <v>0.55061573339712189</v>
      </c>
      <c r="AV18" s="8">
        <f t="shared" si="13"/>
        <v>1</v>
      </c>
    </row>
    <row r="19" spans="1:48" ht="15" x14ac:dyDescent="0.25">
      <c r="A19" s="3"/>
      <c r="B19" s="5">
        <v>2008</v>
      </c>
      <c r="D19" s="26">
        <v>90228.700581076191</v>
      </c>
      <c r="E19" s="26">
        <v>150257.05144031503</v>
      </c>
      <c r="F19" s="28"/>
      <c r="G19" s="28"/>
      <c r="I19" s="124"/>
      <c r="M19" s="64">
        <v>93406.51127866107</v>
      </c>
      <c r="N19" s="26">
        <v>71914.058264285224</v>
      </c>
      <c r="O19" s="64">
        <v>124395.26108771097</v>
      </c>
      <c r="P19" s="26">
        <v>104975.53388167114</v>
      </c>
      <c r="Q19" s="293"/>
      <c r="R19" s="194">
        <f>'Empalme VAB-IBIF 1993 - 2015 '!BJ22</f>
        <v>93406.51127866107</v>
      </c>
      <c r="S19" s="26">
        <f>'Empalme VAB-IBIF 1993 - 2015 '!AP22</f>
        <v>71914.058264285224</v>
      </c>
      <c r="T19" s="194">
        <f>'Empalme VAB-IBIF 1993 - 2015 '!AZ22</f>
        <v>124395.26108771097</v>
      </c>
      <c r="U19" s="65"/>
      <c r="V19" s="26">
        <v>68117.989582468435</v>
      </c>
      <c r="W19" s="26">
        <v>53666.759812881952</v>
      </c>
      <c r="X19" s="26">
        <v>57035.457045558294</v>
      </c>
      <c r="Y19" s="26">
        <v>65214.265984289705</v>
      </c>
      <c r="Z19" s="125"/>
      <c r="AA19" s="297">
        <f t="shared" si="15"/>
        <v>1.3712458610596041</v>
      </c>
      <c r="AB19" s="297">
        <f t="shared" si="14"/>
        <v>1.9074854130487051</v>
      </c>
      <c r="AC19" s="27"/>
      <c r="AD19" s="66"/>
      <c r="AG19" s="98">
        <f t="shared" si="16"/>
        <v>1.3712458610596041</v>
      </c>
      <c r="AH19" s="98">
        <f t="shared" si="17"/>
        <v>1.9074854130487051</v>
      </c>
      <c r="AI19" s="201">
        <f t="shared" si="4"/>
        <v>2.651789686021778</v>
      </c>
      <c r="AJ19" s="201">
        <f t="shared" si="5"/>
        <v>3.1050036241314847</v>
      </c>
      <c r="AL19" s="59">
        <f t="shared" si="6"/>
        <v>35223.951496240174</v>
      </c>
      <c r="AM19" s="59">
        <f t="shared" si="7"/>
        <v>40062.839257556792</v>
      </c>
      <c r="AN19" s="59">
        <f t="shared" si="10"/>
        <v>75286.790753796959</v>
      </c>
      <c r="AT19" s="8">
        <f t="shared" si="11"/>
        <v>0.46786363376053075</v>
      </c>
      <c r="AU19" s="8">
        <f t="shared" si="12"/>
        <v>0.53213636623946936</v>
      </c>
      <c r="AV19" s="8">
        <f t="shared" si="13"/>
        <v>1</v>
      </c>
    </row>
    <row r="20" spans="1:48" ht="15" x14ac:dyDescent="0.25">
      <c r="B20" s="5">
        <v>2009</v>
      </c>
      <c r="D20" s="26">
        <v>82658.062167609896</v>
      </c>
      <c r="E20" s="26">
        <v>156978.9561818841</v>
      </c>
      <c r="F20" s="28"/>
      <c r="G20" s="28"/>
      <c r="I20" s="124"/>
      <c r="M20" s="64">
        <v>77174.744674458954</v>
      </c>
      <c r="N20" s="26">
        <v>60041.746118662093</v>
      </c>
      <c r="O20" s="64">
        <v>116365.77373142757</v>
      </c>
      <c r="P20" s="26">
        <v>97399.527572714636</v>
      </c>
      <c r="Q20" s="293"/>
      <c r="R20" s="194">
        <f>'Empalme VAB-IBIF 1993 - 2015 '!BJ23</f>
        <v>77174.744674458954</v>
      </c>
      <c r="S20" s="26">
        <f>'Empalme VAB-IBIF 1993 - 2015 '!AP23</f>
        <v>60041.746118662093</v>
      </c>
      <c r="T20" s="194">
        <f>'Empalme VAB-IBIF 1993 - 2015 '!AZ23</f>
        <v>116365.77373142757</v>
      </c>
      <c r="U20" s="65"/>
      <c r="V20" s="26">
        <v>49966.264872288179</v>
      </c>
      <c r="W20" s="26">
        <v>40131.139020104718</v>
      </c>
      <c r="X20" s="26">
        <v>45923.45046096015</v>
      </c>
      <c r="Y20" s="26">
        <v>53144.932963084495</v>
      </c>
      <c r="Z20" s="125"/>
      <c r="AA20" s="297">
        <f t="shared" si="15"/>
        <v>1.5445369965458613</v>
      </c>
      <c r="AB20" s="297">
        <f t="shared" si="14"/>
        <v>2.1895930099725125</v>
      </c>
      <c r="AC20" s="27"/>
      <c r="AD20" s="66"/>
      <c r="AG20" s="98">
        <f t="shared" si="16"/>
        <v>1.5445369965458613</v>
      </c>
      <c r="AH20" s="98">
        <f t="shared" si="17"/>
        <v>2.1895930099725125</v>
      </c>
      <c r="AI20" s="98">
        <f t="shared" si="4"/>
        <v>2.9869094911647922</v>
      </c>
      <c r="AJ20" s="201">
        <f t="shared" si="5"/>
        <v>3.5642182031008915</v>
      </c>
      <c r="AL20" s="59">
        <f t="shared" si="6"/>
        <v>25837.657586458521</v>
      </c>
      <c r="AM20" s="59">
        <f t="shared" si="7"/>
        <v>32648.330461414691</v>
      </c>
      <c r="AN20" s="59">
        <f t="shared" si="10"/>
        <v>58485.988047873208</v>
      </c>
      <c r="AT20" s="8">
        <f t="shared" si="11"/>
        <v>0.44177517468473521</v>
      </c>
      <c r="AU20" s="8">
        <f t="shared" si="12"/>
        <v>0.55822482531526485</v>
      </c>
      <c r="AV20" s="8">
        <f t="shared" si="13"/>
        <v>1</v>
      </c>
    </row>
    <row r="21" spans="1:48" ht="15" x14ac:dyDescent="0.25">
      <c r="B21" s="5">
        <v>2010</v>
      </c>
      <c r="D21" s="26">
        <v>124108.20112221857</v>
      </c>
      <c r="E21" s="26">
        <v>193308.40606823264</v>
      </c>
      <c r="F21" s="28"/>
      <c r="G21" s="28"/>
      <c r="M21" s="64">
        <v>116662.21605562219</v>
      </c>
      <c r="N21" s="26">
        <v>86982.796104960318</v>
      </c>
      <c r="O21" s="64">
        <v>158616.21492688011</v>
      </c>
      <c r="P21" s="26">
        <v>135720.61376192025</v>
      </c>
      <c r="Q21" s="293"/>
      <c r="R21" s="194">
        <f>'Empalme VAB-IBIF 1993 - 2015 '!BJ24</f>
        <v>116662.21605562219</v>
      </c>
      <c r="S21" s="26">
        <f>'Empalme VAB-IBIF 1993 - 2015 '!AP24</f>
        <v>86982.796104960318</v>
      </c>
      <c r="T21" s="194">
        <f>'Empalme VAB-IBIF 1993 - 2015 '!AZ24</f>
        <v>158616.21492688011</v>
      </c>
      <c r="U21" s="65"/>
      <c r="V21" s="26">
        <v>68975.371410297041</v>
      </c>
      <c r="W21" s="26">
        <v>53463.205979442064</v>
      </c>
      <c r="X21" s="26">
        <v>53182.045605165506</v>
      </c>
      <c r="Y21" s="26">
        <v>61385.528720438044</v>
      </c>
      <c r="Z21" s="125"/>
      <c r="AA21" s="297">
        <f t="shared" si="15"/>
        <v>1.6913604620069678</v>
      </c>
      <c r="AB21" s="297">
        <f t="shared" si="14"/>
        <v>2.5839349800056302</v>
      </c>
      <c r="AC21" s="27"/>
      <c r="AD21" s="66"/>
      <c r="AG21" s="98">
        <f t="shared" si="16"/>
        <v>1.6913604620069678</v>
      </c>
      <c r="AH21" s="98">
        <f t="shared" si="17"/>
        <v>2.5839349800056302</v>
      </c>
      <c r="AI21" s="98">
        <f t="shared" si="4"/>
        <v>3.2708446791805126</v>
      </c>
      <c r="AJ21" s="201">
        <f t="shared" si="5"/>
        <v>4.2061278280573342</v>
      </c>
      <c r="AL21" s="59">
        <f t="shared" si="6"/>
        <v>35667.305390010479</v>
      </c>
      <c r="AM21" s="59">
        <f t="shared" si="7"/>
        <v>37710.745229571279</v>
      </c>
      <c r="AN21" s="59">
        <f t="shared" si="10"/>
        <v>73378.050619581758</v>
      </c>
      <c r="AT21" s="8">
        <f t="shared" si="11"/>
        <v>0.48607594626522088</v>
      </c>
      <c r="AU21" s="8">
        <f t="shared" si="12"/>
        <v>0.51392405373477912</v>
      </c>
      <c r="AV21" s="8">
        <f t="shared" si="13"/>
        <v>1</v>
      </c>
    </row>
    <row r="22" spans="1:48" ht="15" x14ac:dyDescent="0.25">
      <c r="B22" s="5">
        <v>2011</v>
      </c>
      <c r="D22" s="26">
        <v>174314.19977833855</v>
      </c>
      <c r="E22" s="26">
        <v>241522.1444699541</v>
      </c>
      <c r="F22" s="28"/>
      <c r="G22" s="28"/>
      <c r="M22" s="64">
        <v>157746.46423024184</v>
      </c>
      <c r="N22" s="26">
        <v>114878.0930201556</v>
      </c>
      <c r="O22" s="64">
        <v>216529.63426055163</v>
      </c>
      <c r="P22" s="26">
        <v>186986.49569556123</v>
      </c>
      <c r="Q22" s="293"/>
      <c r="R22" s="194">
        <f>'Empalme VAB-IBIF 1993 - 2015 '!BJ25</f>
        <v>157746.46423024184</v>
      </c>
      <c r="S22" s="26">
        <f>'Empalme VAB-IBIF 1993 - 2015 '!AP25</f>
        <v>114878.0930201556</v>
      </c>
      <c r="T22" s="194">
        <f>'Empalme VAB-IBIF 1993 - 2015 '!AZ25</f>
        <v>216529.63426055163</v>
      </c>
      <c r="U22" s="65"/>
      <c r="V22" s="26">
        <v>86061.586274374087</v>
      </c>
      <c r="W22" s="26">
        <v>66100.973839479833</v>
      </c>
      <c r="X22" s="26">
        <v>59088.482940370872</v>
      </c>
      <c r="Y22" s="26">
        <v>67035.044061091685</v>
      </c>
      <c r="Z22" s="125"/>
      <c r="AA22" s="297">
        <f t="shared" si="15"/>
        <v>1.8329486017992771</v>
      </c>
      <c r="AB22" s="297">
        <f t="shared" si="14"/>
        <v>3.2300960981426314</v>
      </c>
      <c r="AC22" s="27"/>
      <c r="AD22" s="66"/>
      <c r="AG22" s="98">
        <f t="shared" si="16"/>
        <v>1.8329486017992771</v>
      </c>
      <c r="AH22" s="98">
        <f t="shared" si="17"/>
        <v>3.2300960981426314</v>
      </c>
      <c r="AI22" s="98">
        <f t="shared" si="4"/>
        <v>3.5446555102112982</v>
      </c>
      <c r="AJ22" s="201">
        <f t="shared" si="5"/>
        <v>5.257948512956597</v>
      </c>
      <c r="AL22" s="59">
        <f t="shared" si="6"/>
        <v>44502.621982816745</v>
      </c>
      <c r="AM22" s="59">
        <f t="shared" si="7"/>
        <v>41181.391131347322</v>
      </c>
      <c r="AN22" s="59">
        <f t="shared" si="10"/>
        <v>85684.01311416406</v>
      </c>
      <c r="AT22" s="8">
        <f t="shared" si="11"/>
        <v>0.51938069151268784</v>
      </c>
      <c r="AU22" s="8">
        <f t="shared" si="12"/>
        <v>0.48061930848731221</v>
      </c>
      <c r="AV22" s="8">
        <f t="shared" si="13"/>
        <v>1</v>
      </c>
    </row>
    <row r="23" spans="1:48" ht="15" x14ac:dyDescent="0.25">
      <c r="B23" s="5">
        <v>2012</v>
      </c>
      <c r="D23" s="26">
        <v>191850.76608851686</v>
      </c>
      <c r="E23" s="187">
        <v>279513.3420530961</v>
      </c>
      <c r="F23" s="28"/>
      <c r="G23" s="28"/>
      <c r="M23" s="188">
        <v>164507.90087080334</v>
      </c>
      <c r="N23" s="26">
        <v>117407.00853832203</v>
      </c>
      <c r="O23" s="64">
        <v>251970.06598448617</v>
      </c>
      <c r="P23" s="26">
        <v>216384.3594945049</v>
      </c>
      <c r="Q23" s="293"/>
      <c r="R23" s="194">
        <f>'Empalme VAB-IBIF 1993 - 2015 '!BJ26</f>
        <v>164507.90087080334</v>
      </c>
      <c r="S23" s="26">
        <f>'Empalme VAB-IBIF 1993 - 2015 '!AP26</f>
        <v>117407.00853832203</v>
      </c>
      <c r="T23" s="194">
        <f>'Empalme VAB-IBIF 1993 - 2015 '!AZ26</f>
        <v>251970.06598448617</v>
      </c>
      <c r="U23" s="65"/>
      <c r="V23" s="26">
        <v>77293.619705158009</v>
      </c>
      <c r="W23" s="26">
        <v>59150.58773098723</v>
      </c>
      <c r="X23" s="26">
        <v>56583.576482873104</v>
      </c>
      <c r="Y23" s="26">
        <v>64928.854331410635</v>
      </c>
      <c r="Z23" s="125"/>
      <c r="AA23" s="297">
        <f t="shared" si="15"/>
        <v>2.1283503282461136</v>
      </c>
      <c r="AB23" s="297">
        <f t="shared" si="14"/>
        <v>3.880710180074602</v>
      </c>
      <c r="AC23" s="27"/>
      <c r="AD23" s="66"/>
      <c r="AG23" s="98">
        <f t="shared" si="16"/>
        <v>2.1283503282461136</v>
      </c>
      <c r="AH23" s="98">
        <f t="shared" si="17"/>
        <v>3.880710180074602</v>
      </c>
      <c r="AI23" s="98">
        <f t="shared" si="4"/>
        <v>4.1159194050896639</v>
      </c>
      <c r="AJ23" s="201">
        <f t="shared" si="5"/>
        <v>6.3170177296804919</v>
      </c>
      <c r="AL23" s="59">
        <f t="shared" si="6"/>
        <v>39968.688567462268</v>
      </c>
      <c r="AM23" s="59">
        <f t="shared" si="7"/>
        <v>39887.503370554979</v>
      </c>
      <c r="AN23" s="59">
        <f t="shared" si="10"/>
        <v>79856.191938017248</v>
      </c>
      <c r="AT23" s="8">
        <f t="shared" si="11"/>
        <v>0.50050832123932421</v>
      </c>
      <c r="AU23" s="8">
        <f t="shared" si="12"/>
        <v>0.49949167876067579</v>
      </c>
      <c r="AV23" s="8">
        <f t="shared" si="13"/>
        <v>1</v>
      </c>
    </row>
    <row r="24" spans="1:48" ht="15" x14ac:dyDescent="0.25">
      <c r="B24" s="5">
        <v>2013</v>
      </c>
      <c r="M24" s="64">
        <v>216372.60757361015</v>
      </c>
      <c r="N24" s="26">
        <v>150745.41314423614</v>
      </c>
      <c r="O24" s="64">
        <v>326936.23883175314</v>
      </c>
      <c r="P24" s="26">
        <v>273383.21719026176</v>
      </c>
      <c r="Q24" s="293"/>
      <c r="R24" s="194">
        <f>'Empalme VAB-IBIF 1993 - 2015 '!BJ27</f>
        <v>216372.60757361015</v>
      </c>
      <c r="S24" s="26">
        <f>'Empalme VAB-IBIF 1993 - 2015 '!AP27</f>
        <v>150745.41314423614</v>
      </c>
      <c r="T24" s="194">
        <f>'Empalme VAB-IBIF 1993 - 2015 '!AZ27</f>
        <v>326936.23883175314</v>
      </c>
      <c r="U24" s="65"/>
      <c r="V24" s="26">
        <v>80098.90302584038</v>
      </c>
      <c r="W24" s="26">
        <v>59098.815971514356</v>
      </c>
      <c r="X24" s="26">
        <v>56478.803996297749</v>
      </c>
      <c r="Y24" s="26">
        <v>65429.280406111036</v>
      </c>
      <c r="Z24" s="125"/>
      <c r="AA24" s="297">
        <f t="shared" si="15"/>
        <v>2.7013179881353313</v>
      </c>
      <c r="AB24" s="297">
        <f t="shared" si="14"/>
        <v>4.9967879335139012</v>
      </c>
      <c r="AC24" s="27"/>
      <c r="AD24" s="66"/>
      <c r="AG24" s="98">
        <f t="shared" si="16"/>
        <v>2.7013179881353313</v>
      </c>
      <c r="AH24" s="98">
        <f t="shared" si="17"/>
        <v>4.9967879335139012</v>
      </c>
      <c r="AI24" s="98">
        <f t="shared" si="4"/>
        <v>5.2239553700946431</v>
      </c>
      <c r="AJ24" s="201">
        <f t="shared" si="5"/>
        <v>8.133768434842013</v>
      </c>
      <c r="AL24" s="59">
        <f t="shared" si="6"/>
        <v>41419.306300407785</v>
      </c>
      <c r="AM24" s="59">
        <f t="shared" si="7"/>
        <v>40194.928273502468</v>
      </c>
      <c r="AN24" s="59">
        <f t="shared" si="10"/>
        <v>81614.234573910246</v>
      </c>
      <c r="AT24" s="8">
        <f t="shared" si="11"/>
        <v>0.50750100784071261</v>
      </c>
      <c r="AU24" s="8">
        <f t="shared" si="12"/>
        <v>0.49249899215928744</v>
      </c>
      <c r="AV24" s="8">
        <f t="shared" si="13"/>
        <v>1</v>
      </c>
    </row>
    <row r="25" spans="1:48" ht="15" x14ac:dyDescent="0.25">
      <c r="B25" s="5">
        <v>2014</v>
      </c>
      <c r="M25" s="64">
        <v>281727.07378742687</v>
      </c>
      <c r="N25" s="26">
        <v>205117.35963930585</v>
      </c>
      <c r="O25" s="64">
        <v>446931.12936137256</v>
      </c>
      <c r="P25" s="26">
        <v>363450.86314418877</v>
      </c>
      <c r="Q25" s="293"/>
      <c r="R25" s="194">
        <f>'Empalme VAB-IBIF 1993 - 2015 '!BJ28</f>
        <v>281727.07378742687</v>
      </c>
      <c r="S25" s="26">
        <f>'Empalme VAB-IBIF 1993 - 2015 '!AP28</f>
        <v>205117.35963930585</v>
      </c>
      <c r="T25" s="194">
        <f>'Empalme VAB-IBIF 1993 - 2015 '!AZ28</f>
        <v>446931.12936137256</v>
      </c>
      <c r="U25" s="65"/>
      <c r="V25" s="26">
        <v>71841.281555053734</v>
      </c>
      <c r="W25" s="26">
        <v>55408.3232034291</v>
      </c>
      <c r="X25" s="26">
        <v>54446.83220421055</v>
      </c>
      <c r="Y25" s="26">
        <v>63819.001635584507</v>
      </c>
      <c r="Z25" s="125"/>
      <c r="AA25" s="297">
        <f t="shared" si="15"/>
        <v>3.9215207146817463</v>
      </c>
      <c r="AB25" s="297">
        <f t="shared" si="14"/>
        <v>7.0031043718516983</v>
      </c>
      <c r="AC25" s="27"/>
      <c r="AD25" s="66"/>
      <c r="AG25" s="98">
        <f t="shared" si="16"/>
        <v>3.9215207146817463</v>
      </c>
      <c r="AH25" s="98">
        <f t="shared" si="17"/>
        <v>7.0031043718516983</v>
      </c>
      <c r="AI25" s="98">
        <f t="shared" si="4"/>
        <v>7.5836496430174387</v>
      </c>
      <c r="AJ25" s="201">
        <f t="shared" si="5"/>
        <v>11.399649143327602</v>
      </c>
      <c r="AL25" s="59">
        <f t="shared" si="6"/>
        <v>37149.273377472542</v>
      </c>
      <c r="AM25" s="59">
        <f t="shared" si="7"/>
        <v>39205.691661393677</v>
      </c>
      <c r="AN25" s="59">
        <f t="shared" si="10"/>
        <v>76354.965038866212</v>
      </c>
      <c r="AT25" s="8">
        <f t="shared" si="11"/>
        <v>0.48653382734918177</v>
      </c>
      <c r="AU25" s="8">
        <f t="shared" si="12"/>
        <v>0.5134661726508184</v>
      </c>
      <c r="AV25" s="8">
        <f t="shared" si="13"/>
        <v>1</v>
      </c>
    </row>
    <row r="26" spans="1:48" ht="15" x14ac:dyDescent="0.25">
      <c r="B26" s="5">
        <v>2015</v>
      </c>
      <c r="M26" s="64">
        <v>358687.54874549748</v>
      </c>
      <c r="N26" s="26">
        <v>257425.90434466695</v>
      </c>
      <c r="O26" s="64">
        <v>569663.27041909785</v>
      </c>
      <c r="P26" s="26">
        <v>457745.25805083755</v>
      </c>
      <c r="Q26" s="293"/>
      <c r="R26" s="194">
        <f>'Empalme VAB-IBIF 1993 - 2015 '!BJ29</f>
        <v>358687.54874549748</v>
      </c>
      <c r="S26" s="26">
        <f>'Empalme VAB-IBIF 1993 - 2015 '!AP29</f>
        <v>257425.90434466695</v>
      </c>
      <c r="T26" s="194">
        <f>'Empalme VAB-IBIF 1993 - 2015 '!AZ29</f>
        <v>569663.27041909785</v>
      </c>
      <c r="U26" s="65"/>
      <c r="V26" s="26">
        <v>75084.375598923303</v>
      </c>
      <c r="W26" s="26">
        <v>58662.234560104007</v>
      </c>
      <c r="X26" s="26">
        <v>55804.563781959434</v>
      </c>
      <c r="Y26" s="26">
        <v>65283.934303714304</v>
      </c>
      <c r="Z26" s="125"/>
      <c r="AA26" s="297">
        <f t="shared" si="15"/>
        <v>4.7771263446538006</v>
      </c>
      <c r="AB26" s="297">
        <f t="shared" si="14"/>
        <v>8.7259335163366085</v>
      </c>
      <c r="AC26" s="27"/>
      <c r="AD26" s="66"/>
      <c r="AG26" s="98">
        <f t="shared" si="16"/>
        <v>4.7771263446538006</v>
      </c>
      <c r="AH26" s="98">
        <f t="shared" si="17"/>
        <v>8.7259335163366085</v>
      </c>
      <c r="AI26" s="98">
        <f t="shared" si="4"/>
        <v>9.2382662579465951</v>
      </c>
      <c r="AJ26" s="201">
        <f t="shared" si="5"/>
        <v>14.204069403000855</v>
      </c>
      <c r="AL26" s="59">
        <f t="shared" si="6"/>
        <v>38826.283929299039</v>
      </c>
      <c r="AM26" s="59">
        <f t="shared" si="7"/>
        <v>40105.638339020414</v>
      </c>
      <c r="AN26" s="59">
        <f t="shared" si="10"/>
        <v>78931.922268319453</v>
      </c>
      <c r="AT26" s="8">
        <f t="shared" si="11"/>
        <v>0.49189583648189661</v>
      </c>
      <c r="AU26" s="8">
        <f t="shared" si="12"/>
        <v>0.50810416351810339</v>
      </c>
      <c r="AV26" s="8">
        <f t="shared" si="13"/>
        <v>1</v>
      </c>
    </row>
    <row r="27" spans="1:48" ht="15" x14ac:dyDescent="0.25">
      <c r="B27" s="5">
        <v>2016</v>
      </c>
      <c r="M27" s="64">
        <v>508867.76464323839</v>
      </c>
      <c r="N27" s="26">
        <v>353166.2121189363</v>
      </c>
      <c r="O27" s="64">
        <v>660137.76509297255</v>
      </c>
      <c r="P27" s="26">
        <v>533011.90785771084</v>
      </c>
      <c r="Q27" s="293"/>
      <c r="R27" s="194">
        <f>'Empalme VAB-IBIF 1993 - 2015 '!BJ30</f>
        <v>508867.76464323839</v>
      </c>
      <c r="S27" s="26">
        <f>'Empalme VAB-IBIF 1993 - 2015 '!AP30</f>
        <v>353166.2121189363</v>
      </c>
      <c r="T27" s="194">
        <f>'Empalme VAB-IBIF 1993 - 2015 '!AZ30</f>
        <v>660137.76509297255</v>
      </c>
      <c r="U27" s="65"/>
      <c r="V27" s="26">
        <v>75486.022329645813</v>
      </c>
      <c r="W27" s="26">
        <v>57194.734812682655</v>
      </c>
      <c r="X27" s="26">
        <v>48977.261702306438</v>
      </c>
      <c r="Y27" s="26">
        <v>56744.883043940958</v>
      </c>
      <c r="Z27" s="125"/>
      <c r="AA27" s="297">
        <f t="shared" si="15"/>
        <v>6.7412184261216463</v>
      </c>
      <c r="AB27" s="297">
        <f t="shared" si="14"/>
        <v>11.633432473229144</v>
      </c>
      <c r="AC27" s="27"/>
      <c r="AD27" s="66"/>
      <c r="AG27" s="98">
        <f t="shared" si="16"/>
        <v>6.7412184261216463</v>
      </c>
      <c r="AH27" s="98">
        <f t="shared" si="17"/>
        <v>11.633432473229144</v>
      </c>
      <c r="AI27" s="98">
        <f t="shared" si="4"/>
        <v>13.036534148439127</v>
      </c>
      <c r="AJ27" s="201">
        <f t="shared" si="5"/>
        <v>18.936894480745931</v>
      </c>
      <c r="AL27" s="59">
        <f t="shared" si="6"/>
        <v>39033.976273836975</v>
      </c>
      <c r="AM27" s="59">
        <f t="shared" si="7"/>
        <v>34859.874503930252</v>
      </c>
      <c r="AN27" s="59">
        <f t="shared" si="10"/>
        <v>73893.85077776722</v>
      </c>
      <c r="AO27" s="8">
        <f>(AN27-AN26)/AN26</f>
        <v>-6.3828060254581445E-2</v>
      </c>
      <c r="AT27" s="8">
        <f t="shared" si="11"/>
        <v>0.52824390477673289</v>
      </c>
      <c r="AU27" s="8">
        <f t="shared" si="12"/>
        <v>0.47175609522326722</v>
      </c>
      <c r="AV27" s="8">
        <f t="shared" si="13"/>
        <v>1</v>
      </c>
    </row>
    <row r="28" spans="1:48" ht="15" x14ac:dyDescent="0.25">
      <c r="B28" s="67">
        <v>2017</v>
      </c>
      <c r="M28" s="64">
        <v>658977.64446263807</v>
      </c>
      <c r="N28" s="26">
        <v>480145.40718006913</v>
      </c>
      <c r="O28" s="64">
        <v>935873.72458729369</v>
      </c>
      <c r="P28" s="26">
        <v>758396.80032706144</v>
      </c>
      <c r="Q28" s="293"/>
      <c r="R28" s="194">
        <f>'Empalme VAB-IBIF 1993 - 2015 '!BJ31</f>
        <v>680186.5976537884</v>
      </c>
      <c r="S28" s="26">
        <f>'Empalme VAB-IBIF 1993 - 2015 '!AP31</f>
        <v>480145.40718006913</v>
      </c>
      <c r="T28" s="194">
        <f>'Empalme VAB-IBIF 1993 - 2015 '!AZ31</f>
        <v>929456.09029578185</v>
      </c>
      <c r="V28" s="26">
        <v>85444.613815337361</v>
      </c>
      <c r="W28" s="26">
        <v>67148.181025681755</v>
      </c>
      <c r="X28" s="26">
        <v>55063.654391958662</v>
      </c>
      <c r="Y28" s="26">
        <v>62979.711859497998</v>
      </c>
      <c r="Z28" s="125"/>
      <c r="AA28" s="297">
        <f t="shared" si="15"/>
        <v>7.7123368581993779</v>
      </c>
      <c r="AB28" s="297">
        <f t="shared" si="14"/>
        <v>14.758023859640923</v>
      </c>
      <c r="AC28" s="27"/>
      <c r="AD28" s="66"/>
      <c r="AG28" s="98">
        <f t="shared" si="16"/>
        <v>7.7123368581993779</v>
      </c>
      <c r="AH28" s="98">
        <f t="shared" si="17"/>
        <v>14.758023859640923</v>
      </c>
      <c r="AI28" s="98">
        <f t="shared" si="4"/>
        <v>14.914535690846286</v>
      </c>
      <c r="AJ28" s="201">
        <f t="shared" si="5"/>
        <v>24.023102486516336</v>
      </c>
      <c r="AL28" s="59">
        <f t="shared" si="6"/>
        <v>45605.616678449413</v>
      </c>
      <c r="AM28" s="59">
        <f t="shared" si="7"/>
        <v>38690.093871824676</v>
      </c>
      <c r="AN28" s="59">
        <f t="shared" si="10"/>
        <v>84295.710550274089</v>
      </c>
      <c r="AO28" s="8">
        <f t="shared" ref="AO28" si="18">(AN28-AN27)/AN27</f>
        <v>0.14076759653235615</v>
      </c>
      <c r="AT28" s="8">
        <f t="shared" si="11"/>
        <v>0.54101942294264371</v>
      </c>
      <c r="AU28" s="8">
        <f t="shared" si="12"/>
        <v>0.45898057705735629</v>
      </c>
      <c r="AV28" s="8">
        <f t="shared" si="13"/>
        <v>1</v>
      </c>
    </row>
    <row r="29" spans="1:48" x14ac:dyDescent="0.2">
      <c r="B29" s="5">
        <v>2018</v>
      </c>
      <c r="M29" s="64">
        <v>840843.58582357003</v>
      </c>
      <c r="N29" s="26">
        <v>648177.83662119298</v>
      </c>
      <c r="O29" s="64">
        <v>1246540.4372316622</v>
      </c>
      <c r="P29" s="26">
        <v>1000576.7038473659</v>
      </c>
      <c r="Q29" s="293"/>
      <c r="R29" s="194">
        <f>'Empalme VAB-IBIF 1993 - 2015 '!BJ32</f>
        <v>896030.84430534299</v>
      </c>
      <c r="S29" s="26">
        <f>'Empalme VAB-IBIF 1993 - 2015 '!AP32</f>
        <v>648177.83662119298</v>
      </c>
      <c r="T29" s="194">
        <f>'Empalme VAB-IBIF 1993 - 2015 '!AZ32</f>
        <v>1334684.5220000001</v>
      </c>
      <c r="V29" s="26">
        <v>76471.436048363699</v>
      </c>
      <c r="W29" s="26">
        <v>62526.360750883643</v>
      </c>
      <c r="X29" s="26">
        <v>55126.105859491101</v>
      </c>
      <c r="Y29" s="26">
        <v>63259.224549433369</v>
      </c>
      <c r="Z29" s="121"/>
      <c r="AA29" s="297">
        <f>M29/V29</f>
        <v>10.995524986503272</v>
      </c>
      <c r="AB29" s="297">
        <f t="shared" si="14"/>
        <v>21.098654488833049</v>
      </c>
      <c r="AG29" s="260">
        <f t="shared" si="16"/>
        <v>10.995524986503272</v>
      </c>
      <c r="AH29" s="260">
        <f t="shared" si="17"/>
        <v>21.098654488833049</v>
      </c>
      <c r="AI29" s="260">
        <f t="shared" si="4"/>
        <v>21.263743125593084</v>
      </c>
      <c r="AJ29" s="261">
        <f t="shared" si="5"/>
        <v>34.344377264420991</v>
      </c>
      <c r="AL29" s="59">
        <f t="shared" si="6"/>
        <v>42138.904660999149</v>
      </c>
      <c r="AM29" s="59">
        <f t="shared" si="7"/>
        <v>38861.805870699674</v>
      </c>
      <c r="AN29" s="59">
        <f>AL29+AM29</f>
        <v>81000.710531698831</v>
      </c>
      <c r="AO29" s="8">
        <f>(AN29-AN28)/AN28</f>
        <v>-3.9088584663037093E-2</v>
      </c>
      <c r="AT29" s="8">
        <f t="shared" si="11"/>
        <v>0.52022882743119281</v>
      </c>
      <c r="AU29" s="8">
        <f t="shared" si="12"/>
        <v>0.47977117256880714</v>
      </c>
      <c r="AV29" s="8">
        <f t="shared" si="13"/>
        <v>1</v>
      </c>
    </row>
    <row r="30" spans="1:48" x14ac:dyDescent="0.2">
      <c r="B30" s="67">
        <v>2019</v>
      </c>
      <c r="M30" s="12"/>
      <c r="Q30" s="293"/>
      <c r="R30" s="194">
        <f>'Empalme VAB-IBIF 1993 - 2015 '!BJ33</f>
        <v>1147226.142558967</v>
      </c>
      <c r="T30" s="194">
        <f>'Empalme VAB-IBIF 1993 - 2015 '!AZ33</f>
        <v>1884041.2738617819</v>
      </c>
      <c r="V30" s="26">
        <v>62128.959654648723</v>
      </c>
      <c r="Y30" s="26">
        <v>59326.54836468109</v>
      </c>
      <c r="AA30" s="297">
        <f>R30/V30</f>
        <v>18.46523986456495</v>
      </c>
      <c r="AB30" s="297">
        <f>T30/Y30</f>
        <v>31.757136152276296</v>
      </c>
      <c r="AG30" s="260">
        <f t="shared" si="16"/>
        <v>18.46523986456495</v>
      </c>
      <c r="AH30" s="260">
        <f t="shared" si="17"/>
        <v>31.757136152276296</v>
      </c>
      <c r="AI30" s="260">
        <f t="shared" ref="AI30:AI32" si="19">AG30/$AG$4</f>
        <v>35.709083260192315</v>
      </c>
      <c r="AJ30" s="261">
        <f>AH30/$AH$4</f>
        <v>51.69424739518945</v>
      </c>
      <c r="AL30" s="59">
        <f t="shared" si="6"/>
        <v>32127.011892177834</v>
      </c>
      <c r="AM30" s="59">
        <f t="shared" si="7"/>
        <v>36445.859429169417</v>
      </c>
      <c r="AN30" s="59">
        <f>AL30+AM30</f>
        <v>68572.871321347251</v>
      </c>
      <c r="AO30" s="8">
        <f>(AN30-AN29)/AN29</f>
        <v>-0.15342876783146325</v>
      </c>
      <c r="AT30" s="8">
        <f t="shared" ref="AT30:AT32" si="20">AL30/AN30</f>
        <v>0.46850906594859842</v>
      </c>
      <c r="AU30" s="8">
        <f t="shared" ref="AU30:AU32" si="21">AM30/AN30</f>
        <v>0.53149093405140158</v>
      </c>
      <c r="AV30" s="8">
        <f t="shared" ref="AV30:AV31" si="22">AN30/AN30</f>
        <v>1</v>
      </c>
    </row>
    <row r="31" spans="1:48" x14ac:dyDescent="0.2">
      <c r="B31" s="5">
        <v>2020</v>
      </c>
      <c r="Q31" s="293"/>
      <c r="R31" s="194">
        <f>'Empalme VAB-IBIF 1993 - 2015 '!BJ34</f>
        <v>1689479.9517545656</v>
      </c>
      <c r="T31" s="194">
        <f>'Empalme VAB-IBIF 1993 - 2015 '!AZ34</f>
        <v>2076005.9116326049</v>
      </c>
      <c r="V31" s="26">
        <v>56181.988123294199</v>
      </c>
      <c r="W31" s="68"/>
      <c r="Y31" s="26">
        <v>46728.678731140426</v>
      </c>
      <c r="AA31" s="297">
        <f t="shared" ref="AA31:AA32" si="23">R31/V31</f>
        <v>30.071558664796925</v>
      </c>
      <c r="AB31" s="297">
        <f>T31/Y31</f>
        <v>44.426805293964698</v>
      </c>
      <c r="AG31" s="260">
        <f t="shared" si="16"/>
        <v>30.071558664796925</v>
      </c>
      <c r="AH31" s="260">
        <f t="shared" si="17"/>
        <v>44.426805293964698</v>
      </c>
      <c r="AI31" s="260">
        <f t="shared" si="19"/>
        <v>58.154012620528228</v>
      </c>
      <c r="AJ31" s="261">
        <f>AH31/$AH$4</f>
        <v>72.317927310315937</v>
      </c>
      <c r="AL31" s="59">
        <f t="shared" si="6"/>
        <v>29051.820770802377</v>
      </c>
      <c r="AM31" s="59">
        <f t="shared" si="7"/>
        <v>28706.656687275783</v>
      </c>
      <c r="AN31" s="59">
        <f>AL31+AM31</f>
        <v>57758.47745807816</v>
      </c>
      <c r="AO31" s="8">
        <f t="shared" ref="AO31" si="24">(AN31-AN30)/AN30</f>
        <v>-0.15770659234306394</v>
      </c>
      <c r="AT31" s="8">
        <f t="shared" si="20"/>
        <v>0.50298799499845814</v>
      </c>
      <c r="AU31" s="8">
        <f t="shared" si="21"/>
        <v>0.4970120050015418</v>
      </c>
      <c r="AV31" s="8">
        <f t="shared" si="22"/>
        <v>1</v>
      </c>
    </row>
    <row r="32" spans="1:48" x14ac:dyDescent="0.2">
      <c r="B32" s="67">
        <v>2021</v>
      </c>
      <c r="R32" s="194">
        <f>'Empalme VAB-IBIF 1993 - 2015 '!BJ35</f>
        <v>3497817.4535227912</v>
      </c>
      <c r="T32" s="194">
        <f>'Empalme VAB-IBIF 1993 - 2015 '!AZ35</f>
        <v>4338579.898521916</v>
      </c>
      <c r="V32" s="26">
        <v>76377.966975145871</v>
      </c>
      <c r="W32" s="68"/>
      <c r="Y32" s="26">
        <v>61076.711484806416</v>
      </c>
      <c r="AA32" s="297">
        <f t="shared" si="23"/>
        <v>45.796158133680287</v>
      </c>
      <c r="AB32" s="297">
        <f t="shared" si="14"/>
        <v>71.03492956724088</v>
      </c>
      <c r="AG32" s="260">
        <f t="shared" si="16"/>
        <v>45.796158133680287</v>
      </c>
      <c r="AH32" s="260">
        <f t="shared" si="17"/>
        <v>71.03492956724088</v>
      </c>
      <c r="AI32" s="260">
        <f t="shared" si="19"/>
        <v>88.563096704243776</v>
      </c>
      <c r="AJ32" s="261">
        <f>AH32/$AH$4</f>
        <v>115.63061622247693</v>
      </c>
      <c r="AL32" s="59">
        <f t="shared" si="6"/>
        <v>39495.202671195468</v>
      </c>
      <c r="AM32" s="59">
        <f t="shared" si="7"/>
        <v>37521.030677328155</v>
      </c>
      <c r="AN32" s="59">
        <f>AL32+AM32</f>
        <v>77016.233348523616</v>
      </c>
      <c r="AO32" s="8"/>
      <c r="AT32" s="8">
        <f t="shared" si="20"/>
        <v>0.51281659663186552</v>
      </c>
      <c r="AU32" s="8">
        <f t="shared" si="21"/>
        <v>0.48718340336813454</v>
      </c>
      <c r="AV32" s="8">
        <f>AN32/AN32</f>
        <v>1</v>
      </c>
    </row>
    <row r="33" spans="1:31" x14ac:dyDescent="0.2">
      <c r="B33" s="5">
        <v>2022</v>
      </c>
      <c r="R33" s="194">
        <f>'Empalme VAB-IBIF 1993 - 2015 '!BJ36</f>
        <v>0</v>
      </c>
      <c r="T33" s="194">
        <f>'Empalme VAB-IBIF 1993 - 2015 '!AZ36</f>
        <v>0</v>
      </c>
      <c r="W33" s="68"/>
    </row>
    <row r="34" spans="1:31" x14ac:dyDescent="0.2">
      <c r="B34" s="295"/>
      <c r="W34" s="68"/>
    </row>
    <row r="35" spans="1:31" x14ac:dyDescent="0.2">
      <c r="B35" s="295"/>
      <c r="W35" s="68"/>
    </row>
    <row r="36" spans="1:31" x14ac:dyDescent="0.2">
      <c r="B36" s="220" t="s">
        <v>261</v>
      </c>
      <c r="W36" s="68"/>
    </row>
    <row r="37" spans="1:31" x14ac:dyDescent="0.2">
      <c r="B37" s="295"/>
      <c r="W37" s="68"/>
    </row>
    <row r="38" spans="1:31" x14ac:dyDescent="0.2">
      <c r="B38" s="295"/>
      <c r="W38" s="68"/>
    </row>
    <row r="39" spans="1:31" x14ac:dyDescent="0.2">
      <c r="B39" s="295"/>
      <c r="W39" s="68"/>
    </row>
    <row r="40" spans="1:31" x14ac:dyDescent="0.2">
      <c r="B40" s="295"/>
      <c r="W40" s="68"/>
    </row>
    <row r="41" spans="1:31" x14ac:dyDescent="0.2">
      <c r="B41" s="295"/>
      <c r="W41" s="68"/>
    </row>
    <row r="42" spans="1:31" x14ac:dyDescent="0.2">
      <c r="B42" s="295"/>
      <c r="W42" s="68"/>
    </row>
    <row r="43" spans="1:31" x14ac:dyDescent="0.2">
      <c r="B43" s="295"/>
      <c r="W43" s="68"/>
    </row>
    <row r="44" spans="1:31" x14ac:dyDescent="0.2">
      <c r="A44" s="4" t="s">
        <v>89</v>
      </c>
    </row>
    <row r="45" spans="1:31" x14ac:dyDescent="0.2">
      <c r="B45" s="4" t="s">
        <v>90</v>
      </c>
    </row>
    <row r="46" spans="1:31" x14ac:dyDescent="0.2">
      <c r="B46" s="1" t="s">
        <v>91</v>
      </c>
      <c r="T46" s="167"/>
    </row>
    <row r="47" spans="1:31" x14ac:dyDescent="0.2">
      <c r="B47" s="1" t="s">
        <v>92</v>
      </c>
      <c r="T47" s="167"/>
      <c r="Z47" s="3"/>
      <c r="AA47" s="3"/>
      <c r="AB47" s="3"/>
      <c r="AC47" s="3"/>
      <c r="AD47" s="3"/>
      <c r="AE47" s="3"/>
    </row>
    <row r="48" spans="1:31" x14ac:dyDescent="0.2">
      <c r="T48" s="167"/>
      <c r="Z48" s="146"/>
      <c r="AA48" s="146"/>
      <c r="AB48" s="146"/>
      <c r="AC48" s="146"/>
      <c r="AD48" s="146"/>
      <c r="AE48" s="146"/>
    </row>
    <row r="49" spans="2:31" x14ac:dyDescent="0.2">
      <c r="B49" s="4" t="s">
        <v>93</v>
      </c>
      <c r="T49" s="167"/>
      <c r="Z49" s="147"/>
      <c r="AA49" s="147"/>
      <c r="AB49" s="146"/>
      <c r="AC49" s="146"/>
      <c r="AD49" s="147"/>
      <c r="AE49" s="146"/>
    </row>
    <row r="50" spans="2:31" x14ac:dyDescent="0.2">
      <c r="B50" s="1" t="s">
        <v>94</v>
      </c>
      <c r="Z50" s="147"/>
      <c r="AA50" s="147"/>
      <c r="AB50" s="146"/>
      <c r="AC50" s="146"/>
      <c r="AD50" s="147"/>
      <c r="AE50" s="146"/>
    </row>
    <row r="51" spans="2:31" ht="15" x14ac:dyDescent="0.25">
      <c r="B51" s="245" t="s">
        <v>95</v>
      </c>
      <c r="Z51" s="147"/>
      <c r="AA51" s="147"/>
      <c r="AB51" s="146"/>
      <c r="AC51" s="146"/>
      <c r="AD51" s="147"/>
      <c r="AE51" s="146"/>
    </row>
    <row r="52" spans="2:31" x14ac:dyDescent="0.2">
      <c r="Z52" s="147"/>
      <c r="AA52" s="147"/>
      <c r="AB52" s="146"/>
      <c r="AC52" s="146"/>
      <c r="AD52" s="147"/>
      <c r="AE52" s="146"/>
    </row>
    <row r="53" spans="2:31" x14ac:dyDescent="0.2">
      <c r="B53" s="4" t="s">
        <v>96</v>
      </c>
      <c r="Z53" s="147"/>
      <c r="AA53" s="147"/>
      <c r="AB53" s="146"/>
      <c r="AC53" s="146"/>
      <c r="AD53" s="147"/>
      <c r="AE53" s="146"/>
    </row>
    <row r="54" spans="2:31" x14ac:dyDescent="0.2">
      <c r="B54" s="1" t="s">
        <v>97</v>
      </c>
      <c r="Z54" s="147"/>
      <c r="AA54" s="147"/>
      <c r="AB54" s="146"/>
      <c r="AC54" s="146"/>
      <c r="AD54" s="147"/>
      <c r="AE54" s="146"/>
    </row>
    <row r="55" spans="2:31" x14ac:dyDescent="0.2">
      <c r="Z55" s="147"/>
      <c r="AA55" s="147"/>
      <c r="AB55" s="146"/>
      <c r="AC55" s="146"/>
      <c r="AD55" s="147"/>
      <c r="AE55" s="146"/>
    </row>
    <row r="56" spans="2:31" x14ac:dyDescent="0.2">
      <c r="Z56" s="147"/>
      <c r="AA56" s="147"/>
      <c r="AB56" s="146"/>
      <c r="AC56" s="146"/>
      <c r="AD56" s="147"/>
      <c r="AE56" s="146"/>
    </row>
    <row r="57" spans="2:31" x14ac:dyDescent="0.2">
      <c r="Z57" s="147"/>
      <c r="AA57" s="147"/>
      <c r="AB57" s="146"/>
      <c r="AC57" s="146"/>
      <c r="AD57" s="147"/>
      <c r="AE57" s="146"/>
    </row>
    <row r="58" spans="2:31" x14ac:dyDescent="0.2">
      <c r="B58" s="1" t="s">
        <v>175</v>
      </c>
      <c r="Z58" s="147"/>
      <c r="AA58" s="147"/>
      <c r="AB58" s="146"/>
      <c r="AC58" s="146"/>
      <c r="AD58" s="147"/>
      <c r="AE58" s="146"/>
    </row>
    <row r="59" spans="2:31" x14ac:dyDescent="0.2">
      <c r="Z59" s="147"/>
      <c r="AA59" s="147"/>
      <c r="AB59" s="146"/>
      <c r="AC59" s="146"/>
      <c r="AD59" s="147"/>
      <c r="AE59" s="146"/>
    </row>
    <row r="60" spans="2:31" x14ac:dyDescent="0.2">
      <c r="Z60" s="147"/>
      <c r="AA60" s="147"/>
      <c r="AB60" s="146"/>
      <c r="AC60" s="146"/>
      <c r="AD60" s="147"/>
      <c r="AE60" s="146"/>
    </row>
    <row r="61" spans="2:31" x14ac:dyDescent="0.2">
      <c r="Z61" s="147"/>
      <c r="AA61" s="147"/>
      <c r="AB61" s="146"/>
      <c r="AC61" s="146"/>
      <c r="AD61" s="147"/>
      <c r="AE61" s="146"/>
    </row>
    <row r="62" spans="2:31" x14ac:dyDescent="0.2">
      <c r="Z62" s="147"/>
      <c r="AA62" s="147"/>
      <c r="AB62" s="146"/>
      <c r="AC62" s="146"/>
      <c r="AD62" s="147"/>
      <c r="AE62" s="146"/>
    </row>
    <row r="63" spans="2:31" x14ac:dyDescent="0.2">
      <c r="Z63" s="146"/>
      <c r="AA63" s="146"/>
      <c r="AB63" s="146"/>
      <c r="AC63" s="146"/>
      <c r="AD63" s="146"/>
      <c r="AE63" s="146"/>
    </row>
    <row r="64" spans="2:31" x14ac:dyDescent="0.2">
      <c r="Z64" s="124"/>
      <c r="AA64" s="124"/>
      <c r="AB64" s="124"/>
      <c r="AC64" s="124"/>
      <c r="AD64" s="124"/>
      <c r="AE64" s="124"/>
    </row>
    <row r="65" spans="26:31" x14ac:dyDescent="0.2">
      <c r="Z65" s="124"/>
      <c r="AA65" s="124"/>
      <c r="AB65" s="124"/>
      <c r="AC65" s="124"/>
      <c r="AD65" s="124"/>
      <c r="AE65" s="124"/>
    </row>
    <row r="66" spans="26:31" x14ac:dyDescent="0.2">
      <c r="Z66" s="124"/>
      <c r="AA66" s="124"/>
      <c r="AB66" s="124"/>
      <c r="AC66" s="124"/>
      <c r="AD66" s="124"/>
      <c r="AE66" s="124"/>
    </row>
    <row r="67" spans="26:31" x14ac:dyDescent="0.2">
      <c r="Z67" s="124"/>
      <c r="AA67" s="124"/>
      <c r="AB67" s="124"/>
      <c r="AC67" s="124"/>
      <c r="AD67" s="124"/>
      <c r="AE67" s="124"/>
    </row>
    <row r="68" spans="26:31" x14ac:dyDescent="0.2">
      <c r="Z68" s="124"/>
      <c r="AA68" s="124"/>
      <c r="AB68" s="124"/>
      <c r="AC68" s="124"/>
      <c r="AD68" s="124"/>
      <c r="AE68" s="124"/>
    </row>
    <row r="69" spans="26:31" x14ac:dyDescent="0.2">
      <c r="Z69" s="124"/>
      <c r="AA69" s="124"/>
      <c r="AB69" s="124"/>
      <c r="AC69" s="124"/>
      <c r="AD69" s="124"/>
      <c r="AE69" s="124"/>
    </row>
  </sheetData>
  <hyperlinks>
    <hyperlink ref="B51" r:id="rId1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2:ED163"/>
  <sheetViews>
    <sheetView zoomScale="55" zoomScaleNormal="55" workbookViewId="0">
      <pane xSplit="92" ySplit="5" topLeftCell="CO105" activePane="bottomRight" state="frozen"/>
      <selection pane="topRight" activeCell="CO1" sqref="CO1"/>
      <selection pane="bottomLeft" activeCell="A6" sqref="A6"/>
      <selection pane="bottomRight" activeCell="D127" sqref="D127"/>
    </sheetView>
  </sheetViews>
  <sheetFormatPr baseColWidth="10" defaultColWidth="9.140625" defaultRowHeight="15" x14ac:dyDescent="0.25"/>
  <cols>
    <col min="1" max="2" width="9.140625" style="69" customWidth="1"/>
    <col min="3" max="3" width="10.5703125" style="69" customWidth="1"/>
    <col min="4" max="4" width="18.5703125" style="87" customWidth="1"/>
    <col min="5" max="5" width="14.5703125" style="69" customWidth="1"/>
    <col min="6" max="6" width="11.42578125" style="69" customWidth="1"/>
    <col min="7" max="92" width="7.7109375" style="69" hidden="1" customWidth="1"/>
    <col min="93" max="93" width="7.7109375" style="69" customWidth="1"/>
    <col min="94" max="94" width="11.28515625" style="69" customWidth="1"/>
    <col min="95" max="121" width="7.7109375" style="69" customWidth="1"/>
    <col min="122" max="122" width="12.140625" style="69" customWidth="1"/>
    <col min="123" max="123" width="12.85546875" style="69" customWidth="1"/>
    <col min="124" max="256" width="9.140625" style="69"/>
    <col min="257" max="258" width="9.140625" style="69" customWidth="1"/>
    <col min="259" max="259" width="5.85546875" style="69" bestFit="1" customWidth="1"/>
    <col min="260" max="260" width="18.5703125" style="69" customWidth="1"/>
    <col min="261" max="261" width="14.5703125" style="69" customWidth="1"/>
    <col min="262" max="262" width="11.42578125" style="69" customWidth="1"/>
    <col min="263" max="377" width="7.7109375" style="69" customWidth="1"/>
    <col min="378" max="378" width="12.140625" style="69" customWidth="1"/>
    <col min="379" max="379" width="12.85546875" style="69" customWidth="1"/>
    <col min="380" max="512" width="9.140625" style="69"/>
    <col min="513" max="514" width="9.140625" style="69" customWidth="1"/>
    <col min="515" max="515" width="5.85546875" style="69" bestFit="1" customWidth="1"/>
    <col min="516" max="516" width="18.5703125" style="69" customWidth="1"/>
    <col min="517" max="517" width="14.5703125" style="69" customWidth="1"/>
    <col min="518" max="518" width="11.42578125" style="69" customWidth="1"/>
    <col min="519" max="633" width="7.7109375" style="69" customWidth="1"/>
    <col min="634" max="634" width="12.140625" style="69" customWidth="1"/>
    <col min="635" max="635" width="12.85546875" style="69" customWidth="1"/>
    <col min="636" max="768" width="9.140625" style="69"/>
    <col min="769" max="770" width="9.140625" style="69" customWidth="1"/>
    <col min="771" max="771" width="5.85546875" style="69" bestFit="1" customWidth="1"/>
    <col min="772" max="772" width="18.5703125" style="69" customWidth="1"/>
    <col min="773" max="773" width="14.5703125" style="69" customWidth="1"/>
    <col min="774" max="774" width="11.42578125" style="69" customWidth="1"/>
    <col min="775" max="889" width="7.7109375" style="69" customWidth="1"/>
    <col min="890" max="890" width="12.140625" style="69" customWidth="1"/>
    <col min="891" max="891" width="12.85546875" style="69" customWidth="1"/>
    <col min="892" max="1024" width="9.140625" style="69"/>
    <col min="1025" max="1026" width="9.140625" style="69" customWidth="1"/>
    <col min="1027" max="1027" width="5.85546875" style="69" bestFit="1" customWidth="1"/>
    <col min="1028" max="1028" width="18.5703125" style="69" customWidth="1"/>
    <col min="1029" max="1029" width="14.5703125" style="69" customWidth="1"/>
    <col min="1030" max="1030" width="11.42578125" style="69" customWidth="1"/>
    <col min="1031" max="1145" width="7.7109375" style="69" customWidth="1"/>
    <col min="1146" max="1146" width="12.140625" style="69" customWidth="1"/>
    <col min="1147" max="1147" width="12.85546875" style="69" customWidth="1"/>
    <col min="1148" max="1280" width="9.140625" style="69"/>
    <col min="1281" max="1282" width="9.140625" style="69" customWidth="1"/>
    <col min="1283" max="1283" width="5.85546875" style="69" bestFit="1" customWidth="1"/>
    <col min="1284" max="1284" width="18.5703125" style="69" customWidth="1"/>
    <col min="1285" max="1285" width="14.5703125" style="69" customWidth="1"/>
    <col min="1286" max="1286" width="11.42578125" style="69" customWidth="1"/>
    <col min="1287" max="1401" width="7.7109375" style="69" customWidth="1"/>
    <col min="1402" max="1402" width="12.140625" style="69" customWidth="1"/>
    <col min="1403" max="1403" width="12.85546875" style="69" customWidth="1"/>
    <col min="1404" max="1536" width="9.140625" style="69"/>
    <col min="1537" max="1538" width="9.140625" style="69" customWidth="1"/>
    <col min="1539" max="1539" width="5.85546875" style="69" bestFit="1" customWidth="1"/>
    <col min="1540" max="1540" width="18.5703125" style="69" customWidth="1"/>
    <col min="1541" max="1541" width="14.5703125" style="69" customWidth="1"/>
    <col min="1542" max="1542" width="11.42578125" style="69" customWidth="1"/>
    <col min="1543" max="1657" width="7.7109375" style="69" customWidth="1"/>
    <col min="1658" max="1658" width="12.140625" style="69" customWidth="1"/>
    <col min="1659" max="1659" width="12.85546875" style="69" customWidth="1"/>
    <col min="1660" max="1792" width="9.140625" style="69"/>
    <col min="1793" max="1794" width="9.140625" style="69" customWidth="1"/>
    <col min="1795" max="1795" width="5.85546875" style="69" bestFit="1" customWidth="1"/>
    <col min="1796" max="1796" width="18.5703125" style="69" customWidth="1"/>
    <col min="1797" max="1797" width="14.5703125" style="69" customWidth="1"/>
    <col min="1798" max="1798" width="11.42578125" style="69" customWidth="1"/>
    <col min="1799" max="1913" width="7.7109375" style="69" customWidth="1"/>
    <col min="1914" max="1914" width="12.140625" style="69" customWidth="1"/>
    <col min="1915" max="1915" width="12.85546875" style="69" customWidth="1"/>
    <col min="1916" max="2048" width="9.140625" style="69"/>
    <col min="2049" max="2050" width="9.140625" style="69" customWidth="1"/>
    <col min="2051" max="2051" width="5.85546875" style="69" bestFit="1" customWidth="1"/>
    <col min="2052" max="2052" width="18.5703125" style="69" customWidth="1"/>
    <col min="2053" max="2053" width="14.5703125" style="69" customWidth="1"/>
    <col min="2054" max="2054" width="11.42578125" style="69" customWidth="1"/>
    <col min="2055" max="2169" width="7.7109375" style="69" customWidth="1"/>
    <col min="2170" max="2170" width="12.140625" style="69" customWidth="1"/>
    <col min="2171" max="2171" width="12.85546875" style="69" customWidth="1"/>
    <col min="2172" max="2304" width="9.140625" style="69"/>
    <col min="2305" max="2306" width="9.140625" style="69" customWidth="1"/>
    <col min="2307" max="2307" width="5.85546875" style="69" bestFit="1" customWidth="1"/>
    <col min="2308" max="2308" width="18.5703125" style="69" customWidth="1"/>
    <col min="2309" max="2309" width="14.5703125" style="69" customWidth="1"/>
    <col min="2310" max="2310" width="11.42578125" style="69" customWidth="1"/>
    <col min="2311" max="2425" width="7.7109375" style="69" customWidth="1"/>
    <col min="2426" max="2426" width="12.140625" style="69" customWidth="1"/>
    <col min="2427" max="2427" width="12.85546875" style="69" customWidth="1"/>
    <col min="2428" max="2560" width="9.140625" style="69"/>
    <col min="2561" max="2562" width="9.140625" style="69" customWidth="1"/>
    <col min="2563" max="2563" width="5.85546875" style="69" bestFit="1" customWidth="1"/>
    <col min="2564" max="2564" width="18.5703125" style="69" customWidth="1"/>
    <col min="2565" max="2565" width="14.5703125" style="69" customWidth="1"/>
    <col min="2566" max="2566" width="11.42578125" style="69" customWidth="1"/>
    <col min="2567" max="2681" width="7.7109375" style="69" customWidth="1"/>
    <col min="2682" max="2682" width="12.140625" style="69" customWidth="1"/>
    <col min="2683" max="2683" width="12.85546875" style="69" customWidth="1"/>
    <col min="2684" max="2816" width="9.140625" style="69"/>
    <col min="2817" max="2818" width="9.140625" style="69" customWidth="1"/>
    <col min="2819" max="2819" width="5.85546875" style="69" bestFit="1" customWidth="1"/>
    <col min="2820" max="2820" width="18.5703125" style="69" customWidth="1"/>
    <col min="2821" max="2821" width="14.5703125" style="69" customWidth="1"/>
    <col min="2822" max="2822" width="11.42578125" style="69" customWidth="1"/>
    <col min="2823" max="2937" width="7.7109375" style="69" customWidth="1"/>
    <col min="2938" max="2938" width="12.140625" style="69" customWidth="1"/>
    <col min="2939" max="2939" width="12.85546875" style="69" customWidth="1"/>
    <col min="2940" max="3072" width="9.140625" style="69"/>
    <col min="3073" max="3074" width="9.140625" style="69" customWidth="1"/>
    <col min="3075" max="3075" width="5.85546875" style="69" bestFit="1" customWidth="1"/>
    <col min="3076" max="3076" width="18.5703125" style="69" customWidth="1"/>
    <col min="3077" max="3077" width="14.5703125" style="69" customWidth="1"/>
    <col min="3078" max="3078" width="11.42578125" style="69" customWidth="1"/>
    <col min="3079" max="3193" width="7.7109375" style="69" customWidth="1"/>
    <col min="3194" max="3194" width="12.140625" style="69" customWidth="1"/>
    <col min="3195" max="3195" width="12.85546875" style="69" customWidth="1"/>
    <col min="3196" max="3328" width="9.140625" style="69"/>
    <col min="3329" max="3330" width="9.140625" style="69" customWidth="1"/>
    <col min="3331" max="3331" width="5.85546875" style="69" bestFit="1" customWidth="1"/>
    <col min="3332" max="3332" width="18.5703125" style="69" customWidth="1"/>
    <col min="3333" max="3333" width="14.5703125" style="69" customWidth="1"/>
    <col min="3334" max="3334" width="11.42578125" style="69" customWidth="1"/>
    <col min="3335" max="3449" width="7.7109375" style="69" customWidth="1"/>
    <col min="3450" max="3450" width="12.140625" style="69" customWidth="1"/>
    <col min="3451" max="3451" width="12.85546875" style="69" customWidth="1"/>
    <col min="3452" max="3584" width="9.140625" style="69"/>
    <col min="3585" max="3586" width="9.140625" style="69" customWidth="1"/>
    <col min="3587" max="3587" width="5.85546875" style="69" bestFit="1" customWidth="1"/>
    <col min="3588" max="3588" width="18.5703125" style="69" customWidth="1"/>
    <col min="3589" max="3589" width="14.5703125" style="69" customWidth="1"/>
    <col min="3590" max="3590" width="11.42578125" style="69" customWidth="1"/>
    <col min="3591" max="3705" width="7.7109375" style="69" customWidth="1"/>
    <col min="3706" max="3706" width="12.140625" style="69" customWidth="1"/>
    <col min="3707" max="3707" width="12.85546875" style="69" customWidth="1"/>
    <col min="3708" max="3840" width="9.140625" style="69"/>
    <col min="3841" max="3842" width="9.140625" style="69" customWidth="1"/>
    <col min="3843" max="3843" width="5.85546875" style="69" bestFit="1" customWidth="1"/>
    <col min="3844" max="3844" width="18.5703125" style="69" customWidth="1"/>
    <col min="3845" max="3845" width="14.5703125" style="69" customWidth="1"/>
    <col min="3846" max="3846" width="11.42578125" style="69" customWidth="1"/>
    <col min="3847" max="3961" width="7.7109375" style="69" customWidth="1"/>
    <col min="3962" max="3962" width="12.140625" style="69" customWidth="1"/>
    <col min="3963" max="3963" width="12.85546875" style="69" customWidth="1"/>
    <col min="3964" max="4096" width="9.140625" style="69"/>
    <col min="4097" max="4098" width="9.140625" style="69" customWidth="1"/>
    <col min="4099" max="4099" width="5.85546875" style="69" bestFit="1" customWidth="1"/>
    <col min="4100" max="4100" width="18.5703125" style="69" customWidth="1"/>
    <col min="4101" max="4101" width="14.5703125" style="69" customWidth="1"/>
    <col min="4102" max="4102" width="11.42578125" style="69" customWidth="1"/>
    <col min="4103" max="4217" width="7.7109375" style="69" customWidth="1"/>
    <col min="4218" max="4218" width="12.140625" style="69" customWidth="1"/>
    <col min="4219" max="4219" width="12.85546875" style="69" customWidth="1"/>
    <col min="4220" max="4352" width="9.140625" style="69"/>
    <col min="4353" max="4354" width="9.140625" style="69" customWidth="1"/>
    <col min="4355" max="4355" width="5.85546875" style="69" bestFit="1" customWidth="1"/>
    <col min="4356" max="4356" width="18.5703125" style="69" customWidth="1"/>
    <col min="4357" max="4357" width="14.5703125" style="69" customWidth="1"/>
    <col min="4358" max="4358" width="11.42578125" style="69" customWidth="1"/>
    <col min="4359" max="4473" width="7.7109375" style="69" customWidth="1"/>
    <col min="4474" max="4474" width="12.140625" style="69" customWidth="1"/>
    <col min="4475" max="4475" width="12.85546875" style="69" customWidth="1"/>
    <col min="4476" max="4608" width="9.140625" style="69"/>
    <col min="4609" max="4610" width="9.140625" style="69" customWidth="1"/>
    <col min="4611" max="4611" width="5.85546875" style="69" bestFit="1" customWidth="1"/>
    <col min="4612" max="4612" width="18.5703125" style="69" customWidth="1"/>
    <col min="4613" max="4613" width="14.5703125" style="69" customWidth="1"/>
    <col min="4614" max="4614" width="11.42578125" style="69" customWidth="1"/>
    <col min="4615" max="4729" width="7.7109375" style="69" customWidth="1"/>
    <col min="4730" max="4730" width="12.140625" style="69" customWidth="1"/>
    <col min="4731" max="4731" width="12.85546875" style="69" customWidth="1"/>
    <col min="4732" max="4864" width="9.140625" style="69"/>
    <col min="4865" max="4866" width="9.140625" style="69" customWidth="1"/>
    <col min="4867" max="4867" width="5.85546875" style="69" bestFit="1" customWidth="1"/>
    <col min="4868" max="4868" width="18.5703125" style="69" customWidth="1"/>
    <col min="4869" max="4869" width="14.5703125" style="69" customWidth="1"/>
    <col min="4870" max="4870" width="11.42578125" style="69" customWidth="1"/>
    <col min="4871" max="4985" width="7.7109375" style="69" customWidth="1"/>
    <col min="4986" max="4986" width="12.140625" style="69" customWidth="1"/>
    <col min="4987" max="4987" width="12.85546875" style="69" customWidth="1"/>
    <col min="4988" max="5120" width="9.140625" style="69"/>
    <col min="5121" max="5122" width="9.140625" style="69" customWidth="1"/>
    <col min="5123" max="5123" width="5.85546875" style="69" bestFit="1" customWidth="1"/>
    <col min="5124" max="5124" width="18.5703125" style="69" customWidth="1"/>
    <col min="5125" max="5125" width="14.5703125" style="69" customWidth="1"/>
    <col min="5126" max="5126" width="11.42578125" style="69" customWidth="1"/>
    <col min="5127" max="5241" width="7.7109375" style="69" customWidth="1"/>
    <col min="5242" max="5242" width="12.140625" style="69" customWidth="1"/>
    <col min="5243" max="5243" width="12.85546875" style="69" customWidth="1"/>
    <col min="5244" max="5376" width="9.140625" style="69"/>
    <col min="5377" max="5378" width="9.140625" style="69" customWidth="1"/>
    <col min="5379" max="5379" width="5.85546875" style="69" bestFit="1" customWidth="1"/>
    <col min="5380" max="5380" width="18.5703125" style="69" customWidth="1"/>
    <col min="5381" max="5381" width="14.5703125" style="69" customWidth="1"/>
    <col min="5382" max="5382" width="11.42578125" style="69" customWidth="1"/>
    <col min="5383" max="5497" width="7.7109375" style="69" customWidth="1"/>
    <col min="5498" max="5498" width="12.140625" style="69" customWidth="1"/>
    <col min="5499" max="5499" width="12.85546875" style="69" customWidth="1"/>
    <col min="5500" max="5632" width="9.140625" style="69"/>
    <col min="5633" max="5634" width="9.140625" style="69" customWidth="1"/>
    <col min="5635" max="5635" width="5.85546875" style="69" bestFit="1" customWidth="1"/>
    <col min="5636" max="5636" width="18.5703125" style="69" customWidth="1"/>
    <col min="5637" max="5637" width="14.5703125" style="69" customWidth="1"/>
    <col min="5638" max="5638" width="11.42578125" style="69" customWidth="1"/>
    <col min="5639" max="5753" width="7.7109375" style="69" customWidth="1"/>
    <col min="5754" max="5754" width="12.140625" style="69" customWidth="1"/>
    <col min="5755" max="5755" width="12.85546875" style="69" customWidth="1"/>
    <col min="5756" max="5888" width="9.140625" style="69"/>
    <col min="5889" max="5890" width="9.140625" style="69" customWidth="1"/>
    <col min="5891" max="5891" width="5.85546875" style="69" bestFit="1" customWidth="1"/>
    <col min="5892" max="5892" width="18.5703125" style="69" customWidth="1"/>
    <col min="5893" max="5893" width="14.5703125" style="69" customWidth="1"/>
    <col min="5894" max="5894" width="11.42578125" style="69" customWidth="1"/>
    <col min="5895" max="6009" width="7.7109375" style="69" customWidth="1"/>
    <col min="6010" max="6010" width="12.140625" style="69" customWidth="1"/>
    <col min="6011" max="6011" width="12.85546875" style="69" customWidth="1"/>
    <col min="6012" max="6144" width="9.140625" style="69"/>
    <col min="6145" max="6146" width="9.140625" style="69" customWidth="1"/>
    <col min="6147" max="6147" width="5.85546875" style="69" bestFit="1" customWidth="1"/>
    <col min="6148" max="6148" width="18.5703125" style="69" customWidth="1"/>
    <col min="6149" max="6149" width="14.5703125" style="69" customWidth="1"/>
    <col min="6150" max="6150" width="11.42578125" style="69" customWidth="1"/>
    <col min="6151" max="6265" width="7.7109375" style="69" customWidth="1"/>
    <col min="6266" max="6266" width="12.140625" style="69" customWidth="1"/>
    <col min="6267" max="6267" width="12.85546875" style="69" customWidth="1"/>
    <col min="6268" max="6400" width="9.140625" style="69"/>
    <col min="6401" max="6402" width="9.140625" style="69" customWidth="1"/>
    <col min="6403" max="6403" width="5.85546875" style="69" bestFit="1" customWidth="1"/>
    <col min="6404" max="6404" width="18.5703125" style="69" customWidth="1"/>
    <col min="6405" max="6405" width="14.5703125" style="69" customWidth="1"/>
    <col min="6406" max="6406" width="11.42578125" style="69" customWidth="1"/>
    <col min="6407" max="6521" width="7.7109375" style="69" customWidth="1"/>
    <col min="6522" max="6522" width="12.140625" style="69" customWidth="1"/>
    <col min="6523" max="6523" width="12.85546875" style="69" customWidth="1"/>
    <col min="6524" max="6656" width="9.140625" style="69"/>
    <col min="6657" max="6658" width="9.140625" style="69" customWidth="1"/>
    <col min="6659" max="6659" width="5.85546875" style="69" bestFit="1" customWidth="1"/>
    <col min="6660" max="6660" width="18.5703125" style="69" customWidth="1"/>
    <col min="6661" max="6661" width="14.5703125" style="69" customWidth="1"/>
    <col min="6662" max="6662" width="11.42578125" style="69" customWidth="1"/>
    <col min="6663" max="6777" width="7.7109375" style="69" customWidth="1"/>
    <col min="6778" max="6778" width="12.140625" style="69" customWidth="1"/>
    <col min="6779" max="6779" width="12.85546875" style="69" customWidth="1"/>
    <col min="6780" max="6912" width="9.140625" style="69"/>
    <col min="6913" max="6914" width="9.140625" style="69" customWidth="1"/>
    <col min="6915" max="6915" width="5.85546875" style="69" bestFit="1" customWidth="1"/>
    <col min="6916" max="6916" width="18.5703125" style="69" customWidth="1"/>
    <col min="6917" max="6917" width="14.5703125" style="69" customWidth="1"/>
    <col min="6918" max="6918" width="11.42578125" style="69" customWidth="1"/>
    <col min="6919" max="7033" width="7.7109375" style="69" customWidth="1"/>
    <col min="7034" max="7034" width="12.140625" style="69" customWidth="1"/>
    <col min="7035" max="7035" width="12.85546875" style="69" customWidth="1"/>
    <col min="7036" max="7168" width="9.140625" style="69"/>
    <col min="7169" max="7170" width="9.140625" style="69" customWidth="1"/>
    <col min="7171" max="7171" width="5.85546875" style="69" bestFit="1" customWidth="1"/>
    <col min="7172" max="7172" width="18.5703125" style="69" customWidth="1"/>
    <col min="7173" max="7173" width="14.5703125" style="69" customWidth="1"/>
    <col min="7174" max="7174" width="11.42578125" style="69" customWidth="1"/>
    <col min="7175" max="7289" width="7.7109375" style="69" customWidth="1"/>
    <col min="7290" max="7290" width="12.140625" style="69" customWidth="1"/>
    <col min="7291" max="7291" width="12.85546875" style="69" customWidth="1"/>
    <col min="7292" max="7424" width="9.140625" style="69"/>
    <col min="7425" max="7426" width="9.140625" style="69" customWidth="1"/>
    <col min="7427" max="7427" width="5.85546875" style="69" bestFit="1" customWidth="1"/>
    <col min="7428" max="7428" width="18.5703125" style="69" customWidth="1"/>
    <col min="7429" max="7429" width="14.5703125" style="69" customWidth="1"/>
    <col min="7430" max="7430" width="11.42578125" style="69" customWidth="1"/>
    <col min="7431" max="7545" width="7.7109375" style="69" customWidth="1"/>
    <col min="7546" max="7546" width="12.140625" style="69" customWidth="1"/>
    <col min="7547" max="7547" width="12.85546875" style="69" customWidth="1"/>
    <col min="7548" max="7680" width="9.140625" style="69"/>
    <col min="7681" max="7682" width="9.140625" style="69" customWidth="1"/>
    <col min="7683" max="7683" width="5.85546875" style="69" bestFit="1" customWidth="1"/>
    <col min="7684" max="7684" width="18.5703125" style="69" customWidth="1"/>
    <col min="7685" max="7685" width="14.5703125" style="69" customWidth="1"/>
    <col min="7686" max="7686" width="11.42578125" style="69" customWidth="1"/>
    <col min="7687" max="7801" width="7.7109375" style="69" customWidth="1"/>
    <col min="7802" max="7802" width="12.140625" style="69" customWidth="1"/>
    <col min="7803" max="7803" width="12.85546875" style="69" customWidth="1"/>
    <col min="7804" max="7936" width="9.140625" style="69"/>
    <col min="7937" max="7938" width="9.140625" style="69" customWidth="1"/>
    <col min="7939" max="7939" width="5.85546875" style="69" bestFit="1" customWidth="1"/>
    <col min="7940" max="7940" width="18.5703125" style="69" customWidth="1"/>
    <col min="7941" max="7941" width="14.5703125" style="69" customWidth="1"/>
    <col min="7942" max="7942" width="11.42578125" style="69" customWidth="1"/>
    <col min="7943" max="8057" width="7.7109375" style="69" customWidth="1"/>
    <col min="8058" max="8058" width="12.140625" style="69" customWidth="1"/>
    <col min="8059" max="8059" width="12.85546875" style="69" customWidth="1"/>
    <col min="8060" max="8192" width="9.140625" style="69"/>
    <col min="8193" max="8194" width="9.140625" style="69" customWidth="1"/>
    <col min="8195" max="8195" width="5.85546875" style="69" bestFit="1" customWidth="1"/>
    <col min="8196" max="8196" width="18.5703125" style="69" customWidth="1"/>
    <col min="8197" max="8197" width="14.5703125" style="69" customWidth="1"/>
    <col min="8198" max="8198" width="11.42578125" style="69" customWidth="1"/>
    <col min="8199" max="8313" width="7.7109375" style="69" customWidth="1"/>
    <col min="8314" max="8314" width="12.140625" style="69" customWidth="1"/>
    <col min="8315" max="8315" width="12.85546875" style="69" customWidth="1"/>
    <col min="8316" max="8448" width="9.140625" style="69"/>
    <col min="8449" max="8450" width="9.140625" style="69" customWidth="1"/>
    <col min="8451" max="8451" width="5.85546875" style="69" bestFit="1" customWidth="1"/>
    <col min="8452" max="8452" width="18.5703125" style="69" customWidth="1"/>
    <col min="8453" max="8453" width="14.5703125" style="69" customWidth="1"/>
    <col min="8454" max="8454" width="11.42578125" style="69" customWidth="1"/>
    <col min="8455" max="8569" width="7.7109375" style="69" customWidth="1"/>
    <col min="8570" max="8570" width="12.140625" style="69" customWidth="1"/>
    <col min="8571" max="8571" width="12.85546875" style="69" customWidth="1"/>
    <col min="8572" max="8704" width="9.140625" style="69"/>
    <col min="8705" max="8706" width="9.140625" style="69" customWidth="1"/>
    <col min="8707" max="8707" width="5.85546875" style="69" bestFit="1" customWidth="1"/>
    <col min="8708" max="8708" width="18.5703125" style="69" customWidth="1"/>
    <col min="8709" max="8709" width="14.5703125" style="69" customWidth="1"/>
    <col min="8710" max="8710" width="11.42578125" style="69" customWidth="1"/>
    <col min="8711" max="8825" width="7.7109375" style="69" customWidth="1"/>
    <col min="8826" max="8826" width="12.140625" style="69" customWidth="1"/>
    <col min="8827" max="8827" width="12.85546875" style="69" customWidth="1"/>
    <col min="8828" max="8960" width="9.140625" style="69"/>
    <col min="8961" max="8962" width="9.140625" style="69" customWidth="1"/>
    <col min="8963" max="8963" width="5.85546875" style="69" bestFit="1" customWidth="1"/>
    <col min="8964" max="8964" width="18.5703125" style="69" customWidth="1"/>
    <col min="8965" max="8965" width="14.5703125" style="69" customWidth="1"/>
    <col min="8966" max="8966" width="11.42578125" style="69" customWidth="1"/>
    <col min="8967" max="9081" width="7.7109375" style="69" customWidth="1"/>
    <col min="9082" max="9082" width="12.140625" style="69" customWidth="1"/>
    <col min="9083" max="9083" width="12.85546875" style="69" customWidth="1"/>
    <col min="9084" max="9216" width="9.140625" style="69"/>
    <col min="9217" max="9218" width="9.140625" style="69" customWidth="1"/>
    <col min="9219" max="9219" width="5.85546875" style="69" bestFit="1" customWidth="1"/>
    <col min="9220" max="9220" width="18.5703125" style="69" customWidth="1"/>
    <col min="9221" max="9221" width="14.5703125" style="69" customWidth="1"/>
    <col min="9222" max="9222" width="11.42578125" style="69" customWidth="1"/>
    <col min="9223" max="9337" width="7.7109375" style="69" customWidth="1"/>
    <col min="9338" max="9338" width="12.140625" style="69" customWidth="1"/>
    <col min="9339" max="9339" width="12.85546875" style="69" customWidth="1"/>
    <col min="9340" max="9472" width="9.140625" style="69"/>
    <col min="9473" max="9474" width="9.140625" style="69" customWidth="1"/>
    <col min="9475" max="9475" width="5.85546875" style="69" bestFit="1" customWidth="1"/>
    <col min="9476" max="9476" width="18.5703125" style="69" customWidth="1"/>
    <col min="9477" max="9477" width="14.5703125" style="69" customWidth="1"/>
    <col min="9478" max="9478" width="11.42578125" style="69" customWidth="1"/>
    <col min="9479" max="9593" width="7.7109375" style="69" customWidth="1"/>
    <col min="9594" max="9594" width="12.140625" style="69" customWidth="1"/>
    <col min="9595" max="9595" width="12.85546875" style="69" customWidth="1"/>
    <col min="9596" max="9728" width="9.140625" style="69"/>
    <col min="9729" max="9730" width="9.140625" style="69" customWidth="1"/>
    <col min="9731" max="9731" width="5.85546875" style="69" bestFit="1" customWidth="1"/>
    <col min="9732" max="9732" width="18.5703125" style="69" customWidth="1"/>
    <col min="9733" max="9733" width="14.5703125" style="69" customWidth="1"/>
    <col min="9734" max="9734" width="11.42578125" style="69" customWidth="1"/>
    <col min="9735" max="9849" width="7.7109375" style="69" customWidth="1"/>
    <col min="9850" max="9850" width="12.140625" style="69" customWidth="1"/>
    <col min="9851" max="9851" width="12.85546875" style="69" customWidth="1"/>
    <col min="9852" max="9984" width="9.140625" style="69"/>
    <col min="9985" max="9986" width="9.140625" style="69" customWidth="1"/>
    <col min="9987" max="9987" width="5.85546875" style="69" bestFit="1" customWidth="1"/>
    <col min="9988" max="9988" width="18.5703125" style="69" customWidth="1"/>
    <col min="9989" max="9989" width="14.5703125" style="69" customWidth="1"/>
    <col min="9990" max="9990" width="11.42578125" style="69" customWidth="1"/>
    <col min="9991" max="10105" width="7.7109375" style="69" customWidth="1"/>
    <col min="10106" max="10106" width="12.140625" style="69" customWidth="1"/>
    <col min="10107" max="10107" width="12.85546875" style="69" customWidth="1"/>
    <col min="10108" max="10240" width="9.140625" style="69"/>
    <col min="10241" max="10242" width="9.140625" style="69" customWidth="1"/>
    <col min="10243" max="10243" width="5.85546875" style="69" bestFit="1" customWidth="1"/>
    <col min="10244" max="10244" width="18.5703125" style="69" customWidth="1"/>
    <col min="10245" max="10245" width="14.5703125" style="69" customWidth="1"/>
    <col min="10246" max="10246" width="11.42578125" style="69" customWidth="1"/>
    <col min="10247" max="10361" width="7.7109375" style="69" customWidth="1"/>
    <col min="10362" max="10362" width="12.140625" style="69" customWidth="1"/>
    <col min="10363" max="10363" width="12.85546875" style="69" customWidth="1"/>
    <col min="10364" max="10496" width="9.140625" style="69"/>
    <col min="10497" max="10498" width="9.140625" style="69" customWidth="1"/>
    <col min="10499" max="10499" width="5.85546875" style="69" bestFit="1" customWidth="1"/>
    <col min="10500" max="10500" width="18.5703125" style="69" customWidth="1"/>
    <col min="10501" max="10501" width="14.5703125" style="69" customWidth="1"/>
    <col min="10502" max="10502" width="11.42578125" style="69" customWidth="1"/>
    <col min="10503" max="10617" width="7.7109375" style="69" customWidth="1"/>
    <col min="10618" max="10618" width="12.140625" style="69" customWidth="1"/>
    <col min="10619" max="10619" width="12.85546875" style="69" customWidth="1"/>
    <col min="10620" max="10752" width="9.140625" style="69"/>
    <col min="10753" max="10754" width="9.140625" style="69" customWidth="1"/>
    <col min="10755" max="10755" width="5.85546875" style="69" bestFit="1" customWidth="1"/>
    <col min="10756" max="10756" width="18.5703125" style="69" customWidth="1"/>
    <col min="10757" max="10757" width="14.5703125" style="69" customWidth="1"/>
    <col min="10758" max="10758" width="11.42578125" style="69" customWidth="1"/>
    <col min="10759" max="10873" width="7.7109375" style="69" customWidth="1"/>
    <col min="10874" max="10874" width="12.140625" style="69" customWidth="1"/>
    <col min="10875" max="10875" width="12.85546875" style="69" customWidth="1"/>
    <col min="10876" max="11008" width="9.140625" style="69"/>
    <col min="11009" max="11010" width="9.140625" style="69" customWidth="1"/>
    <col min="11011" max="11011" width="5.85546875" style="69" bestFit="1" customWidth="1"/>
    <col min="11012" max="11012" width="18.5703125" style="69" customWidth="1"/>
    <col min="11013" max="11013" width="14.5703125" style="69" customWidth="1"/>
    <col min="11014" max="11014" width="11.42578125" style="69" customWidth="1"/>
    <col min="11015" max="11129" width="7.7109375" style="69" customWidth="1"/>
    <col min="11130" max="11130" width="12.140625" style="69" customWidth="1"/>
    <col min="11131" max="11131" width="12.85546875" style="69" customWidth="1"/>
    <col min="11132" max="11264" width="9.140625" style="69"/>
    <col min="11265" max="11266" width="9.140625" style="69" customWidth="1"/>
    <col min="11267" max="11267" width="5.85546875" style="69" bestFit="1" customWidth="1"/>
    <col min="11268" max="11268" width="18.5703125" style="69" customWidth="1"/>
    <col min="11269" max="11269" width="14.5703125" style="69" customWidth="1"/>
    <col min="11270" max="11270" width="11.42578125" style="69" customWidth="1"/>
    <col min="11271" max="11385" width="7.7109375" style="69" customWidth="1"/>
    <col min="11386" max="11386" width="12.140625" style="69" customWidth="1"/>
    <col min="11387" max="11387" width="12.85546875" style="69" customWidth="1"/>
    <col min="11388" max="11520" width="9.140625" style="69"/>
    <col min="11521" max="11522" width="9.140625" style="69" customWidth="1"/>
    <col min="11523" max="11523" width="5.85546875" style="69" bestFit="1" customWidth="1"/>
    <col min="11524" max="11524" width="18.5703125" style="69" customWidth="1"/>
    <col min="11525" max="11525" width="14.5703125" style="69" customWidth="1"/>
    <col min="11526" max="11526" width="11.42578125" style="69" customWidth="1"/>
    <col min="11527" max="11641" width="7.7109375" style="69" customWidth="1"/>
    <col min="11642" max="11642" width="12.140625" style="69" customWidth="1"/>
    <col min="11643" max="11643" width="12.85546875" style="69" customWidth="1"/>
    <col min="11644" max="11776" width="9.140625" style="69"/>
    <col min="11777" max="11778" width="9.140625" style="69" customWidth="1"/>
    <col min="11779" max="11779" width="5.85546875" style="69" bestFit="1" customWidth="1"/>
    <col min="11780" max="11780" width="18.5703125" style="69" customWidth="1"/>
    <col min="11781" max="11781" width="14.5703125" style="69" customWidth="1"/>
    <col min="11782" max="11782" width="11.42578125" style="69" customWidth="1"/>
    <col min="11783" max="11897" width="7.7109375" style="69" customWidth="1"/>
    <col min="11898" max="11898" width="12.140625" style="69" customWidth="1"/>
    <col min="11899" max="11899" width="12.85546875" style="69" customWidth="1"/>
    <col min="11900" max="12032" width="9.140625" style="69"/>
    <col min="12033" max="12034" width="9.140625" style="69" customWidth="1"/>
    <col min="12035" max="12035" width="5.85546875" style="69" bestFit="1" customWidth="1"/>
    <col min="12036" max="12036" width="18.5703125" style="69" customWidth="1"/>
    <col min="12037" max="12037" width="14.5703125" style="69" customWidth="1"/>
    <col min="12038" max="12038" width="11.42578125" style="69" customWidth="1"/>
    <col min="12039" max="12153" width="7.7109375" style="69" customWidth="1"/>
    <col min="12154" max="12154" width="12.140625" style="69" customWidth="1"/>
    <col min="12155" max="12155" width="12.85546875" style="69" customWidth="1"/>
    <col min="12156" max="12288" width="9.140625" style="69"/>
    <col min="12289" max="12290" width="9.140625" style="69" customWidth="1"/>
    <col min="12291" max="12291" width="5.85546875" style="69" bestFit="1" customWidth="1"/>
    <col min="12292" max="12292" width="18.5703125" style="69" customWidth="1"/>
    <col min="12293" max="12293" width="14.5703125" style="69" customWidth="1"/>
    <col min="12294" max="12294" width="11.42578125" style="69" customWidth="1"/>
    <col min="12295" max="12409" width="7.7109375" style="69" customWidth="1"/>
    <col min="12410" max="12410" width="12.140625" style="69" customWidth="1"/>
    <col min="12411" max="12411" width="12.85546875" style="69" customWidth="1"/>
    <col min="12412" max="12544" width="9.140625" style="69"/>
    <col min="12545" max="12546" width="9.140625" style="69" customWidth="1"/>
    <col min="12547" max="12547" width="5.85546875" style="69" bestFit="1" customWidth="1"/>
    <col min="12548" max="12548" width="18.5703125" style="69" customWidth="1"/>
    <col min="12549" max="12549" width="14.5703125" style="69" customWidth="1"/>
    <col min="12550" max="12550" width="11.42578125" style="69" customWidth="1"/>
    <col min="12551" max="12665" width="7.7109375" style="69" customWidth="1"/>
    <col min="12666" max="12666" width="12.140625" style="69" customWidth="1"/>
    <col min="12667" max="12667" width="12.85546875" style="69" customWidth="1"/>
    <col min="12668" max="12800" width="9.140625" style="69"/>
    <col min="12801" max="12802" width="9.140625" style="69" customWidth="1"/>
    <col min="12803" max="12803" width="5.85546875" style="69" bestFit="1" customWidth="1"/>
    <col min="12804" max="12804" width="18.5703125" style="69" customWidth="1"/>
    <col min="12805" max="12805" width="14.5703125" style="69" customWidth="1"/>
    <col min="12806" max="12806" width="11.42578125" style="69" customWidth="1"/>
    <col min="12807" max="12921" width="7.7109375" style="69" customWidth="1"/>
    <col min="12922" max="12922" width="12.140625" style="69" customWidth="1"/>
    <col min="12923" max="12923" width="12.85546875" style="69" customWidth="1"/>
    <col min="12924" max="13056" width="9.140625" style="69"/>
    <col min="13057" max="13058" width="9.140625" style="69" customWidth="1"/>
    <col min="13059" max="13059" width="5.85546875" style="69" bestFit="1" customWidth="1"/>
    <col min="13060" max="13060" width="18.5703125" style="69" customWidth="1"/>
    <col min="13061" max="13061" width="14.5703125" style="69" customWidth="1"/>
    <col min="13062" max="13062" width="11.42578125" style="69" customWidth="1"/>
    <col min="13063" max="13177" width="7.7109375" style="69" customWidth="1"/>
    <col min="13178" max="13178" width="12.140625" style="69" customWidth="1"/>
    <col min="13179" max="13179" width="12.85546875" style="69" customWidth="1"/>
    <col min="13180" max="13312" width="9.140625" style="69"/>
    <col min="13313" max="13314" width="9.140625" style="69" customWidth="1"/>
    <col min="13315" max="13315" width="5.85546875" style="69" bestFit="1" customWidth="1"/>
    <col min="13316" max="13316" width="18.5703125" style="69" customWidth="1"/>
    <col min="13317" max="13317" width="14.5703125" style="69" customWidth="1"/>
    <col min="13318" max="13318" width="11.42578125" style="69" customWidth="1"/>
    <col min="13319" max="13433" width="7.7109375" style="69" customWidth="1"/>
    <col min="13434" max="13434" width="12.140625" style="69" customWidth="1"/>
    <col min="13435" max="13435" width="12.85546875" style="69" customWidth="1"/>
    <col min="13436" max="13568" width="9.140625" style="69"/>
    <col min="13569" max="13570" width="9.140625" style="69" customWidth="1"/>
    <col min="13571" max="13571" width="5.85546875" style="69" bestFit="1" customWidth="1"/>
    <col min="13572" max="13572" width="18.5703125" style="69" customWidth="1"/>
    <col min="13573" max="13573" width="14.5703125" style="69" customWidth="1"/>
    <col min="13574" max="13574" width="11.42578125" style="69" customWidth="1"/>
    <col min="13575" max="13689" width="7.7109375" style="69" customWidth="1"/>
    <col min="13690" max="13690" width="12.140625" style="69" customWidth="1"/>
    <col min="13691" max="13691" width="12.85546875" style="69" customWidth="1"/>
    <col min="13692" max="13824" width="9.140625" style="69"/>
    <col min="13825" max="13826" width="9.140625" style="69" customWidth="1"/>
    <col min="13827" max="13827" width="5.85546875" style="69" bestFit="1" customWidth="1"/>
    <col min="13828" max="13828" width="18.5703125" style="69" customWidth="1"/>
    <col min="13829" max="13829" width="14.5703125" style="69" customWidth="1"/>
    <col min="13830" max="13830" width="11.42578125" style="69" customWidth="1"/>
    <col min="13831" max="13945" width="7.7109375" style="69" customWidth="1"/>
    <col min="13946" max="13946" width="12.140625" style="69" customWidth="1"/>
    <col min="13947" max="13947" width="12.85546875" style="69" customWidth="1"/>
    <col min="13948" max="14080" width="9.140625" style="69"/>
    <col min="14081" max="14082" width="9.140625" style="69" customWidth="1"/>
    <col min="14083" max="14083" width="5.85546875" style="69" bestFit="1" customWidth="1"/>
    <col min="14084" max="14084" width="18.5703125" style="69" customWidth="1"/>
    <col min="14085" max="14085" width="14.5703125" style="69" customWidth="1"/>
    <col min="14086" max="14086" width="11.42578125" style="69" customWidth="1"/>
    <col min="14087" max="14201" width="7.7109375" style="69" customWidth="1"/>
    <col min="14202" max="14202" width="12.140625" style="69" customWidth="1"/>
    <col min="14203" max="14203" width="12.85546875" style="69" customWidth="1"/>
    <col min="14204" max="14336" width="9.140625" style="69"/>
    <col min="14337" max="14338" width="9.140625" style="69" customWidth="1"/>
    <col min="14339" max="14339" width="5.85546875" style="69" bestFit="1" customWidth="1"/>
    <col min="14340" max="14340" width="18.5703125" style="69" customWidth="1"/>
    <col min="14341" max="14341" width="14.5703125" style="69" customWidth="1"/>
    <col min="14342" max="14342" width="11.42578125" style="69" customWidth="1"/>
    <col min="14343" max="14457" width="7.7109375" style="69" customWidth="1"/>
    <col min="14458" max="14458" width="12.140625" style="69" customWidth="1"/>
    <col min="14459" max="14459" width="12.85546875" style="69" customWidth="1"/>
    <col min="14460" max="14592" width="9.140625" style="69"/>
    <col min="14593" max="14594" width="9.140625" style="69" customWidth="1"/>
    <col min="14595" max="14595" width="5.85546875" style="69" bestFit="1" customWidth="1"/>
    <col min="14596" max="14596" width="18.5703125" style="69" customWidth="1"/>
    <col min="14597" max="14597" width="14.5703125" style="69" customWidth="1"/>
    <col min="14598" max="14598" width="11.42578125" style="69" customWidth="1"/>
    <col min="14599" max="14713" width="7.7109375" style="69" customWidth="1"/>
    <col min="14714" max="14714" width="12.140625" style="69" customWidth="1"/>
    <col min="14715" max="14715" width="12.85546875" style="69" customWidth="1"/>
    <col min="14716" max="14848" width="9.140625" style="69"/>
    <col min="14849" max="14850" width="9.140625" style="69" customWidth="1"/>
    <col min="14851" max="14851" width="5.85546875" style="69" bestFit="1" customWidth="1"/>
    <col min="14852" max="14852" width="18.5703125" style="69" customWidth="1"/>
    <col min="14853" max="14853" width="14.5703125" style="69" customWidth="1"/>
    <col min="14854" max="14854" width="11.42578125" style="69" customWidth="1"/>
    <col min="14855" max="14969" width="7.7109375" style="69" customWidth="1"/>
    <col min="14970" max="14970" width="12.140625" style="69" customWidth="1"/>
    <col min="14971" max="14971" width="12.85546875" style="69" customWidth="1"/>
    <col min="14972" max="15104" width="9.140625" style="69"/>
    <col min="15105" max="15106" width="9.140625" style="69" customWidth="1"/>
    <col min="15107" max="15107" width="5.85546875" style="69" bestFit="1" customWidth="1"/>
    <col min="15108" max="15108" width="18.5703125" style="69" customWidth="1"/>
    <col min="15109" max="15109" width="14.5703125" style="69" customWidth="1"/>
    <col min="15110" max="15110" width="11.42578125" style="69" customWidth="1"/>
    <col min="15111" max="15225" width="7.7109375" style="69" customWidth="1"/>
    <col min="15226" max="15226" width="12.140625" style="69" customWidth="1"/>
    <col min="15227" max="15227" width="12.85546875" style="69" customWidth="1"/>
    <col min="15228" max="15360" width="9.140625" style="69"/>
    <col min="15361" max="15362" width="9.140625" style="69" customWidth="1"/>
    <col min="15363" max="15363" width="5.85546875" style="69" bestFit="1" customWidth="1"/>
    <col min="15364" max="15364" width="18.5703125" style="69" customWidth="1"/>
    <col min="15365" max="15365" width="14.5703125" style="69" customWidth="1"/>
    <col min="15366" max="15366" width="11.42578125" style="69" customWidth="1"/>
    <col min="15367" max="15481" width="7.7109375" style="69" customWidth="1"/>
    <col min="15482" max="15482" width="12.140625" style="69" customWidth="1"/>
    <col min="15483" max="15483" width="12.85546875" style="69" customWidth="1"/>
    <col min="15484" max="15616" width="9.140625" style="69"/>
    <col min="15617" max="15618" width="9.140625" style="69" customWidth="1"/>
    <col min="15619" max="15619" width="5.85546875" style="69" bestFit="1" customWidth="1"/>
    <col min="15620" max="15620" width="18.5703125" style="69" customWidth="1"/>
    <col min="15621" max="15621" width="14.5703125" style="69" customWidth="1"/>
    <col min="15622" max="15622" width="11.42578125" style="69" customWidth="1"/>
    <col min="15623" max="15737" width="7.7109375" style="69" customWidth="1"/>
    <col min="15738" max="15738" width="12.140625" style="69" customWidth="1"/>
    <col min="15739" max="15739" width="12.85546875" style="69" customWidth="1"/>
    <col min="15740" max="15872" width="9.140625" style="69"/>
    <col min="15873" max="15874" width="9.140625" style="69" customWidth="1"/>
    <col min="15875" max="15875" width="5.85546875" style="69" bestFit="1" customWidth="1"/>
    <col min="15876" max="15876" width="18.5703125" style="69" customWidth="1"/>
    <col min="15877" max="15877" width="14.5703125" style="69" customWidth="1"/>
    <col min="15878" max="15878" width="11.42578125" style="69" customWidth="1"/>
    <col min="15879" max="15993" width="7.7109375" style="69" customWidth="1"/>
    <col min="15994" max="15994" width="12.140625" style="69" customWidth="1"/>
    <col min="15995" max="15995" width="12.85546875" style="69" customWidth="1"/>
    <col min="15996" max="16128" width="9.140625" style="69"/>
    <col min="16129" max="16130" width="9.140625" style="69" customWidth="1"/>
    <col min="16131" max="16131" width="5.85546875" style="69" bestFit="1" customWidth="1"/>
    <col min="16132" max="16132" width="18.5703125" style="69" customWidth="1"/>
    <col min="16133" max="16133" width="14.5703125" style="69" customWidth="1"/>
    <col min="16134" max="16134" width="11.42578125" style="69" customWidth="1"/>
    <col min="16135" max="16249" width="7.7109375" style="69" customWidth="1"/>
    <col min="16250" max="16250" width="12.140625" style="69" customWidth="1"/>
    <col min="16251" max="16251" width="12.85546875" style="69" customWidth="1"/>
    <col min="16252" max="16384" width="9.140625" style="69"/>
  </cols>
  <sheetData>
    <row r="2" spans="1:134" x14ac:dyDescent="0.25">
      <c r="B2" s="70"/>
      <c r="C2" s="391" t="s">
        <v>2</v>
      </c>
      <c r="D2" s="392" t="s">
        <v>98</v>
      </c>
      <c r="E2" s="393" t="s">
        <v>99</v>
      </c>
      <c r="F2" s="393" t="s">
        <v>100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</row>
    <row r="3" spans="1:134" x14ac:dyDescent="0.25">
      <c r="B3" s="70"/>
      <c r="C3" s="391"/>
      <c r="D3" s="392"/>
      <c r="E3" s="393"/>
      <c r="F3" s="393"/>
      <c r="G3" s="71"/>
      <c r="H3" s="71"/>
      <c r="I3" s="71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</row>
    <row r="4" spans="1:134" x14ac:dyDescent="0.25">
      <c r="B4" s="70"/>
      <c r="C4" s="391"/>
      <c r="D4" s="392"/>
      <c r="E4" s="393"/>
      <c r="F4" s="393"/>
      <c r="G4" s="71"/>
      <c r="H4" s="71"/>
      <c r="I4" s="71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</row>
    <row r="5" spans="1:134" ht="49.5" customHeight="1" x14ac:dyDescent="0.25">
      <c r="A5" s="72" t="s">
        <v>101</v>
      </c>
      <c r="B5" s="72" t="s">
        <v>101</v>
      </c>
      <c r="C5" s="391"/>
      <c r="D5" s="392"/>
      <c r="E5" s="393"/>
      <c r="F5" s="393"/>
      <c r="G5" s="73">
        <v>1900</v>
      </c>
      <c r="H5" s="73">
        <v>1901</v>
      </c>
      <c r="I5" s="73">
        <v>1902</v>
      </c>
      <c r="J5" s="73">
        <v>1903</v>
      </c>
      <c r="K5" s="73">
        <v>1904</v>
      </c>
      <c r="L5" s="73">
        <v>1905</v>
      </c>
      <c r="M5" s="73">
        <v>1906</v>
      </c>
      <c r="N5" s="73">
        <v>1907</v>
      </c>
      <c r="O5" s="73">
        <v>1908</v>
      </c>
      <c r="P5" s="73">
        <v>1909</v>
      </c>
      <c r="Q5" s="73">
        <v>1910</v>
      </c>
      <c r="R5" s="73">
        <v>1911</v>
      </c>
      <c r="S5" s="73">
        <v>1912</v>
      </c>
      <c r="T5" s="73">
        <v>1913</v>
      </c>
      <c r="U5" s="73">
        <v>1914</v>
      </c>
      <c r="V5" s="73">
        <v>1915</v>
      </c>
      <c r="W5" s="73">
        <v>1916</v>
      </c>
      <c r="X5" s="73">
        <v>1917</v>
      </c>
      <c r="Y5" s="73">
        <v>1918</v>
      </c>
      <c r="Z5" s="73">
        <v>1919</v>
      </c>
      <c r="AA5" s="73">
        <v>1920</v>
      </c>
      <c r="AB5" s="73">
        <v>1921</v>
      </c>
      <c r="AC5" s="73">
        <v>1922</v>
      </c>
      <c r="AD5" s="73">
        <v>1923</v>
      </c>
      <c r="AE5" s="73">
        <v>1924</v>
      </c>
      <c r="AF5" s="73">
        <v>1925</v>
      </c>
      <c r="AG5" s="73">
        <v>1926</v>
      </c>
      <c r="AH5" s="73">
        <v>1927</v>
      </c>
      <c r="AI5" s="73">
        <v>1928</v>
      </c>
      <c r="AJ5" s="73">
        <v>1929</v>
      </c>
      <c r="AK5" s="73">
        <v>1930</v>
      </c>
      <c r="AL5" s="73">
        <v>1931</v>
      </c>
      <c r="AM5" s="73">
        <v>1932</v>
      </c>
      <c r="AN5" s="73">
        <v>1933</v>
      </c>
      <c r="AO5" s="73">
        <v>1934</v>
      </c>
      <c r="AP5" s="73">
        <v>1935</v>
      </c>
      <c r="AQ5" s="73">
        <v>1936</v>
      </c>
      <c r="AR5" s="73">
        <v>1937</v>
      </c>
      <c r="AS5" s="73">
        <v>1938</v>
      </c>
      <c r="AT5" s="73">
        <v>1939</v>
      </c>
      <c r="AU5" s="73">
        <v>1940</v>
      </c>
      <c r="AV5" s="73">
        <v>1941</v>
      </c>
      <c r="AW5" s="73">
        <v>1942</v>
      </c>
      <c r="AX5" s="73">
        <v>1943</v>
      </c>
      <c r="AY5" s="73">
        <v>1944</v>
      </c>
      <c r="AZ5" s="73">
        <v>1945</v>
      </c>
      <c r="BA5" s="73">
        <v>1946</v>
      </c>
      <c r="BB5" s="73">
        <v>1947</v>
      </c>
      <c r="BC5" s="73">
        <v>1948</v>
      </c>
      <c r="BD5" s="73">
        <v>1949</v>
      </c>
      <c r="BE5" s="73">
        <v>1950</v>
      </c>
      <c r="BF5" s="73">
        <v>1951</v>
      </c>
      <c r="BG5" s="73">
        <v>1952</v>
      </c>
      <c r="BH5" s="73">
        <v>1953</v>
      </c>
      <c r="BI5" s="73">
        <v>1954</v>
      </c>
      <c r="BJ5" s="73">
        <v>1955</v>
      </c>
      <c r="BK5" s="73">
        <v>1956</v>
      </c>
      <c r="BL5" s="73">
        <v>1957</v>
      </c>
      <c r="BM5" s="73">
        <v>1958</v>
      </c>
      <c r="BN5" s="73">
        <v>1959</v>
      </c>
      <c r="BO5" s="73">
        <v>1960</v>
      </c>
      <c r="BP5" s="73">
        <v>1961</v>
      </c>
      <c r="BQ5" s="73">
        <v>1962</v>
      </c>
      <c r="BR5" s="73">
        <v>1963</v>
      </c>
      <c r="BS5" s="73">
        <v>1964</v>
      </c>
      <c r="BT5" s="73">
        <v>1965</v>
      </c>
      <c r="BU5" s="73">
        <v>1966</v>
      </c>
      <c r="BV5" s="73">
        <v>1967</v>
      </c>
      <c r="BW5" s="73">
        <v>1968</v>
      </c>
      <c r="BX5" s="73">
        <v>1969</v>
      </c>
      <c r="BY5" s="73">
        <v>1970</v>
      </c>
      <c r="BZ5" s="73">
        <v>1971</v>
      </c>
      <c r="CA5" s="73">
        <v>1972</v>
      </c>
      <c r="CB5" s="73">
        <v>1973</v>
      </c>
      <c r="CC5" s="73">
        <v>1974</v>
      </c>
      <c r="CD5" s="73">
        <v>1975</v>
      </c>
      <c r="CE5" s="73">
        <v>1976</v>
      </c>
      <c r="CF5" s="73">
        <v>1977</v>
      </c>
      <c r="CG5" s="73">
        <v>1978</v>
      </c>
      <c r="CH5" s="73">
        <v>1979</v>
      </c>
      <c r="CI5" s="73">
        <v>1980</v>
      </c>
      <c r="CJ5" s="73">
        <v>1981</v>
      </c>
      <c r="CK5" s="73">
        <v>1982</v>
      </c>
      <c r="CL5" s="73">
        <v>1983</v>
      </c>
      <c r="CM5" s="73">
        <v>1984</v>
      </c>
      <c r="CN5" s="73">
        <v>1985</v>
      </c>
      <c r="CO5" s="73">
        <v>1986</v>
      </c>
      <c r="CP5" s="73">
        <v>1987</v>
      </c>
      <c r="CQ5" s="73">
        <v>1988</v>
      </c>
      <c r="CR5" s="73">
        <v>1989</v>
      </c>
      <c r="CS5" s="73">
        <v>1990</v>
      </c>
      <c r="CT5" s="73">
        <v>1991</v>
      </c>
      <c r="CU5" s="73">
        <v>1992</v>
      </c>
      <c r="CV5" s="73">
        <v>1993</v>
      </c>
      <c r="CW5" s="73">
        <v>1994</v>
      </c>
      <c r="CX5" s="73">
        <v>1995</v>
      </c>
      <c r="CY5" s="73">
        <v>1996</v>
      </c>
      <c r="CZ5" s="73">
        <v>1997</v>
      </c>
      <c r="DA5" s="73">
        <v>1998</v>
      </c>
      <c r="DB5" s="73">
        <v>1999</v>
      </c>
      <c r="DC5" s="73">
        <v>2000</v>
      </c>
      <c r="DD5" s="73">
        <v>2001</v>
      </c>
      <c r="DE5" s="73">
        <v>2002</v>
      </c>
      <c r="DF5" s="73">
        <v>2003</v>
      </c>
      <c r="DG5" s="73">
        <v>2004</v>
      </c>
      <c r="DH5" s="73">
        <v>2005</v>
      </c>
      <c r="DI5" s="73">
        <v>2006</v>
      </c>
      <c r="DJ5" s="73">
        <v>2007</v>
      </c>
      <c r="DK5" s="73">
        <v>2008</v>
      </c>
      <c r="DL5" s="73">
        <v>2009</v>
      </c>
      <c r="DM5" s="73">
        <v>2010</v>
      </c>
      <c r="DN5" s="73">
        <v>2011</v>
      </c>
      <c r="DO5" s="73">
        <v>2012</v>
      </c>
      <c r="DP5" s="73">
        <v>2013</v>
      </c>
      <c r="DQ5" s="73">
        <v>2014</v>
      </c>
      <c r="DR5" s="70">
        <v>2015</v>
      </c>
      <c r="DS5" s="73">
        <v>2016</v>
      </c>
      <c r="DT5" s="73">
        <v>2017</v>
      </c>
      <c r="DU5" s="73">
        <v>2018</v>
      </c>
      <c r="DV5" s="73">
        <v>2019</v>
      </c>
      <c r="DW5" s="70">
        <v>2020</v>
      </c>
      <c r="DX5" s="73">
        <v>2021</v>
      </c>
      <c r="DY5" s="70">
        <v>2022</v>
      </c>
      <c r="DZ5" s="73">
        <v>2023</v>
      </c>
      <c r="EA5" s="70">
        <v>2024</v>
      </c>
      <c r="EB5" s="73">
        <v>2025</v>
      </c>
      <c r="EC5" s="70">
        <v>2026</v>
      </c>
      <c r="ED5" s="73">
        <v>2027</v>
      </c>
    </row>
    <row r="6" spans="1:134" ht="15.75" thickBot="1" x14ac:dyDescent="0.3">
      <c r="A6" s="74">
        <v>19</v>
      </c>
      <c r="B6" s="74">
        <f>A6+1</f>
        <v>20</v>
      </c>
      <c r="C6" s="75">
        <v>1900</v>
      </c>
      <c r="D6" s="76">
        <v>153</v>
      </c>
      <c r="E6" s="70">
        <v>0</v>
      </c>
      <c r="F6" s="79">
        <f>SUM(G6:ED6)</f>
        <v>153</v>
      </c>
      <c r="G6" s="79">
        <f>$D$6-$D$6*E6</f>
        <v>153</v>
      </c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</row>
    <row r="7" spans="1:134" x14ac:dyDescent="0.25">
      <c r="C7" s="78">
        <v>1901</v>
      </c>
      <c r="D7" s="76">
        <v>139</v>
      </c>
      <c r="E7" s="70">
        <f t="shared" ref="E7:E70" si="0">IF(E6&lt;1,(1/$B$6)+E6,1)</f>
        <v>0.05</v>
      </c>
      <c r="F7" s="79">
        <f t="shared" ref="F7:F70" si="1">SUM(G7:ED7)</f>
        <v>284.35000000000002</v>
      </c>
      <c r="G7" s="79">
        <f>$D$6-$D$6*E7</f>
        <v>145.35</v>
      </c>
      <c r="H7" s="79">
        <f t="shared" ref="H7:H70" si="2">$D$7-$D$7*E6</f>
        <v>139</v>
      </c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</row>
    <row r="8" spans="1:134" x14ac:dyDescent="0.25">
      <c r="C8" s="75">
        <v>1902</v>
      </c>
      <c r="D8" s="76">
        <v>220</v>
      </c>
      <c r="E8" s="70">
        <f t="shared" si="0"/>
        <v>0.1</v>
      </c>
      <c r="F8" s="79">
        <f t="shared" si="1"/>
        <v>489.75</v>
      </c>
      <c r="G8" s="79">
        <f t="shared" ref="G8:G71" si="3">$D$6-$D$6*E8</f>
        <v>137.69999999999999</v>
      </c>
      <c r="H8" s="79">
        <f t="shared" si="2"/>
        <v>132.05000000000001</v>
      </c>
      <c r="I8" s="79">
        <f t="shared" ref="I8:I71" si="4">$D$8-$D$8*E6</f>
        <v>220</v>
      </c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</row>
    <row r="9" spans="1:134" x14ac:dyDescent="0.25">
      <c r="C9" s="78">
        <v>1903</v>
      </c>
      <c r="D9" s="76">
        <v>227</v>
      </c>
      <c r="E9" s="70">
        <f t="shared" si="0"/>
        <v>0.15000000000000002</v>
      </c>
      <c r="F9" s="79">
        <f t="shared" si="1"/>
        <v>691.15</v>
      </c>
      <c r="G9" s="79">
        <f t="shared" si="3"/>
        <v>130.05000000000001</v>
      </c>
      <c r="H9" s="79">
        <f t="shared" si="2"/>
        <v>125.1</v>
      </c>
      <c r="I9" s="79">
        <f t="shared" si="4"/>
        <v>209</v>
      </c>
      <c r="J9" s="79">
        <f t="shared" ref="J9:J72" si="5">$D$9-$D$9*E6</f>
        <v>227</v>
      </c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</row>
    <row r="10" spans="1:134" x14ac:dyDescent="0.25">
      <c r="C10" s="75">
        <v>1904</v>
      </c>
      <c r="D10" s="76">
        <v>454</v>
      </c>
      <c r="E10" s="70">
        <f t="shared" si="0"/>
        <v>0.2</v>
      </c>
      <c r="F10" s="79">
        <f t="shared" si="1"/>
        <v>1108.2</v>
      </c>
      <c r="G10" s="79">
        <f t="shared" si="3"/>
        <v>122.4</v>
      </c>
      <c r="H10" s="79">
        <f t="shared" si="2"/>
        <v>118.15</v>
      </c>
      <c r="I10" s="79">
        <f t="shared" si="4"/>
        <v>198</v>
      </c>
      <c r="J10" s="79">
        <f t="shared" si="5"/>
        <v>215.65</v>
      </c>
      <c r="K10" s="79">
        <f t="shared" ref="K10:K34" si="6">$D$10-$D$10*E6</f>
        <v>454</v>
      </c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</row>
    <row r="11" spans="1:134" x14ac:dyDescent="0.25">
      <c r="C11" s="78">
        <v>1905</v>
      </c>
      <c r="D11" s="76">
        <v>483</v>
      </c>
      <c r="E11" s="70">
        <f t="shared" si="0"/>
        <v>0.25</v>
      </c>
      <c r="F11" s="79">
        <f t="shared" si="1"/>
        <v>1531.55</v>
      </c>
      <c r="G11" s="79">
        <f t="shared" si="3"/>
        <v>114.75</v>
      </c>
      <c r="H11" s="79">
        <f t="shared" si="2"/>
        <v>111.2</v>
      </c>
      <c r="I11" s="79">
        <f t="shared" si="4"/>
        <v>187</v>
      </c>
      <c r="J11" s="79">
        <f t="shared" si="5"/>
        <v>204.3</v>
      </c>
      <c r="K11" s="79">
        <f t="shared" si="6"/>
        <v>431.3</v>
      </c>
      <c r="L11" s="79">
        <f t="shared" ref="L11:L35" si="7">$D$11-$D$11*E6</f>
        <v>483</v>
      </c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70"/>
      <c r="DX11" s="70"/>
      <c r="DY11" s="70"/>
      <c r="DZ11" s="70"/>
      <c r="EA11" s="70"/>
      <c r="EB11" s="70"/>
      <c r="EC11" s="70"/>
      <c r="ED11" s="70"/>
    </row>
    <row r="12" spans="1:134" x14ac:dyDescent="0.25">
      <c r="C12" s="75">
        <v>1906</v>
      </c>
      <c r="D12" s="76">
        <v>635</v>
      </c>
      <c r="E12" s="70">
        <f t="shared" si="0"/>
        <v>0.3</v>
      </c>
      <c r="F12" s="79">
        <f t="shared" si="1"/>
        <v>2082.75</v>
      </c>
      <c r="G12" s="79">
        <f>$D$6-$D$6*E12</f>
        <v>107.1</v>
      </c>
      <c r="H12" s="79">
        <f t="shared" si="2"/>
        <v>104.25</v>
      </c>
      <c r="I12" s="79">
        <f t="shared" si="4"/>
        <v>176</v>
      </c>
      <c r="J12" s="79">
        <f t="shared" si="5"/>
        <v>192.95</v>
      </c>
      <c r="K12" s="79">
        <f t="shared" si="6"/>
        <v>408.6</v>
      </c>
      <c r="L12" s="79">
        <f t="shared" si="7"/>
        <v>458.85</v>
      </c>
      <c r="M12" s="79">
        <f t="shared" ref="M12:M36" si="8">$D$12-$D$12*E6</f>
        <v>635</v>
      </c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0"/>
      <c r="DY12" s="70"/>
      <c r="DZ12" s="70"/>
      <c r="EA12" s="70"/>
      <c r="EB12" s="70"/>
      <c r="EC12" s="70"/>
      <c r="ED12" s="70"/>
    </row>
    <row r="13" spans="1:134" x14ac:dyDescent="0.25">
      <c r="C13" s="78">
        <v>1907</v>
      </c>
      <c r="D13" s="76">
        <v>656</v>
      </c>
      <c r="E13" s="70">
        <f t="shared" si="0"/>
        <v>0.35</v>
      </c>
      <c r="F13" s="79">
        <f t="shared" si="1"/>
        <v>2623.2</v>
      </c>
      <c r="G13" s="79">
        <f>$D$6-$D$6*E13</f>
        <v>99.45</v>
      </c>
      <c r="H13" s="79">
        <f t="shared" si="2"/>
        <v>97.300000000000011</v>
      </c>
      <c r="I13" s="79">
        <f t="shared" si="4"/>
        <v>165</v>
      </c>
      <c r="J13" s="79">
        <f t="shared" si="5"/>
        <v>181.6</v>
      </c>
      <c r="K13" s="79">
        <f t="shared" si="6"/>
        <v>385.9</v>
      </c>
      <c r="L13" s="79">
        <f t="shared" si="7"/>
        <v>434.7</v>
      </c>
      <c r="M13" s="79">
        <f t="shared" si="8"/>
        <v>603.25</v>
      </c>
      <c r="N13" s="79">
        <f t="shared" ref="N13:N37" si="9">$D$13-$D$13*E6</f>
        <v>656</v>
      </c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</row>
    <row r="14" spans="1:134" x14ac:dyDescent="0.25">
      <c r="C14" s="75">
        <v>1908</v>
      </c>
      <c r="D14" s="76">
        <v>568</v>
      </c>
      <c r="E14" s="70">
        <f t="shared" si="0"/>
        <v>0.39999999999999997</v>
      </c>
      <c r="F14" s="79">
        <f t="shared" si="1"/>
        <v>3042.85</v>
      </c>
      <c r="G14" s="79">
        <f t="shared" si="3"/>
        <v>91.800000000000011</v>
      </c>
      <c r="H14" s="79">
        <f t="shared" si="2"/>
        <v>90.35</v>
      </c>
      <c r="I14" s="79">
        <f t="shared" si="4"/>
        <v>154</v>
      </c>
      <c r="J14" s="79">
        <f t="shared" si="5"/>
        <v>170.25</v>
      </c>
      <c r="K14" s="79">
        <f t="shared" si="6"/>
        <v>363.2</v>
      </c>
      <c r="L14" s="79">
        <f t="shared" si="7"/>
        <v>410.54999999999995</v>
      </c>
      <c r="M14" s="79">
        <f t="shared" si="8"/>
        <v>571.5</v>
      </c>
      <c r="N14" s="79">
        <f t="shared" si="9"/>
        <v>623.20000000000005</v>
      </c>
      <c r="O14" s="79">
        <f t="shared" ref="O14:O38" si="10">$D$14-$D$14*E6</f>
        <v>568</v>
      </c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0"/>
      <c r="EB14" s="70"/>
      <c r="EC14" s="70"/>
      <c r="ED14" s="70"/>
    </row>
    <row r="15" spans="1:134" x14ac:dyDescent="0.25">
      <c r="C15" s="78">
        <v>1909</v>
      </c>
      <c r="D15" s="76">
        <v>626</v>
      </c>
      <c r="E15" s="70">
        <f t="shared" si="0"/>
        <v>0.44999999999999996</v>
      </c>
      <c r="F15" s="79">
        <f t="shared" si="1"/>
        <v>3492.1</v>
      </c>
      <c r="G15" s="79">
        <f t="shared" si="3"/>
        <v>84.15</v>
      </c>
      <c r="H15" s="79">
        <f t="shared" si="2"/>
        <v>83.4</v>
      </c>
      <c r="I15" s="79">
        <f t="shared" si="4"/>
        <v>143</v>
      </c>
      <c r="J15" s="79">
        <f t="shared" si="5"/>
        <v>158.9</v>
      </c>
      <c r="K15" s="79">
        <f t="shared" si="6"/>
        <v>340.5</v>
      </c>
      <c r="L15" s="79">
        <f t="shared" si="7"/>
        <v>386.4</v>
      </c>
      <c r="M15" s="79">
        <f t="shared" si="8"/>
        <v>539.75</v>
      </c>
      <c r="N15" s="79">
        <f t="shared" si="9"/>
        <v>590.4</v>
      </c>
      <c r="O15" s="79">
        <f t="shared" si="10"/>
        <v>539.6</v>
      </c>
      <c r="P15" s="79">
        <f t="shared" ref="P15:P39" si="11">$D$15-$D$15*E6</f>
        <v>626</v>
      </c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0"/>
      <c r="EB15" s="70"/>
      <c r="EC15" s="70"/>
      <c r="ED15" s="70"/>
    </row>
    <row r="16" spans="1:134" x14ac:dyDescent="0.25">
      <c r="C16" s="75">
        <v>1910</v>
      </c>
      <c r="D16" s="76">
        <v>718</v>
      </c>
      <c r="E16" s="70">
        <f t="shared" si="0"/>
        <v>0.49999999999999994</v>
      </c>
      <c r="F16" s="79">
        <f t="shared" si="1"/>
        <v>4002.05</v>
      </c>
      <c r="G16" s="79">
        <f t="shared" si="3"/>
        <v>76.500000000000014</v>
      </c>
      <c r="H16" s="79">
        <f t="shared" si="2"/>
        <v>76.45</v>
      </c>
      <c r="I16" s="79">
        <f t="shared" si="4"/>
        <v>132</v>
      </c>
      <c r="J16" s="79">
        <f t="shared" si="5"/>
        <v>147.55000000000001</v>
      </c>
      <c r="K16" s="79">
        <f t="shared" si="6"/>
        <v>317.8</v>
      </c>
      <c r="L16" s="79">
        <f t="shared" si="7"/>
        <v>362.25</v>
      </c>
      <c r="M16" s="79">
        <f t="shared" si="8"/>
        <v>508</v>
      </c>
      <c r="N16" s="79">
        <f>$D$13-$D$13*E9</f>
        <v>557.6</v>
      </c>
      <c r="O16" s="79">
        <f t="shared" si="10"/>
        <v>511.2</v>
      </c>
      <c r="P16" s="79">
        <f t="shared" si="11"/>
        <v>594.70000000000005</v>
      </c>
      <c r="Q16" s="79">
        <f t="shared" ref="Q16:Q40" si="12">$D$16-$D$16*E6</f>
        <v>718</v>
      </c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</row>
    <row r="17" spans="3:134" x14ac:dyDescent="0.25">
      <c r="C17" s="78">
        <v>1911</v>
      </c>
      <c r="D17" s="76">
        <v>728</v>
      </c>
      <c r="E17" s="70">
        <f t="shared" si="0"/>
        <v>0.54999999999999993</v>
      </c>
      <c r="F17" s="79">
        <f t="shared" si="1"/>
        <v>4486.1000000000004</v>
      </c>
      <c r="G17" s="79">
        <f t="shared" si="3"/>
        <v>68.850000000000009</v>
      </c>
      <c r="H17" s="79">
        <f t="shared" si="2"/>
        <v>69.500000000000014</v>
      </c>
      <c r="I17" s="79">
        <f t="shared" si="4"/>
        <v>121.00000000000001</v>
      </c>
      <c r="J17" s="79">
        <f t="shared" si="5"/>
        <v>136.19999999999999</v>
      </c>
      <c r="K17" s="79">
        <f t="shared" si="6"/>
        <v>295.10000000000002</v>
      </c>
      <c r="L17" s="79">
        <f t="shared" si="7"/>
        <v>338.1</v>
      </c>
      <c r="M17" s="79">
        <f t="shared" si="8"/>
        <v>476.25</v>
      </c>
      <c r="N17" s="79">
        <f t="shared" si="9"/>
        <v>524.79999999999995</v>
      </c>
      <c r="O17" s="79">
        <f t="shared" si="10"/>
        <v>482.79999999999995</v>
      </c>
      <c r="P17" s="79">
        <f t="shared" si="11"/>
        <v>563.4</v>
      </c>
      <c r="Q17" s="79">
        <f t="shared" si="12"/>
        <v>682.1</v>
      </c>
      <c r="R17" s="79">
        <f t="shared" ref="R17:R41" si="13">$D$17-$D$17*E6</f>
        <v>728</v>
      </c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0"/>
      <c r="EB17" s="70"/>
      <c r="EC17" s="70"/>
      <c r="ED17" s="70"/>
    </row>
    <row r="18" spans="3:134" x14ac:dyDescent="0.25">
      <c r="C18" s="75">
        <v>1912</v>
      </c>
      <c r="D18" s="76">
        <v>836</v>
      </c>
      <c r="E18" s="70">
        <f t="shared" si="0"/>
        <v>0.6</v>
      </c>
      <c r="F18" s="79">
        <f t="shared" si="1"/>
        <v>5041.75</v>
      </c>
      <c r="G18" s="79">
        <f t="shared" si="3"/>
        <v>61.2</v>
      </c>
      <c r="H18" s="79">
        <f>$D$7-$D$7*E17</f>
        <v>62.550000000000011</v>
      </c>
      <c r="I18" s="79">
        <f t="shared" si="4"/>
        <v>110.00000000000001</v>
      </c>
      <c r="J18" s="79">
        <f t="shared" si="5"/>
        <v>124.85000000000001</v>
      </c>
      <c r="K18" s="79">
        <f t="shared" si="6"/>
        <v>272.39999999999998</v>
      </c>
      <c r="L18" s="79">
        <f t="shared" si="7"/>
        <v>313.95000000000005</v>
      </c>
      <c r="M18" s="79">
        <f t="shared" si="8"/>
        <v>444.5</v>
      </c>
      <c r="N18" s="79">
        <f t="shared" si="9"/>
        <v>492</v>
      </c>
      <c r="O18" s="79">
        <f t="shared" si="10"/>
        <v>454.4</v>
      </c>
      <c r="P18" s="79">
        <f t="shared" si="11"/>
        <v>532.1</v>
      </c>
      <c r="Q18" s="79">
        <f t="shared" si="12"/>
        <v>646.20000000000005</v>
      </c>
      <c r="R18" s="79">
        <f t="shared" si="13"/>
        <v>691.6</v>
      </c>
      <c r="S18" s="79">
        <f t="shared" ref="S18:S42" si="14">$D$18-$D$18*E6</f>
        <v>836</v>
      </c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0"/>
      <c r="EB18" s="70"/>
      <c r="EC18" s="70"/>
      <c r="ED18" s="70"/>
    </row>
    <row r="19" spans="3:134" x14ac:dyDescent="0.25">
      <c r="C19" s="78">
        <v>1913</v>
      </c>
      <c r="D19" s="76">
        <v>961</v>
      </c>
      <c r="E19" s="70">
        <f t="shared" si="0"/>
        <v>0.65</v>
      </c>
      <c r="F19" s="79">
        <f t="shared" si="1"/>
        <v>5680.6</v>
      </c>
      <c r="G19" s="79">
        <f t="shared" si="3"/>
        <v>53.55</v>
      </c>
      <c r="H19" s="79">
        <f t="shared" si="2"/>
        <v>55.600000000000009</v>
      </c>
      <c r="I19" s="79">
        <f t="shared" si="4"/>
        <v>99.000000000000014</v>
      </c>
      <c r="J19" s="79">
        <f t="shared" si="5"/>
        <v>113.50000000000001</v>
      </c>
      <c r="K19" s="79">
        <f t="shared" si="6"/>
        <v>249.70000000000002</v>
      </c>
      <c r="L19" s="79">
        <f t="shared" si="7"/>
        <v>289.8</v>
      </c>
      <c r="M19" s="79">
        <f t="shared" si="8"/>
        <v>412.75</v>
      </c>
      <c r="N19" s="79">
        <f t="shared" si="9"/>
        <v>459.20000000000005</v>
      </c>
      <c r="O19" s="79">
        <f t="shared" si="10"/>
        <v>426</v>
      </c>
      <c r="P19" s="79">
        <f>$D$15-$D$15*E10</f>
        <v>500.8</v>
      </c>
      <c r="Q19" s="79">
        <f t="shared" si="12"/>
        <v>610.29999999999995</v>
      </c>
      <c r="R19" s="79">
        <f t="shared" si="13"/>
        <v>655.20000000000005</v>
      </c>
      <c r="S19" s="79">
        <f t="shared" si="14"/>
        <v>794.2</v>
      </c>
      <c r="T19" s="79">
        <f t="shared" ref="T19:T43" si="15">$D$19-$D$19*E6</f>
        <v>961</v>
      </c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70"/>
      <c r="ED19" s="70"/>
    </row>
    <row r="20" spans="3:134" x14ac:dyDescent="0.25">
      <c r="C20" s="75">
        <v>1914</v>
      </c>
      <c r="D20" s="76">
        <v>676</v>
      </c>
      <c r="E20" s="70">
        <f t="shared" si="0"/>
        <v>0.70000000000000007</v>
      </c>
      <c r="F20" s="79">
        <f t="shared" si="1"/>
        <v>5986.4</v>
      </c>
      <c r="G20" s="79">
        <f t="shared" si="3"/>
        <v>45.899999999999991</v>
      </c>
      <c r="H20" s="79">
        <f t="shared" si="2"/>
        <v>48.649999999999991</v>
      </c>
      <c r="I20" s="79">
        <f t="shared" si="4"/>
        <v>88</v>
      </c>
      <c r="J20" s="79">
        <f t="shared" si="5"/>
        <v>102.15000000000002</v>
      </c>
      <c r="K20" s="79">
        <f t="shared" si="6"/>
        <v>227.00000000000003</v>
      </c>
      <c r="L20" s="79">
        <f t="shared" si="7"/>
        <v>265.65000000000003</v>
      </c>
      <c r="M20" s="79">
        <f t="shared" si="8"/>
        <v>381</v>
      </c>
      <c r="N20" s="79">
        <f t="shared" si="9"/>
        <v>426.4</v>
      </c>
      <c r="O20" s="79">
        <f t="shared" si="10"/>
        <v>397.6</v>
      </c>
      <c r="P20" s="79">
        <f t="shared" si="11"/>
        <v>469.5</v>
      </c>
      <c r="Q20" s="79">
        <f t="shared" si="12"/>
        <v>574.4</v>
      </c>
      <c r="R20" s="79">
        <f t="shared" si="13"/>
        <v>618.79999999999995</v>
      </c>
      <c r="S20" s="79">
        <f t="shared" si="14"/>
        <v>752.4</v>
      </c>
      <c r="T20" s="79">
        <f t="shared" si="15"/>
        <v>912.95</v>
      </c>
      <c r="U20" s="79">
        <f t="shared" ref="U20:U44" si="16">$D$20-$D$20*E6</f>
        <v>676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70"/>
      <c r="EC20" s="70"/>
      <c r="ED20" s="70"/>
    </row>
    <row r="21" spans="3:134" x14ac:dyDescent="0.25">
      <c r="C21" s="78">
        <v>1915</v>
      </c>
      <c r="D21" s="76">
        <v>614</v>
      </c>
      <c r="E21" s="70">
        <f t="shared" si="0"/>
        <v>0.75000000000000011</v>
      </c>
      <c r="F21" s="79">
        <f t="shared" si="1"/>
        <v>6196.4</v>
      </c>
      <c r="G21" s="80">
        <f t="shared" si="3"/>
        <v>38.249999999999986</v>
      </c>
      <c r="H21" s="79">
        <f t="shared" si="2"/>
        <v>41.699999999999989</v>
      </c>
      <c r="I21" s="79">
        <f t="shared" si="4"/>
        <v>77</v>
      </c>
      <c r="J21" s="79">
        <f t="shared" si="5"/>
        <v>90.800000000000011</v>
      </c>
      <c r="K21" s="79">
        <f t="shared" si="6"/>
        <v>204.30000000000004</v>
      </c>
      <c r="L21" s="79">
        <f t="shared" si="7"/>
        <v>241.50000000000003</v>
      </c>
      <c r="M21" s="79">
        <f t="shared" si="8"/>
        <v>349.25</v>
      </c>
      <c r="N21" s="79">
        <f t="shared" si="9"/>
        <v>393.6</v>
      </c>
      <c r="O21" s="79">
        <f t="shared" si="10"/>
        <v>369.20000000000005</v>
      </c>
      <c r="P21" s="79">
        <f t="shared" si="11"/>
        <v>438.20000000000005</v>
      </c>
      <c r="Q21" s="79">
        <f t="shared" si="12"/>
        <v>538.5</v>
      </c>
      <c r="R21" s="79">
        <f t="shared" si="13"/>
        <v>582.4</v>
      </c>
      <c r="S21" s="79">
        <f t="shared" si="14"/>
        <v>710.6</v>
      </c>
      <c r="T21" s="79">
        <f t="shared" si="15"/>
        <v>864.9</v>
      </c>
      <c r="U21" s="79">
        <f t="shared" si="16"/>
        <v>642.20000000000005</v>
      </c>
      <c r="V21" s="79">
        <f t="shared" ref="V21:V45" si="17">$D$21-$D$21*E6</f>
        <v>614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70"/>
      <c r="ED21" s="70"/>
    </row>
    <row r="22" spans="3:134" x14ac:dyDescent="0.25">
      <c r="C22" s="75">
        <v>1916</v>
      </c>
      <c r="D22" s="76">
        <v>598</v>
      </c>
      <c r="E22" s="70">
        <f t="shared" si="0"/>
        <v>0.80000000000000016</v>
      </c>
      <c r="F22" s="79">
        <f t="shared" si="1"/>
        <v>6359.7</v>
      </c>
      <c r="G22" s="80">
        <f t="shared" si="3"/>
        <v>30.59999999999998</v>
      </c>
      <c r="H22" s="79">
        <f t="shared" si="2"/>
        <v>34.749999999999986</v>
      </c>
      <c r="I22" s="79">
        <f t="shared" si="4"/>
        <v>65.999999999999972</v>
      </c>
      <c r="J22" s="79">
        <f t="shared" si="5"/>
        <v>79.449999999999989</v>
      </c>
      <c r="K22" s="79">
        <f t="shared" si="6"/>
        <v>181.60000000000002</v>
      </c>
      <c r="L22" s="79">
        <f t="shared" si="7"/>
        <v>217.35000000000002</v>
      </c>
      <c r="M22" s="79">
        <f t="shared" si="8"/>
        <v>317.50000000000006</v>
      </c>
      <c r="N22" s="79">
        <f t="shared" si="9"/>
        <v>360.8</v>
      </c>
      <c r="O22" s="79">
        <f t="shared" si="10"/>
        <v>340.8</v>
      </c>
      <c r="P22" s="79">
        <f t="shared" si="11"/>
        <v>406.9</v>
      </c>
      <c r="Q22" s="79">
        <f t="shared" si="12"/>
        <v>502.6</v>
      </c>
      <c r="R22" s="79">
        <f t="shared" si="13"/>
        <v>546</v>
      </c>
      <c r="S22" s="79">
        <f t="shared" si="14"/>
        <v>668.8</v>
      </c>
      <c r="T22" s="79">
        <f t="shared" si="15"/>
        <v>816.84999999999991</v>
      </c>
      <c r="U22" s="79">
        <f t="shared" si="16"/>
        <v>608.4</v>
      </c>
      <c r="V22" s="79">
        <f t="shared" si="17"/>
        <v>583.29999999999995</v>
      </c>
      <c r="W22" s="79">
        <f t="shared" ref="W22:W46" si="18">$D$22-$D$22*E6</f>
        <v>598</v>
      </c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</row>
    <row r="23" spans="3:134" x14ac:dyDescent="0.25">
      <c r="C23" s="78">
        <v>1917</v>
      </c>
      <c r="D23" s="76">
        <v>407</v>
      </c>
      <c r="E23" s="70">
        <f t="shared" si="0"/>
        <v>0.8500000000000002</v>
      </c>
      <c r="F23" s="79">
        <f t="shared" si="1"/>
        <v>6302.1</v>
      </c>
      <c r="G23" s="79">
        <f t="shared" si="3"/>
        <v>22.94999999999996</v>
      </c>
      <c r="H23" s="79">
        <f t="shared" si="2"/>
        <v>27.799999999999983</v>
      </c>
      <c r="I23" s="79">
        <f t="shared" si="4"/>
        <v>54.999999999999972</v>
      </c>
      <c r="J23" s="79">
        <f t="shared" si="5"/>
        <v>68.099999999999994</v>
      </c>
      <c r="K23" s="79">
        <f t="shared" si="6"/>
        <v>158.89999999999998</v>
      </c>
      <c r="L23" s="79">
        <f t="shared" si="7"/>
        <v>193.2</v>
      </c>
      <c r="M23" s="79">
        <f t="shared" si="8"/>
        <v>285.75000000000006</v>
      </c>
      <c r="N23" s="79">
        <f t="shared" si="9"/>
        <v>328.00000000000006</v>
      </c>
      <c r="O23" s="79">
        <f t="shared" si="10"/>
        <v>312.40000000000003</v>
      </c>
      <c r="P23" s="79">
        <f t="shared" si="11"/>
        <v>375.6</v>
      </c>
      <c r="Q23" s="79">
        <f t="shared" si="12"/>
        <v>466.70000000000005</v>
      </c>
      <c r="R23" s="79">
        <f t="shared" si="13"/>
        <v>509.6</v>
      </c>
      <c r="S23" s="79">
        <f t="shared" si="14"/>
        <v>627</v>
      </c>
      <c r="T23" s="79">
        <f t="shared" si="15"/>
        <v>768.8</v>
      </c>
      <c r="U23" s="79">
        <f t="shared" si="16"/>
        <v>574.6</v>
      </c>
      <c r="V23" s="79">
        <f t="shared" si="17"/>
        <v>552.6</v>
      </c>
      <c r="W23" s="79">
        <f t="shared" si="18"/>
        <v>568.1</v>
      </c>
      <c r="X23" s="79">
        <f t="shared" ref="X23:X47" si="19">$D$23-$D$23*E6</f>
        <v>407</v>
      </c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</row>
    <row r="24" spans="3:134" x14ac:dyDescent="0.25">
      <c r="C24" s="75">
        <v>1918</v>
      </c>
      <c r="D24" s="76">
        <v>411</v>
      </c>
      <c r="E24" s="70">
        <f t="shared" si="0"/>
        <v>0.90000000000000024</v>
      </c>
      <c r="F24" s="79">
        <f t="shared" si="1"/>
        <v>6228.1499999999987</v>
      </c>
      <c r="G24" s="79">
        <f t="shared" si="3"/>
        <v>15.299999999999955</v>
      </c>
      <c r="H24" s="79">
        <f t="shared" si="2"/>
        <v>20.849999999999966</v>
      </c>
      <c r="I24" s="79">
        <f t="shared" si="4"/>
        <v>43.999999999999972</v>
      </c>
      <c r="J24" s="79">
        <f t="shared" si="5"/>
        <v>56.749999999999972</v>
      </c>
      <c r="K24" s="79">
        <f t="shared" si="6"/>
        <v>136.19999999999999</v>
      </c>
      <c r="L24" s="79">
        <f t="shared" si="7"/>
        <v>169.05</v>
      </c>
      <c r="M24" s="79">
        <f t="shared" si="8"/>
        <v>254</v>
      </c>
      <c r="N24" s="79">
        <f t="shared" si="9"/>
        <v>295.20000000000005</v>
      </c>
      <c r="O24" s="79">
        <f t="shared" si="10"/>
        <v>284.00000000000006</v>
      </c>
      <c r="P24" s="79">
        <f t="shared" si="11"/>
        <v>344.3</v>
      </c>
      <c r="Q24" s="79">
        <f t="shared" si="12"/>
        <v>430.8</v>
      </c>
      <c r="R24" s="79">
        <f t="shared" si="13"/>
        <v>473.20000000000005</v>
      </c>
      <c r="S24" s="79">
        <f t="shared" si="14"/>
        <v>585.20000000000005</v>
      </c>
      <c r="T24" s="79">
        <f t="shared" si="15"/>
        <v>720.75</v>
      </c>
      <c r="U24" s="79">
        <f t="shared" si="16"/>
        <v>540.79999999999995</v>
      </c>
      <c r="V24" s="79">
        <f t="shared" si="17"/>
        <v>521.9</v>
      </c>
      <c r="W24" s="79">
        <f t="shared" si="18"/>
        <v>538.20000000000005</v>
      </c>
      <c r="X24" s="79">
        <f t="shared" si="19"/>
        <v>386.65</v>
      </c>
      <c r="Y24" s="79">
        <f t="shared" ref="Y24:Y48" si="20">$D$24-$D$24*E6</f>
        <v>411</v>
      </c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</row>
    <row r="25" spans="3:134" x14ac:dyDescent="0.25">
      <c r="C25" s="78">
        <v>1919</v>
      </c>
      <c r="D25" s="76">
        <v>547</v>
      </c>
      <c r="E25" s="70">
        <f t="shared" si="0"/>
        <v>0.95000000000000029</v>
      </c>
      <c r="F25" s="79">
        <f t="shared" si="1"/>
        <v>6269.6500000000005</v>
      </c>
      <c r="G25" s="79">
        <f t="shared" si="3"/>
        <v>7.6499999999999488</v>
      </c>
      <c r="H25" s="79">
        <f t="shared" si="2"/>
        <v>13.899999999999963</v>
      </c>
      <c r="I25" s="79">
        <f t="shared" si="4"/>
        <v>32.999999999999943</v>
      </c>
      <c r="J25" s="79">
        <f t="shared" si="5"/>
        <v>45.399999999999977</v>
      </c>
      <c r="K25" s="79">
        <f t="shared" si="6"/>
        <v>113.49999999999994</v>
      </c>
      <c r="L25" s="79">
        <f t="shared" si="7"/>
        <v>144.89999999999998</v>
      </c>
      <c r="M25" s="79">
        <f t="shared" si="8"/>
        <v>222.25</v>
      </c>
      <c r="N25" s="79">
        <f t="shared" si="9"/>
        <v>262.40000000000003</v>
      </c>
      <c r="O25" s="79">
        <f t="shared" si="10"/>
        <v>255.60000000000002</v>
      </c>
      <c r="P25" s="79">
        <f t="shared" si="11"/>
        <v>313.00000000000006</v>
      </c>
      <c r="Q25" s="79">
        <f t="shared" si="12"/>
        <v>394.90000000000003</v>
      </c>
      <c r="R25" s="79">
        <f t="shared" si="13"/>
        <v>436.8</v>
      </c>
      <c r="S25" s="79">
        <f t="shared" si="14"/>
        <v>543.40000000000009</v>
      </c>
      <c r="T25" s="79">
        <f t="shared" si="15"/>
        <v>672.7</v>
      </c>
      <c r="U25" s="79">
        <f t="shared" si="16"/>
        <v>507</v>
      </c>
      <c r="V25" s="79">
        <f t="shared" si="17"/>
        <v>491.2</v>
      </c>
      <c r="W25" s="79">
        <f t="shared" si="18"/>
        <v>508.29999999999995</v>
      </c>
      <c r="X25" s="79">
        <f t="shared" si="19"/>
        <v>366.3</v>
      </c>
      <c r="Y25" s="79">
        <f t="shared" si="20"/>
        <v>390.45</v>
      </c>
      <c r="Z25" s="79">
        <f t="shared" ref="Z25:Z49" si="21">$D$25-$D$25*E6</f>
        <v>547</v>
      </c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70"/>
      <c r="CY25" s="70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0"/>
      <c r="EB25" s="70"/>
      <c r="EC25" s="70"/>
      <c r="ED25" s="70"/>
    </row>
    <row r="26" spans="3:134" x14ac:dyDescent="0.25">
      <c r="C26" s="75">
        <v>1920</v>
      </c>
      <c r="D26" s="76">
        <v>851</v>
      </c>
      <c r="E26" s="70">
        <f t="shared" si="0"/>
        <v>1.0000000000000002</v>
      </c>
      <c r="F26" s="79">
        <f t="shared" si="1"/>
        <v>6587.7999999999984</v>
      </c>
      <c r="G26" s="79">
        <f t="shared" si="3"/>
        <v>0</v>
      </c>
      <c r="H26" s="79">
        <f t="shared" si="2"/>
        <v>6.9499999999999602</v>
      </c>
      <c r="I26" s="79">
        <f t="shared" si="4"/>
        <v>21.999999999999943</v>
      </c>
      <c r="J26" s="79">
        <f t="shared" si="5"/>
        <v>34.049999999999955</v>
      </c>
      <c r="K26" s="79">
        <f t="shared" si="6"/>
        <v>90.799999999999955</v>
      </c>
      <c r="L26" s="79">
        <f t="shared" si="7"/>
        <v>120.74999999999994</v>
      </c>
      <c r="M26" s="79">
        <f t="shared" si="8"/>
        <v>190.49999999999994</v>
      </c>
      <c r="N26" s="79">
        <f t="shared" si="9"/>
        <v>229.59999999999997</v>
      </c>
      <c r="O26" s="79">
        <f t="shared" si="10"/>
        <v>227.2</v>
      </c>
      <c r="P26" s="79">
        <f t="shared" si="11"/>
        <v>281.70000000000005</v>
      </c>
      <c r="Q26" s="79">
        <f t="shared" si="12"/>
        <v>359.00000000000006</v>
      </c>
      <c r="R26" s="79">
        <f t="shared" si="13"/>
        <v>400.40000000000003</v>
      </c>
      <c r="S26" s="79">
        <f t="shared" si="14"/>
        <v>501.6</v>
      </c>
      <c r="T26" s="79">
        <f t="shared" si="15"/>
        <v>624.65000000000009</v>
      </c>
      <c r="U26" s="79">
        <f t="shared" si="16"/>
        <v>473.20000000000005</v>
      </c>
      <c r="V26" s="79">
        <f t="shared" si="17"/>
        <v>460.5</v>
      </c>
      <c r="W26" s="79">
        <f t="shared" si="18"/>
        <v>478.4</v>
      </c>
      <c r="X26" s="79">
        <f t="shared" si="19"/>
        <v>345.95</v>
      </c>
      <c r="Y26" s="79">
        <f t="shared" si="20"/>
        <v>369.9</v>
      </c>
      <c r="Z26" s="79">
        <f t="shared" si="21"/>
        <v>519.65</v>
      </c>
      <c r="AA26" s="79">
        <f t="shared" ref="AA26:AA50" si="22">$D$26-$D$26*E6</f>
        <v>851</v>
      </c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  <c r="CX26" s="70"/>
      <c r="CY26" s="70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0"/>
      <c r="EB26" s="70"/>
      <c r="EC26" s="70"/>
      <c r="ED26" s="70"/>
    </row>
    <row r="27" spans="3:134" x14ac:dyDescent="0.25">
      <c r="C27" s="78">
        <v>1921</v>
      </c>
      <c r="D27" s="76">
        <v>936</v>
      </c>
      <c r="E27" s="70">
        <f t="shared" si="0"/>
        <v>1</v>
      </c>
      <c r="F27" s="79">
        <f t="shared" si="1"/>
        <v>6956.05</v>
      </c>
      <c r="G27" s="79">
        <f t="shared" si="3"/>
        <v>0</v>
      </c>
      <c r="H27" s="79">
        <f t="shared" si="2"/>
        <v>0</v>
      </c>
      <c r="I27" s="79">
        <f t="shared" si="4"/>
        <v>10.999999999999943</v>
      </c>
      <c r="J27" s="79">
        <f t="shared" si="5"/>
        <v>22.699999999999932</v>
      </c>
      <c r="K27" s="79">
        <f t="shared" si="6"/>
        <v>68.099999999999909</v>
      </c>
      <c r="L27" s="79">
        <f t="shared" si="7"/>
        <v>96.599999999999909</v>
      </c>
      <c r="M27" s="79">
        <f t="shared" si="8"/>
        <v>158.74999999999994</v>
      </c>
      <c r="N27" s="79">
        <f t="shared" si="9"/>
        <v>196.79999999999995</v>
      </c>
      <c r="O27" s="79">
        <f t="shared" si="10"/>
        <v>198.8</v>
      </c>
      <c r="P27" s="79">
        <f t="shared" si="11"/>
        <v>250.40000000000003</v>
      </c>
      <c r="Q27" s="79">
        <f t="shared" si="12"/>
        <v>323.10000000000002</v>
      </c>
      <c r="R27" s="79">
        <f t="shared" si="13"/>
        <v>364.00000000000006</v>
      </c>
      <c r="S27" s="79">
        <f t="shared" si="14"/>
        <v>459.8</v>
      </c>
      <c r="T27" s="79">
        <f t="shared" si="15"/>
        <v>576.6</v>
      </c>
      <c r="U27" s="79">
        <f t="shared" si="16"/>
        <v>439.4</v>
      </c>
      <c r="V27" s="79">
        <f t="shared" si="17"/>
        <v>429.8</v>
      </c>
      <c r="W27" s="79">
        <f t="shared" si="18"/>
        <v>448.5</v>
      </c>
      <c r="X27" s="79">
        <f t="shared" si="19"/>
        <v>325.60000000000002</v>
      </c>
      <c r="Y27" s="79">
        <f t="shared" si="20"/>
        <v>349.35</v>
      </c>
      <c r="Z27" s="79">
        <f t="shared" si="21"/>
        <v>492.3</v>
      </c>
      <c r="AA27" s="79">
        <f t="shared" si="22"/>
        <v>808.45</v>
      </c>
      <c r="AB27" s="79">
        <f t="shared" ref="AB27:AB51" si="23">$D$27-$D$27*E6</f>
        <v>936</v>
      </c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</row>
    <row r="28" spans="3:134" x14ac:dyDescent="0.25">
      <c r="C28" s="75">
        <v>1922</v>
      </c>
      <c r="D28" s="76">
        <v>848</v>
      </c>
      <c r="E28" s="70">
        <f t="shared" si="0"/>
        <v>1</v>
      </c>
      <c r="F28" s="79">
        <f t="shared" si="1"/>
        <v>7196.4499999999989</v>
      </c>
      <c r="G28" s="79">
        <f t="shared" si="3"/>
        <v>0</v>
      </c>
      <c r="H28" s="79">
        <f t="shared" si="2"/>
        <v>0</v>
      </c>
      <c r="I28" s="79">
        <f t="shared" si="4"/>
        <v>0</v>
      </c>
      <c r="J28" s="79">
        <f t="shared" si="5"/>
        <v>11.349999999999937</v>
      </c>
      <c r="K28" s="79">
        <f t="shared" si="6"/>
        <v>45.399999999999864</v>
      </c>
      <c r="L28" s="79">
        <f t="shared" si="7"/>
        <v>72.449999999999932</v>
      </c>
      <c r="M28" s="79">
        <f t="shared" si="8"/>
        <v>126.99999999999989</v>
      </c>
      <c r="N28" s="79">
        <f t="shared" si="9"/>
        <v>163.99999999999994</v>
      </c>
      <c r="O28" s="79">
        <f t="shared" si="10"/>
        <v>170.39999999999998</v>
      </c>
      <c r="P28" s="79">
        <f t="shared" si="11"/>
        <v>219.09999999999997</v>
      </c>
      <c r="Q28" s="79">
        <f t="shared" si="12"/>
        <v>287.2</v>
      </c>
      <c r="R28" s="79">
        <f t="shared" si="13"/>
        <v>327.60000000000002</v>
      </c>
      <c r="S28" s="79">
        <f t="shared" si="14"/>
        <v>418.00000000000006</v>
      </c>
      <c r="T28" s="79">
        <f t="shared" si="15"/>
        <v>528.55000000000007</v>
      </c>
      <c r="U28" s="79">
        <f t="shared" si="16"/>
        <v>405.6</v>
      </c>
      <c r="V28" s="79">
        <f t="shared" si="17"/>
        <v>399.1</v>
      </c>
      <c r="W28" s="79">
        <f t="shared" si="18"/>
        <v>418.6</v>
      </c>
      <c r="X28" s="79">
        <f t="shared" si="19"/>
        <v>305.25</v>
      </c>
      <c r="Y28" s="79">
        <f t="shared" si="20"/>
        <v>328.8</v>
      </c>
      <c r="Z28" s="79">
        <f t="shared" si="21"/>
        <v>464.95</v>
      </c>
      <c r="AA28" s="79">
        <f t="shared" si="22"/>
        <v>765.9</v>
      </c>
      <c r="AB28" s="79">
        <f t="shared" si="23"/>
        <v>889.2</v>
      </c>
      <c r="AC28" s="79">
        <f t="shared" ref="AC28:AC52" si="24">$D$28-$D$28*E6</f>
        <v>848</v>
      </c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0"/>
      <c r="EB28" s="70"/>
      <c r="EC28" s="70"/>
      <c r="ED28" s="70"/>
    </row>
    <row r="29" spans="3:134" x14ac:dyDescent="0.25">
      <c r="C29" s="78">
        <v>1923</v>
      </c>
      <c r="D29" s="76">
        <v>1231</v>
      </c>
      <c r="E29" s="70">
        <f t="shared" si="0"/>
        <v>1</v>
      </c>
      <c r="F29" s="79">
        <f t="shared" si="1"/>
        <v>7788.45</v>
      </c>
      <c r="G29" s="79">
        <f t="shared" si="3"/>
        <v>0</v>
      </c>
      <c r="H29" s="79">
        <f t="shared" si="2"/>
        <v>0</v>
      </c>
      <c r="I29" s="79">
        <f t="shared" si="4"/>
        <v>0</v>
      </c>
      <c r="J29" s="79">
        <f t="shared" si="5"/>
        <v>0</v>
      </c>
      <c r="K29" s="79">
        <f t="shared" si="6"/>
        <v>22.699999999999875</v>
      </c>
      <c r="L29" s="79">
        <f t="shared" si="7"/>
        <v>48.299999999999898</v>
      </c>
      <c r="M29" s="79">
        <f t="shared" si="8"/>
        <v>95.249999999999886</v>
      </c>
      <c r="N29" s="79">
        <f t="shared" si="9"/>
        <v>131.19999999999993</v>
      </c>
      <c r="O29" s="79">
        <f t="shared" si="10"/>
        <v>141.99999999999994</v>
      </c>
      <c r="P29" s="79">
        <f t="shared" si="11"/>
        <v>187.79999999999995</v>
      </c>
      <c r="Q29" s="79">
        <f t="shared" si="12"/>
        <v>251.3</v>
      </c>
      <c r="R29" s="79">
        <f t="shared" si="13"/>
        <v>291.2</v>
      </c>
      <c r="S29" s="79">
        <f t="shared" si="14"/>
        <v>376.20000000000005</v>
      </c>
      <c r="T29" s="79">
        <f t="shared" si="15"/>
        <v>480.50000000000006</v>
      </c>
      <c r="U29" s="79">
        <f t="shared" si="16"/>
        <v>371.8</v>
      </c>
      <c r="V29" s="79">
        <f t="shared" si="17"/>
        <v>368.40000000000003</v>
      </c>
      <c r="W29" s="79">
        <f t="shared" si="18"/>
        <v>388.70000000000005</v>
      </c>
      <c r="X29" s="79">
        <f t="shared" si="19"/>
        <v>284.89999999999998</v>
      </c>
      <c r="Y29" s="79">
        <f t="shared" si="20"/>
        <v>308.25</v>
      </c>
      <c r="Z29" s="79">
        <f t="shared" si="21"/>
        <v>437.6</v>
      </c>
      <c r="AA29" s="79">
        <f t="shared" si="22"/>
        <v>723.35</v>
      </c>
      <c r="AB29" s="79">
        <f t="shared" si="23"/>
        <v>842.4</v>
      </c>
      <c r="AC29" s="79">
        <f t="shared" si="24"/>
        <v>805.6</v>
      </c>
      <c r="AD29" s="79">
        <f t="shared" ref="AD29:AD53" si="25">$D$29-$D$29*E6</f>
        <v>1231</v>
      </c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70"/>
      <c r="CK29" s="70"/>
      <c r="CL29" s="70"/>
      <c r="CM29" s="70"/>
      <c r="CN29" s="70"/>
      <c r="CO29" s="70"/>
      <c r="CP29" s="70"/>
      <c r="CQ29" s="70"/>
      <c r="CR29" s="70"/>
      <c r="CS29" s="70"/>
      <c r="CT29" s="70"/>
      <c r="CU29" s="70"/>
      <c r="CV29" s="70"/>
      <c r="CW29" s="70"/>
      <c r="CX29" s="70"/>
      <c r="CY29" s="70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0"/>
      <c r="EB29" s="70"/>
      <c r="EC29" s="70"/>
      <c r="ED29" s="70"/>
    </row>
    <row r="30" spans="3:134" x14ac:dyDescent="0.25">
      <c r="C30" s="75">
        <v>1924</v>
      </c>
      <c r="D30" s="76">
        <v>1546</v>
      </c>
      <c r="E30" s="70">
        <f t="shared" si="0"/>
        <v>1</v>
      </c>
      <c r="F30" s="79">
        <f t="shared" si="1"/>
        <v>8645.25</v>
      </c>
      <c r="G30" s="79">
        <f t="shared" si="3"/>
        <v>0</v>
      </c>
      <c r="H30" s="79">
        <f t="shared" si="2"/>
        <v>0</v>
      </c>
      <c r="I30" s="79">
        <f t="shared" si="4"/>
        <v>0</v>
      </c>
      <c r="J30" s="79">
        <f t="shared" si="5"/>
        <v>0</v>
      </c>
      <c r="K30" s="79">
        <f t="shared" si="6"/>
        <v>0</v>
      </c>
      <c r="L30" s="79">
        <f t="shared" si="7"/>
        <v>24.149999999999864</v>
      </c>
      <c r="M30" s="79">
        <f t="shared" si="8"/>
        <v>63.499999999999886</v>
      </c>
      <c r="N30" s="79">
        <f t="shared" si="9"/>
        <v>98.399999999999864</v>
      </c>
      <c r="O30" s="79">
        <f t="shared" si="10"/>
        <v>113.59999999999991</v>
      </c>
      <c r="P30" s="79">
        <f t="shared" si="11"/>
        <v>156.49999999999994</v>
      </c>
      <c r="Q30" s="79">
        <f t="shared" si="12"/>
        <v>215.39999999999998</v>
      </c>
      <c r="R30" s="79">
        <f t="shared" si="13"/>
        <v>254.8</v>
      </c>
      <c r="S30" s="79">
        <f t="shared" si="14"/>
        <v>334.40000000000003</v>
      </c>
      <c r="T30" s="79">
        <f t="shared" si="15"/>
        <v>432.45000000000005</v>
      </c>
      <c r="U30" s="79">
        <f t="shared" si="16"/>
        <v>338.00000000000006</v>
      </c>
      <c r="V30" s="79">
        <f t="shared" si="17"/>
        <v>337.70000000000005</v>
      </c>
      <c r="W30" s="79">
        <f t="shared" si="18"/>
        <v>358.8</v>
      </c>
      <c r="X30" s="79">
        <f t="shared" si="19"/>
        <v>264.55</v>
      </c>
      <c r="Y30" s="79">
        <f t="shared" si="20"/>
        <v>287.7</v>
      </c>
      <c r="Z30" s="79">
        <f t="shared" si="21"/>
        <v>410.25</v>
      </c>
      <c r="AA30" s="79">
        <f t="shared" si="22"/>
        <v>680.8</v>
      </c>
      <c r="AB30" s="79">
        <f t="shared" si="23"/>
        <v>795.59999999999991</v>
      </c>
      <c r="AC30" s="79">
        <f t="shared" si="24"/>
        <v>763.2</v>
      </c>
      <c r="AD30" s="79">
        <f t="shared" si="25"/>
        <v>1169.45</v>
      </c>
      <c r="AE30" s="79">
        <f t="shared" ref="AE30:AE54" si="26">$D$30-$D$30*E6</f>
        <v>1546</v>
      </c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70"/>
      <c r="CY30" s="70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70"/>
      <c r="EC30" s="70"/>
      <c r="ED30" s="70"/>
    </row>
    <row r="31" spans="3:134" x14ac:dyDescent="0.25">
      <c r="C31" s="78">
        <v>1925</v>
      </c>
      <c r="D31" s="76">
        <v>1732</v>
      </c>
      <c r="E31" s="70">
        <f t="shared" si="0"/>
        <v>1</v>
      </c>
      <c r="F31" s="79">
        <f t="shared" si="1"/>
        <v>9633.4500000000007</v>
      </c>
      <c r="G31" s="79">
        <f t="shared" si="3"/>
        <v>0</v>
      </c>
      <c r="H31" s="79">
        <f t="shared" si="2"/>
        <v>0</v>
      </c>
      <c r="I31" s="79">
        <f t="shared" si="4"/>
        <v>0</v>
      </c>
      <c r="J31" s="79">
        <f t="shared" si="5"/>
        <v>0</v>
      </c>
      <c r="K31" s="79">
        <f t="shared" si="6"/>
        <v>0</v>
      </c>
      <c r="L31" s="79">
        <f t="shared" si="7"/>
        <v>0</v>
      </c>
      <c r="M31" s="79">
        <f t="shared" si="8"/>
        <v>31.749999999999773</v>
      </c>
      <c r="N31" s="79">
        <f t="shared" si="9"/>
        <v>65.599999999999795</v>
      </c>
      <c r="O31" s="79">
        <f t="shared" si="10"/>
        <v>85.199999999999875</v>
      </c>
      <c r="P31" s="79">
        <f t="shared" si="11"/>
        <v>125.19999999999987</v>
      </c>
      <c r="Q31" s="79">
        <f t="shared" si="12"/>
        <v>179.49999999999989</v>
      </c>
      <c r="R31" s="79">
        <f t="shared" si="13"/>
        <v>218.39999999999998</v>
      </c>
      <c r="S31" s="79">
        <f t="shared" si="14"/>
        <v>292.60000000000002</v>
      </c>
      <c r="T31" s="79">
        <f t="shared" si="15"/>
        <v>384.4</v>
      </c>
      <c r="U31" s="79">
        <f t="shared" si="16"/>
        <v>304.20000000000005</v>
      </c>
      <c r="V31" s="79">
        <f t="shared" si="17"/>
        <v>307.00000000000006</v>
      </c>
      <c r="W31" s="79">
        <f t="shared" si="18"/>
        <v>328.90000000000003</v>
      </c>
      <c r="X31" s="79">
        <f t="shared" si="19"/>
        <v>244.20000000000002</v>
      </c>
      <c r="Y31" s="79">
        <f t="shared" si="20"/>
        <v>267.14999999999998</v>
      </c>
      <c r="Z31" s="79">
        <f t="shared" si="21"/>
        <v>382.9</v>
      </c>
      <c r="AA31" s="79">
        <f t="shared" si="22"/>
        <v>638.25</v>
      </c>
      <c r="AB31" s="79">
        <f t="shared" si="23"/>
        <v>748.8</v>
      </c>
      <c r="AC31" s="79">
        <f t="shared" si="24"/>
        <v>720.8</v>
      </c>
      <c r="AD31" s="79">
        <f t="shared" si="25"/>
        <v>1107.9000000000001</v>
      </c>
      <c r="AE31" s="79">
        <f t="shared" si="26"/>
        <v>1468.7</v>
      </c>
      <c r="AF31" s="79">
        <f t="shared" ref="AF31:AF55" si="27">$D$31-$D$31*E6</f>
        <v>1732</v>
      </c>
      <c r="AG31" s="79"/>
      <c r="AH31" s="79"/>
      <c r="AI31" s="79"/>
      <c r="AJ31" s="79"/>
      <c r="AK31" s="79"/>
      <c r="AL31" s="79"/>
      <c r="AM31" s="79"/>
      <c r="AN31" s="79"/>
      <c r="AO31" s="79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0"/>
      <c r="EB31" s="70"/>
      <c r="EC31" s="70"/>
      <c r="ED31" s="70"/>
    </row>
    <row r="32" spans="3:134" x14ac:dyDescent="0.25">
      <c r="C32" s="75">
        <v>1926</v>
      </c>
      <c r="D32" s="76">
        <v>1878</v>
      </c>
      <c r="E32" s="70">
        <f t="shared" si="0"/>
        <v>1</v>
      </c>
      <c r="F32" s="79">
        <f t="shared" si="1"/>
        <v>10705.199999999999</v>
      </c>
      <c r="G32" s="79">
        <f t="shared" si="3"/>
        <v>0</v>
      </c>
      <c r="H32" s="79">
        <f t="shared" si="2"/>
        <v>0</v>
      </c>
      <c r="I32" s="79">
        <f t="shared" si="4"/>
        <v>0</v>
      </c>
      <c r="J32" s="79">
        <f t="shared" si="5"/>
        <v>0</v>
      </c>
      <c r="K32" s="79">
        <f t="shared" si="6"/>
        <v>0</v>
      </c>
      <c r="L32" s="79">
        <f t="shared" si="7"/>
        <v>0</v>
      </c>
      <c r="M32" s="79">
        <f t="shared" si="8"/>
        <v>0</v>
      </c>
      <c r="N32" s="79">
        <f t="shared" si="9"/>
        <v>32.799999999999841</v>
      </c>
      <c r="O32" s="79">
        <f t="shared" si="10"/>
        <v>56.799999999999841</v>
      </c>
      <c r="P32" s="79">
        <f t="shared" si="11"/>
        <v>93.899999999999864</v>
      </c>
      <c r="Q32" s="79">
        <f t="shared" si="12"/>
        <v>143.59999999999991</v>
      </c>
      <c r="R32" s="79">
        <f t="shared" si="13"/>
        <v>181.99999999999989</v>
      </c>
      <c r="S32" s="79">
        <f t="shared" si="14"/>
        <v>250.79999999999995</v>
      </c>
      <c r="T32" s="79">
        <f t="shared" si="15"/>
        <v>336.35</v>
      </c>
      <c r="U32" s="79">
        <f t="shared" si="16"/>
        <v>270.40000000000003</v>
      </c>
      <c r="V32" s="79">
        <f t="shared" si="17"/>
        <v>276.30000000000007</v>
      </c>
      <c r="W32" s="79">
        <f t="shared" si="18"/>
        <v>299.00000000000006</v>
      </c>
      <c r="X32" s="79">
        <f t="shared" si="19"/>
        <v>223.85000000000002</v>
      </c>
      <c r="Y32" s="79">
        <f t="shared" si="20"/>
        <v>246.60000000000002</v>
      </c>
      <c r="Z32" s="79">
        <f t="shared" si="21"/>
        <v>355.55</v>
      </c>
      <c r="AA32" s="79">
        <f t="shared" si="22"/>
        <v>595.70000000000005</v>
      </c>
      <c r="AB32" s="79">
        <f t="shared" si="23"/>
        <v>702</v>
      </c>
      <c r="AC32" s="79">
        <f t="shared" si="24"/>
        <v>678.4</v>
      </c>
      <c r="AD32" s="79">
        <f t="shared" si="25"/>
        <v>1046.3499999999999</v>
      </c>
      <c r="AE32" s="79">
        <f t="shared" si="26"/>
        <v>1391.4</v>
      </c>
      <c r="AF32" s="79">
        <f t="shared" si="27"/>
        <v>1645.4</v>
      </c>
      <c r="AG32" s="79">
        <f t="shared" ref="AG32:AG56" si="28">$D$32-$D$32*E6</f>
        <v>1878</v>
      </c>
      <c r="AH32" s="79"/>
      <c r="AI32" s="79"/>
      <c r="AJ32" s="79"/>
      <c r="AK32" s="79"/>
      <c r="AL32" s="79"/>
      <c r="AM32" s="79"/>
      <c r="AN32" s="79"/>
      <c r="AO32" s="79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</row>
    <row r="33" spans="3:134" x14ac:dyDescent="0.25">
      <c r="C33" s="78">
        <v>1927</v>
      </c>
      <c r="D33" s="76">
        <v>1752</v>
      </c>
      <c r="E33" s="70">
        <f t="shared" si="0"/>
        <v>1</v>
      </c>
      <c r="F33" s="79">
        <f t="shared" si="1"/>
        <v>11588.8</v>
      </c>
      <c r="G33" s="79">
        <f t="shared" si="3"/>
        <v>0</v>
      </c>
      <c r="H33" s="79">
        <f t="shared" si="2"/>
        <v>0</v>
      </c>
      <c r="I33" s="79">
        <f t="shared" si="4"/>
        <v>0</v>
      </c>
      <c r="J33" s="79">
        <f t="shared" si="5"/>
        <v>0</v>
      </c>
      <c r="K33" s="79">
        <f t="shared" si="6"/>
        <v>0</v>
      </c>
      <c r="L33" s="79">
        <f t="shared" si="7"/>
        <v>0</v>
      </c>
      <c r="M33" s="79">
        <f t="shared" si="8"/>
        <v>0</v>
      </c>
      <c r="N33" s="79">
        <f t="shared" si="9"/>
        <v>0</v>
      </c>
      <c r="O33" s="79">
        <f t="shared" si="10"/>
        <v>28.399999999999864</v>
      </c>
      <c r="P33" s="79">
        <f t="shared" si="11"/>
        <v>62.599999999999795</v>
      </c>
      <c r="Q33" s="79">
        <f t="shared" si="12"/>
        <v>107.69999999999982</v>
      </c>
      <c r="R33" s="79">
        <f t="shared" si="13"/>
        <v>145.59999999999991</v>
      </c>
      <c r="S33" s="79">
        <f t="shared" si="14"/>
        <v>208.99999999999989</v>
      </c>
      <c r="T33" s="79">
        <f t="shared" si="15"/>
        <v>288.29999999999995</v>
      </c>
      <c r="U33" s="79">
        <f t="shared" si="16"/>
        <v>236.59999999999997</v>
      </c>
      <c r="V33" s="79">
        <f t="shared" si="17"/>
        <v>245.60000000000002</v>
      </c>
      <c r="W33" s="79">
        <f t="shared" si="18"/>
        <v>269.10000000000002</v>
      </c>
      <c r="X33" s="79">
        <f t="shared" si="19"/>
        <v>203.50000000000003</v>
      </c>
      <c r="Y33" s="79">
        <f t="shared" si="20"/>
        <v>226.05</v>
      </c>
      <c r="Z33" s="79">
        <f t="shared" si="21"/>
        <v>328.20000000000005</v>
      </c>
      <c r="AA33" s="79">
        <f t="shared" si="22"/>
        <v>553.15000000000009</v>
      </c>
      <c r="AB33" s="79">
        <f t="shared" si="23"/>
        <v>655.20000000000005</v>
      </c>
      <c r="AC33" s="79">
        <f t="shared" si="24"/>
        <v>636</v>
      </c>
      <c r="AD33" s="79">
        <f t="shared" si="25"/>
        <v>984.8</v>
      </c>
      <c r="AE33" s="79">
        <f t="shared" si="26"/>
        <v>1314.1</v>
      </c>
      <c r="AF33" s="79">
        <f t="shared" si="27"/>
        <v>1558.8</v>
      </c>
      <c r="AG33" s="79">
        <f t="shared" si="28"/>
        <v>1784.1</v>
      </c>
      <c r="AH33" s="79">
        <f t="shared" ref="AH33:AH57" si="29">$D$33-$D$33*E6</f>
        <v>1752</v>
      </c>
      <c r="AI33" s="79"/>
      <c r="AJ33" s="79"/>
      <c r="AK33" s="79"/>
      <c r="AL33" s="79"/>
      <c r="AM33" s="79"/>
      <c r="AN33" s="79"/>
      <c r="AO33" s="79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70"/>
      <c r="DH33" s="70"/>
      <c r="DI33" s="70"/>
      <c r="DJ33" s="70"/>
      <c r="DK33" s="70"/>
      <c r="DL33" s="70"/>
      <c r="DM33" s="70"/>
      <c r="DN33" s="70"/>
      <c r="DO33" s="70"/>
      <c r="DP33" s="70"/>
      <c r="DQ33" s="70"/>
      <c r="DR33" s="70"/>
      <c r="DS33" s="70"/>
      <c r="DT33" s="70"/>
      <c r="DU33" s="70"/>
      <c r="DV33" s="70"/>
      <c r="DW33" s="70"/>
      <c r="DX33" s="70"/>
      <c r="DY33" s="70"/>
      <c r="DZ33" s="70"/>
      <c r="EA33" s="70"/>
      <c r="EB33" s="70"/>
      <c r="EC33" s="70"/>
      <c r="ED33" s="70"/>
    </row>
    <row r="34" spans="3:134" x14ac:dyDescent="0.25">
      <c r="C34" s="75">
        <v>1928</v>
      </c>
      <c r="D34" s="76">
        <v>2100</v>
      </c>
      <c r="E34" s="70">
        <f t="shared" si="0"/>
        <v>1</v>
      </c>
      <c r="F34" s="79">
        <f t="shared" si="1"/>
        <v>12765.599999999999</v>
      </c>
      <c r="G34" s="79">
        <f t="shared" si="3"/>
        <v>0</v>
      </c>
      <c r="H34" s="79">
        <f t="shared" si="2"/>
        <v>0</v>
      </c>
      <c r="I34" s="79">
        <f t="shared" si="4"/>
        <v>0</v>
      </c>
      <c r="J34" s="79">
        <f t="shared" si="5"/>
        <v>0</v>
      </c>
      <c r="K34" s="79">
        <f t="shared" si="6"/>
        <v>0</v>
      </c>
      <c r="L34" s="79">
        <f t="shared" si="7"/>
        <v>0</v>
      </c>
      <c r="M34" s="79">
        <f t="shared" si="8"/>
        <v>0</v>
      </c>
      <c r="N34" s="79">
        <f t="shared" si="9"/>
        <v>0</v>
      </c>
      <c r="O34" s="79">
        <f t="shared" si="10"/>
        <v>0</v>
      </c>
      <c r="P34" s="79">
        <f t="shared" si="11"/>
        <v>31.299999999999841</v>
      </c>
      <c r="Q34" s="79">
        <f t="shared" si="12"/>
        <v>71.799999999999841</v>
      </c>
      <c r="R34" s="79">
        <f t="shared" si="13"/>
        <v>109.19999999999982</v>
      </c>
      <c r="S34" s="79">
        <f t="shared" si="14"/>
        <v>167.19999999999982</v>
      </c>
      <c r="T34" s="79">
        <f t="shared" si="15"/>
        <v>240.24999999999989</v>
      </c>
      <c r="U34" s="79">
        <f t="shared" si="16"/>
        <v>202.79999999999995</v>
      </c>
      <c r="V34" s="79">
        <f t="shared" si="17"/>
        <v>214.89999999999998</v>
      </c>
      <c r="W34" s="79">
        <f t="shared" si="18"/>
        <v>239.2</v>
      </c>
      <c r="X34" s="79">
        <f t="shared" si="19"/>
        <v>183.15000000000003</v>
      </c>
      <c r="Y34" s="79">
        <f t="shared" si="20"/>
        <v>205.50000000000003</v>
      </c>
      <c r="Z34" s="79">
        <f t="shared" si="21"/>
        <v>300.85000000000002</v>
      </c>
      <c r="AA34" s="79">
        <f t="shared" si="22"/>
        <v>510.6</v>
      </c>
      <c r="AB34" s="79">
        <f t="shared" si="23"/>
        <v>608.40000000000009</v>
      </c>
      <c r="AC34" s="79">
        <f t="shared" si="24"/>
        <v>593.6</v>
      </c>
      <c r="AD34" s="79">
        <f t="shared" si="25"/>
        <v>923.25</v>
      </c>
      <c r="AE34" s="79">
        <f t="shared" si="26"/>
        <v>1236.8</v>
      </c>
      <c r="AF34" s="79">
        <f t="shared" si="27"/>
        <v>1472.2</v>
      </c>
      <c r="AG34" s="79">
        <f t="shared" si="28"/>
        <v>1690.2</v>
      </c>
      <c r="AH34" s="79">
        <f t="shared" si="29"/>
        <v>1664.4</v>
      </c>
      <c r="AI34" s="79">
        <f t="shared" ref="AI34:AI58" si="30">$D$34-$D$34*E6</f>
        <v>2100</v>
      </c>
      <c r="AJ34" s="79"/>
      <c r="AK34" s="79"/>
      <c r="AL34" s="79"/>
      <c r="AM34" s="79"/>
      <c r="AN34" s="79"/>
      <c r="AO34" s="79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70"/>
      <c r="CM34" s="70"/>
      <c r="CN34" s="70"/>
      <c r="CO34" s="70"/>
      <c r="CP34" s="70"/>
      <c r="CQ34" s="70"/>
      <c r="CR34" s="70"/>
      <c r="CS34" s="70"/>
      <c r="CT34" s="70"/>
      <c r="CU34" s="70"/>
      <c r="CV34" s="70"/>
      <c r="CW34" s="70"/>
      <c r="CX34" s="70"/>
      <c r="CY34" s="70"/>
      <c r="CZ34" s="70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70"/>
      <c r="DX34" s="70"/>
      <c r="DY34" s="70"/>
      <c r="DZ34" s="70"/>
      <c r="EA34" s="70"/>
      <c r="EB34" s="70"/>
      <c r="EC34" s="70"/>
      <c r="ED34" s="70"/>
    </row>
    <row r="35" spans="3:134" x14ac:dyDescent="0.25">
      <c r="C35" s="78">
        <v>1929</v>
      </c>
      <c r="D35" s="76">
        <v>2300</v>
      </c>
      <c r="E35" s="70">
        <f t="shared" si="0"/>
        <v>1</v>
      </c>
      <c r="F35" s="79">
        <f t="shared" si="1"/>
        <v>14065.799999999997</v>
      </c>
      <c r="G35" s="79">
        <f t="shared" si="3"/>
        <v>0</v>
      </c>
      <c r="H35" s="79">
        <f t="shared" si="2"/>
        <v>0</v>
      </c>
      <c r="I35" s="79">
        <f t="shared" si="4"/>
        <v>0</v>
      </c>
      <c r="J35" s="79">
        <f t="shared" si="5"/>
        <v>0</v>
      </c>
      <c r="K35" s="79"/>
      <c r="L35" s="79">
        <f t="shared" si="7"/>
        <v>0</v>
      </c>
      <c r="M35" s="79">
        <f t="shared" si="8"/>
        <v>0</v>
      </c>
      <c r="N35" s="79">
        <f t="shared" si="9"/>
        <v>0</v>
      </c>
      <c r="O35" s="79">
        <f t="shared" si="10"/>
        <v>0</v>
      </c>
      <c r="P35" s="79">
        <f t="shared" si="11"/>
        <v>0</v>
      </c>
      <c r="Q35" s="79">
        <f t="shared" si="12"/>
        <v>35.89999999999975</v>
      </c>
      <c r="R35" s="79">
        <f t="shared" si="13"/>
        <v>72.799999999999841</v>
      </c>
      <c r="S35" s="79">
        <f t="shared" si="14"/>
        <v>125.39999999999986</v>
      </c>
      <c r="T35" s="79">
        <f t="shared" si="15"/>
        <v>192.19999999999982</v>
      </c>
      <c r="U35" s="79">
        <f t="shared" si="16"/>
        <v>168.99999999999994</v>
      </c>
      <c r="V35" s="79">
        <f t="shared" si="17"/>
        <v>184.19999999999993</v>
      </c>
      <c r="W35" s="79">
        <f t="shared" si="18"/>
        <v>209.3</v>
      </c>
      <c r="X35" s="79">
        <f t="shared" si="19"/>
        <v>162.80000000000001</v>
      </c>
      <c r="Y35" s="79">
        <f t="shared" si="20"/>
        <v>184.95000000000002</v>
      </c>
      <c r="Z35" s="79">
        <f t="shared" si="21"/>
        <v>273.50000000000006</v>
      </c>
      <c r="AA35" s="79">
        <f t="shared" si="22"/>
        <v>468.05</v>
      </c>
      <c r="AB35" s="79">
        <f t="shared" si="23"/>
        <v>561.6</v>
      </c>
      <c r="AC35" s="79">
        <f t="shared" si="24"/>
        <v>551.20000000000005</v>
      </c>
      <c r="AD35" s="79">
        <f t="shared" si="25"/>
        <v>861.7</v>
      </c>
      <c r="AE35" s="79">
        <f t="shared" si="26"/>
        <v>1159.5</v>
      </c>
      <c r="AF35" s="79">
        <f t="shared" si="27"/>
        <v>1385.6</v>
      </c>
      <c r="AG35" s="79">
        <f t="shared" si="28"/>
        <v>1596.3</v>
      </c>
      <c r="AH35" s="79">
        <f t="shared" si="29"/>
        <v>1576.8</v>
      </c>
      <c r="AI35" s="79">
        <f t="shared" si="30"/>
        <v>1995</v>
      </c>
      <c r="AJ35" s="79">
        <f t="shared" ref="AJ35:AJ58" si="31">$D$35-$D$35*E6</f>
        <v>2300</v>
      </c>
      <c r="AK35" s="79"/>
      <c r="AL35" s="79"/>
      <c r="AM35" s="79"/>
      <c r="AN35" s="79"/>
      <c r="AO35" s="79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X35" s="70"/>
      <c r="DY35" s="70"/>
      <c r="DZ35" s="70"/>
      <c r="EA35" s="70"/>
      <c r="EB35" s="70"/>
      <c r="EC35" s="70"/>
      <c r="ED35" s="70"/>
    </row>
    <row r="36" spans="3:134" x14ac:dyDescent="0.25">
      <c r="C36" s="75">
        <v>1930</v>
      </c>
      <c r="D36" s="76">
        <v>1721</v>
      </c>
      <c r="E36" s="70">
        <f t="shared" si="0"/>
        <v>1</v>
      </c>
      <c r="F36" s="79">
        <f t="shared" si="1"/>
        <v>14703.300000000001</v>
      </c>
      <c r="G36" s="79">
        <f t="shared" si="3"/>
        <v>0</v>
      </c>
      <c r="H36" s="79">
        <f t="shared" si="2"/>
        <v>0</v>
      </c>
      <c r="I36" s="79">
        <f t="shared" si="4"/>
        <v>0</v>
      </c>
      <c r="J36" s="79">
        <f t="shared" si="5"/>
        <v>0</v>
      </c>
      <c r="K36" s="79"/>
      <c r="L36" s="79"/>
      <c r="M36" s="79">
        <f t="shared" si="8"/>
        <v>0</v>
      </c>
      <c r="N36" s="79">
        <f t="shared" si="9"/>
        <v>0</v>
      </c>
      <c r="O36" s="79">
        <f t="shared" si="10"/>
        <v>0</v>
      </c>
      <c r="P36" s="79">
        <f t="shared" si="11"/>
        <v>0</v>
      </c>
      <c r="Q36" s="79">
        <f t="shared" si="12"/>
        <v>0</v>
      </c>
      <c r="R36" s="79">
        <f t="shared" si="13"/>
        <v>36.39999999999975</v>
      </c>
      <c r="S36" s="79">
        <f t="shared" si="14"/>
        <v>83.599999999999795</v>
      </c>
      <c r="T36" s="79">
        <f t="shared" si="15"/>
        <v>144.14999999999986</v>
      </c>
      <c r="U36" s="79">
        <f t="shared" si="16"/>
        <v>135.19999999999993</v>
      </c>
      <c r="V36" s="79">
        <f t="shared" si="17"/>
        <v>153.49999999999994</v>
      </c>
      <c r="W36" s="79">
        <f t="shared" si="18"/>
        <v>179.39999999999998</v>
      </c>
      <c r="X36" s="79">
        <f t="shared" si="19"/>
        <v>142.44999999999999</v>
      </c>
      <c r="Y36" s="79">
        <f t="shared" si="20"/>
        <v>164.4</v>
      </c>
      <c r="Z36" s="79">
        <f t="shared" si="21"/>
        <v>246.15000000000003</v>
      </c>
      <c r="AA36" s="79">
        <f t="shared" si="22"/>
        <v>425.50000000000006</v>
      </c>
      <c r="AB36" s="79">
        <f t="shared" si="23"/>
        <v>514.80000000000007</v>
      </c>
      <c r="AC36" s="79">
        <f t="shared" si="24"/>
        <v>508.8</v>
      </c>
      <c r="AD36" s="79">
        <f t="shared" si="25"/>
        <v>800.15000000000009</v>
      </c>
      <c r="AE36" s="79">
        <f t="shared" si="26"/>
        <v>1082.2</v>
      </c>
      <c r="AF36" s="79">
        <f t="shared" si="27"/>
        <v>1299</v>
      </c>
      <c r="AG36" s="79">
        <f t="shared" si="28"/>
        <v>1502.4</v>
      </c>
      <c r="AH36" s="79">
        <f t="shared" si="29"/>
        <v>1489.2</v>
      </c>
      <c r="AI36" s="79">
        <f t="shared" si="30"/>
        <v>1890</v>
      </c>
      <c r="AJ36" s="79">
        <f t="shared" si="31"/>
        <v>2185</v>
      </c>
      <c r="AK36" s="79">
        <f t="shared" ref="AK36:AK60" si="32">$D$36-$D$36*E6</f>
        <v>1721</v>
      </c>
      <c r="AL36" s="79"/>
      <c r="AM36" s="79"/>
      <c r="AN36" s="79"/>
      <c r="AO36" s="79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  <c r="CT36" s="70"/>
      <c r="CU36" s="70"/>
      <c r="CV36" s="70"/>
      <c r="CW36" s="70"/>
      <c r="CX36" s="70"/>
      <c r="CY36" s="70"/>
      <c r="CZ36" s="70"/>
      <c r="DA36" s="70"/>
      <c r="DB36" s="70"/>
      <c r="DC36" s="70"/>
      <c r="DD36" s="70"/>
      <c r="DE36" s="70"/>
      <c r="DF36" s="70"/>
      <c r="DG36" s="70"/>
      <c r="DH36" s="70"/>
      <c r="DI36" s="70"/>
      <c r="DJ36" s="70"/>
      <c r="DK36" s="70"/>
      <c r="DL36" s="70"/>
      <c r="DM36" s="70"/>
      <c r="DN36" s="70"/>
      <c r="DO36" s="70"/>
      <c r="DP36" s="70"/>
      <c r="DQ36" s="70"/>
      <c r="DR36" s="70"/>
      <c r="DS36" s="70"/>
      <c r="DT36" s="70"/>
      <c r="DU36" s="70"/>
      <c r="DV36" s="70"/>
      <c r="DW36" s="70"/>
      <c r="DX36" s="70"/>
      <c r="DY36" s="70"/>
      <c r="DZ36" s="70"/>
      <c r="EA36" s="70"/>
      <c r="EB36" s="70"/>
      <c r="EC36" s="70"/>
      <c r="ED36" s="70"/>
    </row>
    <row r="37" spans="3:134" x14ac:dyDescent="0.25">
      <c r="C37" s="78">
        <v>1931</v>
      </c>
      <c r="D37" s="76">
        <v>1119</v>
      </c>
      <c r="E37" s="70">
        <f t="shared" si="0"/>
        <v>1</v>
      </c>
      <c r="F37" s="79">
        <f t="shared" si="1"/>
        <v>14688.65</v>
      </c>
      <c r="G37" s="79">
        <f t="shared" si="3"/>
        <v>0</v>
      </c>
      <c r="H37" s="79">
        <f t="shared" si="2"/>
        <v>0</v>
      </c>
      <c r="I37" s="79">
        <f t="shared" si="4"/>
        <v>0</v>
      </c>
      <c r="J37" s="79">
        <f t="shared" si="5"/>
        <v>0</v>
      </c>
      <c r="K37" s="79"/>
      <c r="L37" s="79"/>
      <c r="M37" s="79"/>
      <c r="N37" s="79">
        <f t="shared" si="9"/>
        <v>0</v>
      </c>
      <c r="O37" s="79">
        <f t="shared" si="10"/>
        <v>0</v>
      </c>
      <c r="P37" s="79">
        <f t="shared" si="11"/>
        <v>0</v>
      </c>
      <c r="Q37" s="79">
        <f t="shared" si="12"/>
        <v>0</v>
      </c>
      <c r="R37" s="79">
        <f t="shared" si="13"/>
        <v>0</v>
      </c>
      <c r="S37" s="79">
        <f t="shared" si="14"/>
        <v>41.799999999999727</v>
      </c>
      <c r="T37" s="79">
        <f t="shared" si="15"/>
        <v>96.099999999999795</v>
      </c>
      <c r="U37" s="79">
        <f t="shared" si="16"/>
        <v>101.39999999999986</v>
      </c>
      <c r="V37" s="79">
        <f t="shared" si="17"/>
        <v>122.7999999999999</v>
      </c>
      <c r="W37" s="79">
        <f t="shared" si="18"/>
        <v>149.49999999999994</v>
      </c>
      <c r="X37" s="79">
        <f t="shared" si="19"/>
        <v>122.09999999999997</v>
      </c>
      <c r="Y37" s="79">
        <f t="shared" si="20"/>
        <v>143.84999999999997</v>
      </c>
      <c r="Z37" s="79">
        <f t="shared" si="21"/>
        <v>218.8</v>
      </c>
      <c r="AA37" s="79">
        <f t="shared" si="22"/>
        <v>382.95000000000005</v>
      </c>
      <c r="AB37" s="79">
        <f t="shared" si="23"/>
        <v>468.00000000000006</v>
      </c>
      <c r="AC37" s="79">
        <f t="shared" si="24"/>
        <v>466.40000000000003</v>
      </c>
      <c r="AD37" s="79">
        <f t="shared" si="25"/>
        <v>738.6</v>
      </c>
      <c r="AE37" s="79">
        <f t="shared" si="26"/>
        <v>1004.9000000000001</v>
      </c>
      <c r="AF37" s="79">
        <f t="shared" si="27"/>
        <v>1212.4000000000001</v>
      </c>
      <c r="AG37" s="79">
        <f t="shared" si="28"/>
        <v>1408.5</v>
      </c>
      <c r="AH37" s="79">
        <f t="shared" si="29"/>
        <v>1401.6</v>
      </c>
      <c r="AI37" s="79">
        <f t="shared" si="30"/>
        <v>1785</v>
      </c>
      <c r="AJ37" s="79">
        <f t="shared" si="31"/>
        <v>2070</v>
      </c>
      <c r="AK37" s="79">
        <f t="shared" si="32"/>
        <v>1634.95</v>
      </c>
      <c r="AL37" s="79">
        <f t="shared" ref="AL37:AL61" si="33">$D$37-$D$37*E6</f>
        <v>1119</v>
      </c>
      <c r="AM37" s="79"/>
      <c r="AN37" s="79"/>
      <c r="AO37" s="79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70"/>
      <c r="EC37" s="70"/>
      <c r="ED37" s="70"/>
    </row>
    <row r="38" spans="3:134" x14ac:dyDescent="0.25">
      <c r="C38" s="75">
        <v>1932</v>
      </c>
      <c r="D38" s="76">
        <v>807</v>
      </c>
      <c r="E38" s="70">
        <f t="shared" si="0"/>
        <v>1</v>
      </c>
      <c r="F38" s="79">
        <f t="shared" si="1"/>
        <v>14342.449999999999</v>
      </c>
      <c r="G38" s="79">
        <f t="shared" si="3"/>
        <v>0</v>
      </c>
      <c r="H38" s="79">
        <f t="shared" si="2"/>
        <v>0</v>
      </c>
      <c r="I38" s="79">
        <f t="shared" si="4"/>
        <v>0</v>
      </c>
      <c r="J38" s="79">
        <f t="shared" si="5"/>
        <v>0</v>
      </c>
      <c r="K38" s="79"/>
      <c r="L38" s="79"/>
      <c r="M38" s="79"/>
      <c r="N38" s="79"/>
      <c r="O38" s="79">
        <f t="shared" si="10"/>
        <v>0</v>
      </c>
      <c r="P38" s="79">
        <f t="shared" si="11"/>
        <v>0</v>
      </c>
      <c r="Q38" s="79">
        <f t="shared" si="12"/>
        <v>0</v>
      </c>
      <c r="R38" s="79">
        <f t="shared" si="13"/>
        <v>0</v>
      </c>
      <c r="S38" s="79">
        <f t="shared" si="14"/>
        <v>0</v>
      </c>
      <c r="T38" s="79">
        <f t="shared" si="15"/>
        <v>48.049999999999727</v>
      </c>
      <c r="U38" s="79">
        <f t="shared" si="16"/>
        <v>67.599999999999795</v>
      </c>
      <c r="V38" s="79">
        <f t="shared" si="17"/>
        <v>92.099999999999909</v>
      </c>
      <c r="W38" s="79">
        <f t="shared" si="18"/>
        <v>119.59999999999991</v>
      </c>
      <c r="X38" s="79">
        <f t="shared" si="19"/>
        <v>101.74999999999994</v>
      </c>
      <c r="Y38" s="79">
        <f t="shared" si="20"/>
        <v>123.29999999999995</v>
      </c>
      <c r="Z38" s="79">
        <f t="shared" si="21"/>
        <v>191.45</v>
      </c>
      <c r="AA38" s="79">
        <f t="shared" si="22"/>
        <v>340.40000000000003</v>
      </c>
      <c r="AB38" s="79">
        <f t="shared" si="23"/>
        <v>421.20000000000005</v>
      </c>
      <c r="AC38" s="79">
        <f t="shared" si="24"/>
        <v>424.00000000000006</v>
      </c>
      <c r="AD38" s="79">
        <f t="shared" si="25"/>
        <v>677.05000000000007</v>
      </c>
      <c r="AE38" s="79">
        <f t="shared" si="26"/>
        <v>927.6</v>
      </c>
      <c r="AF38" s="79">
        <f t="shared" si="27"/>
        <v>1125.8000000000002</v>
      </c>
      <c r="AG38" s="79">
        <f t="shared" si="28"/>
        <v>1314.6</v>
      </c>
      <c r="AH38" s="79">
        <f t="shared" si="29"/>
        <v>1314</v>
      </c>
      <c r="AI38" s="79">
        <f t="shared" si="30"/>
        <v>1680</v>
      </c>
      <c r="AJ38" s="79">
        <f t="shared" si="31"/>
        <v>1955</v>
      </c>
      <c r="AK38" s="79">
        <f t="shared" si="32"/>
        <v>1548.9</v>
      </c>
      <c r="AL38" s="79">
        <f t="shared" si="33"/>
        <v>1063.05</v>
      </c>
      <c r="AM38" s="79">
        <f t="shared" ref="AM38:AM62" si="34">$D$38-$D$38*E6</f>
        <v>807</v>
      </c>
      <c r="AN38" s="79"/>
      <c r="AO38" s="79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0"/>
      <c r="DO38" s="70"/>
      <c r="DP38" s="70"/>
      <c r="DQ38" s="70"/>
      <c r="DR38" s="70"/>
      <c r="DS38" s="70"/>
      <c r="DT38" s="70"/>
      <c r="DU38" s="70"/>
      <c r="DV38" s="70"/>
      <c r="DW38" s="70"/>
      <c r="DX38" s="70"/>
      <c r="DY38" s="70"/>
      <c r="DZ38" s="70"/>
      <c r="EA38" s="70"/>
      <c r="EB38" s="70"/>
      <c r="EC38" s="70"/>
      <c r="ED38" s="70"/>
    </row>
    <row r="39" spans="3:134" x14ac:dyDescent="0.25">
      <c r="C39" s="78">
        <v>1933</v>
      </c>
      <c r="D39" s="76">
        <v>888</v>
      </c>
      <c r="E39" s="70">
        <f t="shared" si="0"/>
        <v>1</v>
      </c>
      <c r="F39" s="79">
        <f t="shared" si="1"/>
        <v>14078.7</v>
      </c>
      <c r="G39" s="79">
        <f t="shared" si="3"/>
        <v>0</v>
      </c>
      <c r="H39" s="79">
        <f t="shared" si="2"/>
        <v>0</v>
      </c>
      <c r="I39" s="79">
        <f t="shared" si="4"/>
        <v>0</v>
      </c>
      <c r="J39" s="79">
        <f t="shared" si="5"/>
        <v>0</v>
      </c>
      <c r="K39" s="79"/>
      <c r="L39" s="79"/>
      <c r="M39" s="79"/>
      <c r="N39" s="79"/>
      <c r="O39" s="79"/>
      <c r="P39" s="79">
        <f t="shared" si="11"/>
        <v>0</v>
      </c>
      <c r="Q39" s="79">
        <f t="shared" si="12"/>
        <v>0</v>
      </c>
      <c r="R39" s="79">
        <f t="shared" si="13"/>
        <v>0</v>
      </c>
      <c r="S39" s="79">
        <f t="shared" si="14"/>
        <v>0</v>
      </c>
      <c r="T39" s="79">
        <f t="shared" si="15"/>
        <v>0</v>
      </c>
      <c r="U39" s="79">
        <f t="shared" si="16"/>
        <v>33.799999999999841</v>
      </c>
      <c r="V39" s="79">
        <f t="shared" si="17"/>
        <v>61.399999999999864</v>
      </c>
      <c r="W39" s="79">
        <f t="shared" si="18"/>
        <v>89.699999999999875</v>
      </c>
      <c r="X39" s="79">
        <f t="shared" si="19"/>
        <v>81.39999999999992</v>
      </c>
      <c r="Y39" s="79">
        <f t="shared" si="20"/>
        <v>102.74999999999994</v>
      </c>
      <c r="Z39" s="79">
        <f t="shared" si="21"/>
        <v>164.09999999999997</v>
      </c>
      <c r="AA39" s="79">
        <f t="shared" si="22"/>
        <v>297.85000000000002</v>
      </c>
      <c r="AB39" s="79">
        <f t="shared" si="23"/>
        <v>374.4</v>
      </c>
      <c r="AC39" s="79">
        <f t="shared" si="24"/>
        <v>381.60000000000008</v>
      </c>
      <c r="AD39" s="79">
        <f t="shared" si="25"/>
        <v>615.50000000000011</v>
      </c>
      <c r="AE39" s="79">
        <f t="shared" si="26"/>
        <v>850.30000000000007</v>
      </c>
      <c r="AF39" s="79">
        <f t="shared" si="27"/>
        <v>1039.2</v>
      </c>
      <c r="AG39" s="79">
        <f t="shared" si="28"/>
        <v>1220.7</v>
      </c>
      <c r="AH39" s="79">
        <f t="shared" si="29"/>
        <v>1226.4000000000001</v>
      </c>
      <c r="AI39" s="79">
        <f t="shared" si="30"/>
        <v>1575</v>
      </c>
      <c r="AJ39" s="79">
        <f t="shared" si="31"/>
        <v>1840</v>
      </c>
      <c r="AK39" s="79">
        <f t="shared" si="32"/>
        <v>1462.85</v>
      </c>
      <c r="AL39" s="79">
        <f t="shared" si="33"/>
        <v>1007.1</v>
      </c>
      <c r="AM39" s="79">
        <f t="shared" si="34"/>
        <v>766.65</v>
      </c>
      <c r="AN39" s="79">
        <f t="shared" ref="AN39:AN63" si="35">$D$39-$D$39*E6</f>
        <v>888</v>
      </c>
      <c r="AO39" s="79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  <c r="DM39" s="70"/>
      <c r="DN39" s="70"/>
      <c r="DO39" s="70"/>
      <c r="DP39" s="70"/>
      <c r="DQ39" s="70"/>
      <c r="DR39" s="70"/>
      <c r="DS39" s="70"/>
      <c r="DT39" s="70"/>
      <c r="DU39" s="70"/>
      <c r="DV39" s="70"/>
      <c r="DW39" s="70"/>
      <c r="DX39" s="70"/>
      <c r="DY39" s="70"/>
      <c r="DZ39" s="70"/>
      <c r="EA39" s="70"/>
      <c r="EB39" s="70"/>
      <c r="EC39" s="70"/>
      <c r="ED39" s="70"/>
    </row>
    <row r="40" spans="3:134" x14ac:dyDescent="0.25">
      <c r="C40" s="75">
        <v>1934</v>
      </c>
      <c r="D40" s="76">
        <v>1091</v>
      </c>
      <c r="E40" s="70">
        <f t="shared" si="0"/>
        <v>1</v>
      </c>
      <c r="F40" s="79">
        <f t="shared" si="1"/>
        <v>14021.599999999999</v>
      </c>
      <c r="G40" s="79">
        <f t="shared" si="3"/>
        <v>0</v>
      </c>
      <c r="H40" s="79">
        <f t="shared" si="2"/>
        <v>0</v>
      </c>
      <c r="I40" s="79">
        <f t="shared" si="4"/>
        <v>0</v>
      </c>
      <c r="J40" s="79">
        <f t="shared" si="5"/>
        <v>0</v>
      </c>
      <c r="K40" s="79"/>
      <c r="L40" s="79"/>
      <c r="M40" s="79"/>
      <c r="N40" s="79"/>
      <c r="O40" s="79"/>
      <c r="P40" s="79"/>
      <c r="Q40" s="79">
        <f t="shared" si="12"/>
        <v>0</v>
      </c>
      <c r="R40" s="79">
        <f t="shared" si="13"/>
        <v>0</v>
      </c>
      <c r="S40" s="79">
        <f t="shared" si="14"/>
        <v>0</v>
      </c>
      <c r="T40" s="79">
        <f t="shared" si="15"/>
        <v>0</v>
      </c>
      <c r="U40" s="79">
        <f t="shared" si="16"/>
        <v>0</v>
      </c>
      <c r="V40" s="79">
        <f t="shared" si="17"/>
        <v>30.699999999999818</v>
      </c>
      <c r="W40" s="79">
        <f t="shared" si="18"/>
        <v>59.799999999999841</v>
      </c>
      <c r="X40" s="79">
        <f t="shared" si="19"/>
        <v>61.049999999999898</v>
      </c>
      <c r="Y40" s="79">
        <f t="shared" si="20"/>
        <v>82.199999999999932</v>
      </c>
      <c r="Z40" s="79">
        <f t="shared" si="21"/>
        <v>136.74999999999994</v>
      </c>
      <c r="AA40" s="79">
        <f t="shared" si="22"/>
        <v>255.29999999999995</v>
      </c>
      <c r="AB40" s="79">
        <f t="shared" si="23"/>
        <v>327.60000000000002</v>
      </c>
      <c r="AC40" s="79">
        <f t="shared" si="24"/>
        <v>339.20000000000005</v>
      </c>
      <c r="AD40" s="79">
        <f t="shared" si="25"/>
        <v>553.95000000000005</v>
      </c>
      <c r="AE40" s="79">
        <f t="shared" si="26"/>
        <v>773.00000000000011</v>
      </c>
      <c r="AF40" s="79">
        <f t="shared" si="27"/>
        <v>952.6</v>
      </c>
      <c r="AG40" s="79">
        <f t="shared" si="28"/>
        <v>1126.8000000000002</v>
      </c>
      <c r="AH40" s="79">
        <f t="shared" si="29"/>
        <v>1138.8000000000002</v>
      </c>
      <c r="AI40" s="79">
        <f t="shared" si="30"/>
        <v>1470</v>
      </c>
      <c r="AJ40" s="79">
        <f t="shared" si="31"/>
        <v>1725</v>
      </c>
      <c r="AK40" s="79">
        <f t="shared" si="32"/>
        <v>1376.8</v>
      </c>
      <c r="AL40" s="79">
        <f t="shared" si="33"/>
        <v>951.15</v>
      </c>
      <c r="AM40" s="79">
        <f t="shared" si="34"/>
        <v>726.3</v>
      </c>
      <c r="AN40" s="79">
        <f t="shared" si="35"/>
        <v>843.6</v>
      </c>
      <c r="AO40" s="79">
        <f t="shared" ref="AO40:AO64" si="36">$D$40-$D$40*E6</f>
        <v>1091</v>
      </c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/>
      <c r="EB40" s="70"/>
      <c r="EC40" s="70"/>
      <c r="ED40" s="70"/>
    </row>
    <row r="41" spans="3:134" x14ac:dyDescent="0.25">
      <c r="C41" s="78">
        <v>1935</v>
      </c>
      <c r="D41" s="76">
        <v>1378</v>
      </c>
      <c r="E41" s="70">
        <f t="shared" si="0"/>
        <v>1</v>
      </c>
      <c r="F41" s="79">
        <f t="shared" si="1"/>
        <v>14230.750000000004</v>
      </c>
      <c r="G41" s="79">
        <f t="shared" si="3"/>
        <v>0</v>
      </c>
      <c r="H41" s="79">
        <f t="shared" si="2"/>
        <v>0</v>
      </c>
      <c r="I41" s="79">
        <f t="shared" si="4"/>
        <v>0</v>
      </c>
      <c r="J41" s="79">
        <f t="shared" si="5"/>
        <v>0</v>
      </c>
      <c r="K41" s="79"/>
      <c r="L41" s="79"/>
      <c r="M41" s="79"/>
      <c r="N41" s="79"/>
      <c r="O41" s="79"/>
      <c r="P41" s="79"/>
      <c r="Q41" s="79"/>
      <c r="R41" s="79">
        <f t="shared" si="13"/>
        <v>0</v>
      </c>
      <c r="S41" s="79">
        <f t="shared" si="14"/>
        <v>0</v>
      </c>
      <c r="T41" s="79">
        <f t="shared" si="15"/>
        <v>0</v>
      </c>
      <c r="U41" s="79">
        <f t="shared" si="16"/>
        <v>0</v>
      </c>
      <c r="V41" s="79">
        <f t="shared" si="17"/>
        <v>0</v>
      </c>
      <c r="W41" s="79">
        <f t="shared" si="18"/>
        <v>29.899999999999864</v>
      </c>
      <c r="X41" s="79">
        <f t="shared" si="19"/>
        <v>40.699999999999875</v>
      </c>
      <c r="Y41" s="79">
        <f t="shared" si="20"/>
        <v>61.64999999999992</v>
      </c>
      <c r="Z41" s="79">
        <f t="shared" si="21"/>
        <v>109.39999999999992</v>
      </c>
      <c r="AA41" s="79">
        <f t="shared" si="22"/>
        <v>212.74999999999989</v>
      </c>
      <c r="AB41" s="79">
        <f t="shared" si="23"/>
        <v>280.79999999999995</v>
      </c>
      <c r="AC41" s="79">
        <f t="shared" si="24"/>
        <v>296.79999999999995</v>
      </c>
      <c r="AD41" s="79">
        <f t="shared" si="25"/>
        <v>492.4</v>
      </c>
      <c r="AE41" s="79">
        <f t="shared" si="26"/>
        <v>695.70000000000016</v>
      </c>
      <c r="AF41" s="79">
        <f t="shared" si="27"/>
        <v>866.00000000000011</v>
      </c>
      <c r="AG41" s="79">
        <f t="shared" si="28"/>
        <v>1032.9000000000001</v>
      </c>
      <c r="AH41" s="79">
        <f t="shared" si="29"/>
        <v>1051.2</v>
      </c>
      <c r="AI41" s="79">
        <f t="shared" si="30"/>
        <v>1365</v>
      </c>
      <c r="AJ41" s="79">
        <f t="shared" si="31"/>
        <v>1610</v>
      </c>
      <c r="AK41" s="79">
        <f t="shared" si="32"/>
        <v>1290.75</v>
      </c>
      <c r="AL41" s="79">
        <f t="shared" si="33"/>
        <v>895.2</v>
      </c>
      <c r="AM41" s="79">
        <f t="shared" si="34"/>
        <v>685.95</v>
      </c>
      <c r="AN41" s="79">
        <f t="shared" si="35"/>
        <v>799.2</v>
      </c>
      <c r="AO41" s="79">
        <f t="shared" si="36"/>
        <v>1036.45</v>
      </c>
      <c r="AP41" s="70">
        <f t="shared" ref="AP41:AP64" si="37">$D$41-$D$41*E6</f>
        <v>1378</v>
      </c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  <c r="DC41" s="70"/>
      <c r="DD41" s="70"/>
      <c r="DE41" s="70"/>
      <c r="DF41" s="70"/>
      <c r="DG41" s="70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0"/>
      <c r="DY41" s="70"/>
      <c r="DZ41" s="70"/>
      <c r="EA41" s="70"/>
      <c r="EB41" s="70"/>
      <c r="EC41" s="70"/>
      <c r="ED41" s="70"/>
    </row>
    <row r="42" spans="3:134" x14ac:dyDescent="0.25">
      <c r="C42" s="75">
        <v>1936</v>
      </c>
      <c r="D42" s="76">
        <v>1480</v>
      </c>
      <c r="E42" s="70">
        <f t="shared" si="0"/>
        <v>1</v>
      </c>
      <c r="F42" s="79">
        <f t="shared" si="1"/>
        <v>14503.699999999999</v>
      </c>
      <c r="G42" s="79">
        <f t="shared" si="3"/>
        <v>0</v>
      </c>
      <c r="H42" s="79">
        <f t="shared" si="2"/>
        <v>0</v>
      </c>
      <c r="I42" s="79">
        <f t="shared" si="4"/>
        <v>0</v>
      </c>
      <c r="J42" s="79">
        <f t="shared" si="5"/>
        <v>0</v>
      </c>
      <c r="K42" s="79"/>
      <c r="L42" s="79"/>
      <c r="M42" s="79"/>
      <c r="N42" s="79"/>
      <c r="O42" s="79"/>
      <c r="P42" s="79"/>
      <c r="Q42" s="79"/>
      <c r="R42" s="79"/>
      <c r="S42" s="79">
        <f t="shared" si="14"/>
        <v>0</v>
      </c>
      <c r="T42" s="79">
        <f t="shared" si="15"/>
        <v>0</v>
      </c>
      <c r="U42" s="79">
        <f t="shared" si="16"/>
        <v>0</v>
      </c>
      <c r="V42" s="79">
        <f t="shared" si="17"/>
        <v>0</v>
      </c>
      <c r="W42" s="79">
        <f t="shared" si="18"/>
        <v>0</v>
      </c>
      <c r="X42" s="79">
        <f t="shared" si="19"/>
        <v>20.349999999999909</v>
      </c>
      <c r="Y42" s="79">
        <f t="shared" si="20"/>
        <v>41.099999999999909</v>
      </c>
      <c r="Z42" s="79">
        <f t="shared" si="21"/>
        <v>82.049999999999898</v>
      </c>
      <c r="AA42" s="79">
        <f t="shared" si="22"/>
        <v>170.19999999999982</v>
      </c>
      <c r="AB42" s="79">
        <f t="shared" si="23"/>
        <v>233.99999999999989</v>
      </c>
      <c r="AC42" s="79">
        <f t="shared" si="24"/>
        <v>254.39999999999998</v>
      </c>
      <c r="AD42" s="79">
        <f t="shared" si="25"/>
        <v>430.85</v>
      </c>
      <c r="AE42" s="79">
        <f t="shared" si="26"/>
        <v>618.40000000000009</v>
      </c>
      <c r="AF42" s="79">
        <f t="shared" si="27"/>
        <v>779.40000000000009</v>
      </c>
      <c r="AG42" s="79">
        <f t="shared" si="28"/>
        <v>939.00000000000011</v>
      </c>
      <c r="AH42" s="79">
        <f t="shared" si="29"/>
        <v>963.6</v>
      </c>
      <c r="AI42" s="79">
        <f t="shared" si="30"/>
        <v>1260</v>
      </c>
      <c r="AJ42" s="79">
        <f t="shared" si="31"/>
        <v>1495</v>
      </c>
      <c r="AK42" s="79">
        <f t="shared" si="32"/>
        <v>1204.7</v>
      </c>
      <c r="AL42" s="79">
        <f t="shared" si="33"/>
        <v>839.25</v>
      </c>
      <c r="AM42" s="79">
        <f t="shared" si="34"/>
        <v>645.6</v>
      </c>
      <c r="AN42" s="79">
        <f t="shared" si="35"/>
        <v>754.8</v>
      </c>
      <c r="AO42" s="79">
        <f t="shared" si="36"/>
        <v>981.9</v>
      </c>
      <c r="AP42" s="70">
        <f t="shared" si="37"/>
        <v>1309.0999999999999</v>
      </c>
      <c r="AQ42" s="70">
        <f t="shared" ref="AQ42:AQ64" si="38">$D$42-$D$42*E6</f>
        <v>1480</v>
      </c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0"/>
      <c r="DQ42" s="70"/>
      <c r="DR42" s="70"/>
      <c r="DS42" s="70"/>
      <c r="DT42" s="70"/>
      <c r="DU42" s="70"/>
      <c r="DV42" s="70"/>
      <c r="DW42" s="70"/>
      <c r="DX42" s="70"/>
      <c r="DY42" s="70"/>
      <c r="DZ42" s="70"/>
      <c r="EA42" s="70"/>
      <c r="EB42" s="70"/>
      <c r="EC42" s="70"/>
      <c r="ED42" s="70"/>
    </row>
    <row r="43" spans="3:134" x14ac:dyDescent="0.25">
      <c r="C43" s="78">
        <v>1937</v>
      </c>
      <c r="D43" s="76">
        <v>1999</v>
      </c>
      <c r="E43" s="70">
        <f t="shared" si="0"/>
        <v>1</v>
      </c>
      <c r="F43" s="79">
        <f t="shared" si="1"/>
        <v>15251.55</v>
      </c>
      <c r="G43" s="79">
        <f t="shared" si="3"/>
        <v>0</v>
      </c>
      <c r="H43" s="79">
        <f t="shared" si="2"/>
        <v>0</v>
      </c>
      <c r="I43" s="79">
        <f t="shared" si="4"/>
        <v>0</v>
      </c>
      <c r="J43" s="79">
        <f t="shared" si="5"/>
        <v>0</v>
      </c>
      <c r="K43" s="79"/>
      <c r="L43" s="79"/>
      <c r="M43" s="79"/>
      <c r="N43" s="79"/>
      <c r="O43" s="79"/>
      <c r="P43" s="79"/>
      <c r="Q43" s="79"/>
      <c r="R43" s="79"/>
      <c r="S43" s="79"/>
      <c r="T43" s="79">
        <f t="shared" si="15"/>
        <v>0</v>
      </c>
      <c r="U43" s="79">
        <f t="shared" si="16"/>
        <v>0</v>
      </c>
      <c r="V43" s="79">
        <f t="shared" si="17"/>
        <v>0</v>
      </c>
      <c r="W43" s="79">
        <f t="shared" si="18"/>
        <v>0</v>
      </c>
      <c r="X43" s="79">
        <f t="shared" si="19"/>
        <v>0</v>
      </c>
      <c r="Y43" s="79">
        <f t="shared" si="20"/>
        <v>20.549999999999898</v>
      </c>
      <c r="Z43" s="79">
        <f t="shared" si="21"/>
        <v>54.699999999999875</v>
      </c>
      <c r="AA43" s="79">
        <f t="shared" si="22"/>
        <v>127.64999999999986</v>
      </c>
      <c r="AB43" s="79">
        <f t="shared" si="23"/>
        <v>187.19999999999982</v>
      </c>
      <c r="AC43" s="79">
        <f t="shared" si="24"/>
        <v>211.99999999999989</v>
      </c>
      <c r="AD43" s="79">
        <f t="shared" si="25"/>
        <v>369.29999999999995</v>
      </c>
      <c r="AE43" s="79">
        <f t="shared" si="26"/>
        <v>541.09999999999991</v>
      </c>
      <c r="AF43" s="79">
        <f t="shared" si="27"/>
        <v>692.8</v>
      </c>
      <c r="AG43" s="79">
        <f t="shared" si="28"/>
        <v>845.10000000000014</v>
      </c>
      <c r="AH43" s="79">
        <f t="shared" si="29"/>
        <v>876.00000000000011</v>
      </c>
      <c r="AI43" s="79">
        <f t="shared" si="30"/>
        <v>1155</v>
      </c>
      <c r="AJ43" s="79">
        <f t="shared" si="31"/>
        <v>1380</v>
      </c>
      <c r="AK43" s="79">
        <f t="shared" si="32"/>
        <v>1118.6500000000001</v>
      </c>
      <c r="AL43" s="79">
        <f t="shared" si="33"/>
        <v>783.3</v>
      </c>
      <c r="AM43" s="79">
        <f t="shared" si="34"/>
        <v>605.25</v>
      </c>
      <c r="AN43" s="79">
        <f t="shared" si="35"/>
        <v>710.4</v>
      </c>
      <c r="AO43" s="79">
        <f t="shared" si="36"/>
        <v>927.34999999999991</v>
      </c>
      <c r="AP43" s="70">
        <f t="shared" si="37"/>
        <v>1240.2</v>
      </c>
      <c r="AQ43" s="70">
        <f t="shared" si="38"/>
        <v>1406</v>
      </c>
      <c r="AR43" s="70">
        <f t="shared" ref="AR43:AR64" si="39">$D$43-$D$43*E6</f>
        <v>1999</v>
      </c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  <c r="DQ43" s="70"/>
      <c r="DR43" s="70"/>
      <c r="DS43" s="70"/>
      <c r="DT43" s="70"/>
      <c r="DU43" s="70"/>
      <c r="DV43" s="70"/>
      <c r="DW43" s="70"/>
      <c r="DX43" s="70"/>
      <c r="DY43" s="70"/>
      <c r="DZ43" s="70"/>
      <c r="EA43" s="70"/>
      <c r="EB43" s="70"/>
      <c r="EC43" s="70"/>
      <c r="ED43" s="70"/>
    </row>
    <row r="44" spans="3:134" x14ac:dyDescent="0.25">
      <c r="C44" s="75">
        <v>1938</v>
      </c>
      <c r="D44" s="76">
        <v>2178</v>
      </c>
      <c r="E44" s="70">
        <f t="shared" si="0"/>
        <v>1</v>
      </c>
      <c r="F44" s="79">
        <f t="shared" si="1"/>
        <v>16098.799999999997</v>
      </c>
      <c r="G44" s="79">
        <f t="shared" si="3"/>
        <v>0</v>
      </c>
      <c r="H44" s="79">
        <f t="shared" si="2"/>
        <v>0</v>
      </c>
      <c r="I44" s="79">
        <f t="shared" si="4"/>
        <v>0</v>
      </c>
      <c r="J44" s="79">
        <f t="shared" si="5"/>
        <v>0</v>
      </c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>
        <f t="shared" si="16"/>
        <v>0</v>
      </c>
      <c r="V44" s="79">
        <f t="shared" si="17"/>
        <v>0</v>
      </c>
      <c r="W44" s="79">
        <f t="shared" si="18"/>
        <v>0</v>
      </c>
      <c r="X44" s="79">
        <f t="shared" si="19"/>
        <v>0</v>
      </c>
      <c r="Y44" s="79">
        <f t="shared" si="20"/>
        <v>0</v>
      </c>
      <c r="Z44" s="79">
        <f t="shared" si="21"/>
        <v>27.349999999999795</v>
      </c>
      <c r="AA44" s="79">
        <f t="shared" si="22"/>
        <v>85.099999999999795</v>
      </c>
      <c r="AB44" s="79">
        <f t="shared" si="23"/>
        <v>140.39999999999986</v>
      </c>
      <c r="AC44" s="79">
        <f t="shared" si="24"/>
        <v>169.59999999999991</v>
      </c>
      <c r="AD44" s="79">
        <f t="shared" si="25"/>
        <v>307.74999999999989</v>
      </c>
      <c r="AE44" s="79">
        <f t="shared" si="26"/>
        <v>463.79999999999995</v>
      </c>
      <c r="AF44" s="79">
        <f t="shared" si="27"/>
        <v>606.20000000000005</v>
      </c>
      <c r="AG44" s="79">
        <f t="shared" si="28"/>
        <v>751.2</v>
      </c>
      <c r="AH44" s="79">
        <f t="shared" si="29"/>
        <v>788.40000000000009</v>
      </c>
      <c r="AI44" s="79">
        <f t="shared" si="30"/>
        <v>1050.0000000000002</v>
      </c>
      <c r="AJ44" s="79">
        <f t="shared" si="31"/>
        <v>1265</v>
      </c>
      <c r="AK44" s="79">
        <f t="shared" si="32"/>
        <v>1032.5999999999999</v>
      </c>
      <c r="AL44" s="79">
        <f t="shared" si="33"/>
        <v>727.35</v>
      </c>
      <c r="AM44" s="79">
        <f t="shared" si="34"/>
        <v>564.9</v>
      </c>
      <c r="AN44" s="79">
        <f t="shared" si="35"/>
        <v>666</v>
      </c>
      <c r="AO44" s="79">
        <f t="shared" si="36"/>
        <v>872.8</v>
      </c>
      <c r="AP44" s="70">
        <f t="shared" si="37"/>
        <v>1171.3</v>
      </c>
      <c r="AQ44" s="70">
        <f t="shared" si="38"/>
        <v>1332</v>
      </c>
      <c r="AR44" s="70">
        <f t="shared" si="39"/>
        <v>1899.05</v>
      </c>
      <c r="AS44" s="70">
        <f t="shared" ref="AS44:AS64" si="40">$D$44-$D$44*E6</f>
        <v>2178</v>
      </c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  <c r="DV44" s="70"/>
      <c r="DW44" s="70"/>
      <c r="DX44" s="70"/>
      <c r="DY44" s="70"/>
      <c r="DZ44" s="70"/>
      <c r="EA44" s="70"/>
      <c r="EB44" s="70"/>
      <c r="EC44" s="70"/>
      <c r="ED44" s="70"/>
    </row>
    <row r="45" spans="3:134" x14ac:dyDescent="0.25">
      <c r="C45" s="78">
        <v>1939</v>
      </c>
      <c r="D45" s="76">
        <v>1735</v>
      </c>
      <c r="E45" s="70">
        <f t="shared" si="0"/>
        <v>1</v>
      </c>
      <c r="F45" s="79">
        <f t="shared" si="1"/>
        <v>16414.699999999997</v>
      </c>
      <c r="G45" s="79">
        <f t="shared" si="3"/>
        <v>0</v>
      </c>
      <c r="H45" s="79">
        <f t="shared" si="2"/>
        <v>0</v>
      </c>
      <c r="I45" s="79">
        <f t="shared" si="4"/>
        <v>0</v>
      </c>
      <c r="J45" s="79">
        <f t="shared" si="5"/>
        <v>0</v>
      </c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>
        <f t="shared" si="17"/>
        <v>0</v>
      </c>
      <c r="W45" s="79">
        <f t="shared" si="18"/>
        <v>0</v>
      </c>
      <c r="X45" s="79">
        <f t="shared" si="19"/>
        <v>0</v>
      </c>
      <c r="Y45" s="79">
        <f t="shared" si="20"/>
        <v>0</v>
      </c>
      <c r="Z45" s="79">
        <f t="shared" si="21"/>
        <v>0</v>
      </c>
      <c r="AA45" s="79">
        <f t="shared" si="22"/>
        <v>42.549999999999727</v>
      </c>
      <c r="AB45" s="79">
        <f t="shared" si="23"/>
        <v>93.599999999999795</v>
      </c>
      <c r="AC45" s="79">
        <f t="shared" si="24"/>
        <v>127.19999999999982</v>
      </c>
      <c r="AD45" s="79">
        <f t="shared" si="25"/>
        <v>246.19999999999982</v>
      </c>
      <c r="AE45" s="79">
        <f t="shared" si="26"/>
        <v>386.49999999999977</v>
      </c>
      <c r="AF45" s="79">
        <f t="shared" si="27"/>
        <v>519.59999999999991</v>
      </c>
      <c r="AG45" s="79">
        <f t="shared" si="28"/>
        <v>657.3</v>
      </c>
      <c r="AH45" s="79">
        <f t="shared" si="29"/>
        <v>700.8</v>
      </c>
      <c r="AI45" s="79">
        <f t="shared" si="30"/>
        <v>945.00000000000023</v>
      </c>
      <c r="AJ45" s="79">
        <f t="shared" si="31"/>
        <v>1150.0000000000002</v>
      </c>
      <c r="AK45" s="79">
        <f t="shared" si="32"/>
        <v>946.55000000000007</v>
      </c>
      <c r="AL45" s="79">
        <f t="shared" si="33"/>
        <v>671.40000000000009</v>
      </c>
      <c r="AM45" s="79">
        <f t="shared" si="34"/>
        <v>524.54999999999995</v>
      </c>
      <c r="AN45" s="79">
        <f t="shared" si="35"/>
        <v>621.6</v>
      </c>
      <c r="AO45" s="79">
        <f t="shared" si="36"/>
        <v>818.25</v>
      </c>
      <c r="AP45" s="70">
        <f t="shared" si="37"/>
        <v>1102.4000000000001</v>
      </c>
      <c r="AQ45" s="70">
        <f t="shared" si="38"/>
        <v>1258</v>
      </c>
      <c r="AR45" s="70">
        <f t="shared" si="39"/>
        <v>1799.1</v>
      </c>
      <c r="AS45" s="70">
        <f t="shared" si="40"/>
        <v>2069.1</v>
      </c>
      <c r="AT45" s="70">
        <f t="shared" ref="AT45:AT64" si="41">$D$45-$D$45*E6</f>
        <v>1735</v>
      </c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X45" s="70"/>
      <c r="DY45" s="70"/>
      <c r="DZ45" s="70"/>
      <c r="EA45" s="70"/>
      <c r="EB45" s="70"/>
      <c r="EC45" s="70"/>
      <c r="ED45" s="70"/>
    </row>
    <row r="46" spans="3:134" x14ac:dyDescent="0.25">
      <c r="C46" s="75">
        <v>1940</v>
      </c>
      <c r="D46" s="76">
        <v>1582</v>
      </c>
      <c r="E46" s="70">
        <f t="shared" si="0"/>
        <v>1</v>
      </c>
      <c r="F46" s="79">
        <f t="shared" si="1"/>
        <v>16518.199999999997</v>
      </c>
      <c r="G46" s="79">
        <f t="shared" si="3"/>
        <v>0</v>
      </c>
      <c r="H46" s="79">
        <f t="shared" si="2"/>
        <v>0</v>
      </c>
      <c r="I46" s="79">
        <f t="shared" si="4"/>
        <v>0</v>
      </c>
      <c r="J46" s="79">
        <f t="shared" si="5"/>
        <v>0</v>
      </c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>
        <f t="shared" si="18"/>
        <v>0</v>
      </c>
      <c r="X46" s="79">
        <f t="shared" si="19"/>
        <v>0</v>
      </c>
      <c r="Y46" s="79">
        <f t="shared" si="20"/>
        <v>0</v>
      </c>
      <c r="Z46" s="79">
        <f t="shared" si="21"/>
        <v>0</v>
      </c>
      <c r="AA46" s="79">
        <f t="shared" si="22"/>
        <v>0</v>
      </c>
      <c r="AB46" s="79">
        <f t="shared" si="23"/>
        <v>46.799999999999727</v>
      </c>
      <c r="AC46" s="79">
        <f t="shared" si="24"/>
        <v>84.799999999999841</v>
      </c>
      <c r="AD46" s="79">
        <f t="shared" si="25"/>
        <v>184.64999999999986</v>
      </c>
      <c r="AE46" s="79">
        <f t="shared" si="26"/>
        <v>309.19999999999982</v>
      </c>
      <c r="AF46" s="79">
        <f t="shared" si="27"/>
        <v>432.99999999999977</v>
      </c>
      <c r="AG46" s="79">
        <f t="shared" si="28"/>
        <v>563.39999999999986</v>
      </c>
      <c r="AH46" s="79">
        <f t="shared" si="29"/>
        <v>613.20000000000005</v>
      </c>
      <c r="AI46" s="79">
        <f t="shared" si="30"/>
        <v>840</v>
      </c>
      <c r="AJ46" s="79">
        <f t="shared" si="31"/>
        <v>1035.0000000000002</v>
      </c>
      <c r="AK46" s="79">
        <f t="shared" si="32"/>
        <v>860.50000000000011</v>
      </c>
      <c r="AL46" s="79">
        <f t="shared" si="33"/>
        <v>615.45000000000005</v>
      </c>
      <c r="AM46" s="79">
        <f t="shared" si="34"/>
        <v>484.20000000000005</v>
      </c>
      <c r="AN46" s="79">
        <f t="shared" si="35"/>
        <v>577.20000000000005</v>
      </c>
      <c r="AO46" s="79">
        <f t="shared" si="36"/>
        <v>763.7</v>
      </c>
      <c r="AP46" s="70">
        <f t="shared" si="37"/>
        <v>1033.5</v>
      </c>
      <c r="AQ46" s="70">
        <f t="shared" si="38"/>
        <v>1184</v>
      </c>
      <c r="AR46" s="70">
        <f t="shared" si="39"/>
        <v>1699.15</v>
      </c>
      <c r="AS46" s="70">
        <f t="shared" si="40"/>
        <v>1960.2</v>
      </c>
      <c r="AT46" s="70">
        <f t="shared" si="41"/>
        <v>1648.25</v>
      </c>
      <c r="AU46" s="70">
        <f t="shared" ref="AU46:AU65" si="42">$D$46-$D$46*E6</f>
        <v>1582</v>
      </c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0"/>
      <c r="DY46" s="70"/>
      <c r="DZ46" s="70"/>
      <c r="EA46" s="70"/>
      <c r="EB46" s="70"/>
      <c r="EC46" s="70"/>
      <c r="ED46" s="70"/>
    </row>
    <row r="47" spans="3:134" x14ac:dyDescent="0.25">
      <c r="C47" s="78">
        <v>1941</v>
      </c>
      <c r="D47" s="76">
        <v>1499</v>
      </c>
      <c r="E47" s="70">
        <f t="shared" si="0"/>
        <v>1</v>
      </c>
      <c r="F47" s="79">
        <f t="shared" si="1"/>
        <v>16502.150000000001</v>
      </c>
      <c r="G47" s="79">
        <f t="shared" si="3"/>
        <v>0</v>
      </c>
      <c r="H47" s="79">
        <f t="shared" si="2"/>
        <v>0</v>
      </c>
      <c r="I47" s="79">
        <f t="shared" si="4"/>
        <v>0</v>
      </c>
      <c r="J47" s="79">
        <f t="shared" si="5"/>
        <v>0</v>
      </c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>
        <f t="shared" si="19"/>
        <v>0</v>
      </c>
      <c r="Y47" s="79">
        <f t="shared" si="20"/>
        <v>0</v>
      </c>
      <c r="Z47" s="79">
        <f t="shared" si="21"/>
        <v>0</v>
      </c>
      <c r="AA47" s="79">
        <f t="shared" si="22"/>
        <v>0</v>
      </c>
      <c r="AB47" s="79">
        <f t="shared" si="23"/>
        <v>0</v>
      </c>
      <c r="AC47" s="79">
        <f t="shared" si="24"/>
        <v>42.39999999999975</v>
      </c>
      <c r="AD47" s="79">
        <f t="shared" si="25"/>
        <v>123.09999999999968</v>
      </c>
      <c r="AE47" s="79">
        <f t="shared" si="26"/>
        <v>231.89999999999964</v>
      </c>
      <c r="AF47" s="79">
        <f t="shared" si="27"/>
        <v>346.39999999999964</v>
      </c>
      <c r="AG47" s="79">
        <f t="shared" si="28"/>
        <v>469.49999999999977</v>
      </c>
      <c r="AH47" s="79">
        <f t="shared" si="29"/>
        <v>525.59999999999991</v>
      </c>
      <c r="AI47" s="79">
        <f t="shared" si="30"/>
        <v>735</v>
      </c>
      <c r="AJ47" s="79">
        <f t="shared" si="31"/>
        <v>920</v>
      </c>
      <c r="AK47" s="79">
        <f t="shared" si="32"/>
        <v>774.45000000000016</v>
      </c>
      <c r="AL47" s="79">
        <f t="shared" si="33"/>
        <v>559.50000000000011</v>
      </c>
      <c r="AM47" s="79">
        <f t="shared" si="34"/>
        <v>443.85</v>
      </c>
      <c r="AN47" s="79">
        <f t="shared" si="35"/>
        <v>532.79999999999995</v>
      </c>
      <c r="AO47" s="79">
        <f t="shared" si="36"/>
        <v>709.15000000000009</v>
      </c>
      <c r="AP47" s="70">
        <f t="shared" si="37"/>
        <v>964.6</v>
      </c>
      <c r="AQ47" s="70">
        <f t="shared" si="38"/>
        <v>1110</v>
      </c>
      <c r="AR47" s="70">
        <f t="shared" si="39"/>
        <v>1599.2</v>
      </c>
      <c r="AS47" s="70">
        <f t="shared" si="40"/>
        <v>1851.3</v>
      </c>
      <c r="AT47" s="70">
        <f t="shared" si="41"/>
        <v>1561.5</v>
      </c>
      <c r="AU47" s="70">
        <f t="shared" si="42"/>
        <v>1502.9</v>
      </c>
      <c r="AV47" s="70">
        <f t="shared" ref="AV47:AV66" si="43">$D$47-$D$47*E6</f>
        <v>1499</v>
      </c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</row>
    <row r="48" spans="3:134" x14ac:dyDescent="0.25">
      <c r="C48" s="75">
        <v>1942</v>
      </c>
      <c r="D48" s="76">
        <v>1225</v>
      </c>
      <c r="E48" s="70">
        <f t="shared" si="0"/>
        <v>1</v>
      </c>
      <c r="F48" s="79">
        <f t="shared" si="1"/>
        <v>16183.949999999997</v>
      </c>
      <c r="G48" s="79">
        <f t="shared" si="3"/>
        <v>0</v>
      </c>
      <c r="H48" s="79">
        <f t="shared" si="2"/>
        <v>0</v>
      </c>
      <c r="I48" s="79">
        <f t="shared" si="4"/>
        <v>0</v>
      </c>
      <c r="J48" s="79">
        <f t="shared" si="5"/>
        <v>0</v>
      </c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>
        <f t="shared" si="20"/>
        <v>0</v>
      </c>
      <c r="Z48" s="79">
        <f t="shared" si="21"/>
        <v>0</v>
      </c>
      <c r="AA48" s="79">
        <f t="shared" si="22"/>
        <v>0</v>
      </c>
      <c r="AB48" s="79">
        <f t="shared" si="23"/>
        <v>0</v>
      </c>
      <c r="AC48" s="79">
        <f t="shared" si="24"/>
        <v>0</v>
      </c>
      <c r="AD48" s="79">
        <f t="shared" si="25"/>
        <v>61.549999999999727</v>
      </c>
      <c r="AE48" s="79">
        <f t="shared" si="26"/>
        <v>154.59999999999968</v>
      </c>
      <c r="AF48" s="79">
        <f t="shared" si="27"/>
        <v>259.79999999999973</v>
      </c>
      <c r="AG48" s="79">
        <f t="shared" si="28"/>
        <v>375.59999999999968</v>
      </c>
      <c r="AH48" s="79">
        <f t="shared" si="29"/>
        <v>437.99999999999977</v>
      </c>
      <c r="AI48" s="79">
        <f t="shared" si="30"/>
        <v>629.99999999999977</v>
      </c>
      <c r="AJ48" s="79">
        <f t="shared" si="31"/>
        <v>805</v>
      </c>
      <c r="AK48" s="79">
        <f t="shared" si="32"/>
        <v>688.40000000000009</v>
      </c>
      <c r="AL48" s="79">
        <f t="shared" si="33"/>
        <v>503.55000000000007</v>
      </c>
      <c r="AM48" s="79">
        <f t="shared" si="34"/>
        <v>403.50000000000006</v>
      </c>
      <c r="AN48" s="79">
        <f t="shared" si="35"/>
        <v>488.40000000000003</v>
      </c>
      <c r="AO48" s="79">
        <f t="shared" si="36"/>
        <v>654.6</v>
      </c>
      <c r="AP48" s="70">
        <f t="shared" si="37"/>
        <v>895.7</v>
      </c>
      <c r="AQ48" s="70">
        <f t="shared" si="38"/>
        <v>1036</v>
      </c>
      <c r="AR48" s="70">
        <f t="shared" si="39"/>
        <v>1499.25</v>
      </c>
      <c r="AS48" s="70">
        <f t="shared" si="40"/>
        <v>1742.4</v>
      </c>
      <c r="AT48" s="70">
        <f t="shared" si="41"/>
        <v>1474.75</v>
      </c>
      <c r="AU48" s="70">
        <f t="shared" si="42"/>
        <v>1423.8</v>
      </c>
      <c r="AV48" s="70">
        <f t="shared" si="43"/>
        <v>1424.05</v>
      </c>
      <c r="AW48" s="70">
        <f t="shared" ref="AW48:AW67" si="44">$D$48-$D$48*E6</f>
        <v>1225</v>
      </c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X48" s="70"/>
      <c r="DY48" s="70"/>
      <c r="DZ48" s="70"/>
      <c r="EA48" s="70"/>
      <c r="EB48" s="70"/>
      <c r="EC48" s="70"/>
      <c r="ED48" s="70"/>
    </row>
    <row r="49" spans="3:134" x14ac:dyDescent="0.25">
      <c r="C49" s="78">
        <v>1943</v>
      </c>
      <c r="D49" s="76">
        <v>1177</v>
      </c>
      <c r="E49" s="70">
        <f t="shared" si="0"/>
        <v>1</v>
      </c>
      <c r="F49" s="79">
        <f t="shared" si="1"/>
        <v>15798.9</v>
      </c>
      <c r="G49" s="79">
        <f t="shared" si="3"/>
        <v>0</v>
      </c>
      <c r="H49" s="79">
        <f t="shared" si="2"/>
        <v>0</v>
      </c>
      <c r="I49" s="79">
        <f t="shared" si="4"/>
        <v>0</v>
      </c>
      <c r="J49" s="79">
        <f t="shared" si="5"/>
        <v>0</v>
      </c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>
        <f t="shared" si="21"/>
        <v>0</v>
      </c>
      <c r="AA49" s="79">
        <f t="shared" si="22"/>
        <v>0</v>
      </c>
      <c r="AB49" s="79">
        <f t="shared" si="23"/>
        <v>0</v>
      </c>
      <c r="AC49" s="79">
        <f t="shared" si="24"/>
        <v>0</v>
      </c>
      <c r="AD49" s="79">
        <f t="shared" si="25"/>
        <v>0</v>
      </c>
      <c r="AE49" s="79">
        <f t="shared" si="26"/>
        <v>77.2999999999995</v>
      </c>
      <c r="AF49" s="79">
        <f t="shared" si="27"/>
        <v>173.19999999999959</v>
      </c>
      <c r="AG49" s="79">
        <f t="shared" si="28"/>
        <v>281.69999999999959</v>
      </c>
      <c r="AH49" s="79">
        <f t="shared" si="29"/>
        <v>350.39999999999964</v>
      </c>
      <c r="AI49" s="79">
        <f t="shared" si="30"/>
        <v>524.99999999999977</v>
      </c>
      <c r="AJ49" s="79">
        <f t="shared" si="31"/>
        <v>689.99999999999977</v>
      </c>
      <c r="AK49" s="79">
        <f t="shared" si="32"/>
        <v>602.34999999999991</v>
      </c>
      <c r="AL49" s="79">
        <f t="shared" si="33"/>
        <v>447.6</v>
      </c>
      <c r="AM49" s="79">
        <f t="shared" si="34"/>
        <v>363.15000000000003</v>
      </c>
      <c r="AN49" s="79">
        <f t="shared" si="35"/>
        <v>444.00000000000006</v>
      </c>
      <c r="AO49" s="79">
        <f t="shared" si="36"/>
        <v>600.05000000000007</v>
      </c>
      <c r="AP49" s="70">
        <f t="shared" si="37"/>
        <v>826.80000000000007</v>
      </c>
      <c r="AQ49" s="70">
        <f t="shared" si="38"/>
        <v>962</v>
      </c>
      <c r="AR49" s="70">
        <f t="shared" si="39"/>
        <v>1399.3000000000002</v>
      </c>
      <c r="AS49" s="70">
        <f t="shared" si="40"/>
        <v>1633.5</v>
      </c>
      <c r="AT49" s="70">
        <f t="shared" si="41"/>
        <v>1388</v>
      </c>
      <c r="AU49" s="70">
        <f t="shared" si="42"/>
        <v>1344.7</v>
      </c>
      <c r="AV49" s="70">
        <f t="shared" si="43"/>
        <v>1349.1</v>
      </c>
      <c r="AW49" s="70">
        <f t="shared" si="44"/>
        <v>1163.75</v>
      </c>
      <c r="AX49" s="70">
        <f t="shared" ref="AX49:AX68" si="45">$D$49-$D$49*E6</f>
        <v>1177</v>
      </c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X49" s="70"/>
      <c r="DY49" s="70"/>
      <c r="DZ49" s="70"/>
      <c r="EA49" s="70"/>
      <c r="EB49" s="70"/>
      <c r="EC49" s="70"/>
      <c r="ED49" s="70"/>
    </row>
    <row r="50" spans="3:134" x14ac:dyDescent="0.25">
      <c r="C50" s="75">
        <v>1944</v>
      </c>
      <c r="D50" s="76">
        <v>1199</v>
      </c>
      <c r="E50" s="70">
        <f t="shared" si="0"/>
        <v>1</v>
      </c>
      <c r="F50" s="79">
        <f t="shared" si="1"/>
        <v>15438.55</v>
      </c>
      <c r="G50" s="79">
        <f t="shared" si="3"/>
        <v>0</v>
      </c>
      <c r="H50" s="79">
        <f t="shared" si="2"/>
        <v>0</v>
      </c>
      <c r="I50" s="79">
        <f t="shared" si="4"/>
        <v>0</v>
      </c>
      <c r="J50" s="79">
        <f t="shared" si="5"/>
        <v>0</v>
      </c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>
        <f t="shared" si="22"/>
        <v>0</v>
      </c>
      <c r="AB50" s="79">
        <f t="shared" si="23"/>
        <v>0</v>
      </c>
      <c r="AC50" s="79">
        <f t="shared" si="24"/>
        <v>0</v>
      </c>
      <c r="AD50" s="79">
        <f t="shared" si="25"/>
        <v>0</v>
      </c>
      <c r="AE50" s="79">
        <f t="shared" si="26"/>
        <v>0</v>
      </c>
      <c r="AF50" s="79">
        <f t="shared" si="27"/>
        <v>86.599999999999454</v>
      </c>
      <c r="AG50" s="79">
        <f t="shared" si="28"/>
        <v>187.7999999999995</v>
      </c>
      <c r="AH50" s="79">
        <f t="shared" si="29"/>
        <v>262.79999999999973</v>
      </c>
      <c r="AI50" s="79">
        <f t="shared" si="30"/>
        <v>419.99999999999977</v>
      </c>
      <c r="AJ50" s="79">
        <f t="shared" si="31"/>
        <v>574.99999999999977</v>
      </c>
      <c r="AK50" s="79">
        <f t="shared" si="32"/>
        <v>516.29999999999995</v>
      </c>
      <c r="AL50" s="79">
        <f t="shared" si="33"/>
        <v>391.65</v>
      </c>
      <c r="AM50" s="79">
        <f t="shared" si="34"/>
        <v>322.8</v>
      </c>
      <c r="AN50" s="79">
        <f t="shared" si="35"/>
        <v>399.60000000000008</v>
      </c>
      <c r="AO50" s="79">
        <f t="shared" si="36"/>
        <v>545.50000000000011</v>
      </c>
      <c r="AP50" s="70">
        <f t="shared" si="37"/>
        <v>757.90000000000009</v>
      </c>
      <c r="AQ50" s="70">
        <f t="shared" si="38"/>
        <v>888</v>
      </c>
      <c r="AR50" s="70">
        <f t="shared" si="39"/>
        <v>1299.3499999999999</v>
      </c>
      <c r="AS50" s="70">
        <f t="shared" si="40"/>
        <v>1524.6</v>
      </c>
      <c r="AT50" s="70">
        <f t="shared" si="41"/>
        <v>1301.25</v>
      </c>
      <c r="AU50" s="70">
        <f t="shared" si="42"/>
        <v>1265.5999999999999</v>
      </c>
      <c r="AV50" s="70">
        <f t="shared" si="43"/>
        <v>1274.1500000000001</v>
      </c>
      <c r="AW50" s="70">
        <f t="shared" si="44"/>
        <v>1102.5</v>
      </c>
      <c r="AX50" s="70">
        <f t="shared" si="45"/>
        <v>1118.1500000000001</v>
      </c>
      <c r="AY50" s="70">
        <f t="shared" ref="AY50:AY69" si="46">$D$50-$D$50*E6</f>
        <v>1199</v>
      </c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0"/>
      <c r="DY50" s="70"/>
      <c r="DZ50" s="70"/>
      <c r="EA50" s="70"/>
      <c r="EB50" s="70"/>
      <c r="EC50" s="70"/>
      <c r="ED50" s="70"/>
    </row>
    <row r="51" spans="3:134" x14ac:dyDescent="0.25">
      <c r="C51" s="78">
        <v>1945</v>
      </c>
      <c r="D51" s="76">
        <v>1220</v>
      </c>
      <c r="E51" s="70">
        <f t="shared" si="0"/>
        <v>1</v>
      </c>
      <c r="F51" s="79">
        <f t="shared" si="1"/>
        <v>15116.549999999996</v>
      </c>
      <c r="G51" s="79">
        <f t="shared" si="3"/>
        <v>0</v>
      </c>
      <c r="H51" s="79">
        <f t="shared" si="2"/>
        <v>0</v>
      </c>
      <c r="I51" s="79">
        <f t="shared" si="4"/>
        <v>0</v>
      </c>
      <c r="J51" s="79">
        <f t="shared" si="5"/>
        <v>0</v>
      </c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>
        <f t="shared" si="23"/>
        <v>0</v>
      </c>
      <c r="AC51" s="79">
        <f t="shared" si="24"/>
        <v>0</v>
      </c>
      <c r="AD51" s="79">
        <f t="shared" si="25"/>
        <v>0</v>
      </c>
      <c r="AE51" s="79">
        <f t="shared" si="26"/>
        <v>0</v>
      </c>
      <c r="AF51" s="79">
        <f t="shared" si="27"/>
        <v>0</v>
      </c>
      <c r="AG51" s="79">
        <f t="shared" si="28"/>
        <v>93.899999999999409</v>
      </c>
      <c r="AH51" s="79">
        <f t="shared" si="29"/>
        <v>175.19999999999959</v>
      </c>
      <c r="AI51" s="79">
        <f t="shared" si="30"/>
        <v>314.99999999999955</v>
      </c>
      <c r="AJ51" s="79">
        <f t="shared" si="31"/>
        <v>459.99999999999955</v>
      </c>
      <c r="AK51" s="79">
        <f t="shared" si="32"/>
        <v>430.24999999999977</v>
      </c>
      <c r="AL51" s="79">
        <f t="shared" si="33"/>
        <v>335.69999999999993</v>
      </c>
      <c r="AM51" s="79">
        <f t="shared" si="34"/>
        <v>282.44999999999993</v>
      </c>
      <c r="AN51" s="79">
        <f t="shared" si="35"/>
        <v>355.20000000000005</v>
      </c>
      <c r="AO51" s="79">
        <f>$D$40-$D$40*E17</f>
        <v>490.95000000000005</v>
      </c>
      <c r="AP51" s="70">
        <f t="shared" si="37"/>
        <v>689.00000000000011</v>
      </c>
      <c r="AQ51" s="70">
        <f t="shared" si="38"/>
        <v>814.00000000000011</v>
      </c>
      <c r="AR51" s="70">
        <f t="shared" si="39"/>
        <v>1199.4000000000001</v>
      </c>
      <c r="AS51" s="70">
        <f t="shared" si="40"/>
        <v>1415.7</v>
      </c>
      <c r="AT51" s="70">
        <f t="shared" si="41"/>
        <v>1214.5</v>
      </c>
      <c r="AU51" s="70">
        <f t="shared" si="42"/>
        <v>1186.5</v>
      </c>
      <c r="AV51" s="70">
        <f t="shared" si="43"/>
        <v>1199.2</v>
      </c>
      <c r="AW51" s="70">
        <f t="shared" si="44"/>
        <v>1041.25</v>
      </c>
      <c r="AX51" s="70">
        <f t="shared" si="45"/>
        <v>1059.3</v>
      </c>
      <c r="AY51" s="70">
        <f t="shared" si="46"/>
        <v>1139.05</v>
      </c>
      <c r="AZ51" s="70">
        <f t="shared" ref="AZ51:AZ70" si="47">$D$51-$D$51*E6</f>
        <v>1220</v>
      </c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X51" s="70"/>
      <c r="DY51" s="70"/>
      <c r="DZ51" s="70"/>
      <c r="EA51" s="70"/>
      <c r="EB51" s="70"/>
      <c r="EC51" s="70"/>
      <c r="ED51" s="70"/>
    </row>
    <row r="52" spans="3:134" x14ac:dyDescent="0.25">
      <c r="C52" s="75">
        <v>1946</v>
      </c>
      <c r="D52" s="76">
        <v>1716</v>
      </c>
      <c r="E52" s="70">
        <f t="shared" si="0"/>
        <v>1</v>
      </c>
      <c r="F52" s="79">
        <f t="shared" si="1"/>
        <v>15316.15</v>
      </c>
      <c r="G52" s="79">
        <f t="shared" si="3"/>
        <v>0</v>
      </c>
      <c r="H52" s="79">
        <f t="shared" si="2"/>
        <v>0</v>
      </c>
      <c r="I52" s="79">
        <f t="shared" si="4"/>
        <v>0</v>
      </c>
      <c r="J52" s="79">
        <f t="shared" si="5"/>
        <v>0</v>
      </c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>
        <f t="shared" si="24"/>
        <v>0</v>
      </c>
      <c r="AD52" s="79">
        <f t="shared" si="25"/>
        <v>0</v>
      </c>
      <c r="AE52" s="79">
        <f t="shared" si="26"/>
        <v>0</v>
      </c>
      <c r="AF52" s="79">
        <f t="shared" si="27"/>
        <v>0</v>
      </c>
      <c r="AG52" s="79">
        <f t="shared" si="28"/>
        <v>0</v>
      </c>
      <c r="AH52" s="79">
        <f t="shared" si="29"/>
        <v>87.599999999999454</v>
      </c>
      <c r="AI52" s="79">
        <f t="shared" si="30"/>
        <v>209.99999999999955</v>
      </c>
      <c r="AJ52" s="79">
        <f t="shared" si="31"/>
        <v>344.99999999999955</v>
      </c>
      <c r="AK52" s="79">
        <f t="shared" si="32"/>
        <v>344.19999999999982</v>
      </c>
      <c r="AL52" s="79">
        <f t="shared" si="33"/>
        <v>279.74999999999989</v>
      </c>
      <c r="AM52" s="79">
        <f t="shared" si="34"/>
        <v>242.09999999999991</v>
      </c>
      <c r="AN52" s="79">
        <f t="shared" si="35"/>
        <v>310.79999999999995</v>
      </c>
      <c r="AO52" s="79">
        <f t="shared" si="36"/>
        <v>436.4</v>
      </c>
      <c r="AP52" s="70">
        <f t="shared" si="37"/>
        <v>620.10000000000014</v>
      </c>
      <c r="AQ52" s="70">
        <f t="shared" si="38"/>
        <v>740.00000000000011</v>
      </c>
      <c r="AR52" s="70">
        <f t="shared" si="39"/>
        <v>1099.45</v>
      </c>
      <c r="AS52" s="70">
        <f t="shared" si="40"/>
        <v>1306.8000000000002</v>
      </c>
      <c r="AT52" s="70">
        <f t="shared" si="41"/>
        <v>1127.75</v>
      </c>
      <c r="AU52" s="70">
        <f t="shared" si="42"/>
        <v>1107.4000000000001</v>
      </c>
      <c r="AV52" s="70">
        <f t="shared" si="43"/>
        <v>1124.25</v>
      </c>
      <c r="AW52" s="70">
        <f t="shared" si="44"/>
        <v>980</v>
      </c>
      <c r="AX52" s="70">
        <f t="shared" si="45"/>
        <v>1000.4499999999999</v>
      </c>
      <c r="AY52" s="70">
        <f t="shared" si="46"/>
        <v>1079.0999999999999</v>
      </c>
      <c r="AZ52" s="70">
        <f t="shared" si="47"/>
        <v>1159</v>
      </c>
      <c r="BA52" s="70">
        <f t="shared" ref="BA52:BA71" si="48">$D$52-$D$52*E6</f>
        <v>1716</v>
      </c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/>
      <c r="DP52" s="70"/>
      <c r="DQ52" s="70"/>
      <c r="DR52" s="70"/>
      <c r="DS52" s="70"/>
      <c r="DT52" s="70"/>
      <c r="DU52" s="70"/>
      <c r="DV52" s="70"/>
      <c r="DW52" s="70"/>
      <c r="DX52" s="70"/>
      <c r="DY52" s="70"/>
      <c r="DZ52" s="70"/>
      <c r="EA52" s="70"/>
      <c r="EB52" s="70"/>
      <c r="EC52" s="70"/>
      <c r="ED52" s="70"/>
    </row>
    <row r="53" spans="3:134" x14ac:dyDescent="0.25">
      <c r="C53" s="78">
        <v>1947</v>
      </c>
      <c r="D53" s="76">
        <v>3809</v>
      </c>
      <c r="E53" s="70">
        <f t="shared" si="0"/>
        <v>1</v>
      </c>
      <c r="F53" s="79">
        <f t="shared" si="1"/>
        <v>17616.849999999999</v>
      </c>
      <c r="G53" s="79">
        <f t="shared" si="3"/>
        <v>0</v>
      </c>
      <c r="H53" s="79">
        <f t="shared" si="2"/>
        <v>0</v>
      </c>
      <c r="I53" s="79">
        <f t="shared" si="4"/>
        <v>0</v>
      </c>
      <c r="J53" s="79">
        <f t="shared" si="5"/>
        <v>0</v>
      </c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>
        <f t="shared" si="25"/>
        <v>0</v>
      </c>
      <c r="AE53" s="79">
        <f t="shared" si="26"/>
        <v>0</v>
      </c>
      <c r="AF53" s="79">
        <f t="shared" si="27"/>
        <v>0</v>
      </c>
      <c r="AG53" s="79">
        <f t="shared" si="28"/>
        <v>0</v>
      </c>
      <c r="AH53" s="79">
        <f t="shared" si="29"/>
        <v>0</v>
      </c>
      <c r="AI53" s="79">
        <f t="shared" si="30"/>
        <v>104.99999999999932</v>
      </c>
      <c r="AJ53" s="79">
        <f t="shared" si="31"/>
        <v>229.99999999999955</v>
      </c>
      <c r="AK53" s="79">
        <f t="shared" si="32"/>
        <v>258.14999999999964</v>
      </c>
      <c r="AL53" s="79">
        <f t="shared" si="33"/>
        <v>223.79999999999984</v>
      </c>
      <c r="AM53" s="79">
        <f t="shared" si="34"/>
        <v>201.74999999999989</v>
      </c>
      <c r="AN53" s="79">
        <f t="shared" si="35"/>
        <v>266.39999999999998</v>
      </c>
      <c r="AO53" s="79">
        <f t="shared" si="36"/>
        <v>381.85</v>
      </c>
      <c r="AP53" s="70">
        <f t="shared" si="37"/>
        <v>551.20000000000005</v>
      </c>
      <c r="AQ53" s="70">
        <f t="shared" si="38"/>
        <v>666.00000000000011</v>
      </c>
      <c r="AR53" s="70">
        <f t="shared" si="39"/>
        <v>999.50000000000011</v>
      </c>
      <c r="AS53" s="70">
        <f t="shared" si="40"/>
        <v>1197.9000000000001</v>
      </c>
      <c r="AT53" s="70">
        <f t="shared" si="41"/>
        <v>1041</v>
      </c>
      <c r="AU53" s="70">
        <f t="shared" si="42"/>
        <v>1028.3000000000002</v>
      </c>
      <c r="AV53" s="70">
        <f t="shared" si="43"/>
        <v>1049.3</v>
      </c>
      <c r="AW53" s="70">
        <f t="shared" si="44"/>
        <v>918.75</v>
      </c>
      <c r="AX53" s="70">
        <f t="shared" si="45"/>
        <v>941.6</v>
      </c>
      <c r="AY53" s="70">
        <f t="shared" si="46"/>
        <v>1019.15</v>
      </c>
      <c r="AZ53" s="70">
        <f t="shared" si="47"/>
        <v>1098</v>
      </c>
      <c r="BA53" s="70">
        <f t="shared" si="48"/>
        <v>1630.2</v>
      </c>
      <c r="BB53" s="70">
        <f t="shared" ref="BB53:BB72" si="49">$D$53-$D$53*E6</f>
        <v>3809</v>
      </c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0"/>
      <c r="DY53" s="70"/>
      <c r="DZ53" s="70"/>
      <c r="EA53" s="70"/>
      <c r="EB53" s="70"/>
      <c r="EC53" s="70"/>
      <c r="ED53" s="70"/>
    </row>
    <row r="54" spans="3:134" x14ac:dyDescent="0.25">
      <c r="C54" s="75">
        <v>1948</v>
      </c>
      <c r="D54" s="76">
        <v>3753</v>
      </c>
      <c r="E54" s="70">
        <f t="shared" si="0"/>
        <v>1</v>
      </c>
      <c r="F54" s="79">
        <f t="shared" si="1"/>
        <v>19758.7</v>
      </c>
      <c r="G54" s="79">
        <f t="shared" si="3"/>
        <v>0</v>
      </c>
      <c r="H54" s="79">
        <f t="shared" si="2"/>
        <v>0</v>
      </c>
      <c r="I54" s="79">
        <f t="shared" si="4"/>
        <v>0</v>
      </c>
      <c r="J54" s="79">
        <f t="shared" si="5"/>
        <v>0</v>
      </c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>
        <f t="shared" si="26"/>
        <v>0</v>
      </c>
      <c r="AF54" s="79">
        <f t="shared" si="27"/>
        <v>0</v>
      </c>
      <c r="AG54" s="79">
        <f t="shared" si="28"/>
        <v>0</v>
      </c>
      <c r="AH54" s="79">
        <f t="shared" si="29"/>
        <v>0</v>
      </c>
      <c r="AI54" s="79">
        <f t="shared" si="30"/>
        <v>0</v>
      </c>
      <c r="AJ54" s="79">
        <f t="shared" si="31"/>
        <v>114.99999999999955</v>
      </c>
      <c r="AK54" s="79">
        <f t="shared" si="32"/>
        <v>172.09999999999968</v>
      </c>
      <c r="AL54" s="79">
        <f t="shared" si="33"/>
        <v>167.8499999999998</v>
      </c>
      <c r="AM54" s="79">
        <f t="shared" si="34"/>
        <v>161.39999999999986</v>
      </c>
      <c r="AN54" s="79">
        <f t="shared" si="35"/>
        <v>221.99999999999989</v>
      </c>
      <c r="AO54" s="79">
        <f t="shared" si="36"/>
        <v>327.29999999999995</v>
      </c>
      <c r="AP54" s="70">
        <f t="shared" si="37"/>
        <v>482.29999999999995</v>
      </c>
      <c r="AQ54" s="70">
        <f t="shared" si="38"/>
        <v>592</v>
      </c>
      <c r="AR54" s="70">
        <f t="shared" si="39"/>
        <v>899.55000000000018</v>
      </c>
      <c r="AS54" s="70">
        <f t="shared" si="40"/>
        <v>1089.0000000000002</v>
      </c>
      <c r="AT54" s="70">
        <f t="shared" si="41"/>
        <v>954.25000000000011</v>
      </c>
      <c r="AU54" s="70">
        <f t="shared" si="42"/>
        <v>949.2</v>
      </c>
      <c r="AV54" s="70">
        <f t="shared" si="43"/>
        <v>974.35</v>
      </c>
      <c r="AW54" s="70">
        <f t="shared" si="44"/>
        <v>857.5</v>
      </c>
      <c r="AX54" s="70">
        <f t="shared" si="45"/>
        <v>882.75</v>
      </c>
      <c r="AY54" s="70">
        <f t="shared" si="46"/>
        <v>959.2</v>
      </c>
      <c r="AZ54" s="70">
        <f t="shared" si="47"/>
        <v>1037</v>
      </c>
      <c r="BA54" s="70">
        <f t="shared" si="48"/>
        <v>1544.4</v>
      </c>
      <c r="BB54" s="70">
        <f t="shared" si="49"/>
        <v>3618.55</v>
      </c>
      <c r="BC54" s="70">
        <f t="shared" ref="BC54:BC73" si="50">$D$54-$D$54*E6</f>
        <v>3753</v>
      </c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0"/>
      <c r="DY54" s="70"/>
      <c r="DZ54" s="70"/>
      <c r="EA54" s="70"/>
      <c r="EB54" s="70"/>
      <c r="EC54" s="70"/>
      <c r="ED54" s="70"/>
    </row>
    <row r="55" spans="3:134" x14ac:dyDescent="0.25">
      <c r="C55" s="78">
        <v>1949</v>
      </c>
      <c r="D55" s="76">
        <v>2512</v>
      </c>
      <c r="E55" s="70">
        <f t="shared" si="0"/>
        <v>1</v>
      </c>
      <c r="F55" s="79">
        <f t="shared" si="1"/>
        <v>20576.899999999998</v>
      </c>
      <c r="G55" s="79">
        <f t="shared" si="3"/>
        <v>0</v>
      </c>
      <c r="H55" s="79">
        <f t="shared" si="2"/>
        <v>0</v>
      </c>
      <c r="I55" s="79">
        <f t="shared" si="4"/>
        <v>0</v>
      </c>
      <c r="J55" s="79">
        <f t="shared" si="5"/>
        <v>0</v>
      </c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>
        <f t="shared" si="27"/>
        <v>0</v>
      </c>
      <c r="AG55" s="79">
        <f t="shared" si="28"/>
        <v>0</v>
      </c>
      <c r="AH55" s="79">
        <f t="shared" si="29"/>
        <v>0</v>
      </c>
      <c r="AI55" s="79">
        <f t="shared" si="30"/>
        <v>0</v>
      </c>
      <c r="AJ55" s="79">
        <f t="shared" si="31"/>
        <v>0</v>
      </c>
      <c r="AK55" s="79">
        <f t="shared" si="32"/>
        <v>86.0499999999995</v>
      </c>
      <c r="AL55" s="79">
        <f t="shared" si="33"/>
        <v>111.89999999999975</v>
      </c>
      <c r="AM55" s="79">
        <f t="shared" si="34"/>
        <v>121.04999999999984</v>
      </c>
      <c r="AN55" s="79">
        <f t="shared" si="35"/>
        <v>177.59999999999991</v>
      </c>
      <c r="AO55" s="79">
        <f t="shared" si="36"/>
        <v>272.74999999999989</v>
      </c>
      <c r="AP55" s="70">
        <f t="shared" si="37"/>
        <v>413.39999999999986</v>
      </c>
      <c r="AQ55" s="70">
        <f t="shared" si="38"/>
        <v>518</v>
      </c>
      <c r="AR55" s="70">
        <f t="shared" si="39"/>
        <v>799.60000000000014</v>
      </c>
      <c r="AS55" s="70">
        <f t="shared" si="40"/>
        <v>980.10000000000014</v>
      </c>
      <c r="AT55" s="70">
        <f t="shared" si="41"/>
        <v>867.50000000000011</v>
      </c>
      <c r="AU55" s="70">
        <f t="shared" si="42"/>
        <v>870.1</v>
      </c>
      <c r="AV55" s="70">
        <f t="shared" si="43"/>
        <v>899.40000000000009</v>
      </c>
      <c r="AW55" s="70">
        <f t="shared" si="44"/>
        <v>796.25</v>
      </c>
      <c r="AX55" s="70">
        <f t="shared" si="45"/>
        <v>823.90000000000009</v>
      </c>
      <c r="AY55" s="70">
        <f t="shared" si="46"/>
        <v>899.25</v>
      </c>
      <c r="AZ55" s="70">
        <f t="shared" si="47"/>
        <v>976</v>
      </c>
      <c r="BA55" s="70">
        <f t="shared" si="48"/>
        <v>1458.6</v>
      </c>
      <c r="BB55" s="70">
        <f t="shared" si="49"/>
        <v>3428.1</v>
      </c>
      <c r="BC55" s="70">
        <f t="shared" si="50"/>
        <v>3565.35</v>
      </c>
      <c r="BD55" s="70">
        <f t="shared" ref="BD55:BD74" si="51">$D$55-$D$55*E6</f>
        <v>2512</v>
      </c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</row>
    <row r="56" spans="3:134" x14ac:dyDescent="0.25">
      <c r="C56" s="75">
        <v>1950</v>
      </c>
      <c r="D56" s="76">
        <v>1904</v>
      </c>
      <c r="E56" s="70">
        <f t="shared" si="0"/>
        <v>1</v>
      </c>
      <c r="F56" s="79">
        <f t="shared" si="1"/>
        <v>20776.5</v>
      </c>
      <c r="G56" s="79">
        <f t="shared" si="3"/>
        <v>0</v>
      </c>
      <c r="H56" s="79">
        <f t="shared" si="2"/>
        <v>0</v>
      </c>
      <c r="I56" s="79">
        <f t="shared" si="4"/>
        <v>0</v>
      </c>
      <c r="J56" s="79">
        <f t="shared" si="5"/>
        <v>0</v>
      </c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>
        <f t="shared" si="28"/>
        <v>0</v>
      </c>
      <c r="AH56" s="79">
        <f t="shared" si="29"/>
        <v>0</v>
      </c>
      <c r="AI56" s="79">
        <f t="shared" si="30"/>
        <v>0</v>
      </c>
      <c r="AJ56" s="79">
        <f t="shared" si="31"/>
        <v>0</v>
      </c>
      <c r="AK56" s="79">
        <f t="shared" si="32"/>
        <v>0</v>
      </c>
      <c r="AL56" s="79">
        <f t="shared" si="33"/>
        <v>55.949999999999591</v>
      </c>
      <c r="AM56" s="79">
        <f t="shared" si="34"/>
        <v>80.699999999999818</v>
      </c>
      <c r="AN56" s="79">
        <f t="shared" si="35"/>
        <v>133.19999999999982</v>
      </c>
      <c r="AO56" s="79">
        <f t="shared" si="36"/>
        <v>218.19999999999982</v>
      </c>
      <c r="AP56" s="70">
        <f t="shared" si="37"/>
        <v>344.49999999999977</v>
      </c>
      <c r="AQ56" s="70">
        <f t="shared" si="38"/>
        <v>444</v>
      </c>
      <c r="AR56" s="70">
        <f t="shared" si="39"/>
        <v>699.64999999999986</v>
      </c>
      <c r="AS56" s="70">
        <f t="shared" si="40"/>
        <v>871.2</v>
      </c>
      <c r="AT56" s="70">
        <f t="shared" si="41"/>
        <v>780.75000000000011</v>
      </c>
      <c r="AU56" s="70">
        <f t="shared" si="42"/>
        <v>791.00000000000011</v>
      </c>
      <c r="AV56" s="70">
        <f t="shared" si="43"/>
        <v>824.45</v>
      </c>
      <c r="AW56" s="70">
        <f t="shared" si="44"/>
        <v>735</v>
      </c>
      <c r="AX56" s="70">
        <f t="shared" si="45"/>
        <v>765.05</v>
      </c>
      <c r="AY56" s="70">
        <f t="shared" si="46"/>
        <v>839.3</v>
      </c>
      <c r="AZ56" s="70">
        <f t="shared" si="47"/>
        <v>915</v>
      </c>
      <c r="BA56" s="70">
        <f t="shared" si="48"/>
        <v>1372.8</v>
      </c>
      <c r="BB56" s="70">
        <f t="shared" si="49"/>
        <v>3237.6499999999996</v>
      </c>
      <c r="BC56" s="70">
        <f t="shared" si="50"/>
        <v>3377.7</v>
      </c>
      <c r="BD56" s="70">
        <f t="shared" si="51"/>
        <v>2386.4</v>
      </c>
      <c r="BE56" s="70">
        <f t="shared" ref="BE56:BE75" si="52">$D$56-$D$56*E6</f>
        <v>1904</v>
      </c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  <c r="DL56" s="70"/>
      <c r="DM56" s="70"/>
      <c r="DN56" s="70"/>
      <c r="DO56" s="70"/>
      <c r="DP56" s="70"/>
      <c r="DQ56" s="70"/>
      <c r="DR56" s="70"/>
      <c r="DS56" s="70"/>
      <c r="DT56" s="70"/>
      <c r="DU56" s="70"/>
      <c r="DV56" s="70"/>
      <c r="DW56" s="70"/>
      <c r="DX56" s="70"/>
      <c r="DY56" s="70"/>
      <c r="DZ56" s="70"/>
      <c r="EA56" s="70"/>
      <c r="EB56" s="70"/>
      <c r="EC56" s="70"/>
      <c r="ED56" s="70"/>
    </row>
    <row r="57" spans="3:134" x14ac:dyDescent="0.25">
      <c r="C57" s="78">
        <v>1951</v>
      </c>
      <c r="D57" s="76">
        <v>2935</v>
      </c>
      <c r="E57" s="70">
        <f t="shared" si="0"/>
        <v>1</v>
      </c>
      <c r="F57" s="79">
        <f t="shared" si="1"/>
        <v>21997.949999999997</v>
      </c>
      <c r="G57" s="79">
        <f t="shared" si="3"/>
        <v>0</v>
      </c>
      <c r="H57" s="79">
        <f t="shared" si="2"/>
        <v>0</v>
      </c>
      <c r="I57" s="79">
        <f t="shared" si="4"/>
        <v>0</v>
      </c>
      <c r="J57" s="79">
        <f t="shared" si="5"/>
        <v>0</v>
      </c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>
        <f t="shared" si="29"/>
        <v>0</v>
      </c>
      <c r="AI57" s="79">
        <f t="shared" si="30"/>
        <v>0</v>
      </c>
      <c r="AJ57" s="79">
        <f t="shared" si="31"/>
        <v>0</v>
      </c>
      <c r="AK57" s="79">
        <f t="shared" si="32"/>
        <v>0</v>
      </c>
      <c r="AL57" s="79">
        <f t="shared" si="33"/>
        <v>0</v>
      </c>
      <c r="AM57" s="79">
        <f t="shared" si="34"/>
        <v>40.349999999999795</v>
      </c>
      <c r="AN57" s="79">
        <f t="shared" si="35"/>
        <v>88.799999999999727</v>
      </c>
      <c r="AO57" s="79">
        <f t="shared" si="36"/>
        <v>163.64999999999975</v>
      </c>
      <c r="AP57" s="70">
        <f t="shared" si="37"/>
        <v>275.59999999999968</v>
      </c>
      <c r="AQ57" s="70">
        <f t="shared" si="38"/>
        <v>369.99999999999977</v>
      </c>
      <c r="AR57" s="70">
        <f t="shared" si="39"/>
        <v>599.69999999999982</v>
      </c>
      <c r="AS57" s="70">
        <f t="shared" si="40"/>
        <v>762.3</v>
      </c>
      <c r="AT57" s="70">
        <f t="shared" si="41"/>
        <v>694</v>
      </c>
      <c r="AU57" s="70">
        <f t="shared" si="42"/>
        <v>711.90000000000009</v>
      </c>
      <c r="AV57" s="70">
        <f t="shared" si="43"/>
        <v>749.50000000000011</v>
      </c>
      <c r="AW57" s="70">
        <f t="shared" si="44"/>
        <v>673.75</v>
      </c>
      <c r="AX57" s="70">
        <f t="shared" si="45"/>
        <v>706.2</v>
      </c>
      <c r="AY57" s="70">
        <f t="shared" si="46"/>
        <v>779.35</v>
      </c>
      <c r="AZ57" s="70">
        <f t="shared" si="47"/>
        <v>854</v>
      </c>
      <c r="BA57" s="70">
        <f t="shared" si="48"/>
        <v>1287</v>
      </c>
      <c r="BB57" s="70">
        <f t="shared" si="49"/>
        <v>3047.2</v>
      </c>
      <c r="BC57" s="70">
        <f t="shared" si="50"/>
        <v>3190.05</v>
      </c>
      <c r="BD57" s="70">
        <f t="shared" si="51"/>
        <v>2260.8000000000002</v>
      </c>
      <c r="BE57" s="70">
        <f t="shared" si="52"/>
        <v>1808.8</v>
      </c>
      <c r="BF57" s="70">
        <f t="shared" ref="BF57:BF76" si="53">$D$57-$D$57*E6</f>
        <v>2935</v>
      </c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  <c r="DC57" s="70"/>
      <c r="DD57" s="70"/>
      <c r="DE57" s="70"/>
      <c r="DF57" s="70"/>
      <c r="DG57" s="70"/>
      <c r="DH57" s="70"/>
      <c r="DI57" s="70"/>
      <c r="DJ57" s="70"/>
      <c r="DK57" s="70"/>
      <c r="DL57" s="70"/>
      <c r="DM57" s="70"/>
      <c r="DN57" s="70"/>
      <c r="DO57" s="70"/>
      <c r="DP57" s="70"/>
      <c r="DQ57" s="70"/>
      <c r="DR57" s="70"/>
      <c r="DS57" s="70"/>
      <c r="DT57" s="70"/>
      <c r="DU57" s="70"/>
      <c r="DV57" s="70"/>
      <c r="DW57" s="70"/>
      <c r="DX57" s="70"/>
      <c r="DY57" s="70"/>
      <c r="DZ57" s="70"/>
      <c r="EA57" s="70"/>
      <c r="EB57" s="70"/>
      <c r="EC57" s="70"/>
      <c r="ED57" s="70"/>
    </row>
    <row r="58" spans="3:134" x14ac:dyDescent="0.25">
      <c r="C58" s="75">
        <v>1952</v>
      </c>
      <c r="D58" s="76">
        <v>2559</v>
      </c>
      <c r="E58" s="70">
        <f t="shared" si="0"/>
        <v>1</v>
      </c>
      <c r="F58" s="79">
        <f t="shared" si="1"/>
        <v>22752.599999999995</v>
      </c>
      <c r="G58" s="79">
        <f t="shared" si="3"/>
        <v>0</v>
      </c>
      <c r="H58" s="79">
        <f t="shared" si="2"/>
        <v>0</v>
      </c>
      <c r="I58" s="79">
        <f t="shared" si="4"/>
        <v>0</v>
      </c>
      <c r="J58" s="79">
        <f t="shared" si="5"/>
        <v>0</v>
      </c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>
        <f t="shared" si="30"/>
        <v>0</v>
      </c>
      <c r="AJ58" s="79">
        <f t="shared" si="31"/>
        <v>0</v>
      </c>
      <c r="AK58" s="79">
        <f t="shared" si="32"/>
        <v>0</v>
      </c>
      <c r="AL58" s="79">
        <f t="shared" si="33"/>
        <v>0</v>
      </c>
      <c r="AM58" s="79">
        <f t="shared" si="34"/>
        <v>0</v>
      </c>
      <c r="AN58" s="79">
        <f t="shared" si="35"/>
        <v>44.39999999999975</v>
      </c>
      <c r="AO58" s="79">
        <f t="shared" si="36"/>
        <v>109.09999999999968</v>
      </c>
      <c r="AP58" s="70">
        <f t="shared" si="37"/>
        <v>206.69999999999982</v>
      </c>
      <c r="AQ58" s="70">
        <f t="shared" si="38"/>
        <v>295.99999999999977</v>
      </c>
      <c r="AR58" s="70">
        <f t="shared" si="39"/>
        <v>499.74999999999977</v>
      </c>
      <c r="AS58" s="70">
        <f t="shared" si="40"/>
        <v>653.39999999999986</v>
      </c>
      <c r="AT58" s="70">
        <f t="shared" si="41"/>
        <v>607.25</v>
      </c>
      <c r="AU58" s="70">
        <f t="shared" si="42"/>
        <v>632.80000000000007</v>
      </c>
      <c r="AV58" s="70">
        <f t="shared" si="43"/>
        <v>674.55000000000007</v>
      </c>
      <c r="AW58" s="70">
        <f t="shared" si="44"/>
        <v>612.50000000000011</v>
      </c>
      <c r="AX58" s="70">
        <f t="shared" si="45"/>
        <v>647.35</v>
      </c>
      <c r="AY58" s="70">
        <f t="shared" si="46"/>
        <v>719.40000000000009</v>
      </c>
      <c r="AZ58" s="70">
        <f t="shared" si="47"/>
        <v>793</v>
      </c>
      <c r="BA58" s="70">
        <f t="shared" si="48"/>
        <v>1201.2</v>
      </c>
      <c r="BB58" s="70">
        <f t="shared" si="49"/>
        <v>2856.75</v>
      </c>
      <c r="BC58" s="70">
        <f t="shared" si="50"/>
        <v>3002.4</v>
      </c>
      <c r="BD58" s="70">
        <f t="shared" si="51"/>
        <v>2135.1999999999998</v>
      </c>
      <c r="BE58" s="70">
        <f t="shared" si="52"/>
        <v>1713.6</v>
      </c>
      <c r="BF58" s="70">
        <f t="shared" si="53"/>
        <v>2788.25</v>
      </c>
      <c r="BG58" s="70">
        <f t="shared" ref="BG58:BG77" si="54">$D$58-$D$58*E6</f>
        <v>2559</v>
      </c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  <c r="DC58" s="70"/>
      <c r="DD58" s="70"/>
      <c r="DE58" s="70"/>
      <c r="DF58" s="70"/>
      <c r="DG58" s="70"/>
      <c r="DH58" s="70"/>
      <c r="DI58" s="70"/>
      <c r="DJ58" s="70"/>
      <c r="DK58" s="70"/>
      <c r="DL58" s="70"/>
      <c r="DM58" s="70"/>
      <c r="DN58" s="70"/>
      <c r="DO58" s="70"/>
      <c r="DP58" s="70"/>
      <c r="DQ58" s="70"/>
      <c r="DR58" s="70"/>
      <c r="DS58" s="70"/>
      <c r="DT58" s="70"/>
      <c r="DU58" s="70"/>
      <c r="DV58" s="70"/>
      <c r="DW58" s="70"/>
      <c r="DX58" s="70"/>
      <c r="DY58" s="70"/>
      <c r="DZ58" s="70"/>
      <c r="EA58" s="70"/>
      <c r="EB58" s="70"/>
      <c r="EC58" s="70"/>
      <c r="ED58" s="70"/>
    </row>
    <row r="59" spans="3:134" x14ac:dyDescent="0.25">
      <c r="C59" s="78">
        <v>1953</v>
      </c>
      <c r="D59" s="76">
        <v>2424</v>
      </c>
      <c r="E59" s="70">
        <f t="shared" si="0"/>
        <v>1</v>
      </c>
      <c r="F59" s="79">
        <f t="shared" si="1"/>
        <v>23284.649999999998</v>
      </c>
      <c r="G59" s="79">
        <f t="shared" si="3"/>
        <v>0</v>
      </c>
      <c r="H59" s="79">
        <f t="shared" si="2"/>
        <v>0</v>
      </c>
      <c r="I59" s="79">
        <f t="shared" si="4"/>
        <v>0</v>
      </c>
      <c r="J59" s="79">
        <f t="shared" si="5"/>
        <v>0</v>
      </c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>
        <f t="shared" si="32"/>
        <v>0</v>
      </c>
      <c r="AL59" s="79">
        <f t="shared" si="33"/>
        <v>0</v>
      </c>
      <c r="AM59" s="79">
        <f t="shared" si="34"/>
        <v>0</v>
      </c>
      <c r="AN59" s="79">
        <f t="shared" si="35"/>
        <v>0</v>
      </c>
      <c r="AO59" s="79">
        <f t="shared" si="36"/>
        <v>54.549999999999727</v>
      </c>
      <c r="AP59" s="70">
        <f t="shared" si="37"/>
        <v>137.79999999999973</v>
      </c>
      <c r="AQ59" s="70">
        <f t="shared" si="38"/>
        <v>221.99999999999977</v>
      </c>
      <c r="AR59" s="70">
        <f t="shared" si="39"/>
        <v>399.79999999999973</v>
      </c>
      <c r="AS59" s="70">
        <f t="shared" si="40"/>
        <v>544.49999999999977</v>
      </c>
      <c r="AT59" s="70">
        <f t="shared" si="41"/>
        <v>520.49999999999977</v>
      </c>
      <c r="AU59" s="70">
        <f t="shared" si="42"/>
        <v>553.70000000000005</v>
      </c>
      <c r="AV59" s="70">
        <f t="shared" si="43"/>
        <v>599.6</v>
      </c>
      <c r="AW59" s="70">
        <f t="shared" si="44"/>
        <v>551.25000000000011</v>
      </c>
      <c r="AX59" s="70">
        <f t="shared" si="45"/>
        <v>588.50000000000011</v>
      </c>
      <c r="AY59" s="70">
        <f t="shared" si="46"/>
        <v>659.45</v>
      </c>
      <c r="AZ59" s="70">
        <f t="shared" si="47"/>
        <v>732</v>
      </c>
      <c r="BA59" s="70">
        <f t="shared" si="48"/>
        <v>1115.4000000000001</v>
      </c>
      <c r="BB59" s="70">
        <f t="shared" si="49"/>
        <v>2666.3</v>
      </c>
      <c r="BC59" s="70">
        <f t="shared" si="50"/>
        <v>2814.75</v>
      </c>
      <c r="BD59" s="70">
        <f t="shared" si="51"/>
        <v>2009.6</v>
      </c>
      <c r="BE59" s="70">
        <f t="shared" si="52"/>
        <v>1618.4</v>
      </c>
      <c r="BF59" s="70">
        <f t="shared" si="53"/>
        <v>2641.5</v>
      </c>
      <c r="BG59" s="70">
        <f t="shared" si="54"/>
        <v>2431.0500000000002</v>
      </c>
      <c r="BH59" s="70">
        <f t="shared" ref="BH59:BH78" si="55">$D$59-$D$59*E6</f>
        <v>2424</v>
      </c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  <c r="DC59" s="70"/>
      <c r="DD59" s="70"/>
      <c r="DE59" s="70"/>
      <c r="DF59" s="70"/>
      <c r="DG59" s="70"/>
      <c r="DH59" s="70"/>
      <c r="DI59" s="70"/>
      <c r="DJ59" s="70"/>
      <c r="DK59" s="70"/>
      <c r="DL59" s="70"/>
      <c r="DM59" s="70"/>
      <c r="DN59" s="70"/>
      <c r="DO59" s="70"/>
      <c r="DP59" s="70"/>
      <c r="DQ59" s="70"/>
      <c r="DR59" s="70"/>
      <c r="DS59" s="70"/>
      <c r="DT59" s="70"/>
      <c r="DU59" s="70"/>
      <c r="DV59" s="70"/>
      <c r="DW59" s="70"/>
      <c r="DX59" s="70"/>
      <c r="DY59" s="70"/>
      <c r="DZ59" s="70"/>
      <c r="EA59" s="70"/>
      <c r="EB59" s="70"/>
      <c r="EC59" s="70"/>
      <c r="ED59" s="70"/>
    </row>
    <row r="60" spans="3:134" x14ac:dyDescent="0.25">
      <c r="C60" s="75">
        <v>1954</v>
      </c>
      <c r="D60" s="76">
        <v>2303</v>
      </c>
      <c r="E60" s="70">
        <f t="shared" si="0"/>
        <v>1</v>
      </c>
      <c r="F60" s="79">
        <f t="shared" si="1"/>
        <v>23618.899999999998</v>
      </c>
      <c r="G60" s="79">
        <f t="shared" si="3"/>
        <v>0</v>
      </c>
      <c r="H60" s="79">
        <f t="shared" si="2"/>
        <v>0</v>
      </c>
      <c r="I60" s="79">
        <f t="shared" si="4"/>
        <v>0</v>
      </c>
      <c r="J60" s="79">
        <f t="shared" si="5"/>
        <v>0</v>
      </c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>
        <f t="shared" si="32"/>
        <v>0</v>
      </c>
      <c r="AL60" s="79">
        <f t="shared" si="33"/>
        <v>0</v>
      </c>
      <c r="AM60" s="79">
        <f t="shared" si="34"/>
        <v>0</v>
      </c>
      <c r="AN60" s="79">
        <f t="shared" si="35"/>
        <v>0</v>
      </c>
      <c r="AO60" s="79">
        <f t="shared" si="36"/>
        <v>0</v>
      </c>
      <c r="AP60" s="70">
        <f t="shared" si="37"/>
        <v>68.899999999999636</v>
      </c>
      <c r="AQ60" s="70">
        <f t="shared" si="38"/>
        <v>147.99999999999955</v>
      </c>
      <c r="AR60" s="70">
        <f t="shared" si="39"/>
        <v>299.84999999999968</v>
      </c>
      <c r="AS60" s="70">
        <f t="shared" si="40"/>
        <v>435.59999999999968</v>
      </c>
      <c r="AT60" s="70">
        <f t="shared" si="41"/>
        <v>433.74999999999977</v>
      </c>
      <c r="AU60" s="70">
        <f t="shared" si="42"/>
        <v>474.59999999999991</v>
      </c>
      <c r="AV60" s="70">
        <f t="shared" si="43"/>
        <v>524.65</v>
      </c>
      <c r="AW60" s="70">
        <f t="shared" si="44"/>
        <v>490</v>
      </c>
      <c r="AX60" s="70">
        <f t="shared" si="45"/>
        <v>529.65000000000009</v>
      </c>
      <c r="AY60" s="70">
        <f t="shared" si="46"/>
        <v>599.50000000000011</v>
      </c>
      <c r="AZ60" s="70">
        <f t="shared" si="47"/>
        <v>671</v>
      </c>
      <c r="BA60" s="70">
        <f t="shared" si="48"/>
        <v>1029.5999999999999</v>
      </c>
      <c r="BB60" s="70">
        <f t="shared" si="49"/>
        <v>2475.8500000000004</v>
      </c>
      <c r="BC60" s="70">
        <f t="shared" si="50"/>
        <v>2627.1000000000004</v>
      </c>
      <c r="BD60" s="70">
        <f t="shared" si="51"/>
        <v>1884</v>
      </c>
      <c r="BE60" s="70">
        <f t="shared" si="52"/>
        <v>1523.2</v>
      </c>
      <c r="BF60" s="70">
        <f t="shared" si="53"/>
        <v>2494.75</v>
      </c>
      <c r="BG60" s="70">
        <f t="shared" si="54"/>
        <v>2303.1</v>
      </c>
      <c r="BH60" s="70">
        <f t="shared" si="55"/>
        <v>2302.8000000000002</v>
      </c>
      <c r="BI60" s="70">
        <f t="shared" ref="BI60:BI79" si="56">$D$60-$D$60*E6</f>
        <v>2303</v>
      </c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  <c r="DB60" s="70"/>
      <c r="DC60" s="70"/>
      <c r="DD60" s="70"/>
      <c r="DE60" s="70"/>
      <c r="DF60" s="70"/>
      <c r="DG60" s="70"/>
      <c r="DH60" s="70"/>
      <c r="DI60" s="70"/>
      <c r="DJ60" s="70"/>
      <c r="DK60" s="70"/>
      <c r="DL60" s="70"/>
      <c r="DM60" s="70"/>
      <c r="DN60" s="70"/>
      <c r="DO60" s="70"/>
      <c r="DP60" s="70"/>
      <c r="DQ60" s="70"/>
      <c r="DR60" s="70"/>
      <c r="DS60" s="70"/>
      <c r="DT60" s="70"/>
      <c r="DU60" s="70"/>
      <c r="DV60" s="70"/>
      <c r="DW60" s="70"/>
      <c r="DX60" s="70"/>
      <c r="DY60" s="70"/>
      <c r="DZ60" s="70"/>
      <c r="EA60" s="70"/>
      <c r="EB60" s="70"/>
      <c r="EC60" s="70"/>
      <c r="ED60" s="70"/>
    </row>
    <row r="61" spans="3:134" x14ac:dyDescent="0.25">
      <c r="C61" s="78">
        <v>1955</v>
      </c>
      <c r="D61" s="76">
        <v>3097</v>
      </c>
      <c r="E61" s="70">
        <f t="shared" si="0"/>
        <v>1</v>
      </c>
      <c r="F61" s="79">
        <f t="shared" si="1"/>
        <v>24686.549999999996</v>
      </c>
      <c r="G61" s="79">
        <f t="shared" si="3"/>
        <v>0</v>
      </c>
      <c r="H61" s="79">
        <f t="shared" si="2"/>
        <v>0</v>
      </c>
      <c r="I61" s="79">
        <f t="shared" si="4"/>
        <v>0</v>
      </c>
      <c r="J61" s="79">
        <f t="shared" si="5"/>
        <v>0</v>
      </c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>
        <f t="shared" si="33"/>
        <v>0</v>
      </c>
      <c r="AM61" s="79">
        <f t="shared" si="34"/>
        <v>0</v>
      </c>
      <c r="AN61" s="79">
        <f t="shared" si="35"/>
        <v>0</v>
      </c>
      <c r="AO61" s="79">
        <f t="shared" si="36"/>
        <v>0</v>
      </c>
      <c r="AP61" s="70">
        <f t="shared" si="37"/>
        <v>0</v>
      </c>
      <c r="AQ61" s="70">
        <f t="shared" si="38"/>
        <v>73.999999999999545</v>
      </c>
      <c r="AR61" s="70">
        <f t="shared" si="39"/>
        <v>199.89999999999941</v>
      </c>
      <c r="AS61" s="70">
        <f t="shared" si="40"/>
        <v>326.69999999999959</v>
      </c>
      <c r="AT61" s="70">
        <f t="shared" si="41"/>
        <v>346.99999999999977</v>
      </c>
      <c r="AU61" s="70">
        <f t="shared" si="42"/>
        <v>395.49999999999977</v>
      </c>
      <c r="AV61" s="70">
        <f t="shared" si="43"/>
        <v>449.69999999999982</v>
      </c>
      <c r="AW61" s="70">
        <f t="shared" si="44"/>
        <v>428.75</v>
      </c>
      <c r="AX61" s="70">
        <f t="shared" si="45"/>
        <v>470.80000000000007</v>
      </c>
      <c r="AY61" s="70">
        <f t="shared" si="46"/>
        <v>539.55000000000007</v>
      </c>
      <c r="AZ61" s="70">
        <f t="shared" si="47"/>
        <v>610.00000000000011</v>
      </c>
      <c r="BA61" s="70">
        <f t="shared" si="48"/>
        <v>943.80000000000007</v>
      </c>
      <c r="BB61" s="70">
        <f t="shared" si="49"/>
        <v>2285.4</v>
      </c>
      <c r="BC61" s="70">
        <f t="shared" si="50"/>
        <v>2439.4499999999998</v>
      </c>
      <c r="BD61" s="70">
        <f t="shared" si="51"/>
        <v>1758.4</v>
      </c>
      <c r="BE61" s="70">
        <f t="shared" si="52"/>
        <v>1428</v>
      </c>
      <c r="BF61" s="70">
        <f t="shared" si="53"/>
        <v>2348</v>
      </c>
      <c r="BG61" s="70">
        <f t="shared" si="54"/>
        <v>2175.15</v>
      </c>
      <c r="BH61" s="70">
        <f t="shared" si="55"/>
        <v>2181.6</v>
      </c>
      <c r="BI61" s="70">
        <f t="shared" si="56"/>
        <v>2187.85</v>
      </c>
      <c r="BJ61" s="70">
        <f t="shared" ref="BJ61:BJ80" si="57">$D$61-$D$61*E6</f>
        <v>3097</v>
      </c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  <c r="DD61" s="70"/>
      <c r="DE61" s="70"/>
      <c r="DF61" s="70"/>
      <c r="DG61" s="70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0"/>
      <c r="DY61" s="70"/>
      <c r="DZ61" s="70"/>
      <c r="EA61" s="70"/>
      <c r="EB61" s="70"/>
      <c r="EC61" s="70"/>
      <c r="ED61" s="70"/>
    </row>
    <row r="62" spans="3:134" x14ac:dyDescent="0.25">
      <c r="C62" s="75">
        <v>1956</v>
      </c>
      <c r="D62" s="76">
        <v>3471</v>
      </c>
      <c r="E62" s="70">
        <f t="shared" si="0"/>
        <v>1</v>
      </c>
      <c r="F62" s="79">
        <f t="shared" si="1"/>
        <v>26042.25</v>
      </c>
      <c r="G62" s="79">
        <f t="shared" si="3"/>
        <v>0</v>
      </c>
      <c r="H62" s="79">
        <f t="shared" si="2"/>
        <v>0</v>
      </c>
      <c r="I62" s="79">
        <f t="shared" si="4"/>
        <v>0</v>
      </c>
      <c r="J62" s="79">
        <f t="shared" si="5"/>
        <v>0</v>
      </c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>
        <f t="shared" si="34"/>
        <v>0</v>
      </c>
      <c r="AN62" s="79">
        <f t="shared" si="35"/>
        <v>0</v>
      </c>
      <c r="AO62" s="79">
        <f t="shared" si="36"/>
        <v>0</v>
      </c>
      <c r="AP62" s="70">
        <f t="shared" si="37"/>
        <v>0</v>
      </c>
      <c r="AQ62" s="70">
        <f t="shared" si="38"/>
        <v>0</v>
      </c>
      <c r="AR62" s="70">
        <f t="shared" si="39"/>
        <v>99.949999999999363</v>
      </c>
      <c r="AS62" s="70">
        <f t="shared" si="40"/>
        <v>217.7999999999995</v>
      </c>
      <c r="AT62" s="70">
        <f t="shared" si="41"/>
        <v>260.24999999999955</v>
      </c>
      <c r="AU62" s="70">
        <f t="shared" si="42"/>
        <v>316.39999999999986</v>
      </c>
      <c r="AV62" s="70">
        <f t="shared" si="43"/>
        <v>374.74999999999977</v>
      </c>
      <c r="AW62" s="70">
        <f t="shared" si="44"/>
        <v>367.49999999999989</v>
      </c>
      <c r="AX62" s="70">
        <f t="shared" si="45"/>
        <v>411.94999999999993</v>
      </c>
      <c r="AY62" s="70">
        <f t="shared" si="46"/>
        <v>479.6</v>
      </c>
      <c r="AZ62" s="70">
        <f t="shared" si="47"/>
        <v>549.00000000000011</v>
      </c>
      <c r="BA62" s="70">
        <f t="shared" si="48"/>
        <v>858.00000000000011</v>
      </c>
      <c r="BB62" s="70">
        <f t="shared" si="49"/>
        <v>2094.9500000000003</v>
      </c>
      <c r="BC62" s="70">
        <f t="shared" si="50"/>
        <v>2251.8000000000002</v>
      </c>
      <c r="BD62" s="70">
        <f t="shared" si="51"/>
        <v>1632.8000000000002</v>
      </c>
      <c r="BE62" s="70">
        <f t="shared" si="52"/>
        <v>1332.8000000000002</v>
      </c>
      <c r="BF62" s="70">
        <f t="shared" si="53"/>
        <v>2201.25</v>
      </c>
      <c r="BG62" s="70">
        <f t="shared" si="54"/>
        <v>2047.2</v>
      </c>
      <c r="BH62" s="70">
        <f t="shared" si="55"/>
        <v>2060.4</v>
      </c>
      <c r="BI62" s="70">
        <f t="shared" si="56"/>
        <v>2072.6999999999998</v>
      </c>
      <c r="BJ62" s="70">
        <f t="shared" si="57"/>
        <v>2942.15</v>
      </c>
      <c r="BK62" s="70">
        <f t="shared" ref="BK62:BK81" si="58">$D$62-$D$62*E6</f>
        <v>3471</v>
      </c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  <c r="DH62" s="70"/>
      <c r="DI62" s="70"/>
      <c r="DJ62" s="70"/>
      <c r="DK62" s="70"/>
      <c r="DL62" s="70"/>
      <c r="DM62" s="70"/>
      <c r="DN62" s="70"/>
      <c r="DO62" s="70"/>
      <c r="DP62" s="70"/>
      <c r="DQ62" s="70"/>
      <c r="DR62" s="70"/>
      <c r="DS62" s="70"/>
      <c r="DT62" s="70"/>
      <c r="DU62" s="70"/>
      <c r="DV62" s="70"/>
      <c r="DW62" s="70"/>
      <c r="DX62" s="70"/>
      <c r="DY62" s="70"/>
      <c r="DZ62" s="70"/>
      <c r="EA62" s="70"/>
      <c r="EB62" s="70"/>
      <c r="EC62" s="70"/>
      <c r="ED62" s="70"/>
    </row>
    <row r="63" spans="3:134" x14ac:dyDescent="0.25">
      <c r="C63" s="78">
        <v>1957</v>
      </c>
      <c r="D63" s="76">
        <v>3794</v>
      </c>
      <c r="E63" s="70">
        <f t="shared" si="0"/>
        <v>1</v>
      </c>
      <c r="F63" s="79">
        <f t="shared" si="1"/>
        <v>27621.4</v>
      </c>
      <c r="G63" s="79">
        <f t="shared" si="3"/>
        <v>0</v>
      </c>
      <c r="H63" s="79">
        <f t="shared" si="2"/>
        <v>0</v>
      </c>
      <c r="I63" s="79">
        <f t="shared" si="4"/>
        <v>0</v>
      </c>
      <c r="J63" s="79">
        <f t="shared" si="5"/>
        <v>0</v>
      </c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>
        <f t="shared" si="35"/>
        <v>0</v>
      </c>
      <c r="AO63" s="79">
        <f t="shared" si="36"/>
        <v>0</v>
      </c>
      <c r="AP63" s="70">
        <f t="shared" si="37"/>
        <v>0</v>
      </c>
      <c r="AQ63" s="70">
        <f t="shared" si="38"/>
        <v>0</v>
      </c>
      <c r="AR63" s="70">
        <f t="shared" si="39"/>
        <v>0</v>
      </c>
      <c r="AS63" s="70">
        <f t="shared" si="40"/>
        <v>108.89999999999918</v>
      </c>
      <c r="AT63" s="70">
        <f t="shared" si="41"/>
        <v>173.49999999999955</v>
      </c>
      <c r="AU63" s="70">
        <f t="shared" si="42"/>
        <v>237.29999999999973</v>
      </c>
      <c r="AV63" s="70">
        <f t="shared" si="43"/>
        <v>299.79999999999973</v>
      </c>
      <c r="AW63" s="70">
        <f t="shared" si="44"/>
        <v>306.24999999999989</v>
      </c>
      <c r="AX63" s="70">
        <f t="shared" si="45"/>
        <v>353.09999999999991</v>
      </c>
      <c r="AY63" s="70">
        <f t="shared" si="46"/>
        <v>419.65</v>
      </c>
      <c r="AZ63" s="70">
        <f t="shared" si="47"/>
        <v>488</v>
      </c>
      <c r="BA63" s="70">
        <f t="shared" si="48"/>
        <v>772.20000000000016</v>
      </c>
      <c r="BB63" s="70">
        <f t="shared" si="49"/>
        <v>1904.5000000000002</v>
      </c>
      <c r="BC63" s="70">
        <f t="shared" si="50"/>
        <v>2064.15</v>
      </c>
      <c r="BD63" s="70">
        <f t="shared" si="51"/>
        <v>1507.2</v>
      </c>
      <c r="BE63" s="70">
        <f t="shared" si="52"/>
        <v>1237.5999999999999</v>
      </c>
      <c r="BF63" s="70">
        <f t="shared" si="53"/>
        <v>2054.5</v>
      </c>
      <c r="BG63" s="70">
        <f t="shared" si="54"/>
        <v>1919.25</v>
      </c>
      <c r="BH63" s="70">
        <f t="shared" si="55"/>
        <v>1939.2</v>
      </c>
      <c r="BI63" s="70">
        <f t="shared" si="56"/>
        <v>1957.55</v>
      </c>
      <c r="BJ63" s="70">
        <f t="shared" si="57"/>
        <v>2787.3</v>
      </c>
      <c r="BK63" s="70">
        <f t="shared" si="58"/>
        <v>3297.45</v>
      </c>
      <c r="BL63" s="70">
        <f t="shared" ref="BL63:BL82" si="59">$D$63-$D$63*E6</f>
        <v>3794</v>
      </c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  <c r="DB63" s="70"/>
      <c r="DC63" s="70"/>
      <c r="DD63" s="70"/>
      <c r="DE63" s="70"/>
      <c r="DF63" s="70"/>
      <c r="DG63" s="70"/>
      <c r="DH63" s="70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0"/>
      <c r="DY63" s="70"/>
      <c r="DZ63" s="70"/>
      <c r="EA63" s="70"/>
      <c r="EB63" s="70"/>
      <c r="EC63" s="70"/>
      <c r="ED63" s="70"/>
    </row>
    <row r="64" spans="3:134" x14ac:dyDescent="0.25">
      <c r="C64" s="75">
        <v>1958</v>
      </c>
      <c r="D64" s="76">
        <v>3885</v>
      </c>
      <c r="E64" s="70">
        <f t="shared" si="0"/>
        <v>1</v>
      </c>
      <c r="F64" s="79">
        <f t="shared" si="1"/>
        <v>29201.8</v>
      </c>
      <c r="G64" s="79">
        <f t="shared" si="3"/>
        <v>0</v>
      </c>
      <c r="H64" s="79">
        <f t="shared" si="2"/>
        <v>0</v>
      </c>
      <c r="I64" s="79">
        <f t="shared" si="4"/>
        <v>0</v>
      </c>
      <c r="J64" s="79">
        <f t="shared" si="5"/>
        <v>0</v>
      </c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>
        <f t="shared" si="36"/>
        <v>0</v>
      </c>
      <c r="AP64" s="70">
        <f t="shared" si="37"/>
        <v>0</v>
      </c>
      <c r="AQ64" s="70">
        <f t="shared" si="38"/>
        <v>0</v>
      </c>
      <c r="AR64" s="70">
        <f t="shared" si="39"/>
        <v>0</v>
      </c>
      <c r="AS64" s="70">
        <f t="shared" si="40"/>
        <v>0</v>
      </c>
      <c r="AT64" s="70">
        <f t="shared" si="41"/>
        <v>86.749999999999545</v>
      </c>
      <c r="AU64" s="70">
        <f t="shared" si="42"/>
        <v>158.19999999999959</v>
      </c>
      <c r="AV64" s="70">
        <f t="shared" si="43"/>
        <v>224.84999999999968</v>
      </c>
      <c r="AW64" s="70">
        <f t="shared" si="44"/>
        <v>244.99999999999977</v>
      </c>
      <c r="AX64" s="70">
        <f t="shared" si="45"/>
        <v>294.24999999999989</v>
      </c>
      <c r="AY64" s="70">
        <f t="shared" si="46"/>
        <v>359.69999999999993</v>
      </c>
      <c r="AZ64" s="70">
        <f t="shared" si="47"/>
        <v>427</v>
      </c>
      <c r="BA64" s="70">
        <f t="shared" si="48"/>
        <v>686.40000000000009</v>
      </c>
      <c r="BB64" s="70">
        <f t="shared" si="49"/>
        <v>1714.0500000000002</v>
      </c>
      <c r="BC64" s="70">
        <f t="shared" si="50"/>
        <v>1876.5000000000002</v>
      </c>
      <c r="BD64" s="70">
        <f t="shared" si="51"/>
        <v>1381.6000000000001</v>
      </c>
      <c r="BE64" s="70">
        <f t="shared" si="52"/>
        <v>1142.4000000000001</v>
      </c>
      <c r="BF64" s="70">
        <f t="shared" si="53"/>
        <v>1907.75</v>
      </c>
      <c r="BG64" s="70">
        <f t="shared" si="54"/>
        <v>1791.3000000000002</v>
      </c>
      <c r="BH64" s="70">
        <f t="shared" si="55"/>
        <v>1818</v>
      </c>
      <c r="BI64" s="70">
        <f t="shared" si="56"/>
        <v>1842.4</v>
      </c>
      <c r="BJ64" s="70">
        <f t="shared" si="57"/>
        <v>2632.45</v>
      </c>
      <c r="BK64" s="70">
        <f t="shared" si="58"/>
        <v>3123.9</v>
      </c>
      <c r="BL64" s="70">
        <f t="shared" si="59"/>
        <v>3604.3</v>
      </c>
      <c r="BM64" s="70">
        <f t="shared" ref="BM64:BM83" si="60">$D$64-$D$64*E6</f>
        <v>3885</v>
      </c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  <c r="DB64" s="70"/>
      <c r="DC64" s="70"/>
      <c r="DD64" s="70"/>
      <c r="DE64" s="70"/>
      <c r="DF64" s="70"/>
      <c r="DG64" s="70"/>
      <c r="DH64" s="70"/>
      <c r="DI64" s="70"/>
      <c r="DJ64" s="70"/>
      <c r="DK64" s="70"/>
      <c r="DL64" s="70"/>
      <c r="DM64" s="70"/>
      <c r="DN64" s="70"/>
      <c r="DO64" s="70"/>
      <c r="DP64" s="70"/>
      <c r="DQ64" s="70"/>
      <c r="DR64" s="70"/>
      <c r="DS64" s="70"/>
      <c r="DT64" s="70"/>
      <c r="DU64" s="70"/>
      <c r="DV64" s="70"/>
      <c r="DW64" s="70"/>
      <c r="DX64" s="70"/>
      <c r="DY64" s="70"/>
      <c r="DZ64" s="70"/>
      <c r="EA64" s="70"/>
      <c r="EB64" s="70"/>
      <c r="EC64" s="70"/>
      <c r="ED64" s="70"/>
    </row>
    <row r="65" spans="3:134" x14ac:dyDescent="0.25">
      <c r="C65" s="78">
        <v>1959</v>
      </c>
      <c r="D65" s="76">
        <v>3217</v>
      </c>
      <c r="E65" s="70">
        <f t="shared" si="0"/>
        <v>1</v>
      </c>
      <c r="F65" s="79">
        <f t="shared" si="1"/>
        <v>30028.849999999995</v>
      </c>
      <c r="G65" s="79">
        <f t="shared" si="3"/>
        <v>0</v>
      </c>
      <c r="H65" s="79">
        <f t="shared" si="2"/>
        <v>0</v>
      </c>
      <c r="I65" s="79">
        <f t="shared" si="4"/>
        <v>0</v>
      </c>
      <c r="J65" s="79">
        <f t="shared" si="5"/>
        <v>0</v>
      </c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0"/>
      <c r="AQ65" s="70"/>
      <c r="AR65" s="70"/>
      <c r="AS65" s="70"/>
      <c r="AT65" s="70"/>
      <c r="AU65" s="70">
        <f t="shared" si="42"/>
        <v>79.099999999999454</v>
      </c>
      <c r="AV65" s="70">
        <f t="shared" si="43"/>
        <v>149.89999999999964</v>
      </c>
      <c r="AW65" s="70">
        <f t="shared" si="44"/>
        <v>183.74999999999977</v>
      </c>
      <c r="AX65" s="70">
        <f t="shared" si="45"/>
        <v>235.39999999999986</v>
      </c>
      <c r="AY65" s="70">
        <f t="shared" si="46"/>
        <v>299.74999999999989</v>
      </c>
      <c r="AZ65" s="70">
        <f t="shared" si="47"/>
        <v>365.99999999999989</v>
      </c>
      <c r="BA65" s="70">
        <f t="shared" si="48"/>
        <v>600.59999999999991</v>
      </c>
      <c r="BB65" s="70">
        <f t="shared" si="49"/>
        <v>1523.6</v>
      </c>
      <c r="BC65" s="70">
        <f t="shared" si="50"/>
        <v>1688.8500000000004</v>
      </c>
      <c r="BD65" s="70">
        <f t="shared" si="51"/>
        <v>1256.0000000000002</v>
      </c>
      <c r="BE65" s="70">
        <f t="shared" si="52"/>
        <v>1047.2</v>
      </c>
      <c r="BF65" s="70">
        <f t="shared" si="53"/>
        <v>1761</v>
      </c>
      <c r="BG65" s="70">
        <f t="shared" si="54"/>
        <v>1663.35</v>
      </c>
      <c r="BH65" s="70">
        <f t="shared" si="55"/>
        <v>1696.8000000000002</v>
      </c>
      <c r="BI65" s="70">
        <f t="shared" si="56"/>
        <v>1727.25</v>
      </c>
      <c r="BJ65" s="70">
        <f t="shared" si="57"/>
        <v>2477.6</v>
      </c>
      <c r="BK65" s="70">
        <f t="shared" si="58"/>
        <v>2950.35</v>
      </c>
      <c r="BL65" s="70">
        <f t="shared" si="59"/>
        <v>3414.6</v>
      </c>
      <c r="BM65" s="70">
        <f t="shared" si="60"/>
        <v>3690.75</v>
      </c>
      <c r="BN65" s="70">
        <f t="shared" ref="BN65:BN84" si="61">$D$65-$D$65*E6</f>
        <v>3217</v>
      </c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  <c r="DC65" s="70"/>
      <c r="DD65" s="70"/>
      <c r="DE65" s="70"/>
      <c r="DF65" s="70"/>
      <c r="DG65" s="70"/>
      <c r="DH65" s="70"/>
      <c r="DI65" s="70"/>
      <c r="DJ65" s="70"/>
      <c r="DK65" s="70"/>
      <c r="DL65" s="70"/>
      <c r="DM65" s="70"/>
      <c r="DN65" s="70"/>
      <c r="DO65" s="70"/>
      <c r="DP65" s="70"/>
      <c r="DQ65" s="70"/>
      <c r="DR65" s="70"/>
      <c r="DS65" s="70"/>
      <c r="DT65" s="70"/>
      <c r="DU65" s="70"/>
      <c r="DV65" s="70"/>
      <c r="DW65" s="70"/>
      <c r="DX65" s="70"/>
      <c r="DY65" s="70"/>
      <c r="DZ65" s="70"/>
      <c r="EA65" s="70"/>
      <c r="EB65" s="70"/>
      <c r="EC65" s="70"/>
      <c r="ED65" s="70"/>
    </row>
    <row r="66" spans="3:134" x14ac:dyDescent="0.25">
      <c r="C66" s="75">
        <v>1960</v>
      </c>
      <c r="D66" s="76">
        <v>5939</v>
      </c>
      <c r="E66" s="70">
        <f t="shared" si="0"/>
        <v>1</v>
      </c>
      <c r="F66" s="79">
        <f t="shared" si="1"/>
        <v>33503.800000000003</v>
      </c>
      <c r="G66" s="79">
        <f t="shared" si="3"/>
        <v>0</v>
      </c>
      <c r="H66" s="79">
        <f t="shared" si="2"/>
        <v>0</v>
      </c>
      <c r="I66" s="79">
        <f t="shared" si="4"/>
        <v>0</v>
      </c>
      <c r="J66" s="79">
        <f t="shared" si="5"/>
        <v>0</v>
      </c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0"/>
      <c r="AQ66" s="70"/>
      <c r="AR66" s="70"/>
      <c r="AS66" s="70"/>
      <c r="AT66" s="70"/>
      <c r="AU66" s="70"/>
      <c r="AV66" s="70">
        <f t="shared" si="43"/>
        <v>74.949999999999591</v>
      </c>
      <c r="AW66" s="70">
        <f t="shared" si="44"/>
        <v>122.49999999999977</v>
      </c>
      <c r="AX66" s="70">
        <f t="shared" si="45"/>
        <v>176.54999999999973</v>
      </c>
      <c r="AY66" s="70">
        <f t="shared" si="46"/>
        <v>239.79999999999984</v>
      </c>
      <c r="AZ66" s="70">
        <f t="shared" si="47"/>
        <v>304.99999999999989</v>
      </c>
      <c r="BA66" s="70">
        <f t="shared" si="48"/>
        <v>514.79999999999995</v>
      </c>
      <c r="BB66" s="70">
        <f t="shared" si="49"/>
        <v>1333.15</v>
      </c>
      <c r="BC66" s="70">
        <f t="shared" si="50"/>
        <v>1501.2000000000003</v>
      </c>
      <c r="BD66" s="70">
        <f t="shared" si="51"/>
        <v>1130.4000000000001</v>
      </c>
      <c r="BE66" s="70">
        <f t="shared" si="52"/>
        <v>952.00000000000011</v>
      </c>
      <c r="BF66" s="70">
        <f t="shared" si="53"/>
        <v>1614.2500000000002</v>
      </c>
      <c r="BG66" s="70">
        <f t="shared" si="54"/>
        <v>1535.4</v>
      </c>
      <c r="BH66" s="70">
        <f t="shared" si="55"/>
        <v>1575.6</v>
      </c>
      <c r="BI66" s="70">
        <f t="shared" si="56"/>
        <v>1612.1</v>
      </c>
      <c r="BJ66" s="70">
        <f t="shared" si="57"/>
        <v>2322.75</v>
      </c>
      <c r="BK66" s="70">
        <f t="shared" si="58"/>
        <v>2776.8</v>
      </c>
      <c r="BL66" s="70">
        <f t="shared" si="59"/>
        <v>3224.8999999999996</v>
      </c>
      <c r="BM66" s="70">
        <f t="shared" si="60"/>
        <v>3496.5</v>
      </c>
      <c r="BN66" s="70">
        <f t="shared" si="61"/>
        <v>3056.15</v>
      </c>
      <c r="BO66" s="70">
        <f t="shared" ref="BO66:BO85" si="62">$D$66-$D$66*E6</f>
        <v>5939</v>
      </c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  <c r="DD66" s="70"/>
      <c r="DE66" s="70"/>
      <c r="DF66" s="70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0"/>
      <c r="ED66" s="70"/>
    </row>
    <row r="67" spans="3:134" x14ac:dyDescent="0.25">
      <c r="C67" s="78">
        <v>1961</v>
      </c>
      <c r="D67" s="76">
        <v>7440</v>
      </c>
      <c r="E67" s="70">
        <f t="shared" si="0"/>
        <v>1</v>
      </c>
      <c r="F67" s="79">
        <f t="shared" si="1"/>
        <v>38261.899999999994</v>
      </c>
      <c r="G67" s="79">
        <f t="shared" si="3"/>
        <v>0</v>
      </c>
      <c r="H67" s="79">
        <f t="shared" si="2"/>
        <v>0</v>
      </c>
      <c r="I67" s="79">
        <f t="shared" si="4"/>
        <v>0</v>
      </c>
      <c r="J67" s="79">
        <f t="shared" si="5"/>
        <v>0</v>
      </c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0"/>
      <c r="AQ67" s="70"/>
      <c r="AR67" s="70"/>
      <c r="AS67" s="70"/>
      <c r="AT67" s="70"/>
      <c r="AU67" s="70"/>
      <c r="AV67" s="70"/>
      <c r="AW67" s="70">
        <f t="shared" si="44"/>
        <v>61.249999999999545</v>
      </c>
      <c r="AX67" s="70">
        <f t="shared" si="45"/>
        <v>117.69999999999982</v>
      </c>
      <c r="AY67" s="70">
        <f t="shared" si="46"/>
        <v>179.8499999999998</v>
      </c>
      <c r="AZ67" s="70">
        <f t="shared" si="47"/>
        <v>243.99999999999977</v>
      </c>
      <c r="BA67" s="70">
        <f t="shared" si="48"/>
        <v>428.99999999999977</v>
      </c>
      <c r="BB67" s="70">
        <f t="shared" si="49"/>
        <v>1142.6999999999998</v>
      </c>
      <c r="BC67" s="70">
        <f t="shared" si="50"/>
        <v>1313.5499999999997</v>
      </c>
      <c r="BD67" s="70">
        <f t="shared" si="51"/>
        <v>1004.8</v>
      </c>
      <c r="BE67" s="70">
        <f t="shared" si="52"/>
        <v>856.80000000000018</v>
      </c>
      <c r="BF67" s="70">
        <f t="shared" si="53"/>
        <v>1467.5000000000002</v>
      </c>
      <c r="BG67" s="70">
        <f t="shared" si="54"/>
        <v>1407.45</v>
      </c>
      <c r="BH67" s="70">
        <f t="shared" si="55"/>
        <v>1454.4</v>
      </c>
      <c r="BI67" s="70">
        <f t="shared" si="56"/>
        <v>1496.95</v>
      </c>
      <c r="BJ67" s="70">
        <f t="shared" si="57"/>
        <v>2167.9</v>
      </c>
      <c r="BK67" s="70">
        <f t="shared" si="58"/>
        <v>2603.25</v>
      </c>
      <c r="BL67" s="70">
        <f t="shared" si="59"/>
        <v>3035.2</v>
      </c>
      <c r="BM67" s="70">
        <f t="shared" si="60"/>
        <v>3302.25</v>
      </c>
      <c r="BN67" s="70">
        <f t="shared" si="61"/>
        <v>2895.3</v>
      </c>
      <c r="BO67" s="70">
        <f t="shared" si="62"/>
        <v>5642.05</v>
      </c>
      <c r="BP67" s="70">
        <f t="shared" ref="BP67:BP86" si="63">$D$67-$D$67*E6</f>
        <v>7440</v>
      </c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  <c r="DC67" s="70"/>
      <c r="DD67" s="70"/>
      <c r="DE67" s="70"/>
      <c r="DF67" s="70"/>
      <c r="DG67" s="70"/>
      <c r="DH67" s="70"/>
      <c r="DI67" s="70"/>
      <c r="DJ67" s="70"/>
      <c r="DK67" s="70"/>
      <c r="DL67" s="70"/>
      <c r="DM67" s="70"/>
      <c r="DN67" s="70"/>
      <c r="DO67" s="70"/>
      <c r="DP67" s="70"/>
      <c r="DQ67" s="70"/>
      <c r="DR67" s="70"/>
      <c r="DS67" s="70"/>
      <c r="DT67" s="70"/>
      <c r="DU67" s="70"/>
      <c r="DV67" s="70"/>
      <c r="DW67" s="70"/>
      <c r="DX67" s="70"/>
      <c r="DY67" s="70"/>
      <c r="DZ67" s="70"/>
      <c r="EA67" s="70"/>
      <c r="EB67" s="70"/>
      <c r="EC67" s="70"/>
      <c r="ED67" s="70"/>
    </row>
    <row r="68" spans="3:134" x14ac:dyDescent="0.25">
      <c r="C68" s="75">
        <v>1962</v>
      </c>
      <c r="D68" s="76">
        <v>6821</v>
      </c>
      <c r="E68" s="70">
        <f t="shared" si="0"/>
        <v>1</v>
      </c>
      <c r="F68" s="79">
        <f t="shared" si="1"/>
        <v>42103.95</v>
      </c>
      <c r="G68" s="79">
        <f t="shared" si="3"/>
        <v>0</v>
      </c>
      <c r="H68" s="79">
        <f t="shared" si="2"/>
        <v>0</v>
      </c>
      <c r="I68" s="79">
        <f t="shared" si="4"/>
        <v>0</v>
      </c>
      <c r="J68" s="79">
        <f t="shared" si="5"/>
        <v>0</v>
      </c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0"/>
      <c r="AQ68" s="70"/>
      <c r="AR68" s="70"/>
      <c r="AS68" s="70"/>
      <c r="AT68" s="70"/>
      <c r="AU68" s="70"/>
      <c r="AV68" s="70"/>
      <c r="AW68" s="70"/>
      <c r="AX68" s="70">
        <f t="shared" si="45"/>
        <v>58.849999999999682</v>
      </c>
      <c r="AY68" s="70">
        <f t="shared" si="46"/>
        <v>119.89999999999964</v>
      </c>
      <c r="AZ68" s="70">
        <f t="shared" si="47"/>
        <v>182.99999999999977</v>
      </c>
      <c r="BA68" s="70">
        <f t="shared" si="48"/>
        <v>343.19999999999982</v>
      </c>
      <c r="BB68" s="70">
        <f t="shared" si="49"/>
        <v>952.24999999999955</v>
      </c>
      <c r="BC68" s="70">
        <f t="shared" si="50"/>
        <v>1125.8999999999996</v>
      </c>
      <c r="BD68" s="70">
        <f t="shared" si="51"/>
        <v>879.2</v>
      </c>
      <c r="BE68" s="70">
        <f t="shared" si="52"/>
        <v>761.60000000000014</v>
      </c>
      <c r="BF68" s="70">
        <f t="shared" si="53"/>
        <v>1320.7500000000002</v>
      </c>
      <c r="BG68" s="70">
        <f t="shared" si="54"/>
        <v>1279.5000000000002</v>
      </c>
      <c r="BH68" s="70">
        <f t="shared" si="55"/>
        <v>1333.2</v>
      </c>
      <c r="BI68" s="70">
        <f t="shared" si="56"/>
        <v>1381.8000000000002</v>
      </c>
      <c r="BJ68" s="70">
        <f t="shared" si="57"/>
        <v>2013.0500000000002</v>
      </c>
      <c r="BK68" s="70">
        <f t="shared" si="58"/>
        <v>2429.6999999999998</v>
      </c>
      <c r="BL68" s="70">
        <f t="shared" si="59"/>
        <v>2845.5</v>
      </c>
      <c r="BM68" s="70">
        <f t="shared" si="60"/>
        <v>3108</v>
      </c>
      <c r="BN68" s="70">
        <f t="shared" si="61"/>
        <v>2734.45</v>
      </c>
      <c r="BO68" s="70">
        <f t="shared" si="62"/>
        <v>5345.1</v>
      </c>
      <c r="BP68" s="70">
        <f t="shared" si="63"/>
        <v>7068</v>
      </c>
      <c r="BQ68" s="70">
        <f t="shared" ref="BQ68:BQ87" si="64">$D$68-$D$68*E6</f>
        <v>6821</v>
      </c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  <c r="DK68" s="70"/>
      <c r="DL68" s="70"/>
      <c r="DM68" s="70"/>
      <c r="DN68" s="70"/>
      <c r="DO68" s="70"/>
      <c r="DP68" s="70"/>
      <c r="DQ68" s="70"/>
      <c r="DR68" s="70"/>
      <c r="DS68" s="70"/>
      <c r="DT68" s="70"/>
      <c r="DU68" s="70"/>
      <c r="DV68" s="70"/>
      <c r="DW68" s="70"/>
      <c r="DX68" s="70"/>
      <c r="DY68" s="70"/>
      <c r="DZ68" s="70"/>
      <c r="EA68" s="70"/>
      <c r="EB68" s="70"/>
      <c r="EC68" s="70"/>
      <c r="ED68" s="70"/>
    </row>
    <row r="69" spans="3:134" x14ac:dyDescent="0.25">
      <c r="C69" s="78">
        <v>1963</v>
      </c>
      <c r="D69" s="76">
        <v>5424</v>
      </c>
      <c r="E69" s="70">
        <f t="shared" si="0"/>
        <v>1</v>
      </c>
      <c r="F69" s="79">
        <f t="shared" si="1"/>
        <v>44269.2</v>
      </c>
      <c r="G69" s="79">
        <f t="shared" si="3"/>
        <v>0</v>
      </c>
      <c r="H69" s="79">
        <f t="shared" si="2"/>
        <v>0</v>
      </c>
      <c r="I69" s="79">
        <f t="shared" si="4"/>
        <v>0</v>
      </c>
      <c r="J69" s="79">
        <f t="shared" si="5"/>
        <v>0</v>
      </c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0"/>
      <c r="AQ69" s="70"/>
      <c r="AR69" s="70"/>
      <c r="AS69" s="70"/>
      <c r="AT69" s="70"/>
      <c r="AU69" s="70"/>
      <c r="AV69" s="70"/>
      <c r="AW69" s="70"/>
      <c r="AX69" s="70"/>
      <c r="AY69" s="70">
        <f t="shared" si="46"/>
        <v>59.949999999999591</v>
      </c>
      <c r="AZ69" s="70">
        <f t="shared" si="47"/>
        <v>121.99999999999977</v>
      </c>
      <c r="BA69" s="70">
        <f t="shared" si="48"/>
        <v>257.39999999999964</v>
      </c>
      <c r="BB69" s="70">
        <f t="shared" si="49"/>
        <v>761.79999999999927</v>
      </c>
      <c r="BC69" s="70">
        <f t="shared" si="50"/>
        <v>938.24999999999955</v>
      </c>
      <c r="BD69" s="70">
        <f t="shared" si="51"/>
        <v>753.59999999999991</v>
      </c>
      <c r="BE69" s="70">
        <f t="shared" si="52"/>
        <v>666.39999999999986</v>
      </c>
      <c r="BF69" s="70">
        <f t="shared" si="53"/>
        <v>1174</v>
      </c>
      <c r="BG69" s="70">
        <f t="shared" si="54"/>
        <v>1151.5500000000002</v>
      </c>
      <c r="BH69" s="70">
        <f t="shared" si="55"/>
        <v>1212.0000000000002</v>
      </c>
      <c r="BI69" s="70">
        <f t="shared" si="56"/>
        <v>1266.6500000000001</v>
      </c>
      <c r="BJ69" s="70">
        <f t="shared" si="57"/>
        <v>1858.2</v>
      </c>
      <c r="BK69" s="70">
        <f t="shared" si="58"/>
        <v>2256.15</v>
      </c>
      <c r="BL69" s="70">
        <f t="shared" si="59"/>
        <v>2655.8</v>
      </c>
      <c r="BM69" s="70">
        <f t="shared" si="60"/>
        <v>2913.75</v>
      </c>
      <c r="BN69" s="70">
        <f t="shared" si="61"/>
        <v>2573.6</v>
      </c>
      <c r="BO69" s="70">
        <f t="shared" si="62"/>
        <v>5048.1499999999996</v>
      </c>
      <c r="BP69" s="70">
        <f t="shared" si="63"/>
        <v>6696</v>
      </c>
      <c r="BQ69" s="70">
        <f t="shared" si="64"/>
        <v>6479.95</v>
      </c>
      <c r="BR69" s="70">
        <f t="shared" ref="BR69:BR88" si="65">$D$69-$D$69*E6</f>
        <v>5424</v>
      </c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  <c r="DH69" s="70"/>
      <c r="DI69" s="70"/>
      <c r="DJ69" s="70"/>
      <c r="DK69" s="70"/>
      <c r="DL69" s="70"/>
      <c r="DM69" s="70"/>
      <c r="DN69" s="70"/>
      <c r="DO69" s="70"/>
      <c r="DP69" s="70"/>
      <c r="DQ69" s="70"/>
      <c r="DR69" s="70"/>
      <c r="DS69" s="70"/>
      <c r="DT69" s="70"/>
      <c r="DU69" s="70"/>
      <c r="DV69" s="70"/>
      <c r="DW69" s="70"/>
      <c r="DX69" s="70"/>
      <c r="DY69" s="70"/>
      <c r="DZ69" s="70"/>
      <c r="EA69" s="70"/>
      <c r="EB69" s="70"/>
      <c r="EC69" s="70"/>
      <c r="ED69" s="70"/>
    </row>
    <row r="70" spans="3:134" x14ac:dyDescent="0.25">
      <c r="C70" s="75">
        <v>1964</v>
      </c>
      <c r="D70" s="76">
        <v>6155</v>
      </c>
      <c r="E70" s="70">
        <f t="shared" si="0"/>
        <v>1</v>
      </c>
      <c r="F70" s="79">
        <f t="shared" si="1"/>
        <v>46953.1</v>
      </c>
      <c r="G70" s="79">
        <f t="shared" si="3"/>
        <v>0</v>
      </c>
      <c r="H70" s="79">
        <f t="shared" si="2"/>
        <v>0</v>
      </c>
      <c r="I70" s="79">
        <f t="shared" si="4"/>
        <v>0</v>
      </c>
      <c r="J70" s="79">
        <f t="shared" si="5"/>
        <v>0</v>
      </c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>
        <f t="shared" si="47"/>
        <v>60.999999999999545</v>
      </c>
      <c r="BA70" s="70">
        <f t="shared" si="48"/>
        <v>171.59999999999968</v>
      </c>
      <c r="BB70" s="70">
        <f t="shared" si="49"/>
        <v>571.34999999999945</v>
      </c>
      <c r="BC70" s="70">
        <f t="shared" si="50"/>
        <v>750.59999999999945</v>
      </c>
      <c r="BD70" s="70">
        <f t="shared" si="51"/>
        <v>627.99999999999977</v>
      </c>
      <c r="BE70" s="70">
        <f t="shared" si="52"/>
        <v>571.19999999999982</v>
      </c>
      <c r="BF70" s="70">
        <f t="shared" si="53"/>
        <v>1027.25</v>
      </c>
      <c r="BG70" s="70">
        <f t="shared" si="54"/>
        <v>1023.6000000000001</v>
      </c>
      <c r="BH70" s="70">
        <f t="shared" si="55"/>
        <v>1090.8000000000002</v>
      </c>
      <c r="BI70" s="70">
        <f t="shared" si="56"/>
        <v>1151.5000000000002</v>
      </c>
      <c r="BJ70" s="70">
        <f t="shared" si="57"/>
        <v>1703.3500000000001</v>
      </c>
      <c r="BK70" s="70">
        <f t="shared" si="58"/>
        <v>2082.6000000000004</v>
      </c>
      <c r="BL70" s="70">
        <f t="shared" si="59"/>
        <v>2466.1000000000004</v>
      </c>
      <c r="BM70" s="70">
        <f t="shared" si="60"/>
        <v>2719.5</v>
      </c>
      <c r="BN70" s="70">
        <f t="shared" si="61"/>
        <v>2412.75</v>
      </c>
      <c r="BO70" s="70">
        <f t="shared" si="62"/>
        <v>4751.2</v>
      </c>
      <c r="BP70" s="70">
        <f t="shared" si="63"/>
        <v>6324</v>
      </c>
      <c r="BQ70" s="70">
        <f t="shared" si="64"/>
        <v>6138.9</v>
      </c>
      <c r="BR70" s="70">
        <f t="shared" si="65"/>
        <v>5152.8</v>
      </c>
      <c r="BS70" s="70">
        <f>$D$70-$D$70*E6</f>
        <v>6155</v>
      </c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  <c r="DH70" s="70"/>
      <c r="DI70" s="70"/>
      <c r="DJ70" s="70"/>
      <c r="DK70" s="70"/>
      <c r="DL70" s="70"/>
      <c r="DM70" s="70"/>
      <c r="DN70" s="70"/>
      <c r="DO70" s="70"/>
      <c r="DP70" s="70"/>
      <c r="DQ70" s="70"/>
      <c r="DR70" s="70"/>
      <c r="DS70" s="70"/>
      <c r="DT70" s="70"/>
      <c r="DU70" s="70"/>
      <c r="DV70" s="70"/>
      <c r="DW70" s="70"/>
      <c r="DX70" s="70"/>
      <c r="DY70" s="70"/>
      <c r="DZ70" s="70"/>
      <c r="EA70" s="70"/>
      <c r="EB70" s="70"/>
      <c r="EC70" s="70"/>
      <c r="ED70" s="70"/>
    </row>
    <row r="71" spans="3:134" x14ac:dyDescent="0.25">
      <c r="C71" s="78">
        <v>1965</v>
      </c>
      <c r="D71" s="76">
        <v>6574</v>
      </c>
      <c r="E71" s="70">
        <f t="shared" ref="E71:E129" si="66">IF(E70&lt;1,(1/$B$6)+E70,1)</f>
        <v>1</v>
      </c>
      <c r="F71" s="79">
        <f t="shared" ref="F71:F123" si="67">SUM(G71:ED71)</f>
        <v>49808.2</v>
      </c>
      <c r="G71" s="79">
        <f t="shared" si="3"/>
        <v>0</v>
      </c>
      <c r="H71" s="79">
        <f t="shared" ref="H71:H110" si="68">$D$7-$D$7*E70</f>
        <v>0</v>
      </c>
      <c r="I71" s="79">
        <f t="shared" si="4"/>
        <v>0</v>
      </c>
      <c r="J71" s="79">
        <f t="shared" si="5"/>
        <v>0</v>
      </c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>
        <f t="shared" si="48"/>
        <v>85.7999999999995</v>
      </c>
      <c r="BB71" s="70">
        <f t="shared" si="49"/>
        <v>380.89999999999918</v>
      </c>
      <c r="BC71" s="70">
        <f t="shared" si="50"/>
        <v>562.94999999999936</v>
      </c>
      <c r="BD71" s="70">
        <f t="shared" si="51"/>
        <v>502.39999999999964</v>
      </c>
      <c r="BE71" s="70">
        <f t="shared" si="52"/>
        <v>475.99999999999977</v>
      </c>
      <c r="BF71" s="70">
        <f t="shared" si="53"/>
        <v>880.5</v>
      </c>
      <c r="BG71" s="70">
        <f t="shared" si="54"/>
        <v>895.64999999999986</v>
      </c>
      <c r="BH71" s="70">
        <f t="shared" si="55"/>
        <v>969.60000000000014</v>
      </c>
      <c r="BI71" s="70">
        <f t="shared" si="56"/>
        <v>1036.3500000000001</v>
      </c>
      <c r="BJ71" s="70">
        <f t="shared" si="57"/>
        <v>1548.5000000000002</v>
      </c>
      <c r="BK71" s="70">
        <f t="shared" si="58"/>
        <v>1909.0500000000002</v>
      </c>
      <c r="BL71" s="70">
        <f t="shared" si="59"/>
        <v>2276.4</v>
      </c>
      <c r="BM71" s="70">
        <f t="shared" si="60"/>
        <v>2525.25</v>
      </c>
      <c r="BN71" s="70">
        <f t="shared" si="61"/>
        <v>2251.9</v>
      </c>
      <c r="BO71" s="70">
        <f t="shared" si="62"/>
        <v>4454.25</v>
      </c>
      <c r="BP71" s="70">
        <f t="shared" si="63"/>
        <v>5952</v>
      </c>
      <c r="BQ71" s="70">
        <f t="shared" si="64"/>
        <v>5797.8499999999995</v>
      </c>
      <c r="BR71" s="70">
        <f t="shared" si="65"/>
        <v>4881.6000000000004</v>
      </c>
      <c r="BS71" s="70">
        <f t="shared" ref="BS71:BS88" si="69">$D$70-$D$70*E7</f>
        <v>5847.25</v>
      </c>
      <c r="BT71" s="70">
        <f>$D$71-$D$71*E6</f>
        <v>6574</v>
      </c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0"/>
      <c r="DY71" s="70"/>
      <c r="DZ71" s="70"/>
      <c r="EA71" s="70"/>
      <c r="EB71" s="70"/>
      <c r="EC71" s="70"/>
      <c r="ED71" s="70"/>
    </row>
    <row r="72" spans="3:134" x14ac:dyDescent="0.25">
      <c r="C72" s="75">
        <v>1966</v>
      </c>
      <c r="D72" s="76">
        <v>6745</v>
      </c>
      <c r="E72" s="70">
        <f t="shared" si="66"/>
        <v>1</v>
      </c>
      <c r="F72" s="79">
        <f t="shared" si="67"/>
        <v>52566.6</v>
      </c>
      <c r="G72" s="79">
        <f t="shared" ref="G72:G129" si="70">$D$6-$D$6*E72</f>
        <v>0</v>
      </c>
      <c r="H72" s="79">
        <f t="shared" si="68"/>
        <v>0</v>
      </c>
      <c r="I72" s="79">
        <f t="shared" ref="I72:I129" si="71">$D$8-$D$8*E70</f>
        <v>0</v>
      </c>
      <c r="J72" s="79">
        <f t="shared" si="5"/>
        <v>0</v>
      </c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>
        <f t="shared" si="49"/>
        <v>190.44999999999891</v>
      </c>
      <c r="BC72" s="70">
        <f t="shared" si="50"/>
        <v>375.29999999999927</v>
      </c>
      <c r="BD72" s="70">
        <f t="shared" si="51"/>
        <v>376.79999999999927</v>
      </c>
      <c r="BE72" s="70">
        <f t="shared" si="52"/>
        <v>380.79999999999973</v>
      </c>
      <c r="BF72" s="70">
        <f t="shared" si="53"/>
        <v>733.74999999999955</v>
      </c>
      <c r="BG72" s="70">
        <f t="shared" si="54"/>
        <v>767.69999999999982</v>
      </c>
      <c r="BH72" s="70">
        <f t="shared" si="55"/>
        <v>848.39999999999986</v>
      </c>
      <c r="BI72" s="70">
        <f t="shared" si="56"/>
        <v>921.2</v>
      </c>
      <c r="BJ72" s="70">
        <f t="shared" si="57"/>
        <v>1393.6500000000003</v>
      </c>
      <c r="BK72" s="70">
        <f t="shared" si="58"/>
        <v>1735.5000000000002</v>
      </c>
      <c r="BL72" s="70">
        <f t="shared" si="59"/>
        <v>2086.7000000000003</v>
      </c>
      <c r="BM72" s="70">
        <f t="shared" si="60"/>
        <v>2331</v>
      </c>
      <c r="BN72" s="70">
        <f t="shared" si="61"/>
        <v>2091.0500000000002</v>
      </c>
      <c r="BO72" s="70">
        <f t="shared" si="62"/>
        <v>4157.3</v>
      </c>
      <c r="BP72" s="70">
        <f t="shared" si="63"/>
        <v>5580</v>
      </c>
      <c r="BQ72" s="70">
        <f t="shared" si="64"/>
        <v>5456.8</v>
      </c>
      <c r="BR72" s="70">
        <f t="shared" si="65"/>
        <v>4610.3999999999996</v>
      </c>
      <c r="BS72" s="70">
        <f t="shared" si="69"/>
        <v>5539.5</v>
      </c>
      <c r="BT72" s="70">
        <f t="shared" ref="BT72:BT89" si="72">$D$71-$D$71*E7</f>
        <v>6245.3</v>
      </c>
      <c r="BU72" s="70">
        <f>$D$72-$D$72*E6</f>
        <v>6745</v>
      </c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0"/>
      <c r="DY72" s="70"/>
      <c r="DZ72" s="70"/>
      <c r="EA72" s="70"/>
      <c r="EB72" s="70"/>
      <c r="EC72" s="70"/>
      <c r="ED72" s="70"/>
    </row>
    <row r="73" spans="3:134" x14ac:dyDescent="0.25">
      <c r="C73" s="78">
        <v>1967</v>
      </c>
      <c r="D73" s="76">
        <v>7388</v>
      </c>
      <c r="E73" s="70">
        <f t="shared" si="66"/>
        <v>1</v>
      </c>
      <c r="F73" s="79">
        <f t="shared" si="67"/>
        <v>55716.549999999996</v>
      </c>
      <c r="G73" s="79">
        <f t="shared" si="70"/>
        <v>0</v>
      </c>
      <c r="H73" s="79">
        <f t="shared" si="68"/>
        <v>0</v>
      </c>
      <c r="I73" s="79">
        <f t="shared" si="71"/>
        <v>0</v>
      </c>
      <c r="J73" s="79">
        <f t="shared" ref="J73:J129" si="73">$D$9-$D$9*E70</f>
        <v>0</v>
      </c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>
        <f t="shared" si="50"/>
        <v>187.64999999999873</v>
      </c>
      <c r="BD73" s="70">
        <f t="shared" si="51"/>
        <v>251.19999999999936</v>
      </c>
      <c r="BE73" s="70">
        <f t="shared" si="52"/>
        <v>285.59999999999968</v>
      </c>
      <c r="BF73" s="70">
        <f t="shared" si="53"/>
        <v>586.99999999999955</v>
      </c>
      <c r="BG73" s="70">
        <f t="shared" si="54"/>
        <v>639.74999999999977</v>
      </c>
      <c r="BH73" s="70">
        <f t="shared" si="55"/>
        <v>727.19999999999982</v>
      </c>
      <c r="BI73" s="70">
        <f t="shared" si="56"/>
        <v>806.05</v>
      </c>
      <c r="BJ73" s="70">
        <f t="shared" si="57"/>
        <v>1238.8000000000002</v>
      </c>
      <c r="BK73" s="70">
        <f t="shared" si="58"/>
        <v>1561.9500000000003</v>
      </c>
      <c r="BL73" s="70">
        <f t="shared" si="59"/>
        <v>1897.0000000000002</v>
      </c>
      <c r="BM73" s="70">
        <f t="shared" si="60"/>
        <v>2136.75</v>
      </c>
      <c r="BN73" s="70">
        <f t="shared" si="61"/>
        <v>1930.2</v>
      </c>
      <c r="BO73" s="70">
        <f t="shared" si="62"/>
        <v>3860.35</v>
      </c>
      <c r="BP73" s="70">
        <f t="shared" si="63"/>
        <v>5208</v>
      </c>
      <c r="BQ73" s="70">
        <f t="shared" si="64"/>
        <v>5115.75</v>
      </c>
      <c r="BR73" s="70">
        <f t="shared" si="65"/>
        <v>4339.2</v>
      </c>
      <c r="BS73" s="70">
        <f t="shared" si="69"/>
        <v>5231.75</v>
      </c>
      <c r="BT73" s="70">
        <f t="shared" si="72"/>
        <v>5916.6</v>
      </c>
      <c r="BU73" s="70">
        <f t="shared" ref="BU73:BU90" si="74">$D$72-$D$72*E7</f>
        <v>6407.75</v>
      </c>
      <c r="BV73" s="70">
        <f>$D$73-$D$73*E6</f>
        <v>7388</v>
      </c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</row>
    <row r="74" spans="3:134" x14ac:dyDescent="0.25">
      <c r="C74" s="75">
        <v>1968</v>
      </c>
      <c r="D74" s="76">
        <v>8811</v>
      </c>
      <c r="E74" s="70">
        <f t="shared" si="66"/>
        <v>1</v>
      </c>
      <c r="F74" s="79">
        <f t="shared" si="67"/>
        <v>60110.549999999996</v>
      </c>
      <c r="G74" s="79">
        <f t="shared" si="70"/>
        <v>0</v>
      </c>
      <c r="H74" s="79">
        <f t="shared" si="68"/>
        <v>0</v>
      </c>
      <c r="I74" s="79">
        <f t="shared" si="71"/>
        <v>0</v>
      </c>
      <c r="J74" s="79">
        <f t="shared" si="73"/>
        <v>0</v>
      </c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>
        <f t="shared" si="51"/>
        <v>125.59999999999945</v>
      </c>
      <c r="BE74" s="70">
        <f t="shared" si="52"/>
        <v>190.39999999999964</v>
      </c>
      <c r="BF74" s="70">
        <f t="shared" si="53"/>
        <v>440.24999999999955</v>
      </c>
      <c r="BG74" s="70">
        <f t="shared" si="54"/>
        <v>511.7999999999995</v>
      </c>
      <c r="BH74" s="70">
        <f t="shared" si="55"/>
        <v>605.99999999999977</v>
      </c>
      <c r="BI74" s="70">
        <f t="shared" si="56"/>
        <v>690.89999999999986</v>
      </c>
      <c r="BJ74" s="70">
        <f t="shared" si="57"/>
        <v>1083.9499999999998</v>
      </c>
      <c r="BK74" s="70">
        <f t="shared" si="58"/>
        <v>1388.4</v>
      </c>
      <c r="BL74" s="70">
        <f t="shared" si="59"/>
        <v>1707.3000000000002</v>
      </c>
      <c r="BM74" s="70">
        <f t="shared" si="60"/>
        <v>1942.5000000000002</v>
      </c>
      <c r="BN74" s="70">
        <f t="shared" si="61"/>
        <v>1769.3500000000001</v>
      </c>
      <c r="BO74" s="70">
        <f t="shared" si="62"/>
        <v>3563.4</v>
      </c>
      <c r="BP74" s="70">
        <f t="shared" si="63"/>
        <v>4836</v>
      </c>
      <c r="BQ74" s="70">
        <f t="shared" si="64"/>
        <v>4774.7</v>
      </c>
      <c r="BR74" s="70">
        <f t="shared" si="65"/>
        <v>4068</v>
      </c>
      <c r="BS74" s="70">
        <f t="shared" si="69"/>
        <v>4924</v>
      </c>
      <c r="BT74" s="70">
        <f t="shared" si="72"/>
        <v>5587.9</v>
      </c>
      <c r="BU74" s="70">
        <f t="shared" si="74"/>
        <v>6070.5</v>
      </c>
      <c r="BV74" s="70">
        <f t="shared" ref="BV74:BV91" si="75">$D$73-$D$73*E7</f>
        <v>7018.6</v>
      </c>
      <c r="BW74" s="70">
        <f>$D$74-$D$74*E6</f>
        <v>8811</v>
      </c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0"/>
      <c r="DY74" s="70"/>
      <c r="DZ74" s="70"/>
      <c r="EA74" s="70"/>
      <c r="EB74" s="70"/>
      <c r="EC74" s="70"/>
      <c r="ED74" s="70"/>
    </row>
    <row r="75" spans="3:134" x14ac:dyDescent="0.25">
      <c r="C75" s="78">
        <v>1969</v>
      </c>
      <c r="D75" s="76">
        <v>7804</v>
      </c>
      <c r="E75" s="70">
        <f t="shared" si="66"/>
        <v>1</v>
      </c>
      <c r="F75" s="79">
        <f t="shared" si="67"/>
        <v>63244.649999999994</v>
      </c>
      <c r="G75" s="79">
        <f t="shared" si="70"/>
        <v>0</v>
      </c>
      <c r="H75" s="79">
        <f t="shared" si="68"/>
        <v>0</v>
      </c>
      <c r="I75" s="79">
        <f t="shared" si="71"/>
        <v>0</v>
      </c>
      <c r="J75" s="79">
        <f t="shared" si="73"/>
        <v>0</v>
      </c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>
        <f t="shared" si="52"/>
        <v>95.199999999999363</v>
      </c>
      <c r="BF75" s="70">
        <f t="shared" si="53"/>
        <v>293.49999999999909</v>
      </c>
      <c r="BG75" s="70">
        <f t="shared" si="54"/>
        <v>383.84999999999945</v>
      </c>
      <c r="BH75" s="70">
        <f t="shared" si="55"/>
        <v>484.79999999999973</v>
      </c>
      <c r="BI75" s="70">
        <f t="shared" si="56"/>
        <v>575.74999999999977</v>
      </c>
      <c r="BJ75" s="70">
        <f t="shared" si="57"/>
        <v>929.09999999999991</v>
      </c>
      <c r="BK75" s="70">
        <f t="shared" si="58"/>
        <v>1214.8499999999999</v>
      </c>
      <c r="BL75" s="70">
        <f t="shared" si="59"/>
        <v>1517.6</v>
      </c>
      <c r="BM75" s="70">
        <f t="shared" si="60"/>
        <v>1748.2500000000005</v>
      </c>
      <c r="BN75" s="70">
        <f t="shared" si="61"/>
        <v>1608.5000000000002</v>
      </c>
      <c r="BO75" s="70">
        <f t="shared" si="62"/>
        <v>3266.4500000000003</v>
      </c>
      <c r="BP75" s="70">
        <f t="shared" si="63"/>
        <v>4464</v>
      </c>
      <c r="BQ75" s="70">
        <f t="shared" si="64"/>
        <v>4433.6499999999996</v>
      </c>
      <c r="BR75" s="70">
        <f t="shared" si="65"/>
        <v>3796.8</v>
      </c>
      <c r="BS75" s="70">
        <f t="shared" si="69"/>
        <v>4616.25</v>
      </c>
      <c r="BT75" s="70">
        <f t="shared" si="72"/>
        <v>5259.2</v>
      </c>
      <c r="BU75" s="70">
        <f t="shared" si="74"/>
        <v>5733.25</v>
      </c>
      <c r="BV75" s="70">
        <f t="shared" si="75"/>
        <v>6649.2</v>
      </c>
      <c r="BW75" s="70">
        <f t="shared" ref="BW75:BW92" si="76">$D$74-$D$74*E7</f>
        <v>8370.4500000000007</v>
      </c>
      <c r="BX75" s="70">
        <f>$D$75-$D$75*E6</f>
        <v>7804</v>
      </c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</row>
    <row r="76" spans="3:134" x14ac:dyDescent="0.25">
      <c r="C76" s="75">
        <v>1970</v>
      </c>
      <c r="D76" s="76">
        <v>8547</v>
      </c>
      <c r="E76" s="70">
        <f t="shared" si="66"/>
        <v>1</v>
      </c>
      <c r="F76" s="79">
        <f t="shared" si="67"/>
        <v>66857.149999999994</v>
      </c>
      <c r="G76" s="79">
        <f t="shared" si="70"/>
        <v>0</v>
      </c>
      <c r="H76" s="79">
        <f t="shared" si="68"/>
        <v>0</v>
      </c>
      <c r="I76" s="79">
        <f t="shared" si="71"/>
        <v>0</v>
      </c>
      <c r="J76" s="79">
        <f t="shared" si="73"/>
        <v>0</v>
      </c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>
        <f t="shared" si="53"/>
        <v>146.74999999999909</v>
      </c>
      <c r="BG76" s="70">
        <f t="shared" si="54"/>
        <v>255.89999999999918</v>
      </c>
      <c r="BH76" s="70">
        <f t="shared" si="55"/>
        <v>363.59999999999945</v>
      </c>
      <c r="BI76" s="70">
        <f t="shared" si="56"/>
        <v>460.59999999999968</v>
      </c>
      <c r="BJ76" s="70">
        <f t="shared" si="57"/>
        <v>774.24999999999955</v>
      </c>
      <c r="BK76" s="70">
        <f t="shared" si="58"/>
        <v>1041.2999999999997</v>
      </c>
      <c r="BL76" s="70">
        <f t="shared" si="59"/>
        <v>1327.9</v>
      </c>
      <c r="BM76" s="70">
        <f t="shared" si="60"/>
        <v>1554</v>
      </c>
      <c r="BN76" s="70">
        <f t="shared" si="61"/>
        <v>1447.6500000000003</v>
      </c>
      <c r="BO76" s="70">
        <f t="shared" si="62"/>
        <v>2969.5000000000005</v>
      </c>
      <c r="BP76" s="70">
        <f t="shared" si="63"/>
        <v>4092.0000000000005</v>
      </c>
      <c r="BQ76" s="70">
        <f t="shared" si="64"/>
        <v>4092.6000000000004</v>
      </c>
      <c r="BR76" s="70">
        <f t="shared" si="65"/>
        <v>3525.6000000000004</v>
      </c>
      <c r="BS76" s="70">
        <f t="shared" si="69"/>
        <v>4308.5</v>
      </c>
      <c r="BT76" s="70">
        <f t="shared" si="72"/>
        <v>4930.5</v>
      </c>
      <c r="BU76" s="70">
        <f t="shared" si="74"/>
        <v>5396</v>
      </c>
      <c r="BV76" s="70">
        <f t="shared" si="75"/>
        <v>6279.7999999999993</v>
      </c>
      <c r="BW76" s="70">
        <f t="shared" si="76"/>
        <v>7929.9</v>
      </c>
      <c r="BX76" s="70">
        <f t="shared" ref="BX76:BX93" si="77">$D$75-$D$75*E7</f>
        <v>7413.8</v>
      </c>
      <c r="BY76" s="70">
        <f>$D$76-$D$76*E6</f>
        <v>8547</v>
      </c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</row>
    <row r="77" spans="3:134" x14ac:dyDescent="0.25">
      <c r="C77" s="78">
        <v>1971</v>
      </c>
      <c r="D77" s="81">
        <v>9059</v>
      </c>
      <c r="E77" s="70">
        <f t="shared" si="66"/>
        <v>1</v>
      </c>
      <c r="F77" s="79">
        <f t="shared" si="67"/>
        <v>70649.5</v>
      </c>
      <c r="G77" s="79">
        <f t="shared" si="70"/>
        <v>0</v>
      </c>
      <c r="H77" s="79">
        <f t="shared" si="68"/>
        <v>0</v>
      </c>
      <c r="I77" s="79">
        <f t="shared" si="71"/>
        <v>0</v>
      </c>
      <c r="J77" s="79">
        <f t="shared" si="73"/>
        <v>0</v>
      </c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>
        <f t="shared" si="54"/>
        <v>127.94999999999936</v>
      </c>
      <c r="BH77" s="70">
        <f t="shared" si="55"/>
        <v>242.39999999999918</v>
      </c>
      <c r="BI77" s="70">
        <f t="shared" si="56"/>
        <v>345.44999999999959</v>
      </c>
      <c r="BJ77" s="70">
        <f t="shared" si="57"/>
        <v>619.39999999999964</v>
      </c>
      <c r="BK77" s="70">
        <f t="shared" si="58"/>
        <v>867.74999999999955</v>
      </c>
      <c r="BL77" s="70">
        <f t="shared" si="59"/>
        <v>1138.1999999999998</v>
      </c>
      <c r="BM77" s="70">
        <f t="shared" si="60"/>
        <v>1359.75</v>
      </c>
      <c r="BN77" s="70">
        <f t="shared" si="61"/>
        <v>1286.8000000000002</v>
      </c>
      <c r="BO77" s="70">
        <f t="shared" si="62"/>
        <v>2672.55</v>
      </c>
      <c r="BP77" s="70">
        <f t="shared" si="63"/>
        <v>3720.0000000000005</v>
      </c>
      <c r="BQ77" s="70">
        <f t="shared" si="64"/>
        <v>3751.55</v>
      </c>
      <c r="BR77" s="70">
        <f t="shared" si="65"/>
        <v>3254.4</v>
      </c>
      <c r="BS77" s="70">
        <f t="shared" si="69"/>
        <v>4000.75</v>
      </c>
      <c r="BT77" s="70">
        <f t="shared" si="72"/>
        <v>4601.8</v>
      </c>
      <c r="BU77" s="70">
        <f t="shared" si="74"/>
        <v>5058.75</v>
      </c>
      <c r="BV77" s="70">
        <f t="shared" si="75"/>
        <v>5910.4</v>
      </c>
      <c r="BW77" s="70">
        <f t="shared" si="76"/>
        <v>7489.35</v>
      </c>
      <c r="BX77" s="70">
        <f t="shared" si="77"/>
        <v>7023.6</v>
      </c>
      <c r="BY77" s="70">
        <f t="shared" ref="BY77:BY94" si="78">$D$76-$D$76*E7</f>
        <v>8119.65</v>
      </c>
      <c r="BZ77" s="70">
        <f>$D$77-$D$77*E6</f>
        <v>9059</v>
      </c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X77" s="70"/>
      <c r="DY77" s="70"/>
      <c r="DZ77" s="70"/>
      <c r="EA77" s="70"/>
      <c r="EB77" s="70"/>
      <c r="EC77" s="70"/>
      <c r="ED77" s="70"/>
    </row>
    <row r="78" spans="3:134" x14ac:dyDescent="0.25">
      <c r="C78" s="75">
        <v>1972</v>
      </c>
      <c r="D78" s="81">
        <v>9059</v>
      </c>
      <c r="E78" s="70">
        <f t="shared" si="66"/>
        <v>1</v>
      </c>
      <c r="F78" s="79">
        <f t="shared" si="67"/>
        <v>74135.650000000009</v>
      </c>
      <c r="G78" s="79">
        <f t="shared" si="70"/>
        <v>0</v>
      </c>
      <c r="H78" s="79">
        <f t="shared" si="68"/>
        <v>0</v>
      </c>
      <c r="I78" s="79">
        <f t="shared" si="71"/>
        <v>0</v>
      </c>
      <c r="J78" s="79">
        <f t="shared" si="73"/>
        <v>0</v>
      </c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>
        <f t="shared" si="55"/>
        <v>121.19999999999936</v>
      </c>
      <c r="BI78" s="70">
        <f t="shared" si="56"/>
        <v>230.29999999999927</v>
      </c>
      <c r="BJ78" s="70">
        <f t="shared" si="57"/>
        <v>464.54999999999927</v>
      </c>
      <c r="BK78" s="70">
        <f t="shared" si="58"/>
        <v>694.19999999999936</v>
      </c>
      <c r="BL78" s="70">
        <f t="shared" si="59"/>
        <v>948.49999999999955</v>
      </c>
      <c r="BM78" s="70">
        <f t="shared" si="60"/>
        <v>1165.4999999999995</v>
      </c>
      <c r="BN78" s="70">
        <f t="shared" si="61"/>
        <v>1125.9499999999998</v>
      </c>
      <c r="BO78" s="70">
        <f t="shared" si="62"/>
        <v>2375.6</v>
      </c>
      <c r="BP78" s="70">
        <f t="shared" si="63"/>
        <v>3348.0000000000005</v>
      </c>
      <c r="BQ78" s="70">
        <f t="shared" si="64"/>
        <v>3410.5000000000005</v>
      </c>
      <c r="BR78" s="70">
        <f t="shared" si="65"/>
        <v>2983.2000000000003</v>
      </c>
      <c r="BS78" s="70">
        <f t="shared" si="69"/>
        <v>3693</v>
      </c>
      <c r="BT78" s="70">
        <f t="shared" si="72"/>
        <v>4273.1000000000004</v>
      </c>
      <c r="BU78" s="70">
        <f t="shared" si="74"/>
        <v>4721.5</v>
      </c>
      <c r="BV78" s="70">
        <f t="shared" si="75"/>
        <v>5541</v>
      </c>
      <c r="BW78" s="70">
        <f t="shared" si="76"/>
        <v>7048.8</v>
      </c>
      <c r="BX78" s="70">
        <f t="shared" si="77"/>
        <v>6633.4</v>
      </c>
      <c r="BY78" s="70">
        <f t="shared" si="78"/>
        <v>7692.3</v>
      </c>
      <c r="BZ78" s="70">
        <f t="shared" ref="BZ78:BZ95" si="79">$D$77-$D$77*E7</f>
        <v>8606.0499999999993</v>
      </c>
      <c r="CA78" s="70">
        <f>$D$78-$D$78*E6</f>
        <v>9059</v>
      </c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X78" s="70"/>
      <c r="DY78" s="70"/>
      <c r="DZ78" s="70"/>
      <c r="EA78" s="70"/>
      <c r="EB78" s="70"/>
      <c r="EC78" s="70"/>
      <c r="ED78" s="70"/>
    </row>
    <row r="79" spans="3:134" x14ac:dyDescent="0.25">
      <c r="C79" s="78">
        <v>1973</v>
      </c>
      <c r="D79" s="81">
        <v>8889</v>
      </c>
      <c r="E79" s="70">
        <f t="shared" si="66"/>
        <v>1</v>
      </c>
      <c r="F79" s="79">
        <f t="shared" si="67"/>
        <v>77126.799999999988</v>
      </c>
      <c r="G79" s="79">
        <f t="shared" si="70"/>
        <v>0</v>
      </c>
      <c r="H79" s="79">
        <f t="shared" si="68"/>
        <v>0</v>
      </c>
      <c r="I79" s="79">
        <f t="shared" si="71"/>
        <v>0</v>
      </c>
      <c r="J79" s="79">
        <f t="shared" si="73"/>
        <v>0</v>
      </c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>
        <f t="shared" si="56"/>
        <v>115.14999999999918</v>
      </c>
      <c r="BJ79" s="70">
        <f t="shared" si="57"/>
        <v>309.69999999999936</v>
      </c>
      <c r="BK79" s="70">
        <f t="shared" si="58"/>
        <v>520.64999999999918</v>
      </c>
      <c r="BL79" s="70">
        <f t="shared" si="59"/>
        <v>758.79999999999927</v>
      </c>
      <c r="BM79" s="70">
        <f t="shared" si="60"/>
        <v>971.24999999999955</v>
      </c>
      <c r="BN79" s="70">
        <f t="shared" si="61"/>
        <v>965.09999999999991</v>
      </c>
      <c r="BO79" s="70">
        <f t="shared" si="62"/>
        <v>2078.65</v>
      </c>
      <c r="BP79" s="70">
        <f t="shared" si="63"/>
        <v>2976</v>
      </c>
      <c r="BQ79" s="70">
        <f t="shared" si="64"/>
        <v>3069.4500000000003</v>
      </c>
      <c r="BR79" s="70">
        <f t="shared" si="65"/>
        <v>2712.0000000000005</v>
      </c>
      <c r="BS79" s="70">
        <f t="shared" si="69"/>
        <v>3385.2500000000005</v>
      </c>
      <c r="BT79" s="70">
        <f t="shared" si="72"/>
        <v>3944.4</v>
      </c>
      <c r="BU79" s="70">
        <f t="shared" si="74"/>
        <v>4384.25</v>
      </c>
      <c r="BV79" s="70">
        <f t="shared" si="75"/>
        <v>5171.6000000000004</v>
      </c>
      <c r="BW79" s="70">
        <f t="shared" si="76"/>
        <v>6608.25</v>
      </c>
      <c r="BX79" s="70">
        <f t="shared" si="77"/>
        <v>6243.2</v>
      </c>
      <c r="BY79" s="70">
        <f t="shared" si="78"/>
        <v>7264.95</v>
      </c>
      <c r="BZ79" s="70">
        <f t="shared" si="79"/>
        <v>8153.1</v>
      </c>
      <c r="CA79" s="70">
        <f t="shared" ref="CA79:CA96" si="80">$D$78-$D$78*E7</f>
        <v>8606.0499999999993</v>
      </c>
      <c r="CB79" s="70">
        <f>$D$79-$D$79*E6</f>
        <v>8889</v>
      </c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</row>
    <row r="80" spans="3:134" x14ac:dyDescent="0.25">
      <c r="C80" s="75">
        <v>1974</v>
      </c>
      <c r="D80" s="81">
        <v>8817</v>
      </c>
      <c r="E80" s="70">
        <f t="shared" si="66"/>
        <v>1</v>
      </c>
      <c r="F80" s="79">
        <f t="shared" si="67"/>
        <v>79722.7</v>
      </c>
      <c r="G80" s="79">
        <f t="shared" si="70"/>
        <v>0</v>
      </c>
      <c r="H80" s="79">
        <f t="shared" si="68"/>
        <v>0</v>
      </c>
      <c r="I80" s="79">
        <f t="shared" si="71"/>
        <v>0</v>
      </c>
      <c r="J80" s="79">
        <f t="shared" si="73"/>
        <v>0</v>
      </c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>
        <f t="shared" si="57"/>
        <v>154.849999999999</v>
      </c>
      <c r="BK80" s="70">
        <f t="shared" si="58"/>
        <v>347.099999999999</v>
      </c>
      <c r="BL80" s="70">
        <f t="shared" si="59"/>
        <v>569.09999999999945</v>
      </c>
      <c r="BM80" s="70">
        <f t="shared" si="60"/>
        <v>776.99999999999955</v>
      </c>
      <c r="BN80" s="70">
        <f t="shared" si="61"/>
        <v>804.24999999999955</v>
      </c>
      <c r="BO80" s="70">
        <f t="shared" si="62"/>
        <v>1781.6999999999998</v>
      </c>
      <c r="BP80" s="70">
        <f t="shared" si="63"/>
        <v>2604</v>
      </c>
      <c r="BQ80" s="70">
        <f t="shared" si="64"/>
        <v>2728.4</v>
      </c>
      <c r="BR80" s="70">
        <f t="shared" si="65"/>
        <v>2440.8000000000002</v>
      </c>
      <c r="BS80" s="70">
        <f t="shared" si="69"/>
        <v>3077.5000000000005</v>
      </c>
      <c r="BT80" s="70">
        <f t="shared" si="72"/>
        <v>3615.7000000000003</v>
      </c>
      <c r="BU80" s="70">
        <f t="shared" si="74"/>
        <v>4047</v>
      </c>
      <c r="BV80" s="70">
        <f t="shared" si="75"/>
        <v>4802.2000000000007</v>
      </c>
      <c r="BW80" s="70">
        <f t="shared" si="76"/>
        <v>6167.7000000000007</v>
      </c>
      <c r="BX80" s="70">
        <f t="shared" si="77"/>
        <v>5853</v>
      </c>
      <c r="BY80" s="70">
        <f t="shared" si="78"/>
        <v>6837.6</v>
      </c>
      <c r="BZ80" s="70">
        <f t="shared" si="79"/>
        <v>7700.15</v>
      </c>
      <c r="CA80" s="70">
        <f t="shared" si="80"/>
        <v>8153.1</v>
      </c>
      <c r="CB80" s="70">
        <f t="shared" ref="CB80:CB97" si="81">$D$79-$D$79*E7</f>
        <v>8444.5499999999993</v>
      </c>
      <c r="CC80" s="70">
        <f>$D$80-$D$80*E6</f>
        <v>8817</v>
      </c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X80" s="70"/>
      <c r="DY80" s="70"/>
      <c r="DZ80" s="70"/>
      <c r="EA80" s="70"/>
      <c r="EB80" s="70"/>
      <c r="EC80" s="70"/>
      <c r="ED80" s="70"/>
    </row>
    <row r="81" spans="3:134" x14ac:dyDescent="0.25">
      <c r="C81" s="78">
        <v>1975</v>
      </c>
      <c r="D81" s="81">
        <v>8249</v>
      </c>
      <c r="E81" s="70">
        <f t="shared" si="66"/>
        <v>1</v>
      </c>
      <c r="F81" s="79">
        <f t="shared" si="67"/>
        <v>81424.899999999994</v>
      </c>
      <c r="G81" s="79">
        <f t="shared" si="70"/>
        <v>0</v>
      </c>
      <c r="H81" s="79">
        <f t="shared" si="68"/>
        <v>0</v>
      </c>
      <c r="I81" s="79">
        <f t="shared" si="71"/>
        <v>0</v>
      </c>
      <c r="J81" s="79">
        <f t="shared" si="73"/>
        <v>0</v>
      </c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>
        <f t="shared" si="58"/>
        <v>173.54999999999882</v>
      </c>
      <c r="BL81" s="70">
        <f t="shared" si="59"/>
        <v>379.39999999999918</v>
      </c>
      <c r="BM81" s="70">
        <f t="shared" si="60"/>
        <v>582.74999999999909</v>
      </c>
      <c r="BN81" s="70">
        <f t="shared" si="61"/>
        <v>643.39999999999964</v>
      </c>
      <c r="BO81" s="70">
        <f t="shared" si="62"/>
        <v>1484.7499999999991</v>
      </c>
      <c r="BP81" s="70">
        <f t="shared" si="63"/>
        <v>2231.9999999999991</v>
      </c>
      <c r="BQ81" s="70">
        <f t="shared" si="64"/>
        <v>2387.3499999999995</v>
      </c>
      <c r="BR81" s="70">
        <f t="shared" si="65"/>
        <v>2169.6</v>
      </c>
      <c r="BS81" s="70">
        <f t="shared" si="69"/>
        <v>2769.7500000000005</v>
      </c>
      <c r="BT81" s="70">
        <f t="shared" si="72"/>
        <v>3287.0000000000005</v>
      </c>
      <c r="BU81" s="70">
        <f t="shared" si="74"/>
        <v>3709.7500000000005</v>
      </c>
      <c r="BV81" s="70">
        <f t="shared" si="75"/>
        <v>4432.8</v>
      </c>
      <c r="BW81" s="70">
        <f t="shared" si="76"/>
        <v>5727.15</v>
      </c>
      <c r="BX81" s="70">
        <f t="shared" si="77"/>
        <v>5462.8</v>
      </c>
      <c r="BY81" s="70">
        <f t="shared" si="78"/>
        <v>6410.25</v>
      </c>
      <c r="BZ81" s="70">
        <f t="shared" si="79"/>
        <v>7247.2</v>
      </c>
      <c r="CA81" s="70">
        <f t="shared" si="80"/>
        <v>7700.15</v>
      </c>
      <c r="CB81" s="70">
        <f t="shared" si="81"/>
        <v>8000.1</v>
      </c>
      <c r="CC81" s="70">
        <f t="shared" ref="CC81:CC98" si="82">$D$80-$D$80*E7</f>
        <v>8376.15</v>
      </c>
      <c r="CD81" s="70">
        <f>$D$81-$D$81*E6</f>
        <v>8249</v>
      </c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</row>
    <row r="82" spans="3:134" x14ac:dyDescent="0.25">
      <c r="C82" s="75">
        <v>1976</v>
      </c>
      <c r="D82" s="81">
        <v>8680</v>
      </c>
      <c r="E82" s="70">
        <f t="shared" si="66"/>
        <v>1</v>
      </c>
      <c r="F82" s="79">
        <f t="shared" si="67"/>
        <v>83300.5</v>
      </c>
      <c r="G82" s="79">
        <f t="shared" si="70"/>
        <v>0</v>
      </c>
      <c r="H82" s="79">
        <f t="shared" si="68"/>
        <v>0</v>
      </c>
      <c r="I82" s="79">
        <f t="shared" si="71"/>
        <v>0</v>
      </c>
      <c r="J82" s="79">
        <f t="shared" si="73"/>
        <v>0</v>
      </c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>
        <f t="shared" si="59"/>
        <v>189.69999999999891</v>
      </c>
      <c r="BM82" s="70">
        <f t="shared" si="60"/>
        <v>388.49999999999909</v>
      </c>
      <c r="BN82" s="70">
        <f t="shared" si="61"/>
        <v>482.54999999999927</v>
      </c>
      <c r="BO82" s="70">
        <f t="shared" si="62"/>
        <v>1187.7999999999993</v>
      </c>
      <c r="BP82" s="70">
        <f t="shared" si="63"/>
        <v>1859.9999999999991</v>
      </c>
      <c r="BQ82" s="70">
        <f t="shared" si="64"/>
        <v>2046.2999999999993</v>
      </c>
      <c r="BR82" s="70">
        <f t="shared" si="65"/>
        <v>1898.4</v>
      </c>
      <c r="BS82" s="70">
        <f t="shared" si="69"/>
        <v>2462</v>
      </c>
      <c r="BT82" s="70">
        <f t="shared" si="72"/>
        <v>2958.3000000000006</v>
      </c>
      <c r="BU82" s="70">
        <f t="shared" si="74"/>
        <v>3372.5000000000005</v>
      </c>
      <c r="BV82" s="70">
        <f t="shared" si="75"/>
        <v>4063.4000000000005</v>
      </c>
      <c r="BW82" s="70">
        <f t="shared" si="76"/>
        <v>5286.6</v>
      </c>
      <c r="BX82" s="70">
        <f t="shared" si="77"/>
        <v>5072.6000000000004</v>
      </c>
      <c r="BY82" s="70">
        <f t="shared" si="78"/>
        <v>5982.9</v>
      </c>
      <c r="BZ82" s="70">
        <f t="shared" si="79"/>
        <v>6794.25</v>
      </c>
      <c r="CA82" s="70">
        <f t="shared" si="80"/>
        <v>7247.2</v>
      </c>
      <c r="CB82" s="70">
        <f t="shared" si="81"/>
        <v>7555.65</v>
      </c>
      <c r="CC82" s="70">
        <f t="shared" si="82"/>
        <v>7935.3</v>
      </c>
      <c r="CD82" s="70">
        <f t="shared" ref="CD82:CD99" si="83">$D$81-$D$81*E7</f>
        <v>7836.55</v>
      </c>
      <c r="CE82" s="70">
        <f>$D$82-$D$82*E6</f>
        <v>8680</v>
      </c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0"/>
      <c r="DY82" s="70"/>
      <c r="DZ82" s="70"/>
      <c r="EA82" s="70"/>
      <c r="EB82" s="70"/>
      <c r="EC82" s="70"/>
      <c r="ED82" s="70"/>
    </row>
    <row r="83" spans="3:134" x14ac:dyDescent="0.25">
      <c r="C83" s="78">
        <v>1977</v>
      </c>
      <c r="D83" s="81">
        <v>12202</v>
      </c>
      <c r="E83" s="70">
        <f t="shared" si="66"/>
        <v>1</v>
      </c>
      <c r="F83" s="79">
        <f t="shared" si="67"/>
        <v>88437.65</v>
      </c>
      <c r="G83" s="79">
        <f t="shared" si="70"/>
        <v>0</v>
      </c>
      <c r="H83" s="79">
        <f t="shared" si="68"/>
        <v>0</v>
      </c>
      <c r="I83" s="79">
        <f t="shared" si="71"/>
        <v>0</v>
      </c>
      <c r="J83" s="79">
        <f t="shared" si="73"/>
        <v>0</v>
      </c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>
        <f t="shared" si="60"/>
        <v>194.24999999999909</v>
      </c>
      <c r="BN83" s="70">
        <f t="shared" si="61"/>
        <v>321.69999999999936</v>
      </c>
      <c r="BO83" s="70">
        <f t="shared" si="62"/>
        <v>890.84999999999854</v>
      </c>
      <c r="BP83" s="70">
        <f t="shared" si="63"/>
        <v>1487.9999999999991</v>
      </c>
      <c r="BQ83" s="70">
        <f t="shared" si="64"/>
        <v>1705.2499999999991</v>
      </c>
      <c r="BR83" s="70">
        <f t="shared" si="65"/>
        <v>1627.1999999999998</v>
      </c>
      <c r="BS83" s="70">
        <f t="shared" si="69"/>
        <v>2154.25</v>
      </c>
      <c r="BT83" s="70">
        <f t="shared" si="72"/>
        <v>2629.6000000000004</v>
      </c>
      <c r="BU83" s="70">
        <f t="shared" si="74"/>
        <v>3035.2500000000005</v>
      </c>
      <c r="BV83" s="70">
        <f t="shared" si="75"/>
        <v>3694.0000000000005</v>
      </c>
      <c r="BW83" s="70">
        <f t="shared" si="76"/>
        <v>4846.05</v>
      </c>
      <c r="BX83" s="70">
        <f t="shared" si="77"/>
        <v>4682.3999999999996</v>
      </c>
      <c r="BY83" s="70">
        <f t="shared" si="78"/>
        <v>5555.55</v>
      </c>
      <c r="BZ83" s="70">
        <f t="shared" si="79"/>
        <v>6341.3</v>
      </c>
      <c r="CA83" s="70">
        <f t="shared" si="80"/>
        <v>6794.25</v>
      </c>
      <c r="CB83" s="70">
        <f t="shared" si="81"/>
        <v>7111.2</v>
      </c>
      <c r="CC83" s="70">
        <f t="shared" si="82"/>
        <v>7494.45</v>
      </c>
      <c r="CD83" s="70">
        <f t="shared" si="83"/>
        <v>7424.1</v>
      </c>
      <c r="CE83" s="70">
        <f t="shared" ref="CE83:CE100" si="84">$D$82-$D$82*E7</f>
        <v>8246</v>
      </c>
      <c r="CF83" s="70">
        <f>$D$83-$D$83*E6</f>
        <v>12202</v>
      </c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  <c r="DB83" s="70"/>
      <c r="DC83" s="70"/>
      <c r="DD83" s="70"/>
      <c r="DE83" s="70"/>
      <c r="DF83" s="70"/>
      <c r="DG83" s="70"/>
      <c r="DH83" s="70"/>
      <c r="DI83" s="70"/>
      <c r="DJ83" s="70"/>
      <c r="DK83" s="70"/>
      <c r="DL83" s="70"/>
      <c r="DM83" s="70"/>
      <c r="DN83" s="70"/>
      <c r="DO83" s="70"/>
      <c r="DP83" s="70"/>
      <c r="DQ83" s="70"/>
      <c r="DR83" s="70"/>
      <c r="DS83" s="70"/>
      <c r="DT83" s="70"/>
      <c r="DU83" s="70"/>
      <c r="DV83" s="70"/>
      <c r="DW83" s="70"/>
      <c r="DX83" s="70"/>
      <c r="DY83" s="70"/>
      <c r="DZ83" s="70"/>
      <c r="EA83" s="70"/>
      <c r="EB83" s="70"/>
      <c r="EC83" s="70"/>
      <c r="ED83" s="70"/>
    </row>
    <row r="84" spans="3:134" x14ac:dyDescent="0.25">
      <c r="C84" s="75">
        <v>1978</v>
      </c>
      <c r="D84" s="81">
        <v>9336</v>
      </c>
      <c r="E84" s="70">
        <f t="shared" si="66"/>
        <v>1</v>
      </c>
      <c r="F84" s="79">
        <f t="shared" si="67"/>
        <v>90288.4</v>
      </c>
      <c r="G84" s="79">
        <f t="shared" si="70"/>
        <v>0</v>
      </c>
      <c r="H84" s="79">
        <f t="shared" si="68"/>
        <v>0</v>
      </c>
      <c r="I84" s="79">
        <f t="shared" si="71"/>
        <v>0</v>
      </c>
      <c r="J84" s="79">
        <f t="shared" si="73"/>
        <v>0</v>
      </c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>
        <f t="shared" si="61"/>
        <v>160.849999999999</v>
      </c>
      <c r="BO84" s="70">
        <f t="shared" si="62"/>
        <v>593.89999999999873</v>
      </c>
      <c r="BP84" s="70">
        <f t="shared" si="63"/>
        <v>1115.9999999999982</v>
      </c>
      <c r="BQ84" s="70">
        <f t="shared" si="64"/>
        <v>1364.1999999999989</v>
      </c>
      <c r="BR84" s="70">
        <f t="shared" si="65"/>
        <v>1355.9999999999995</v>
      </c>
      <c r="BS84" s="70">
        <f t="shared" si="69"/>
        <v>1846.5</v>
      </c>
      <c r="BT84" s="70">
        <f t="shared" si="72"/>
        <v>2300.8999999999996</v>
      </c>
      <c r="BU84" s="70">
        <f t="shared" si="74"/>
        <v>2698</v>
      </c>
      <c r="BV84" s="70">
        <f t="shared" si="75"/>
        <v>3324.6000000000004</v>
      </c>
      <c r="BW84" s="70">
        <f t="shared" si="76"/>
        <v>4405.5000000000009</v>
      </c>
      <c r="BX84" s="70">
        <f t="shared" si="77"/>
        <v>4292.2000000000007</v>
      </c>
      <c r="BY84" s="70">
        <f t="shared" si="78"/>
        <v>5128.2000000000007</v>
      </c>
      <c r="BZ84" s="70">
        <f t="shared" si="79"/>
        <v>5888.35</v>
      </c>
      <c r="CA84" s="70">
        <f t="shared" si="80"/>
        <v>6341.3</v>
      </c>
      <c r="CB84" s="70">
        <f t="shared" si="81"/>
        <v>6666.75</v>
      </c>
      <c r="CC84" s="70">
        <f t="shared" si="82"/>
        <v>7053.6</v>
      </c>
      <c r="CD84" s="70">
        <f t="shared" si="83"/>
        <v>7011.65</v>
      </c>
      <c r="CE84" s="70">
        <f t="shared" si="84"/>
        <v>7812</v>
      </c>
      <c r="CF84" s="70">
        <f t="shared" ref="CF84:CF101" si="85">$D$83-$D$83*E7</f>
        <v>11591.9</v>
      </c>
      <c r="CG84" s="70">
        <f>$D$84-$D$84*E6</f>
        <v>9336</v>
      </c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  <c r="CX84" s="70"/>
      <c r="CY84" s="70"/>
      <c r="CZ84" s="70"/>
      <c r="DA84" s="70"/>
      <c r="DB84" s="70"/>
      <c r="DC84" s="70"/>
      <c r="DD84" s="70"/>
      <c r="DE84" s="70"/>
      <c r="DF84" s="70"/>
      <c r="DG84" s="70"/>
      <c r="DH84" s="70"/>
      <c r="DI84" s="70"/>
      <c r="DJ84" s="70"/>
      <c r="DK84" s="70"/>
      <c r="DL84" s="70"/>
      <c r="DM84" s="70"/>
      <c r="DN84" s="70"/>
      <c r="DO84" s="70"/>
      <c r="DP84" s="70"/>
      <c r="DQ84" s="70"/>
      <c r="DR84" s="70"/>
      <c r="DS84" s="70"/>
      <c r="DT84" s="70"/>
      <c r="DU84" s="70"/>
      <c r="DV84" s="70"/>
      <c r="DW84" s="70"/>
      <c r="DX84" s="70"/>
      <c r="DY84" s="70"/>
      <c r="DZ84" s="70"/>
      <c r="EA84" s="70"/>
      <c r="EB84" s="70"/>
      <c r="EC84" s="70"/>
      <c r="ED84" s="70"/>
    </row>
    <row r="85" spans="3:134" x14ac:dyDescent="0.25">
      <c r="C85" s="78">
        <v>1979</v>
      </c>
      <c r="D85" s="81">
        <v>11100</v>
      </c>
      <c r="E85" s="70">
        <f t="shared" si="66"/>
        <v>1</v>
      </c>
      <c r="F85" s="79">
        <f t="shared" si="67"/>
        <v>93630.599999999991</v>
      </c>
      <c r="G85" s="79">
        <f t="shared" si="70"/>
        <v>0</v>
      </c>
      <c r="H85" s="79">
        <f t="shared" si="68"/>
        <v>0</v>
      </c>
      <c r="I85" s="79">
        <f t="shared" si="71"/>
        <v>0</v>
      </c>
      <c r="J85" s="79">
        <f t="shared" si="73"/>
        <v>0</v>
      </c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>
        <f t="shared" si="62"/>
        <v>296.949999999998</v>
      </c>
      <c r="BP85" s="70">
        <f t="shared" si="63"/>
        <v>743.99999999999818</v>
      </c>
      <c r="BQ85" s="70">
        <f t="shared" si="64"/>
        <v>1023.1499999999987</v>
      </c>
      <c r="BR85" s="70">
        <f t="shared" si="65"/>
        <v>1084.7999999999993</v>
      </c>
      <c r="BS85" s="70">
        <f t="shared" si="69"/>
        <v>1538.7499999999991</v>
      </c>
      <c r="BT85" s="70">
        <f t="shared" si="72"/>
        <v>1972.1999999999998</v>
      </c>
      <c r="BU85" s="70">
        <f t="shared" si="74"/>
        <v>2360.75</v>
      </c>
      <c r="BV85" s="70">
        <f t="shared" si="75"/>
        <v>2955.2</v>
      </c>
      <c r="BW85" s="70">
        <f t="shared" si="76"/>
        <v>3964.9500000000007</v>
      </c>
      <c r="BX85" s="70">
        <f t="shared" si="77"/>
        <v>3902.0000000000005</v>
      </c>
      <c r="BY85" s="70">
        <f t="shared" si="78"/>
        <v>4700.8500000000004</v>
      </c>
      <c r="BZ85" s="70">
        <f t="shared" si="79"/>
        <v>5435.4</v>
      </c>
      <c r="CA85" s="70">
        <f t="shared" si="80"/>
        <v>5888.35</v>
      </c>
      <c r="CB85" s="70">
        <f t="shared" si="81"/>
        <v>6222.3</v>
      </c>
      <c r="CC85" s="70">
        <f t="shared" si="82"/>
        <v>6612.75</v>
      </c>
      <c r="CD85" s="70">
        <f t="shared" si="83"/>
        <v>6599.2</v>
      </c>
      <c r="CE85" s="70">
        <f t="shared" si="84"/>
        <v>7378</v>
      </c>
      <c r="CF85" s="70">
        <f t="shared" si="85"/>
        <v>10981.8</v>
      </c>
      <c r="CG85" s="70">
        <f t="shared" ref="CG85:CG102" si="86">$D$84-$D$84*E7</f>
        <v>8869.2000000000007</v>
      </c>
      <c r="CH85" s="70">
        <f>$D$85-$D$85*E6</f>
        <v>11100</v>
      </c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  <c r="CX85" s="70"/>
      <c r="CY85" s="70"/>
      <c r="CZ85" s="70"/>
      <c r="DA85" s="70"/>
      <c r="DB85" s="70"/>
      <c r="DC85" s="70"/>
      <c r="DD85" s="70"/>
      <c r="DE85" s="70"/>
      <c r="DF85" s="70"/>
      <c r="DG85" s="70"/>
      <c r="DH85" s="70"/>
      <c r="DI85" s="70"/>
      <c r="DJ85" s="70"/>
      <c r="DK85" s="70"/>
      <c r="DL85" s="70"/>
      <c r="DM85" s="70"/>
      <c r="DN85" s="70"/>
      <c r="DO85" s="70"/>
      <c r="DP85" s="70"/>
      <c r="DQ85" s="70"/>
      <c r="DR85" s="70"/>
      <c r="DS85" s="70"/>
      <c r="DT85" s="70"/>
      <c r="DU85" s="70"/>
      <c r="DV85" s="70"/>
      <c r="DW85" s="70"/>
      <c r="DX85" s="70"/>
      <c r="DY85" s="70"/>
      <c r="DZ85" s="70"/>
      <c r="EA85" s="70"/>
      <c r="EB85" s="70"/>
      <c r="EC85" s="70"/>
      <c r="ED85" s="70"/>
    </row>
    <row r="86" spans="3:134" x14ac:dyDescent="0.25">
      <c r="C86" s="75">
        <v>1980</v>
      </c>
      <c r="D86" s="81">
        <v>20332</v>
      </c>
      <c r="E86" s="70">
        <f t="shared" si="66"/>
        <v>1</v>
      </c>
      <c r="F86" s="79">
        <f t="shared" si="67"/>
        <v>105810.65</v>
      </c>
      <c r="G86" s="79">
        <f t="shared" si="70"/>
        <v>0</v>
      </c>
      <c r="H86" s="79">
        <f t="shared" si="68"/>
        <v>0</v>
      </c>
      <c r="I86" s="79">
        <f t="shared" si="71"/>
        <v>0</v>
      </c>
      <c r="J86" s="79">
        <f t="shared" si="73"/>
        <v>0</v>
      </c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>
        <f t="shared" si="63"/>
        <v>371.99999999999818</v>
      </c>
      <c r="BQ86" s="70">
        <f t="shared" si="64"/>
        <v>682.09999999999854</v>
      </c>
      <c r="BR86" s="70">
        <f t="shared" si="65"/>
        <v>813.59999999999854</v>
      </c>
      <c r="BS86" s="70">
        <f t="shared" si="69"/>
        <v>1230.9999999999991</v>
      </c>
      <c r="BT86" s="70">
        <f t="shared" si="72"/>
        <v>1643.4999999999991</v>
      </c>
      <c r="BU86" s="70">
        <f t="shared" si="74"/>
        <v>2023.5</v>
      </c>
      <c r="BV86" s="70">
        <f t="shared" si="75"/>
        <v>2585.8000000000002</v>
      </c>
      <c r="BW86" s="70">
        <f t="shared" si="76"/>
        <v>3524.4000000000005</v>
      </c>
      <c r="BX86" s="70">
        <f t="shared" si="77"/>
        <v>3511.8</v>
      </c>
      <c r="BY86" s="70">
        <f t="shared" si="78"/>
        <v>4273.5000000000009</v>
      </c>
      <c r="BZ86" s="70">
        <f t="shared" si="79"/>
        <v>4982.4500000000007</v>
      </c>
      <c r="CA86" s="70">
        <f t="shared" si="80"/>
        <v>5435.4</v>
      </c>
      <c r="CB86" s="70">
        <f t="shared" si="81"/>
        <v>5777.85</v>
      </c>
      <c r="CC86" s="70">
        <f t="shared" si="82"/>
        <v>6171.9</v>
      </c>
      <c r="CD86" s="70">
        <f t="shared" si="83"/>
        <v>6186.75</v>
      </c>
      <c r="CE86" s="70">
        <f t="shared" si="84"/>
        <v>6944</v>
      </c>
      <c r="CF86" s="70">
        <f t="shared" si="85"/>
        <v>10371.700000000001</v>
      </c>
      <c r="CG86" s="70">
        <f t="shared" si="86"/>
        <v>8402.4</v>
      </c>
      <c r="CH86" s="70">
        <f t="shared" ref="CH86:CH103" si="87">$D$85-$D$85*E7</f>
        <v>10545</v>
      </c>
      <c r="CI86" s="70">
        <f>$D$86-$D$86*E6</f>
        <v>20332</v>
      </c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70"/>
      <c r="DI86" s="70"/>
      <c r="DJ86" s="70"/>
      <c r="DK86" s="70"/>
      <c r="DL86" s="70"/>
      <c r="DM86" s="70"/>
      <c r="DN86" s="70"/>
      <c r="DO86" s="70"/>
      <c r="DP86" s="70"/>
      <c r="DQ86" s="70"/>
      <c r="DR86" s="70"/>
      <c r="DS86" s="70"/>
      <c r="DT86" s="70"/>
      <c r="DU86" s="70"/>
      <c r="DV86" s="70"/>
      <c r="DW86" s="70"/>
      <c r="DX86" s="70"/>
      <c r="DY86" s="70"/>
      <c r="DZ86" s="70"/>
      <c r="EA86" s="70"/>
      <c r="EB86" s="70"/>
      <c r="EC86" s="70"/>
      <c r="ED86" s="70"/>
    </row>
    <row r="87" spans="3:134" x14ac:dyDescent="0.25">
      <c r="C87" s="78">
        <v>1981</v>
      </c>
      <c r="D87" s="81">
        <v>16435</v>
      </c>
      <c r="E87" s="70">
        <f t="shared" si="66"/>
        <v>1</v>
      </c>
      <c r="F87" s="79">
        <f t="shared" si="67"/>
        <v>113374.04999999999</v>
      </c>
      <c r="G87" s="79">
        <f t="shared" si="70"/>
        <v>0</v>
      </c>
      <c r="H87" s="79">
        <f t="shared" si="68"/>
        <v>0</v>
      </c>
      <c r="I87" s="79">
        <f t="shared" si="71"/>
        <v>0</v>
      </c>
      <c r="J87" s="79">
        <f t="shared" si="73"/>
        <v>0</v>
      </c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>
        <f t="shared" si="64"/>
        <v>341.04999999999836</v>
      </c>
      <c r="BR87" s="70">
        <f t="shared" si="65"/>
        <v>542.39999999999873</v>
      </c>
      <c r="BS87" s="70">
        <f t="shared" si="69"/>
        <v>923.24999999999909</v>
      </c>
      <c r="BT87" s="70">
        <f t="shared" si="72"/>
        <v>1314.7999999999993</v>
      </c>
      <c r="BU87" s="70">
        <f t="shared" si="74"/>
        <v>1686.2499999999991</v>
      </c>
      <c r="BV87" s="70">
        <f t="shared" si="75"/>
        <v>2216.3999999999996</v>
      </c>
      <c r="BW87" s="70">
        <f t="shared" si="76"/>
        <v>3083.8499999999995</v>
      </c>
      <c r="BX87" s="70">
        <f t="shared" si="77"/>
        <v>3121.6000000000004</v>
      </c>
      <c r="BY87" s="70">
        <f t="shared" si="78"/>
        <v>3846.1500000000005</v>
      </c>
      <c r="BZ87" s="70">
        <f t="shared" si="79"/>
        <v>4529.5000000000009</v>
      </c>
      <c r="CA87" s="70">
        <f t="shared" si="80"/>
        <v>4982.4500000000007</v>
      </c>
      <c r="CB87" s="70">
        <f t="shared" si="81"/>
        <v>5333.4</v>
      </c>
      <c r="CC87" s="70">
        <f t="shared" si="82"/>
        <v>5731.05</v>
      </c>
      <c r="CD87" s="70">
        <f t="shared" si="83"/>
        <v>5774.3</v>
      </c>
      <c r="CE87" s="70">
        <f t="shared" si="84"/>
        <v>6510</v>
      </c>
      <c r="CF87" s="70">
        <f t="shared" si="85"/>
        <v>9761.6</v>
      </c>
      <c r="CG87" s="70">
        <f t="shared" si="86"/>
        <v>7935.5999999999995</v>
      </c>
      <c r="CH87" s="70">
        <f t="shared" si="87"/>
        <v>9990</v>
      </c>
      <c r="CI87" s="70">
        <f t="shared" ref="CI87:CI104" si="88">$D$86-$D$86*E7</f>
        <v>19315.400000000001</v>
      </c>
      <c r="CJ87" s="70">
        <f>$D$87-$D$87*E6</f>
        <v>16435</v>
      </c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  <c r="CX87" s="70"/>
      <c r="CY87" s="70"/>
      <c r="CZ87" s="70"/>
      <c r="DA87" s="70"/>
      <c r="DB87" s="70"/>
      <c r="DC87" s="70"/>
      <c r="DD87" s="70"/>
      <c r="DE87" s="70"/>
      <c r="DF87" s="70"/>
      <c r="DG87" s="70"/>
      <c r="DH87" s="70"/>
      <c r="DI87" s="70"/>
      <c r="DJ87" s="70"/>
      <c r="DK87" s="70"/>
      <c r="DL87" s="70"/>
      <c r="DM87" s="70"/>
      <c r="DN87" s="70"/>
      <c r="DO87" s="70"/>
      <c r="DP87" s="70"/>
      <c r="DQ87" s="70"/>
      <c r="DR87" s="70"/>
      <c r="DS87" s="70"/>
      <c r="DT87" s="70"/>
      <c r="DU87" s="70"/>
      <c r="DV87" s="70"/>
      <c r="DW87" s="70"/>
      <c r="DX87" s="70"/>
      <c r="DY87" s="70"/>
      <c r="DZ87" s="70"/>
      <c r="EA87" s="70"/>
      <c r="EB87" s="70"/>
      <c r="EC87" s="70"/>
      <c r="ED87" s="70"/>
    </row>
    <row r="88" spans="3:134" x14ac:dyDescent="0.25">
      <c r="C88" s="75">
        <v>1982</v>
      </c>
      <c r="D88" s="81">
        <v>10804</v>
      </c>
      <c r="E88" s="70">
        <f t="shared" si="66"/>
        <v>1</v>
      </c>
      <c r="F88" s="79">
        <f t="shared" si="67"/>
        <v>114856.7</v>
      </c>
      <c r="G88" s="79">
        <f t="shared" si="70"/>
        <v>0</v>
      </c>
      <c r="H88" s="79">
        <f t="shared" si="68"/>
        <v>0</v>
      </c>
      <c r="I88" s="79">
        <f t="shared" si="71"/>
        <v>0</v>
      </c>
      <c r="J88" s="79">
        <f t="shared" si="73"/>
        <v>0</v>
      </c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>
        <f t="shared" si="65"/>
        <v>271.199999999998</v>
      </c>
      <c r="BS88" s="70">
        <f t="shared" si="69"/>
        <v>615.49999999999818</v>
      </c>
      <c r="BT88" s="70">
        <f t="shared" si="72"/>
        <v>986.09999999999854</v>
      </c>
      <c r="BU88" s="70">
        <f t="shared" si="74"/>
        <v>1348.9999999999991</v>
      </c>
      <c r="BV88" s="70">
        <f t="shared" si="75"/>
        <v>1846.9999999999991</v>
      </c>
      <c r="BW88" s="70">
        <f t="shared" si="76"/>
        <v>2643.2999999999993</v>
      </c>
      <c r="BX88" s="70">
        <f t="shared" si="77"/>
        <v>2731.3999999999996</v>
      </c>
      <c r="BY88" s="70">
        <f t="shared" si="78"/>
        <v>3418.8</v>
      </c>
      <c r="BZ88" s="70">
        <f t="shared" si="79"/>
        <v>4076.55</v>
      </c>
      <c r="CA88" s="70">
        <f t="shared" si="80"/>
        <v>4529.5000000000009</v>
      </c>
      <c r="CB88" s="70">
        <f t="shared" si="81"/>
        <v>4888.9500000000007</v>
      </c>
      <c r="CC88" s="70">
        <f t="shared" si="82"/>
        <v>5290.2000000000007</v>
      </c>
      <c r="CD88" s="70">
        <f t="shared" si="83"/>
        <v>5361.85</v>
      </c>
      <c r="CE88" s="70">
        <f t="shared" si="84"/>
        <v>6076</v>
      </c>
      <c r="CF88" s="70">
        <f t="shared" si="85"/>
        <v>9151.5</v>
      </c>
      <c r="CG88" s="70">
        <f t="shared" si="86"/>
        <v>7468.8</v>
      </c>
      <c r="CH88" s="70">
        <f t="shared" si="87"/>
        <v>9435</v>
      </c>
      <c r="CI88" s="70">
        <f t="shared" si="88"/>
        <v>18298.8</v>
      </c>
      <c r="CJ88" s="70">
        <f t="shared" ref="CJ88:CJ105" si="89">$D$87-$D$87*E7</f>
        <v>15613.25</v>
      </c>
      <c r="CK88" s="70">
        <f>$D$88-$D$88*E6</f>
        <v>10804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  <c r="CX88" s="70"/>
      <c r="CY88" s="70"/>
      <c r="CZ88" s="70"/>
      <c r="DA88" s="70"/>
      <c r="DB88" s="70"/>
      <c r="DC88" s="70"/>
      <c r="DD88" s="70"/>
      <c r="DE88" s="70"/>
      <c r="DF88" s="70"/>
      <c r="DG88" s="70"/>
      <c r="DH88" s="70"/>
      <c r="DI88" s="70"/>
      <c r="DJ88" s="70"/>
      <c r="DK88" s="70"/>
      <c r="DL88" s="70"/>
      <c r="DM88" s="70"/>
      <c r="DN88" s="70"/>
      <c r="DO88" s="70"/>
      <c r="DP88" s="70"/>
      <c r="DQ88" s="70"/>
      <c r="DR88" s="70"/>
      <c r="DS88" s="70"/>
      <c r="DT88" s="70"/>
      <c r="DU88" s="70"/>
      <c r="DV88" s="70"/>
      <c r="DW88" s="70"/>
      <c r="DX88" s="70"/>
      <c r="DY88" s="70"/>
      <c r="DZ88" s="70"/>
      <c r="EA88" s="70"/>
      <c r="EB88" s="70"/>
      <c r="EC88" s="70"/>
      <c r="ED88" s="70"/>
    </row>
    <row r="89" spans="3:134" x14ac:dyDescent="0.25">
      <c r="C89" s="78">
        <v>1983</v>
      </c>
      <c r="D89" s="81">
        <v>11240</v>
      </c>
      <c r="E89" s="70">
        <f t="shared" si="66"/>
        <v>1</v>
      </c>
      <c r="F89" s="79">
        <f t="shared" si="67"/>
        <v>116576.2</v>
      </c>
      <c r="G89" s="79">
        <f t="shared" si="70"/>
        <v>0</v>
      </c>
      <c r="H89" s="79">
        <f t="shared" si="68"/>
        <v>0</v>
      </c>
      <c r="I89" s="79">
        <f t="shared" si="71"/>
        <v>0</v>
      </c>
      <c r="J89" s="79">
        <f t="shared" si="73"/>
        <v>0</v>
      </c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>
        <f>$D$70-$D$70*E25</f>
        <v>307.74999999999818</v>
      </c>
      <c r="BT89" s="70">
        <f t="shared" si="72"/>
        <v>657.39999999999873</v>
      </c>
      <c r="BU89" s="70">
        <f t="shared" si="74"/>
        <v>1011.7499999999991</v>
      </c>
      <c r="BV89" s="70">
        <f t="shared" si="75"/>
        <v>1477.5999999999985</v>
      </c>
      <c r="BW89" s="70">
        <f t="shared" si="76"/>
        <v>2202.7499999999991</v>
      </c>
      <c r="BX89" s="70">
        <f t="shared" si="77"/>
        <v>2341.1999999999998</v>
      </c>
      <c r="BY89" s="70">
        <f t="shared" si="78"/>
        <v>2991.45</v>
      </c>
      <c r="BZ89" s="70">
        <f t="shared" si="79"/>
        <v>3623.6000000000004</v>
      </c>
      <c r="CA89" s="70">
        <f t="shared" si="80"/>
        <v>4076.55</v>
      </c>
      <c r="CB89" s="70">
        <f t="shared" si="81"/>
        <v>4444.5000000000009</v>
      </c>
      <c r="CC89" s="70">
        <f t="shared" si="82"/>
        <v>4849.3500000000004</v>
      </c>
      <c r="CD89" s="70">
        <f t="shared" si="83"/>
        <v>4949.3999999999996</v>
      </c>
      <c r="CE89" s="70">
        <f t="shared" si="84"/>
        <v>5642</v>
      </c>
      <c r="CF89" s="70">
        <f t="shared" si="85"/>
        <v>8541.4</v>
      </c>
      <c r="CG89" s="70">
        <f t="shared" si="86"/>
        <v>7002</v>
      </c>
      <c r="CH89" s="70">
        <f t="shared" si="87"/>
        <v>8880</v>
      </c>
      <c r="CI89" s="70">
        <f t="shared" si="88"/>
        <v>17282.2</v>
      </c>
      <c r="CJ89" s="70">
        <f t="shared" si="89"/>
        <v>14791.5</v>
      </c>
      <c r="CK89" s="70">
        <f t="shared" ref="CK89:CK106" si="90">$D$88-$D$88*E7</f>
        <v>10263.799999999999</v>
      </c>
      <c r="CL89" s="70">
        <f>$D$89-$D$89*E6</f>
        <v>11240</v>
      </c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  <c r="CX89" s="70"/>
      <c r="CY89" s="70"/>
      <c r="CZ89" s="70"/>
      <c r="DA89" s="70"/>
      <c r="DB89" s="70"/>
      <c r="DC89" s="70"/>
      <c r="DD89" s="70"/>
      <c r="DE89" s="70"/>
      <c r="DF89" s="70"/>
      <c r="DG89" s="70"/>
      <c r="DH89" s="70"/>
      <c r="DI89" s="70"/>
      <c r="DJ89" s="70"/>
      <c r="DK89" s="70"/>
      <c r="DL89" s="70"/>
      <c r="DM89" s="70"/>
      <c r="DN89" s="70"/>
      <c r="DO89" s="70"/>
      <c r="DP89" s="70"/>
      <c r="DQ89" s="70"/>
      <c r="DR89" s="70"/>
      <c r="DS89" s="70"/>
      <c r="DT89" s="70"/>
      <c r="DU89" s="70"/>
      <c r="DV89" s="70"/>
      <c r="DW89" s="70"/>
      <c r="DX89" s="70"/>
      <c r="DY89" s="70"/>
      <c r="DZ89" s="70"/>
      <c r="EA89" s="70"/>
      <c r="EB89" s="70"/>
      <c r="EC89" s="70"/>
      <c r="ED89" s="70"/>
    </row>
    <row r="90" spans="3:134" x14ac:dyDescent="0.25">
      <c r="C90" s="75">
        <v>1984</v>
      </c>
      <c r="D90" s="81">
        <v>12383</v>
      </c>
      <c r="E90" s="70">
        <f t="shared" si="66"/>
        <v>1</v>
      </c>
      <c r="F90" s="79">
        <f t="shared" si="67"/>
        <v>119147.90000000001</v>
      </c>
      <c r="G90" s="79">
        <f t="shared" si="70"/>
        <v>0</v>
      </c>
      <c r="H90" s="79">
        <f t="shared" si="68"/>
        <v>0</v>
      </c>
      <c r="I90" s="79">
        <f t="shared" si="71"/>
        <v>0</v>
      </c>
      <c r="J90" s="79">
        <f t="shared" si="73"/>
        <v>0</v>
      </c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>
        <f>$D$71-$D$71*E25</f>
        <v>328.699999999998</v>
      </c>
      <c r="BU90" s="70">
        <f t="shared" si="74"/>
        <v>674.49999999999818</v>
      </c>
      <c r="BV90" s="70">
        <f t="shared" si="75"/>
        <v>1108.1999999999989</v>
      </c>
      <c r="BW90" s="70">
        <f t="shared" si="76"/>
        <v>1762.1999999999989</v>
      </c>
      <c r="BX90" s="70">
        <f t="shared" si="77"/>
        <v>1950.9999999999991</v>
      </c>
      <c r="BY90" s="70">
        <f t="shared" si="78"/>
        <v>2564.0999999999995</v>
      </c>
      <c r="BZ90" s="70">
        <f t="shared" si="79"/>
        <v>3170.6499999999996</v>
      </c>
      <c r="CA90" s="70">
        <f t="shared" si="80"/>
        <v>3623.6000000000004</v>
      </c>
      <c r="CB90" s="70">
        <f t="shared" si="81"/>
        <v>4000.05</v>
      </c>
      <c r="CC90" s="70">
        <f t="shared" si="82"/>
        <v>4408.5000000000009</v>
      </c>
      <c r="CD90" s="70">
        <f t="shared" si="83"/>
        <v>4536.9500000000007</v>
      </c>
      <c r="CE90" s="70">
        <f t="shared" si="84"/>
        <v>5208</v>
      </c>
      <c r="CF90" s="70">
        <f t="shared" si="85"/>
        <v>7931.3</v>
      </c>
      <c r="CG90" s="70">
        <f t="shared" si="86"/>
        <v>6535.2000000000007</v>
      </c>
      <c r="CH90" s="70">
        <f t="shared" si="87"/>
        <v>8325</v>
      </c>
      <c r="CI90" s="70">
        <f t="shared" si="88"/>
        <v>16265.6</v>
      </c>
      <c r="CJ90" s="70">
        <f t="shared" si="89"/>
        <v>13969.75</v>
      </c>
      <c r="CK90" s="70">
        <f t="shared" si="90"/>
        <v>9723.6</v>
      </c>
      <c r="CL90" s="70">
        <f t="shared" ref="CL90:CL107" si="91">$D$89-$D$89*E7</f>
        <v>10678</v>
      </c>
      <c r="CM90" s="70">
        <f>$D$90-$D$90*E6</f>
        <v>12383</v>
      </c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  <c r="DB90" s="70"/>
      <c r="DC90" s="70"/>
      <c r="DD90" s="70"/>
      <c r="DE90" s="70"/>
      <c r="DF90" s="70"/>
      <c r="DG90" s="70"/>
      <c r="DH90" s="70"/>
      <c r="DI90" s="70"/>
      <c r="DJ90" s="70"/>
      <c r="DK90" s="70"/>
      <c r="DL90" s="70"/>
      <c r="DM90" s="70"/>
      <c r="DN90" s="70"/>
      <c r="DO90" s="70"/>
      <c r="DP90" s="70"/>
      <c r="DQ90" s="70"/>
      <c r="DR90" s="70"/>
      <c r="DS90" s="70"/>
      <c r="DT90" s="70"/>
      <c r="DU90" s="70"/>
      <c r="DV90" s="70"/>
      <c r="DW90" s="70"/>
      <c r="DX90" s="70"/>
      <c r="DY90" s="70"/>
      <c r="DZ90" s="70"/>
      <c r="EA90" s="70"/>
      <c r="EB90" s="70"/>
      <c r="EC90" s="70"/>
      <c r="ED90" s="70"/>
    </row>
    <row r="91" spans="3:134" x14ac:dyDescent="0.25">
      <c r="C91" s="78">
        <v>1985</v>
      </c>
      <c r="D91" s="81">
        <v>10757</v>
      </c>
      <c r="E91" s="70">
        <f t="shared" si="66"/>
        <v>1</v>
      </c>
      <c r="F91" s="79">
        <f t="shared" si="67"/>
        <v>119782.19999999998</v>
      </c>
      <c r="G91" s="79">
        <f t="shared" si="70"/>
        <v>0</v>
      </c>
      <c r="H91" s="79">
        <f t="shared" si="68"/>
        <v>0</v>
      </c>
      <c r="I91" s="79">
        <f t="shared" si="71"/>
        <v>0</v>
      </c>
      <c r="J91" s="79">
        <f t="shared" si="73"/>
        <v>0</v>
      </c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>
        <f>$D$72-$D$72*E25</f>
        <v>337.24999999999818</v>
      </c>
      <c r="BV91" s="70">
        <f t="shared" si="75"/>
        <v>738.79999999999836</v>
      </c>
      <c r="BW91" s="70">
        <f t="shared" si="76"/>
        <v>1321.6499999999978</v>
      </c>
      <c r="BX91" s="70">
        <f t="shared" si="77"/>
        <v>1560.7999999999984</v>
      </c>
      <c r="BY91" s="70">
        <f t="shared" si="78"/>
        <v>2136.7499999999991</v>
      </c>
      <c r="BZ91" s="70">
        <f t="shared" si="79"/>
        <v>2717.7</v>
      </c>
      <c r="CA91" s="70">
        <f t="shared" si="80"/>
        <v>3170.6499999999996</v>
      </c>
      <c r="CB91" s="70">
        <f t="shared" si="81"/>
        <v>3555.6000000000004</v>
      </c>
      <c r="CC91" s="70">
        <f t="shared" si="82"/>
        <v>3967.6500000000005</v>
      </c>
      <c r="CD91" s="70">
        <f t="shared" si="83"/>
        <v>4124.5000000000009</v>
      </c>
      <c r="CE91" s="70">
        <f t="shared" si="84"/>
        <v>4774</v>
      </c>
      <c r="CF91" s="70">
        <f t="shared" si="85"/>
        <v>7321.2000000000007</v>
      </c>
      <c r="CG91" s="70">
        <f t="shared" si="86"/>
        <v>6068.4</v>
      </c>
      <c r="CH91" s="70">
        <f t="shared" si="87"/>
        <v>7770</v>
      </c>
      <c r="CI91" s="70">
        <f t="shared" si="88"/>
        <v>15249</v>
      </c>
      <c r="CJ91" s="70">
        <f t="shared" si="89"/>
        <v>13148</v>
      </c>
      <c r="CK91" s="70">
        <f t="shared" si="90"/>
        <v>9183.4</v>
      </c>
      <c r="CL91" s="70">
        <f t="shared" si="91"/>
        <v>10116</v>
      </c>
      <c r="CM91" s="70">
        <f t="shared" ref="CM91:CM108" si="92">$D$90-$D$90*E7</f>
        <v>11763.85</v>
      </c>
      <c r="CN91" s="70">
        <f>$D$91-$D$91*E6</f>
        <v>10757</v>
      </c>
      <c r="CO91" s="70"/>
      <c r="CP91" s="70"/>
      <c r="CQ91" s="70"/>
      <c r="CR91" s="70"/>
      <c r="CS91" s="70"/>
      <c r="CT91" s="70"/>
      <c r="CU91" s="70"/>
      <c r="CV91" s="70"/>
      <c r="CW91" s="70"/>
      <c r="CX91" s="70"/>
      <c r="CY91" s="70"/>
      <c r="CZ91" s="70"/>
      <c r="DA91" s="70"/>
      <c r="DB91" s="70"/>
      <c r="DC91" s="70"/>
      <c r="DD91" s="70"/>
      <c r="DE91" s="70"/>
      <c r="DF91" s="70"/>
      <c r="DG91" s="70"/>
      <c r="DH91" s="70"/>
      <c r="DI91" s="70"/>
      <c r="DJ91" s="70"/>
      <c r="DK91" s="70"/>
      <c r="DL91" s="70"/>
      <c r="DM91" s="70"/>
      <c r="DN91" s="70"/>
      <c r="DO91" s="70"/>
      <c r="DP91" s="70"/>
      <c r="DQ91" s="70"/>
      <c r="DR91" s="70"/>
      <c r="DS91" s="70"/>
      <c r="DT91" s="70"/>
      <c r="DU91" s="70"/>
      <c r="DV91" s="70"/>
      <c r="DW91" s="70"/>
      <c r="DX91" s="70"/>
      <c r="DY91" s="70"/>
      <c r="DZ91" s="70"/>
      <c r="EA91" s="70"/>
      <c r="EB91" s="70"/>
      <c r="EC91" s="70"/>
      <c r="ED91" s="70"/>
    </row>
    <row r="92" spans="3:134" x14ac:dyDescent="0.25">
      <c r="C92" s="75">
        <v>1986</v>
      </c>
      <c r="D92" s="81">
        <v>10493</v>
      </c>
      <c r="E92" s="70">
        <f t="shared" si="66"/>
        <v>1</v>
      </c>
      <c r="F92" s="79">
        <f t="shared" si="67"/>
        <v>119943.34999999998</v>
      </c>
      <c r="G92" s="79">
        <f t="shared" si="70"/>
        <v>0</v>
      </c>
      <c r="H92" s="79">
        <f t="shared" si="68"/>
        <v>0</v>
      </c>
      <c r="I92" s="79">
        <f t="shared" si="71"/>
        <v>0</v>
      </c>
      <c r="J92" s="79">
        <f t="shared" si="73"/>
        <v>0</v>
      </c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>
        <f>$D$73-$D$73*E25</f>
        <v>369.39999999999782</v>
      </c>
      <c r="BW92" s="70">
        <f t="shared" si="76"/>
        <v>881.09999999999764</v>
      </c>
      <c r="BX92" s="70">
        <f t="shared" si="77"/>
        <v>1170.5999999999985</v>
      </c>
      <c r="BY92" s="70">
        <f t="shared" si="78"/>
        <v>1709.3999999999987</v>
      </c>
      <c r="BZ92" s="70">
        <f t="shared" si="79"/>
        <v>2264.7499999999991</v>
      </c>
      <c r="CA92" s="70">
        <f t="shared" si="80"/>
        <v>2717.7</v>
      </c>
      <c r="CB92" s="70">
        <f t="shared" si="81"/>
        <v>3111.1499999999996</v>
      </c>
      <c r="CC92" s="70">
        <f t="shared" si="82"/>
        <v>3526.8</v>
      </c>
      <c r="CD92" s="70">
        <f t="shared" si="83"/>
        <v>3712.05</v>
      </c>
      <c r="CE92" s="70">
        <f t="shared" si="84"/>
        <v>4340.0000000000009</v>
      </c>
      <c r="CF92" s="70">
        <f t="shared" si="85"/>
        <v>6711.1</v>
      </c>
      <c r="CG92" s="70">
        <f t="shared" si="86"/>
        <v>5601.6</v>
      </c>
      <c r="CH92" s="70">
        <f t="shared" si="87"/>
        <v>7215</v>
      </c>
      <c r="CI92" s="70">
        <f t="shared" si="88"/>
        <v>14232.400000000001</v>
      </c>
      <c r="CJ92" s="70">
        <f t="shared" si="89"/>
        <v>12326.25</v>
      </c>
      <c r="CK92" s="70">
        <f t="shared" si="90"/>
        <v>8643.2000000000007</v>
      </c>
      <c r="CL92" s="70">
        <f t="shared" si="91"/>
        <v>9554</v>
      </c>
      <c r="CM92" s="70">
        <f t="shared" si="92"/>
        <v>11144.7</v>
      </c>
      <c r="CN92" s="70">
        <f t="shared" ref="CN92:CN109" si="93">$D$91-$D$91*E7</f>
        <v>10219.15</v>
      </c>
      <c r="CO92" s="70">
        <f>$D$92-$D$92*E6</f>
        <v>10493</v>
      </c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  <c r="DD92" s="70"/>
      <c r="DE92" s="70"/>
      <c r="DF92" s="70"/>
      <c r="DG92" s="70"/>
      <c r="DH92" s="70"/>
      <c r="DI92" s="70"/>
      <c r="DJ92" s="70"/>
      <c r="DK92" s="70"/>
      <c r="DL92" s="70"/>
      <c r="DM92" s="70"/>
      <c r="DN92" s="70"/>
      <c r="DO92" s="70"/>
      <c r="DP92" s="70"/>
      <c r="DQ92" s="70"/>
      <c r="DR92" s="70"/>
      <c r="DS92" s="70"/>
      <c r="DT92" s="70"/>
      <c r="DU92" s="70"/>
      <c r="DV92" s="70"/>
      <c r="DW92" s="70"/>
      <c r="DX92" s="70"/>
      <c r="DY92" s="70"/>
      <c r="DZ92" s="70"/>
      <c r="EA92" s="70"/>
      <c r="EB92" s="70"/>
      <c r="EC92" s="70"/>
      <c r="ED92" s="70"/>
    </row>
    <row r="93" spans="3:134" x14ac:dyDescent="0.25">
      <c r="C93" s="78">
        <v>1987</v>
      </c>
      <c r="D93" s="81">
        <v>11878</v>
      </c>
      <c r="E93" s="70">
        <f t="shared" si="66"/>
        <v>1</v>
      </c>
      <c r="F93" s="79">
        <f t="shared" si="67"/>
        <v>121302.1</v>
      </c>
      <c r="G93" s="79">
        <f t="shared" si="70"/>
        <v>0</v>
      </c>
      <c r="H93" s="79">
        <f t="shared" si="68"/>
        <v>0</v>
      </c>
      <c r="I93" s="79">
        <f t="shared" si="71"/>
        <v>0</v>
      </c>
      <c r="J93" s="79">
        <f t="shared" si="73"/>
        <v>0</v>
      </c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>
        <f>$D$74-$D$74*E25</f>
        <v>440.54999999999745</v>
      </c>
      <c r="BX93" s="70">
        <f t="shared" si="77"/>
        <v>780.39999999999782</v>
      </c>
      <c r="BY93" s="70">
        <f t="shared" si="78"/>
        <v>1282.0499999999984</v>
      </c>
      <c r="BZ93" s="70">
        <f t="shared" si="79"/>
        <v>1811.7999999999984</v>
      </c>
      <c r="CA93" s="70">
        <f t="shared" si="80"/>
        <v>2264.7499999999991</v>
      </c>
      <c r="CB93" s="70">
        <f t="shared" si="81"/>
        <v>2666.7</v>
      </c>
      <c r="CC93" s="70">
        <f t="shared" si="82"/>
        <v>3085.95</v>
      </c>
      <c r="CD93" s="70">
        <f t="shared" si="83"/>
        <v>3299.6000000000004</v>
      </c>
      <c r="CE93" s="70">
        <f t="shared" si="84"/>
        <v>3906.0000000000009</v>
      </c>
      <c r="CF93" s="70">
        <f t="shared" si="85"/>
        <v>6101.0000000000009</v>
      </c>
      <c r="CG93" s="70">
        <f t="shared" si="86"/>
        <v>5134.8</v>
      </c>
      <c r="CH93" s="70">
        <f t="shared" si="87"/>
        <v>6660</v>
      </c>
      <c r="CI93" s="70">
        <f t="shared" si="88"/>
        <v>13215.8</v>
      </c>
      <c r="CJ93" s="70">
        <f t="shared" si="89"/>
        <v>11504.5</v>
      </c>
      <c r="CK93" s="70">
        <f t="shared" si="90"/>
        <v>8103</v>
      </c>
      <c r="CL93" s="70">
        <f t="shared" si="91"/>
        <v>8992</v>
      </c>
      <c r="CM93" s="70">
        <f t="shared" si="92"/>
        <v>10525.55</v>
      </c>
      <c r="CN93" s="70">
        <f t="shared" si="93"/>
        <v>9681.2999999999993</v>
      </c>
      <c r="CO93" s="70">
        <f t="shared" ref="CO93:CO110" si="94">$D$92-$D$92*E7</f>
        <v>9968.35</v>
      </c>
      <c r="CP93" s="196">
        <f>$D$93-$D$93*E6</f>
        <v>11878</v>
      </c>
      <c r="CQ93" s="70"/>
      <c r="CR93" s="70"/>
      <c r="CS93" s="70"/>
      <c r="CT93" s="70"/>
      <c r="CU93" s="70"/>
      <c r="CV93" s="70"/>
      <c r="CW93" s="70"/>
      <c r="CX93" s="70"/>
      <c r="CY93" s="70"/>
      <c r="CZ93" s="70"/>
      <c r="DA93" s="70"/>
      <c r="DB93" s="70"/>
      <c r="DC93" s="70"/>
      <c r="DD93" s="70"/>
      <c r="DE93" s="70"/>
      <c r="DF93" s="70"/>
      <c r="DG93" s="70"/>
      <c r="DH93" s="70"/>
      <c r="DI93" s="70"/>
      <c r="DJ93" s="70"/>
      <c r="DK93" s="70"/>
      <c r="DL93" s="70"/>
      <c r="DM93" s="70"/>
      <c r="DN93" s="70"/>
      <c r="DO93" s="70"/>
      <c r="DP93" s="70"/>
      <c r="DQ93" s="70"/>
      <c r="DR93" s="70"/>
      <c r="DS93" s="70"/>
      <c r="DT93" s="70"/>
      <c r="DU93" s="70"/>
      <c r="DV93" s="70"/>
      <c r="DW93" s="70"/>
      <c r="DX93" s="70"/>
      <c r="DY93" s="70"/>
      <c r="DZ93" s="70"/>
      <c r="EA93" s="70"/>
      <c r="EB93" s="70"/>
      <c r="EC93" s="70"/>
      <c r="ED93" s="70"/>
    </row>
    <row r="94" spans="3:134" x14ac:dyDescent="0.25">
      <c r="C94" s="75">
        <v>1988</v>
      </c>
      <c r="D94" s="81">
        <v>11372</v>
      </c>
      <c r="E94" s="70">
        <f t="shared" si="66"/>
        <v>1</v>
      </c>
      <c r="F94" s="79">
        <f t="shared" si="67"/>
        <v>121930.34999999999</v>
      </c>
      <c r="G94" s="79">
        <f t="shared" si="70"/>
        <v>0</v>
      </c>
      <c r="H94" s="79">
        <f t="shared" si="68"/>
        <v>0</v>
      </c>
      <c r="I94" s="79">
        <f t="shared" si="71"/>
        <v>0</v>
      </c>
      <c r="J94" s="79">
        <f t="shared" si="73"/>
        <v>0</v>
      </c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>
        <f>$D$75-$D$75*E25</f>
        <v>390.199999999998</v>
      </c>
      <c r="BY94" s="70">
        <f t="shared" si="78"/>
        <v>854.699999999998</v>
      </c>
      <c r="BZ94" s="70">
        <f t="shared" si="79"/>
        <v>1358.8499999999985</v>
      </c>
      <c r="CA94" s="70">
        <f t="shared" si="80"/>
        <v>1811.7999999999984</v>
      </c>
      <c r="CB94" s="70">
        <f t="shared" si="81"/>
        <v>2222.2499999999991</v>
      </c>
      <c r="CC94" s="70">
        <f t="shared" si="82"/>
        <v>2645.0999999999995</v>
      </c>
      <c r="CD94" s="70">
        <f t="shared" si="83"/>
        <v>2887.1499999999996</v>
      </c>
      <c r="CE94" s="70">
        <f t="shared" si="84"/>
        <v>3472</v>
      </c>
      <c r="CF94" s="70">
        <f t="shared" si="85"/>
        <v>5490.9000000000005</v>
      </c>
      <c r="CG94" s="70">
        <f t="shared" si="86"/>
        <v>4668.0000000000009</v>
      </c>
      <c r="CH94" s="70">
        <f t="shared" si="87"/>
        <v>6105.0000000000009</v>
      </c>
      <c r="CI94" s="70">
        <f t="shared" si="88"/>
        <v>12199.2</v>
      </c>
      <c r="CJ94" s="70">
        <f t="shared" si="89"/>
        <v>10682.75</v>
      </c>
      <c r="CK94" s="70">
        <f t="shared" si="90"/>
        <v>7562.8</v>
      </c>
      <c r="CL94" s="70">
        <f t="shared" si="91"/>
        <v>8430</v>
      </c>
      <c r="CM94" s="70">
        <f t="shared" si="92"/>
        <v>9906.4</v>
      </c>
      <c r="CN94" s="70">
        <f t="shared" si="93"/>
        <v>9143.4500000000007</v>
      </c>
      <c r="CO94" s="70">
        <f t="shared" si="94"/>
        <v>9443.7000000000007</v>
      </c>
      <c r="CP94" s="70">
        <f t="shared" ref="CP94:CP111" si="95">$D$93-$D$93*E7</f>
        <v>11284.1</v>
      </c>
      <c r="CQ94" s="70">
        <f>$D$94-$D$94*E6</f>
        <v>11372</v>
      </c>
      <c r="CR94" s="70"/>
      <c r="CS94" s="70"/>
      <c r="CT94" s="70"/>
      <c r="CU94" s="70"/>
      <c r="CV94" s="70"/>
      <c r="CW94" s="70"/>
      <c r="CX94" s="70"/>
      <c r="CY94" s="70"/>
      <c r="CZ94" s="70"/>
      <c r="DA94" s="70"/>
      <c r="DB94" s="70"/>
      <c r="DC94" s="70"/>
      <c r="DD94" s="70"/>
      <c r="DE94" s="70"/>
      <c r="DF94" s="70"/>
      <c r="DG94" s="70"/>
      <c r="DH94" s="70"/>
      <c r="DI94" s="70"/>
      <c r="DJ94" s="70"/>
      <c r="DK94" s="70"/>
      <c r="DL94" s="70"/>
      <c r="DM94" s="70"/>
      <c r="DN94" s="70"/>
      <c r="DO94" s="70"/>
      <c r="DP94" s="70"/>
      <c r="DQ94" s="70"/>
      <c r="DR94" s="70"/>
      <c r="DS94" s="70"/>
      <c r="DT94" s="70"/>
      <c r="DU94" s="70"/>
      <c r="DV94" s="70"/>
      <c r="DW94" s="70"/>
      <c r="DX94" s="70"/>
      <c r="DY94" s="70"/>
      <c r="DZ94" s="70"/>
      <c r="EA94" s="70"/>
      <c r="EB94" s="70"/>
      <c r="EC94" s="70"/>
      <c r="ED94" s="70"/>
    </row>
    <row r="95" spans="3:134" x14ac:dyDescent="0.25">
      <c r="C95" s="78">
        <v>1989</v>
      </c>
      <c r="D95" s="81">
        <v>9469</v>
      </c>
      <c r="E95" s="70">
        <f t="shared" si="66"/>
        <v>1</v>
      </c>
      <c r="F95" s="79">
        <f t="shared" si="67"/>
        <v>120527.54999999999</v>
      </c>
      <c r="G95" s="79">
        <f t="shared" si="70"/>
        <v>0</v>
      </c>
      <c r="H95" s="79">
        <f t="shared" si="68"/>
        <v>0</v>
      </c>
      <c r="I95" s="79">
        <f t="shared" si="71"/>
        <v>0</v>
      </c>
      <c r="J95" s="79">
        <f t="shared" si="73"/>
        <v>0</v>
      </c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>
        <f>$D$76-$D$76*E25</f>
        <v>427.34999999999764</v>
      </c>
      <c r="BZ95" s="70">
        <f t="shared" si="79"/>
        <v>905.89999999999782</v>
      </c>
      <c r="CA95" s="70">
        <f t="shared" si="80"/>
        <v>1358.8499999999985</v>
      </c>
      <c r="CB95" s="70">
        <f t="shared" si="81"/>
        <v>1777.7999999999984</v>
      </c>
      <c r="CC95" s="70">
        <f t="shared" si="82"/>
        <v>2204.2499999999991</v>
      </c>
      <c r="CD95" s="70">
        <f t="shared" si="83"/>
        <v>2474.6999999999998</v>
      </c>
      <c r="CE95" s="70">
        <f t="shared" si="84"/>
        <v>3038</v>
      </c>
      <c r="CF95" s="70">
        <f t="shared" si="85"/>
        <v>4880.8</v>
      </c>
      <c r="CG95" s="70">
        <f t="shared" si="86"/>
        <v>4201.2000000000007</v>
      </c>
      <c r="CH95" s="70">
        <f t="shared" si="87"/>
        <v>5550.0000000000009</v>
      </c>
      <c r="CI95" s="70">
        <f t="shared" si="88"/>
        <v>11182.6</v>
      </c>
      <c r="CJ95" s="70">
        <f t="shared" si="89"/>
        <v>9861</v>
      </c>
      <c r="CK95" s="70">
        <f t="shared" si="90"/>
        <v>7022.6</v>
      </c>
      <c r="CL95" s="70">
        <f t="shared" si="91"/>
        <v>7868</v>
      </c>
      <c r="CM95" s="70">
        <f t="shared" si="92"/>
        <v>9287.25</v>
      </c>
      <c r="CN95" s="70">
        <f t="shared" si="93"/>
        <v>8605.6</v>
      </c>
      <c r="CO95" s="70">
        <f t="shared" si="94"/>
        <v>8919.0499999999993</v>
      </c>
      <c r="CP95" s="70">
        <f t="shared" si="95"/>
        <v>10690.2</v>
      </c>
      <c r="CQ95" s="70">
        <f t="shared" ref="CQ95:CQ112" si="96">$D$94-$D$94*E7</f>
        <v>10803.4</v>
      </c>
      <c r="CR95" s="70">
        <f>$D$95-$D$95*E6</f>
        <v>9469</v>
      </c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  <c r="DF95" s="70"/>
      <c r="DG95" s="70"/>
      <c r="DH95" s="70"/>
      <c r="DI95" s="70"/>
      <c r="DJ95" s="70"/>
      <c r="DK95" s="70"/>
      <c r="DL95" s="70"/>
      <c r="DM95" s="70"/>
      <c r="DN95" s="70"/>
      <c r="DO95" s="70"/>
      <c r="DP95" s="70"/>
      <c r="DQ95" s="70"/>
      <c r="DR95" s="70"/>
      <c r="DS95" s="70"/>
      <c r="DT95" s="70"/>
      <c r="DU95" s="70"/>
      <c r="DV95" s="70"/>
      <c r="DW95" s="70"/>
      <c r="DX95" s="70"/>
      <c r="DY95" s="70"/>
      <c r="DZ95" s="70"/>
      <c r="EA95" s="70"/>
      <c r="EB95" s="70"/>
      <c r="EC95" s="70"/>
      <c r="ED95" s="70"/>
    </row>
    <row r="96" spans="3:134" x14ac:dyDescent="0.25">
      <c r="C96" s="75">
        <v>1990</v>
      </c>
      <c r="D96" s="81">
        <v>8122</v>
      </c>
      <c r="E96" s="70">
        <f t="shared" si="66"/>
        <v>1</v>
      </c>
      <c r="F96" s="79">
        <f t="shared" si="67"/>
        <v>117694.5</v>
      </c>
      <c r="G96" s="79">
        <f t="shared" si="70"/>
        <v>0</v>
      </c>
      <c r="H96" s="79">
        <f t="shared" si="68"/>
        <v>0</v>
      </c>
      <c r="I96" s="79">
        <f t="shared" si="71"/>
        <v>0</v>
      </c>
      <c r="J96" s="79">
        <f t="shared" si="73"/>
        <v>0</v>
      </c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>
        <f>$D$77-$D$77*E25</f>
        <v>452.94999999999709</v>
      </c>
      <c r="CA96" s="70">
        <f t="shared" si="80"/>
        <v>905.89999999999782</v>
      </c>
      <c r="CB96" s="70">
        <f t="shared" si="81"/>
        <v>1333.3499999999985</v>
      </c>
      <c r="CC96" s="70">
        <f t="shared" si="82"/>
        <v>1763.3999999999987</v>
      </c>
      <c r="CD96" s="70">
        <f t="shared" si="83"/>
        <v>2062.2499999999991</v>
      </c>
      <c r="CE96" s="70">
        <f t="shared" si="84"/>
        <v>2603.9999999999991</v>
      </c>
      <c r="CF96" s="70">
        <f t="shared" si="85"/>
        <v>4270.7</v>
      </c>
      <c r="CG96" s="70">
        <f t="shared" si="86"/>
        <v>3734.4000000000005</v>
      </c>
      <c r="CH96" s="70">
        <f t="shared" si="87"/>
        <v>4995.0000000000009</v>
      </c>
      <c r="CI96" s="70">
        <f t="shared" si="88"/>
        <v>10166.000000000002</v>
      </c>
      <c r="CJ96" s="70">
        <f t="shared" si="89"/>
        <v>9039.25</v>
      </c>
      <c r="CK96" s="70">
        <f t="shared" si="90"/>
        <v>6482.4000000000005</v>
      </c>
      <c r="CL96" s="70">
        <f t="shared" si="91"/>
        <v>7306</v>
      </c>
      <c r="CM96" s="70">
        <f t="shared" si="92"/>
        <v>8668.1</v>
      </c>
      <c r="CN96" s="70">
        <f t="shared" si="93"/>
        <v>8067.75</v>
      </c>
      <c r="CO96" s="70">
        <f t="shared" si="94"/>
        <v>8394.4</v>
      </c>
      <c r="CP96" s="70">
        <f t="shared" si="95"/>
        <v>10096.299999999999</v>
      </c>
      <c r="CQ96" s="70">
        <f t="shared" si="96"/>
        <v>10234.799999999999</v>
      </c>
      <c r="CR96" s="70">
        <f t="shared" ref="CR96:CR113" si="97">$D$95-$D$95*E7</f>
        <v>8995.5499999999993</v>
      </c>
      <c r="CS96" s="70">
        <f>$D$96-$D$96*E6</f>
        <v>8122</v>
      </c>
      <c r="CT96" s="70"/>
      <c r="CU96" s="70"/>
      <c r="CV96" s="70"/>
      <c r="CW96" s="70"/>
      <c r="CX96" s="70"/>
      <c r="CY96" s="70"/>
      <c r="CZ96" s="70"/>
      <c r="DA96" s="70"/>
      <c r="DB96" s="70"/>
      <c r="DC96" s="70"/>
      <c r="DD96" s="70"/>
      <c r="DE96" s="70"/>
      <c r="DF96" s="70"/>
      <c r="DG96" s="70"/>
      <c r="DH96" s="70"/>
      <c r="DI96" s="70"/>
      <c r="DJ96" s="70"/>
      <c r="DK96" s="70"/>
      <c r="DL96" s="70"/>
      <c r="DM96" s="70"/>
      <c r="DN96" s="70"/>
      <c r="DO96" s="70"/>
      <c r="DP96" s="70"/>
      <c r="DQ96" s="70"/>
      <c r="DR96" s="70"/>
      <c r="DS96" s="70"/>
      <c r="DT96" s="70"/>
      <c r="DU96" s="70"/>
      <c r="DV96" s="70"/>
      <c r="DW96" s="70"/>
      <c r="DX96" s="70"/>
      <c r="DY96" s="70"/>
      <c r="DZ96" s="70"/>
      <c r="EA96" s="70"/>
      <c r="EB96" s="70"/>
      <c r="EC96" s="70"/>
      <c r="ED96" s="70"/>
    </row>
    <row r="97" spans="1:134" x14ac:dyDescent="0.25">
      <c r="B97" s="82">
        <f t="shared" ref="B97:B120" si="98">(F97-F96)/F96</f>
        <v>-7.4769849058639221E-5</v>
      </c>
      <c r="C97" s="78">
        <v>1991</v>
      </c>
      <c r="D97" s="76">
        <v>10925</v>
      </c>
      <c r="E97" s="70">
        <f t="shared" si="66"/>
        <v>1</v>
      </c>
      <c r="F97" s="79">
        <f t="shared" si="67"/>
        <v>117685.69999999997</v>
      </c>
      <c r="G97" s="79">
        <f t="shared" si="70"/>
        <v>0</v>
      </c>
      <c r="H97" s="79">
        <f t="shared" si="68"/>
        <v>0</v>
      </c>
      <c r="I97" s="79">
        <f t="shared" si="71"/>
        <v>0</v>
      </c>
      <c r="J97" s="79">
        <f t="shared" si="73"/>
        <v>0</v>
      </c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>
        <f>$D$78-$D$78*E25</f>
        <v>452.94999999999709</v>
      </c>
      <c r="CB97" s="70">
        <f t="shared" si="81"/>
        <v>888.89999999999782</v>
      </c>
      <c r="CC97" s="70">
        <f t="shared" si="82"/>
        <v>1322.5499999999984</v>
      </c>
      <c r="CD97" s="70">
        <f t="shared" si="83"/>
        <v>1649.7999999999984</v>
      </c>
      <c r="CE97" s="70">
        <f t="shared" si="84"/>
        <v>2169.9999999999991</v>
      </c>
      <c r="CF97" s="70">
        <f t="shared" si="85"/>
        <v>3660.5999999999985</v>
      </c>
      <c r="CG97" s="70">
        <f t="shared" si="86"/>
        <v>3267.5999999999995</v>
      </c>
      <c r="CH97" s="70">
        <f t="shared" si="87"/>
        <v>4440</v>
      </c>
      <c r="CI97" s="70">
        <f t="shared" si="88"/>
        <v>9149.4000000000015</v>
      </c>
      <c r="CJ97" s="70">
        <f t="shared" si="89"/>
        <v>8217.5000000000018</v>
      </c>
      <c r="CK97" s="70">
        <f t="shared" si="90"/>
        <v>5942.2000000000007</v>
      </c>
      <c r="CL97" s="70">
        <f t="shared" si="91"/>
        <v>6744</v>
      </c>
      <c r="CM97" s="70">
        <f t="shared" si="92"/>
        <v>8048.9500000000007</v>
      </c>
      <c r="CN97" s="70">
        <f t="shared" si="93"/>
        <v>7529.9</v>
      </c>
      <c r="CO97" s="70">
        <f t="shared" si="94"/>
        <v>7869.75</v>
      </c>
      <c r="CP97" s="70">
        <f t="shared" si="95"/>
        <v>9502.4</v>
      </c>
      <c r="CQ97" s="70">
        <f t="shared" si="96"/>
        <v>9666.2000000000007</v>
      </c>
      <c r="CR97" s="70">
        <f t="shared" si="97"/>
        <v>8522.1</v>
      </c>
      <c r="CS97" s="70">
        <f t="shared" ref="CS97:CS114" si="99">$D$96-$D$96*E7</f>
        <v>7715.9</v>
      </c>
      <c r="CT97" s="70">
        <f>$D$97-$D$97*E6</f>
        <v>10925</v>
      </c>
      <c r="CU97" s="70"/>
      <c r="CV97" s="70"/>
      <c r="CW97" s="70"/>
      <c r="CX97" s="70"/>
      <c r="CY97" s="70"/>
      <c r="CZ97" s="70"/>
      <c r="DA97" s="70"/>
      <c r="DB97" s="70"/>
      <c r="DC97" s="70"/>
      <c r="DD97" s="70"/>
      <c r="DE97" s="70"/>
      <c r="DF97" s="70"/>
      <c r="DG97" s="70"/>
      <c r="DH97" s="70"/>
      <c r="DI97" s="70"/>
      <c r="DJ97" s="70"/>
      <c r="DK97" s="70"/>
      <c r="DL97" s="70"/>
      <c r="DM97" s="70"/>
      <c r="DN97" s="70"/>
      <c r="DO97" s="70"/>
      <c r="DP97" s="70"/>
      <c r="DQ97" s="70"/>
      <c r="DR97" s="70"/>
      <c r="DS97" s="70"/>
      <c r="DT97" s="70"/>
      <c r="DU97" s="70"/>
      <c r="DV97" s="70"/>
      <c r="DW97" s="70"/>
      <c r="DX97" s="70"/>
      <c r="DY97" s="70"/>
      <c r="DZ97" s="70"/>
      <c r="EA97" s="70"/>
      <c r="EB97" s="70"/>
      <c r="EC97" s="70"/>
      <c r="ED97" s="70"/>
    </row>
    <row r="98" spans="1:134" x14ac:dyDescent="0.25">
      <c r="B98" s="82">
        <f t="shared" si="98"/>
        <v>5.512904286587092E-2</v>
      </c>
      <c r="C98" s="75">
        <v>1992</v>
      </c>
      <c r="D98" s="76">
        <v>17515</v>
      </c>
      <c r="E98" s="70">
        <f t="shared" si="66"/>
        <v>1</v>
      </c>
      <c r="F98" s="79">
        <f t="shared" si="67"/>
        <v>124173.59999999999</v>
      </c>
      <c r="G98" s="79">
        <f t="shared" si="70"/>
        <v>0</v>
      </c>
      <c r="H98" s="79">
        <f t="shared" si="68"/>
        <v>0</v>
      </c>
      <c r="I98" s="79">
        <f t="shared" si="71"/>
        <v>0</v>
      </c>
      <c r="J98" s="79">
        <f t="shared" si="73"/>
        <v>0</v>
      </c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>
        <f>$D$79-$D$79*E25</f>
        <v>444.44999999999709</v>
      </c>
      <c r="CC98" s="70">
        <f t="shared" si="82"/>
        <v>881.699999999998</v>
      </c>
      <c r="CD98" s="70">
        <f t="shared" si="83"/>
        <v>1237.3499999999985</v>
      </c>
      <c r="CE98" s="70">
        <f t="shared" si="84"/>
        <v>1735.9999999999991</v>
      </c>
      <c r="CF98" s="70">
        <f t="shared" si="85"/>
        <v>3050.4999999999982</v>
      </c>
      <c r="CG98" s="70">
        <f t="shared" si="86"/>
        <v>2800.7999999999993</v>
      </c>
      <c r="CH98" s="70">
        <f t="shared" si="87"/>
        <v>3885</v>
      </c>
      <c r="CI98" s="70">
        <f t="shared" si="88"/>
        <v>8132.8000000000011</v>
      </c>
      <c r="CJ98" s="70">
        <f t="shared" si="89"/>
        <v>7395.7500000000018</v>
      </c>
      <c r="CK98" s="70">
        <f t="shared" si="90"/>
        <v>5402.0000000000009</v>
      </c>
      <c r="CL98" s="70">
        <f t="shared" si="91"/>
        <v>6182.0000000000009</v>
      </c>
      <c r="CM98" s="70">
        <f t="shared" si="92"/>
        <v>7429.8</v>
      </c>
      <c r="CN98" s="70">
        <f t="shared" si="93"/>
        <v>6992.05</v>
      </c>
      <c r="CO98" s="70">
        <f t="shared" si="94"/>
        <v>7345.1</v>
      </c>
      <c r="CP98" s="70">
        <f t="shared" si="95"/>
        <v>8908.5</v>
      </c>
      <c r="CQ98" s="70">
        <f t="shared" si="96"/>
        <v>9097.6</v>
      </c>
      <c r="CR98" s="70">
        <f t="shared" si="97"/>
        <v>8048.65</v>
      </c>
      <c r="CS98" s="70">
        <f t="shared" si="99"/>
        <v>7309.8</v>
      </c>
      <c r="CT98" s="70">
        <f t="shared" ref="CT98:CT115" si="100">$D$97-$D$97*E7</f>
        <v>10378.75</v>
      </c>
      <c r="CU98" s="70">
        <f>$D$98-$D$98*E6</f>
        <v>17515</v>
      </c>
      <c r="CV98" s="70"/>
      <c r="CW98" s="70"/>
      <c r="CX98" s="70"/>
      <c r="CY98" s="70"/>
      <c r="CZ98" s="70"/>
      <c r="DA98" s="70"/>
      <c r="DB98" s="70"/>
      <c r="DC98" s="70"/>
      <c r="DD98" s="70"/>
      <c r="DE98" s="70"/>
      <c r="DF98" s="70"/>
      <c r="DG98" s="70"/>
      <c r="DH98" s="70"/>
      <c r="DI98" s="70"/>
      <c r="DJ98" s="70"/>
      <c r="DK98" s="70"/>
      <c r="DL98" s="70"/>
      <c r="DM98" s="70"/>
      <c r="DN98" s="70"/>
      <c r="DO98" s="70"/>
      <c r="DP98" s="70"/>
      <c r="DQ98" s="70"/>
      <c r="DR98" s="70"/>
      <c r="DS98" s="70"/>
      <c r="DT98" s="70"/>
      <c r="DU98" s="70"/>
      <c r="DV98" s="70"/>
      <c r="DW98" s="70"/>
      <c r="DX98" s="70"/>
      <c r="DY98" s="70"/>
      <c r="DZ98" s="70"/>
      <c r="EA98" s="70"/>
      <c r="EB98" s="70"/>
      <c r="EC98" s="70"/>
      <c r="ED98" s="70"/>
    </row>
    <row r="99" spans="1:134" x14ac:dyDescent="0.25">
      <c r="A99" s="83"/>
      <c r="B99" s="82">
        <f t="shared" si="98"/>
        <v>4.6975063377007763E-2</v>
      </c>
      <c r="C99" s="78">
        <v>1993</v>
      </c>
      <c r="D99" s="76">
        <f>'Actualización IBIF'!AL4</f>
        <v>17282.962729751216</v>
      </c>
      <c r="E99" s="70">
        <f t="shared" si="66"/>
        <v>1</v>
      </c>
      <c r="F99" s="79">
        <f t="shared" si="67"/>
        <v>130006.6627297512</v>
      </c>
      <c r="G99" s="79">
        <f t="shared" si="70"/>
        <v>0</v>
      </c>
      <c r="H99" s="79">
        <f t="shared" si="68"/>
        <v>0</v>
      </c>
      <c r="I99" s="79">
        <f t="shared" si="71"/>
        <v>0</v>
      </c>
      <c r="J99" s="79">
        <f t="shared" si="73"/>
        <v>0</v>
      </c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>
        <f>$D$80-$D$80*E25</f>
        <v>440.84999999999673</v>
      </c>
      <c r="CD99" s="70">
        <f t="shared" si="83"/>
        <v>824.89999999999782</v>
      </c>
      <c r="CE99" s="70">
        <f t="shared" si="84"/>
        <v>1301.9999999999982</v>
      </c>
      <c r="CF99" s="70">
        <f t="shared" si="85"/>
        <v>2440.3999999999978</v>
      </c>
      <c r="CG99" s="70">
        <f t="shared" si="86"/>
        <v>2333.9999999999991</v>
      </c>
      <c r="CH99" s="70">
        <f t="shared" si="87"/>
        <v>3329.9999999999991</v>
      </c>
      <c r="CI99" s="70">
        <f t="shared" si="88"/>
        <v>7116.1999999999989</v>
      </c>
      <c r="CJ99" s="70">
        <f t="shared" si="89"/>
        <v>6574</v>
      </c>
      <c r="CK99" s="70">
        <f t="shared" si="90"/>
        <v>4861.8000000000011</v>
      </c>
      <c r="CL99" s="70">
        <f t="shared" si="91"/>
        <v>5620.0000000000009</v>
      </c>
      <c r="CM99" s="70">
        <f t="shared" si="92"/>
        <v>6810.6500000000005</v>
      </c>
      <c r="CN99" s="70">
        <f t="shared" si="93"/>
        <v>6454.2000000000007</v>
      </c>
      <c r="CO99" s="70">
        <f t="shared" si="94"/>
        <v>6820.4500000000007</v>
      </c>
      <c r="CP99" s="70">
        <f t="shared" si="95"/>
        <v>8314.6</v>
      </c>
      <c r="CQ99" s="70">
        <f t="shared" si="96"/>
        <v>8529</v>
      </c>
      <c r="CR99" s="70">
        <f t="shared" si="97"/>
        <v>7575.2</v>
      </c>
      <c r="CS99" s="70">
        <f t="shared" si="99"/>
        <v>6903.7</v>
      </c>
      <c r="CT99" s="70">
        <f t="shared" si="100"/>
        <v>9832.5</v>
      </c>
      <c r="CU99" s="70">
        <f t="shared" ref="CU99:CU116" si="101">$D$98-$D$98*E7</f>
        <v>16639.25</v>
      </c>
      <c r="CV99" s="70">
        <f>$D$99-$D$99*E6</f>
        <v>17282.962729751216</v>
      </c>
      <c r="CW99" s="70"/>
      <c r="CX99" s="70"/>
      <c r="CY99" s="70"/>
      <c r="CZ99" s="70"/>
      <c r="DA99" s="70"/>
      <c r="DB99" s="70"/>
      <c r="DC99" s="70"/>
      <c r="DD99" s="70"/>
      <c r="DE99" s="70"/>
      <c r="DF99" s="70"/>
      <c r="DG99" s="70"/>
      <c r="DH99" s="70"/>
      <c r="DI99" s="70"/>
      <c r="DJ99" s="70"/>
      <c r="DK99" s="70"/>
      <c r="DL99" s="70"/>
      <c r="DM99" s="70"/>
      <c r="DN99" s="70"/>
      <c r="DO99" s="70"/>
      <c r="DP99" s="70"/>
      <c r="DQ99" s="70"/>
      <c r="DR99" s="70"/>
      <c r="DS99" s="70"/>
      <c r="DT99" s="70"/>
      <c r="DU99" s="70"/>
      <c r="DV99" s="70"/>
      <c r="DW99" s="70"/>
      <c r="DX99" s="70"/>
      <c r="DY99" s="70"/>
      <c r="DZ99" s="70"/>
      <c r="EA99" s="70"/>
      <c r="EB99" s="70"/>
      <c r="EC99" s="70"/>
      <c r="ED99" s="70"/>
    </row>
    <row r="100" spans="1:134" x14ac:dyDescent="0.25">
      <c r="A100" s="83"/>
      <c r="B100" s="82">
        <f t="shared" si="98"/>
        <v>6.5774671768814366E-2</v>
      </c>
      <c r="C100" s="75">
        <v>1994</v>
      </c>
      <c r="D100" s="76">
        <f>'Actualización IBIF'!AL5</f>
        <v>20420.743705295881</v>
      </c>
      <c r="E100" s="70">
        <f t="shared" si="66"/>
        <v>1</v>
      </c>
      <c r="F100" s="79">
        <f t="shared" si="67"/>
        <v>138557.80829855954</v>
      </c>
      <c r="G100" s="79">
        <f t="shared" si="70"/>
        <v>0</v>
      </c>
      <c r="H100" s="79">
        <f t="shared" si="68"/>
        <v>0</v>
      </c>
      <c r="I100" s="79">
        <f t="shared" si="71"/>
        <v>0</v>
      </c>
      <c r="J100" s="79">
        <f t="shared" si="73"/>
        <v>0</v>
      </c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>
        <f>$D$81-$D$81*E25</f>
        <v>412.449999999998</v>
      </c>
      <c r="CE100" s="70">
        <f t="shared" si="84"/>
        <v>867.99999999999818</v>
      </c>
      <c r="CF100" s="70">
        <f t="shared" si="85"/>
        <v>1830.2999999999975</v>
      </c>
      <c r="CG100" s="70">
        <f t="shared" si="86"/>
        <v>1867.1999999999989</v>
      </c>
      <c r="CH100" s="70">
        <f t="shared" si="87"/>
        <v>2774.9999999999982</v>
      </c>
      <c r="CI100" s="70">
        <f t="shared" si="88"/>
        <v>6099.5999999999985</v>
      </c>
      <c r="CJ100" s="70">
        <f t="shared" si="89"/>
        <v>5752.25</v>
      </c>
      <c r="CK100" s="70">
        <f t="shared" si="90"/>
        <v>4321.6000000000004</v>
      </c>
      <c r="CL100" s="70">
        <f t="shared" si="91"/>
        <v>5058.0000000000009</v>
      </c>
      <c r="CM100" s="70">
        <f t="shared" si="92"/>
        <v>6191.5000000000009</v>
      </c>
      <c r="CN100" s="70">
        <f t="shared" si="93"/>
        <v>5916.35</v>
      </c>
      <c r="CO100" s="70">
        <f t="shared" si="94"/>
        <v>6295.8</v>
      </c>
      <c r="CP100" s="70">
        <f t="shared" si="95"/>
        <v>7720.7</v>
      </c>
      <c r="CQ100" s="70">
        <f t="shared" si="96"/>
        <v>7960.4</v>
      </c>
      <c r="CR100" s="70">
        <f t="shared" si="97"/>
        <v>7101.75</v>
      </c>
      <c r="CS100" s="70">
        <f t="shared" si="99"/>
        <v>6497.6</v>
      </c>
      <c r="CT100" s="70">
        <f t="shared" si="100"/>
        <v>9286.25</v>
      </c>
      <c r="CU100" s="70">
        <f t="shared" si="101"/>
        <v>15763.5</v>
      </c>
      <c r="CV100" s="70">
        <f t="shared" ref="CV100:CV117" si="102">$D$99-$D$99*E7</f>
        <v>16418.814593263654</v>
      </c>
      <c r="CW100" s="70">
        <f>$D$100-$D$100*E6</f>
        <v>20420.743705295881</v>
      </c>
      <c r="CX100" s="70"/>
      <c r="CY100" s="70"/>
      <c r="CZ100" s="70"/>
      <c r="DA100" s="70"/>
      <c r="DB100" s="70"/>
      <c r="DC100" s="70"/>
      <c r="DD100" s="70"/>
      <c r="DE100" s="70"/>
      <c r="DF100" s="70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  <c r="DQ100" s="70"/>
      <c r="DR100" s="70"/>
      <c r="DS100" s="70"/>
      <c r="DT100" s="70"/>
      <c r="DU100" s="70"/>
      <c r="DV100" s="70"/>
      <c r="DW100" s="70"/>
      <c r="DX100" s="70"/>
      <c r="DY100" s="70"/>
      <c r="DZ100" s="70"/>
      <c r="EA100" s="70"/>
      <c r="EB100" s="70"/>
      <c r="EC100" s="70"/>
      <c r="ED100" s="70"/>
    </row>
    <row r="101" spans="1:134" x14ac:dyDescent="0.25">
      <c r="A101" s="83"/>
      <c r="B101" s="82">
        <f t="shared" si="98"/>
        <v>2.9652171120564653E-2</v>
      </c>
      <c r="C101" s="78">
        <v>1995</v>
      </c>
      <c r="D101" s="76">
        <f>'Actualización IBIF'!AL6</f>
        <v>16558.325163511643</v>
      </c>
      <c r="E101" s="70">
        <f t="shared" si="66"/>
        <v>1</v>
      </c>
      <c r="F101" s="79">
        <f t="shared" si="67"/>
        <v>142666.34814031882</v>
      </c>
      <c r="G101" s="79">
        <f t="shared" si="70"/>
        <v>0</v>
      </c>
      <c r="H101" s="79">
        <f t="shared" si="68"/>
        <v>0</v>
      </c>
      <c r="I101" s="79">
        <f t="shared" si="71"/>
        <v>0</v>
      </c>
      <c r="J101" s="79">
        <f t="shared" si="73"/>
        <v>0</v>
      </c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>
        <f>$D$82-$D$82*E25</f>
        <v>433.99999999999818</v>
      </c>
      <c r="CF101" s="70">
        <f t="shared" si="85"/>
        <v>1220.1999999999971</v>
      </c>
      <c r="CG101" s="70">
        <f t="shared" si="86"/>
        <v>1400.3999999999978</v>
      </c>
      <c r="CH101" s="70">
        <f t="shared" si="87"/>
        <v>2219.9999999999982</v>
      </c>
      <c r="CI101" s="70">
        <f t="shared" si="88"/>
        <v>5082.9999999999982</v>
      </c>
      <c r="CJ101" s="70">
        <f t="shared" si="89"/>
        <v>4930.4999999999982</v>
      </c>
      <c r="CK101" s="70">
        <f t="shared" si="90"/>
        <v>3781.3999999999996</v>
      </c>
      <c r="CL101" s="70">
        <f t="shared" si="91"/>
        <v>4496</v>
      </c>
      <c r="CM101" s="70">
        <f t="shared" si="92"/>
        <v>5572.3500000000013</v>
      </c>
      <c r="CN101" s="70">
        <f t="shared" si="93"/>
        <v>5378.5000000000009</v>
      </c>
      <c r="CO101" s="70">
        <f t="shared" si="94"/>
        <v>5771.1500000000005</v>
      </c>
      <c r="CP101" s="70">
        <f t="shared" si="95"/>
        <v>7126.8</v>
      </c>
      <c r="CQ101" s="70">
        <f t="shared" si="96"/>
        <v>7391.8</v>
      </c>
      <c r="CR101" s="70">
        <f t="shared" si="97"/>
        <v>6628.3</v>
      </c>
      <c r="CS101" s="70">
        <f t="shared" si="99"/>
        <v>6091.5</v>
      </c>
      <c r="CT101" s="70">
        <f t="shared" si="100"/>
        <v>8740</v>
      </c>
      <c r="CU101" s="70">
        <f t="shared" si="101"/>
        <v>14887.75</v>
      </c>
      <c r="CV101" s="70">
        <f t="shared" si="102"/>
        <v>15554.666456776094</v>
      </c>
      <c r="CW101" s="70">
        <f t="shared" ref="CW101:CW119" si="103">$D$100-$D$100*E7</f>
        <v>19399.706520031086</v>
      </c>
      <c r="CX101" s="70">
        <f>$D$101-$D$101*E6</f>
        <v>16558.325163511643</v>
      </c>
      <c r="CY101" s="70"/>
      <c r="CZ101" s="70"/>
      <c r="DA101" s="70"/>
      <c r="DB101" s="70"/>
      <c r="DC101" s="70"/>
      <c r="DD101" s="70"/>
      <c r="DE101" s="70"/>
      <c r="DF101" s="70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  <c r="DQ101" s="70"/>
      <c r="DR101" s="70"/>
      <c r="DS101" s="70"/>
      <c r="DT101" s="70"/>
      <c r="DU101" s="70"/>
      <c r="DV101" s="70"/>
      <c r="DW101" s="70"/>
      <c r="DX101" s="70"/>
      <c r="DY101" s="70"/>
      <c r="DZ101" s="70"/>
      <c r="EA101" s="70"/>
      <c r="EB101" s="70"/>
      <c r="EC101" s="70"/>
      <c r="ED101" s="70"/>
    </row>
    <row r="102" spans="1:134" x14ac:dyDescent="0.25">
      <c r="A102" s="83"/>
      <c r="B102" s="82">
        <f t="shared" si="98"/>
        <v>3.9407191241160898E-2</v>
      </c>
      <c r="C102" s="75">
        <v>1996</v>
      </c>
      <c r="D102" s="76">
        <f>'Actualización IBIF'!AL7</f>
        <v>18487.331644771508</v>
      </c>
      <c r="E102" s="70">
        <f t="shared" si="66"/>
        <v>1</v>
      </c>
      <c r="F102" s="79">
        <f t="shared" si="67"/>
        <v>148288.4282051624</v>
      </c>
      <c r="G102" s="79">
        <f t="shared" si="70"/>
        <v>0</v>
      </c>
      <c r="H102" s="79">
        <f t="shared" si="68"/>
        <v>0</v>
      </c>
      <c r="I102" s="79">
        <f t="shared" si="71"/>
        <v>0</v>
      </c>
      <c r="J102" s="79">
        <f t="shared" si="73"/>
        <v>0</v>
      </c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>
        <f>$D$83-$D$83*E25</f>
        <v>610.09999999999673</v>
      </c>
      <c r="CG102" s="70">
        <f t="shared" si="86"/>
        <v>933.59999999999854</v>
      </c>
      <c r="CH102" s="70">
        <f t="shared" si="87"/>
        <v>1664.9999999999982</v>
      </c>
      <c r="CI102" s="70">
        <f t="shared" si="88"/>
        <v>4066.399999999996</v>
      </c>
      <c r="CJ102" s="70">
        <f t="shared" si="89"/>
        <v>4108.7499999999982</v>
      </c>
      <c r="CK102" s="70">
        <f t="shared" si="90"/>
        <v>3241.1999999999989</v>
      </c>
      <c r="CL102" s="70">
        <f t="shared" si="91"/>
        <v>3934</v>
      </c>
      <c r="CM102" s="70">
        <f t="shared" si="92"/>
        <v>4953.2000000000007</v>
      </c>
      <c r="CN102" s="70">
        <f t="shared" si="93"/>
        <v>4840.6500000000005</v>
      </c>
      <c r="CO102" s="70">
        <f t="shared" si="94"/>
        <v>5246.5000000000009</v>
      </c>
      <c r="CP102" s="70">
        <f t="shared" si="95"/>
        <v>6532.9000000000005</v>
      </c>
      <c r="CQ102" s="70">
        <f t="shared" si="96"/>
        <v>6823.2000000000007</v>
      </c>
      <c r="CR102" s="70">
        <f t="shared" si="97"/>
        <v>6154.85</v>
      </c>
      <c r="CS102" s="70">
        <f t="shared" si="99"/>
        <v>5685.4</v>
      </c>
      <c r="CT102" s="70">
        <f t="shared" si="100"/>
        <v>8193.75</v>
      </c>
      <c r="CU102" s="70">
        <f t="shared" si="101"/>
        <v>14012</v>
      </c>
      <c r="CV102" s="70">
        <f t="shared" si="102"/>
        <v>14690.518320288533</v>
      </c>
      <c r="CW102" s="70">
        <f t="shared" si="103"/>
        <v>18378.669334766295</v>
      </c>
      <c r="CX102" s="70">
        <f t="shared" ref="CX102:CX119" si="104">$D$101-$D$101*E7</f>
        <v>15730.40890533606</v>
      </c>
      <c r="CY102" s="196">
        <f>$D$102-$D$102*E6</f>
        <v>18487.331644771508</v>
      </c>
      <c r="CZ102" s="70"/>
      <c r="DA102" s="70"/>
      <c r="DB102" s="70"/>
      <c r="DC102" s="70"/>
      <c r="DD102" s="70"/>
      <c r="DE102" s="70"/>
      <c r="DF102" s="70"/>
      <c r="DG102" s="70"/>
      <c r="DH102" s="70"/>
      <c r="DI102" s="70"/>
      <c r="DJ102" s="70"/>
      <c r="DK102" s="70"/>
      <c r="DL102" s="70"/>
      <c r="DM102" s="70"/>
      <c r="DN102" s="70"/>
      <c r="DO102" s="70"/>
      <c r="DP102" s="70"/>
      <c r="DQ102" s="70"/>
      <c r="DR102" s="70"/>
      <c r="DS102" s="70"/>
      <c r="DT102" s="70"/>
      <c r="DU102" s="70"/>
      <c r="DV102" s="70"/>
      <c r="DW102" s="70"/>
      <c r="DX102" s="70"/>
      <c r="DY102" s="70"/>
      <c r="DZ102" s="70"/>
      <c r="EA102" s="70"/>
      <c r="EB102" s="70"/>
      <c r="EC102" s="70"/>
      <c r="ED102" s="70"/>
    </row>
    <row r="103" spans="1:134" x14ac:dyDescent="0.25">
      <c r="A103" s="83"/>
      <c r="B103" s="82">
        <f t="shared" si="98"/>
        <v>6.1311356108932125E-2</v>
      </c>
      <c r="C103" s="78">
        <v>1997</v>
      </c>
      <c r="D103" s="76">
        <f>'Actualización IBIF'!AL8</f>
        <v>22447.382790687054</v>
      </c>
      <c r="E103" s="70">
        <f t="shared" si="66"/>
        <v>1</v>
      </c>
      <c r="F103" s="79">
        <f t="shared" si="67"/>
        <v>157380.19283368293</v>
      </c>
      <c r="G103" s="79">
        <f t="shared" si="70"/>
        <v>0</v>
      </c>
      <c r="H103" s="79">
        <f t="shared" si="68"/>
        <v>0</v>
      </c>
      <c r="I103" s="79">
        <f t="shared" si="71"/>
        <v>0</v>
      </c>
      <c r="J103" s="79">
        <f t="shared" si="73"/>
        <v>0</v>
      </c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>
        <f>$D$84-$D$84*E25</f>
        <v>466.79999999999745</v>
      </c>
      <c r="CH103" s="70">
        <f t="shared" si="87"/>
        <v>1109.9999999999982</v>
      </c>
      <c r="CI103" s="70">
        <f t="shared" si="88"/>
        <v>3049.7999999999956</v>
      </c>
      <c r="CJ103" s="70">
        <f t="shared" si="89"/>
        <v>3286.9999999999982</v>
      </c>
      <c r="CK103" s="70">
        <f t="shared" si="90"/>
        <v>2700.9999999999991</v>
      </c>
      <c r="CL103" s="70">
        <f t="shared" si="91"/>
        <v>3371.9999999999991</v>
      </c>
      <c r="CM103" s="70">
        <f t="shared" si="92"/>
        <v>4334.0499999999993</v>
      </c>
      <c r="CN103" s="70">
        <f t="shared" si="93"/>
        <v>4302.8</v>
      </c>
      <c r="CO103" s="70">
        <f t="shared" si="94"/>
        <v>4721.8500000000004</v>
      </c>
      <c r="CP103" s="70">
        <f t="shared" si="95"/>
        <v>5939.0000000000009</v>
      </c>
      <c r="CQ103" s="70">
        <f t="shared" si="96"/>
        <v>6254.6</v>
      </c>
      <c r="CR103" s="70">
        <f t="shared" si="97"/>
        <v>5681.4</v>
      </c>
      <c r="CS103" s="70">
        <f t="shared" si="99"/>
        <v>5279.3</v>
      </c>
      <c r="CT103" s="70">
        <f t="shared" si="100"/>
        <v>7647.5</v>
      </c>
      <c r="CU103" s="70">
        <f t="shared" si="101"/>
        <v>13136.25</v>
      </c>
      <c r="CV103" s="70">
        <f t="shared" si="102"/>
        <v>13826.370183800973</v>
      </c>
      <c r="CW103" s="70">
        <f t="shared" si="103"/>
        <v>17357.6321495015</v>
      </c>
      <c r="CX103" s="70">
        <f t="shared" si="104"/>
        <v>14902.492647160478</v>
      </c>
      <c r="CY103" s="70">
        <f>$D$102-$D$102*E7</f>
        <v>17562.965062532934</v>
      </c>
      <c r="CZ103" s="196">
        <f>$D$103-$D$103*E6</f>
        <v>22447.382790687054</v>
      </c>
      <c r="DA103" s="70"/>
      <c r="DB103" s="70"/>
      <c r="DC103" s="70"/>
      <c r="DD103" s="70"/>
      <c r="DE103" s="70"/>
      <c r="DF103" s="70"/>
      <c r="DG103" s="70"/>
      <c r="DH103" s="70"/>
      <c r="DI103" s="70"/>
      <c r="DJ103" s="70"/>
      <c r="DK103" s="70"/>
      <c r="DL103" s="70"/>
      <c r="DM103" s="70"/>
      <c r="DN103" s="70"/>
      <c r="DO103" s="70"/>
      <c r="DP103" s="70"/>
      <c r="DQ103" s="70"/>
      <c r="DR103" s="70"/>
      <c r="DS103" s="70"/>
      <c r="DT103" s="70"/>
      <c r="DU103" s="70"/>
      <c r="DV103" s="70"/>
      <c r="DW103" s="70"/>
      <c r="DX103" s="70"/>
      <c r="DY103" s="70"/>
      <c r="DZ103" s="70"/>
      <c r="EA103" s="70"/>
      <c r="EB103" s="70"/>
      <c r="EC103" s="70"/>
      <c r="ED103" s="70"/>
    </row>
    <row r="104" spans="1:134" x14ac:dyDescent="0.25">
      <c r="A104" s="83"/>
      <c r="B104" s="82">
        <f t="shared" si="98"/>
        <v>6.3265640306158125E-2</v>
      </c>
      <c r="C104" s="78">
        <v>1998</v>
      </c>
      <c r="D104" s="76">
        <f>'Actualización IBIF'!AL9</f>
        <v>23824.645972830476</v>
      </c>
      <c r="E104" s="70">
        <f t="shared" si="66"/>
        <v>1</v>
      </c>
      <c r="F104" s="79">
        <f t="shared" si="67"/>
        <v>167336.95150481252</v>
      </c>
      <c r="G104" s="79">
        <f t="shared" si="70"/>
        <v>0</v>
      </c>
      <c r="H104" s="79">
        <f t="shared" si="68"/>
        <v>0</v>
      </c>
      <c r="I104" s="79">
        <f t="shared" si="71"/>
        <v>0</v>
      </c>
      <c r="J104" s="79">
        <f t="shared" si="73"/>
        <v>0</v>
      </c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>
        <f>$D$85-$D$85*E25</f>
        <v>554.99999999999636</v>
      </c>
      <c r="CI104" s="70">
        <f t="shared" si="88"/>
        <v>2033.1999999999935</v>
      </c>
      <c r="CJ104" s="70">
        <f t="shared" si="89"/>
        <v>2465.2499999999964</v>
      </c>
      <c r="CK104" s="70">
        <f t="shared" si="90"/>
        <v>2160.7999999999975</v>
      </c>
      <c r="CL104" s="70">
        <f t="shared" si="91"/>
        <v>2809.9999999999982</v>
      </c>
      <c r="CM104" s="70">
        <f t="shared" si="92"/>
        <v>3714.8999999999996</v>
      </c>
      <c r="CN104" s="70">
        <f t="shared" si="93"/>
        <v>3764.95</v>
      </c>
      <c r="CO104" s="70">
        <f t="shared" si="94"/>
        <v>4197.2</v>
      </c>
      <c r="CP104" s="196">
        <f>$D$93-$D$93*E17</f>
        <v>5345.1</v>
      </c>
      <c r="CQ104" s="70">
        <f t="shared" si="96"/>
        <v>5686.0000000000009</v>
      </c>
      <c r="CR104" s="70">
        <f t="shared" si="97"/>
        <v>5207.9500000000007</v>
      </c>
      <c r="CS104" s="70">
        <f t="shared" si="99"/>
        <v>4873.2000000000007</v>
      </c>
      <c r="CT104" s="70">
        <f t="shared" si="100"/>
        <v>7101.25</v>
      </c>
      <c r="CU104" s="70">
        <f t="shared" si="101"/>
        <v>12260.5</v>
      </c>
      <c r="CV104" s="70">
        <f t="shared" si="102"/>
        <v>12962.222047313411</v>
      </c>
      <c r="CW104" s="70">
        <f t="shared" si="103"/>
        <v>16336.594964236705</v>
      </c>
      <c r="CX104" s="70">
        <f t="shared" si="104"/>
        <v>14074.576388984897</v>
      </c>
      <c r="CY104" s="70">
        <f t="shared" ref="CY104:CY120" si="105">$D$102-$D$102*E8</f>
        <v>16638.598480294357</v>
      </c>
      <c r="CZ104" s="70">
        <f t="shared" ref="CZ104:CZ121" si="106">$D$103-$D$103*E7</f>
        <v>21325.013651152702</v>
      </c>
      <c r="DA104" s="196">
        <f>$D$104-$D$104*E6</f>
        <v>23824.645972830476</v>
      </c>
      <c r="DB104" s="70"/>
      <c r="DC104" s="70"/>
      <c r="DD104" s="70"/>
      <c r="DE104" s="70"/>
      <c r="DF104" s="70"/>
      <c r="DG104" s="70"/>
      <c r="DH104" s="70"/>
      <c r="DI104" s="70"/>
      <c r="DJ104" s="70"/>
      <c r="DK104" s="70"/>
      <c r="DL104" s="70"/>
      <c r="DM104" s="70"/>
      <c r="DN104" s="70"/>
      <c r="DO104" s="70"/>
      <c r="DP104" s="70"/>
      <c r="DQ104" s="70"/>
      <c r="DR104" s="70"/>
      <c r="DS104" s="70"/>
      <c r="DT104" s="70"/>
      <c r="DU104" s="70"/>
      <c r="DV104" s="70"/>
      <c r="DW104" s="70"/>
      <c r="DX104" s="70"/>
      <c r="DY104" s="70"/>
      <c r="DZ104" s="70"/>
      <c r="EA104" s="70"/>
      <c r="EB104" s="70"/>
      <c r="EC104" s="70"/>
      <c r="ED104" s="70"/>
    </row>
    <row r="105" spans="1:134" x14ac:dyDescent="0.25">
      <c r="A105" s="83"/>
      <c r="B105" s="82">
        <f t="shared" si="98"/>
        <v>3.2108321180054029E-2</v>
      </c>
      <c r="C105" s="78">
        <v>1999</v>
      </c>
      <c r="D105" s="76">
        <f>'Actualización IBIF'!AL10</f>
        <v>19965.228184550015</v>
      </c>
      <c r="E105" s="70">
        <f t="shared" si="66"/>
        <v>1</v>
      </c>
      <c r="F105" s="79">
        <f t="shared" si="67"/>
        <v>172709.86008902016</v>
      </c>
      <c r="G105" s="79">
        <f t="shared" si="70"/>
        <v>0</v>
      </c>
      <c r="H105" s="79">
        <f t="shared" si="68"/>
        <v>0</v>
      </c>
      <c r="I105" s="79">
        <f t="shared" si="71"/>
        <v>0</v>
      </c>
      <c r="J105" s="79">
        <f t="shared" si="73"/>
        <v>0</v>
      </c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>
        <f>$D$86-$D$86*E25</f>
        <v>1016.5999999999949</v>
      </c>
      <c r="CJ105" s="70">
        <f t="shared" si="89"/>
        <v>1643.4999999999964</v>
      </c>
      <c r="CK105" s="70">
        <f t="shared" si="90"/>
        <v>1620.5999999999985</v>
      </c>
      <c r="CL105" s="70">
        <f t="shared" si="91"/>
        <v>2247.9999999999982</v>
      </c>
      <c r="CM105" s="70">
        <f t="shared" si="92"/>
        <v>3095.7499999999982</v>
      </c>
      <c r="CN105" s="70">
        <f t="shared" si="93"/>
        <v>3227.0999999999995</v>
      </c>
      <c r="CO105" s="70">
        <f t="shared" si="94"/>
        <v>3672.55</v>
      </c>
      <c r="CP105" s="70">
        <f t="shared" si="95"/>
        <v>4751.2</v>
      </c>
      <c r="CQ105" s="70">
        <f t="shared" si="96"/>
        <v>5117.4000000000005</v>
      </c>
      <c r="CR105" s="70">
        <f t="shared" si="97"/>
        <v>4734.5000000000009</v>
      </c>
      <c r="CS105" s="70">
        <f t="shared" si="99"/>
        <v>4467.1000000000004</v>
      </c>
      <c r="CT105" s="70">
        <f t="shared" si="100"/>
        <v>6555</v>
      </c>
      <c r="CU105" s="70">
        <f t="shared" si="101"/>
        <v>11384.75</v>
      </c>
      <c r="CV105" s="70">
        <f t="shared" si="102"/>
        <v>12098.073910825851</v>
      </c>
      <c r="CW105" s="70">
        <f t="shared" si="103"/>
        <v>15315.55777897191</v>
      </c>
      <c r="CX105" s="70">
        <f t="shared" si="104"/>
        <v>13246.660130809314</v>
      </c>
      <c r="CY105" s="70">
        <f t="shared" si="105"/>
        <v>15714.231898055781</v>
      </c>
      <c r="CZ105" s="70">
        <f t="shared" si="106"/>
        <v>20202.644511618349</v>
      </c>
      <c r="DA105" s="70">
        <f t="shared" ref="DA105:DA122" si="107">$D$104-$D$104*E7</f>
        <v>22633.413674188952</v>
      </c>
      <c r="DB105" s="70">
        <f>$D$105-$D$105*E6</f>
        <v>19965.228184550015</v>
      </c>
      <c r="DC105" s="70"/>
      <c r="DD105" s="70"/>
      <c r="DE105" s="70"/>
      <c r="DF105" s="70"/>
      <c r="DG105" s="70"/>
      <c r="DH105" s="70"/>
      <c r="DI105" s="70"/>
      <c r="DJ105" s="70"/>
      <c r="DK105" s="70"/>
      <c r="DL105" s="70"/>
      <c r="DM105" s="70"/>
      <c r="DN105" s="70"/>
      <c r="DO105" s="70"/>
      <c r="DP105" s="70"/>
      <c r="DQ105" s="70"/>
      <c r="DR105" s="70"/>
      <c r="DS105" s="70"/>
      <c r="DT105" s="70"/>
      <c r="DU105" s="70"/>
      <c r="DV105" s="70"/>
      <c r="DW105" s="70"/>
      <c r="DX105" s="70"/>
      <c r="DY105" s="70"/>
      <c r="DZ105" s="70"/>
      <c r="EA105" s="70"/>
      <c r="EB105" s="70"/>
      <c r="EC105" s="70"/>
      <c r="ED105" s="70"/>
    </row>
    <row r="106" spans="1:134" x14ac:dyDescent="0.25">
      <c r="A106" s="83"/>
      <c r="B106" s="82">
        <f t="shared" si="98"/>
        <v>1.6751954075383223E-2</v>
      </c>
      <c r="C106" s="78">
        <v>2000</v>
      </c>
      <c r="D106" s="76">
        <f>'Actualización IBIF'!AL11</f>
        <v>17928.808654147033</v>
      </c>
      <c r="E106" s="70">
        <f t="shared" si="66"/>
        <v>1</v>
      </c>
      <c r="F106" s="79">
        <f t="shared" si="67"/>
        <v>175603.08773359729</v>
      </c>
      <c r="G106" s="79">
        <f t="shared" si="70"/>
        <v>0</v>
      </c>
      <c r="H106" s="79">
        <f t="shared" si="68"/>
        <v>0</v>
      </c>
      <c r="I106" s="79">
        <f t="shared" si="71"/>
        <v>0</v>
      </c>
      <c r="J106" s="79">
        <f t="shared" si="73"/>
        <v>0</v>
      </c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>
        <f>$D$87-$D$87*E25</f>
        <v>821.74999999999454</v>
      </c>
      <c r="CK106" s="70">
        <f t="shared" si="90"/>
        <v>1080.3999999999978</v>
      </c>
      <c r="CL106" s="70">
        <f t="shared" si="91"/>
        <v>1685.9999999999982</v>
      </c>
      <c r="CM106" s="70">
        <f t="shared" si="92"/>
        <v>2476.5999999999985</v>
      </c>
      <c r="CN106" s="70">
        <f t="shared" si="93"/>
        <v>2689.2499999999991</v>
      </c>
      <c r="CO106" s="70">
        <f t="shared" si="94"/>
        <v>3147.8999999999996</v>
      </c>
      <c r="CP106" s="70">
        <f t="shared" si="95"/>
        <v>4157.3</v>
      </c>
      <c r="CQ106" s="70">
        <f t="shared" si="96"/>
        <v>4548.8</v>
      </c>
      <c r="CR106" s="70">
        <f t="shared" si="97"/>
        <v>4261.05</v>
      </c>
      <c r="CS106" s="70">
        <f t="shared" si="99"/>
        <v>4061.0000000000005</v>
      </c>
      <c r="CT106" s="70">
        <f t="shared" si="100"/>
        <v>6008.7500000000009</v>
      </c>
      <c r="CU106" s="70">
        <f t="shared" si="101"/>
        <v>10509</v>
      </c>
      <c r="CV106" s="70">
        <f t="shared" si="102"/>
        <v>11233.925774338291</v>
      </c>
      <c r="CW106" s="70">
        <f t="shared" si="103"/>
        <v>14294.520593707117</v>
      </c>
      <c r="CX106" s="70">
        <f t="shared" si="104"/>
        <v>12418.743872633731</v>
      </c>
      <c r="CY106" s="70">
        <f t="shared" si="105"/>
        <v>14789.865315817206</v>
      </c>
      <c r="CZ106" s="70">
        <f t="shared" si="106"/>
        <v>19080.275372083994</v>
      </c>
      <c r="DA106" s="70">
        <f t="shared" si="107"/>
        <v>21442.181375547429</v>
      </c>
      <c r="DB106" s="70">
        <f t="shared" ref="DB106:DB123" si="108">$D$105-$D$105*E7</f>
        <v>18966.966775322515</v>
      </c>
      <c r="DC106" s="70">
        <f>$D$106-$D$106*E6</f>
        <v>17928.808654147033</v>
      </c>
      <c r="DD106" s="70"/>
      <c r="DE106" s="70"/>
      <c r="DF106" s="70"/>
      <c r="DG106" s="70"/>
      <c r="DH106" s="70"/>
      <c r="DI106" s="70"/>
      <c r="DJ106" s="70"/>
      <c r="DK106" s="70"/>
      <c r="DL106" s="70"/>
      <c r="DM106" s="70"/>
      <c r="DN106" s="70"/>
      <c r="DO106" s="70"/>
      <c r="DP106" s="70"/>
      <c r="DQ106" s="70"/>
      <c r="DR106" s="70"/>
      <c r="DS106" s="70"/>
      <c r="DT106" s="70"/>
      <c r="DU106" s="70"/>
      <c r="DV106" s="70"/>
      <c r="DW106" s="70"/>
      <c r="DX106" s="70"/>
      <c r="DY106" s="70"/>
      <c r="DZ106" s="70"/>
      <c r="EA106" s="70"/>
      <c r="EB106" s="70"/>
      <c r="EC106" s="70"/>
      <c r="ED106" s="70"/>
    </row>
    <row r="107" spans="1:134" x14ac:dyDescent="0.25">
      <c r="A107" s="83"/>
      <c r="B107" s="82">
        <f t="shared" si="98"/>
        <v>-9.4512682615467639E-3</v>
      </c>
      <c r="C107" s="78">
        <v>2001</v>
      </c>
      <c r="D107" s="76">
        <f>'Actualización IBIF'!AL12</f>
        <v>13255.749552551062</v>
      </c>
      <c r="E107" s="70">
        <f t="shared" si="66"/>
        <v>1</v>
      </c>
      <c r="F107" s="79">
        <f t="shared" si="67"/>
        <v>173943.41584387113</v>
      </c>
      <c r="G107" s="79">
        <f t="shared" si="70"/>
        <v>0</v>
      </c>
      <c r="H107" s="79">
        <f t="shared" si="68"/>
        <v>0</v>
      </c>
      <c r="I107" s="79">
        <f t="shared" si="71"/>
        <v>0</v>
      </c>
      <c r="J107" s="79">
        <f t="shared" si="73"/>
        <v>0</v>
      </c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>
        <f>$D$88-$D$88*E25</f>
        <v>540.19999999999709</v>
      </c>
      <c r="CL107" s="70">
        <f t="shared" si="91"/>
        <v>1123.9999999999964</v>
      </c>
      <c r="CM107" s="70">
        <f t="shared" si="92"/>
        <v>1857.4499999999971</v>
      </c>
      <c r="CN107" s="70">
        <f t="shared" si="93"/>
        <v>2151.3999999999978</v>
      </c>
      <c r="CO107" s="70">
        <f t="shared" si="94"/>
        <v>2623.2499999999991</v>
      </c>
      <c r="CP107" s="70">
        <f t="shared" si="95"/>
        <v>3563.3999999999996</v>
      </c>
      <c r="CQ107" s="70">
        <f t="shared" si="96"/>
        <v>3980.2</v>
      </c>
      <c r="CR107" s="70">
        <f t="shared" si="97"/>
        <v>3787.6000000000004</v>
      </c>
      <c r="CS107" s="70">
        <f t="shared" si="99"/>
        <v>3654.9000000000005</v>
      </c>
      <c r="CT107" s="70">
        <f t="shared" si="100"/>
        <v>5462.5000000000009</v>
      </c>
      <c r="CU107" s="70">
        <f t="shared" si="101"/>
        <v>9633.25</v>
      </c>
      <c r="CV107" s="70">
        <f t="shared" si="102"/>
        <v>10369.77763785073</v>
      </c>
      <c r="CW107" s="70">
        <f t="shared" si="103"/>
        <v>13273.483408442324</v>
      </c>
      <c r="CX107" s="70">
        <f t="shared" si="104"/>
        <v>11590.82761445815</v>
      </c>
      <c r="CY107" s="70">
        <f t="shared" si="105"/>
        <v>13865.498733578632</v>
      </c>
      <c r="CZ107" s="70">
        <f t="shared" si="106"/>
        <v>17957.906232549642</v>
      </c>
      <c r="DA107" s="70">
        <f t="shared" si="107"/>
        <v>20250.949076905905</v>
      </c>
      <c r="DB107" s="70">
        <f t="shared" si="108"/>
        <v>17968.705366095011</v>
      </c>
      <c r="DC107" s="70">
        <f t="shared" ref="DC107:DC124" si="109">$D$106-$D$106*E7</f>
        <v>17032.368221439683</v>
      </c>
      <c r="DD107" s="70">
        <f>$D$107-$D$107*E6</f>
        <v>13255.749552551062</v>
      </c>
      <c r="DE107" s="70"/>
      <c r="DF107" s="70"/>
      <c r="DG107" s="70"/>
      <c r="DH107" s="70"/>
      <c r="DI107" s="70"/>
      <c r="DJ107" s="70"/>
      <c r="DK107" s="70"/>
      <c r="DL107" s="70"/>
      <c r="DM107" s="70"/>
      <c r="DN107" s="70"/>
      <c r="DO107" s="70"/>
      <c r="DP107" s="70"/>
      <c r="DQ107" s="70"/>
      <c r="DR107" s="70"/>
      <c r="DS107" s="70"/>
      <c r="DT107" s="70"/>
      <c r="DU107" s="70"/>
      <c r="DV107" s="70"/>
      <c r="DW107" s="70"/>
      <c r="DX107" s="70"/>
      <c r="DY107" s="70"/>
      <c r="DZ107" s="70"/>
      <c r="EA107" s="70"/>
      <c r="EB107" s="70"/>
      <c r="EC107" s="70"/>
      <c r="ED107" s="70"/>
    </row>
    <row r="108" spans="1:134" x14ac:dyDescent="0.25">
      <c r="A108" s="83"/>
      <c r="B108" s="82">
        <f t="shared" si="98"/>
        <v>-4.2897435195892619E-2</v>
      </c>
      <c r="C108" s="78">
        <v>2002</v>
      </c>
      <c r="D108" s="76">
        <f>'Actualización IBIF'!AL13</f>
        <v>7294.7325109901503</v>
      </c>
      <c r="E108" s="70">
        <f t="shared" si="66"/>
        <v>1</v>
      </c>
      <c r="F108" s="79">
        <f t="shared" si="67"/>
        <v>166481.68943495647</v>
      </c>
      <c r="G108" s="79">
        <f t="shared" si="70"/>
        <v>0</v>
      </c>
      <c r="H108" s="79">
        <f t="shared" si="68"/>
        <v>0</v>
      </c>
      <c r="I108" s="79">
        <f t="shared" si="71"/>
        <v>0</v>
      </c>
      <c r="J108" s="79">
        <f t="shared" si="73"/>
        <v>0</v>
      </c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>
        <f>$D$89-$D$89*E25</f>
        <v>561.99999999999636</v>
      </c>
      <c r="CM108" s="70">
        <f t="shared" si="92"/>
        <v>1238.2999999999975</v>
      </c>
      <c r="CN108" s="70">
        <f t="shared" si="93"/>
        <v>1613.5499999999975</v>
      </c>
      <c r="CO108" s="70">
        <f t="shared" si="94"/>
        <v>2098.5999999999985</v>
      </c>
      <c r="CP108" s="70">
        <f t="shared" si="95"/>
        <v>2969.4999999999982</v>
      </c>
      <c r="CQ108" s="70">
        <f t="shared" si="96"/>
        <v>3411.5999999999995</v>
      </c>
      <c r="CR108" s="70">
        <f t="shared" si="97"/>
        <v>3314.1499999999996</v>
      </c>
      <c r="CS108" s="70">
        <f t="shared" si="99"/>
        <v>3248.8</v>
      </c>
      <c r="CT108" s="70">
        <f t="shared" si="100"/>
        <v>4916.2500000000009</v>
      </c>
      <c r="CU108" s="70">
        <f t="shared" si="101"/>
        <v>8757.5000000000018</v>
      </c>
      <c r="CV108" s="70">
        <f t="shared" si="102"/>
        <v>9505.6295013631698</v>
      </c>
      <c r="CW108" s="70">
        <f t="shared" si="103"/>
        <v>12252.446223177529</v>
      </c>
      <c r="CX108" s="70">
        <f t="shared" si="104"/>
        <v>10762.91135628257</v>
      </c>
      <c r="CY108" s="70">
        <f t="shared" si="105"/>
        <v>12941.132151340054</v>
      </c>
      <c r="CZ108" s="70">
        <f t="shared" si="106"/>
        <v>16835.537093015289</v>
      </c>
      <c r="DA108" s="70">
        <f t="shared" si="107"/>
        <v>19059.716778264381</v>
      </c>
      <c r="DB108" s="70">
        <f t="shared" si="108"/>
        <v>16970.443956867512</v>
      </c>
      <c r="DC108" s="70">
        <f t="shared" si="109"/>
        <v>16135.92778873233</v>
      </c>
      <c r="DD108" s="70">
        <f t="shared" ref="DD108:DD125" si="110">$D$107-$D$107*E7</f>
        <v>12592.962074923509</v>
      </c>
      <c r="DE108" s="70">
        <f>$D$108-$D$108*E6</f>
        <v>7294.7325109901503</v>
      </c>
      <c r="DF108" s="70"/>
      <c r="DG108" s="70"/>
      <c r="DH108" s="70"/>
      <c r="DI108" s="70"/>
      <c r="DJ108" s="70"/>
      <c r="DK108" s="70"/>
      <c r="DL108" s="70"/>
      <c r="DM108" s="70"/>
      <c r="DN108" s="70"/>
      <c r="DO108" s="70"/>
      <c r="DP108" s="70"/>
      <c r="DQ108" s="70"/>
      <c r="DR108" s="70"/>
      <c r="DS108" s="70"/>
      <c r="DT108" s="70"/>
      <c r="DU108" s="70"/>
      <c r="DV108" s="70"/>
      <c r="DW108" s="70"/>
      <c r="DX108" s="70"/>
      <c r="DY108" s="70"/>
      <c r="DZ108" s="70"/>
      <c r="EA108" s="70"/>
      <c r="EB108" s="70"/>
      <c r="EC108" s="70"/>
      <c r="ED108" s="70"/>
    </row>
    <row r="109" spans="1:134" x14ac:dyDescent="0.25">
      <c r="A109" s="84"/>
      <c r="B109" s="82">
        <f t="shared" si="98"/>
        <v>-2.479363071590825E-2</v>
      </c>
      <c r="C109" s="78">
        <v>2003</v>
      </c>
      <c r="D109" s="76">
        <f>'Actualización IBIF'!AL14</f>
        <v>10453.310016643445</v>
      </c>
      <c r="E109" s="70">
        <f t="shared" si="66"/>
        <v>1</v>
      </c>
      <c r="F109" s="79">
        <f t="shared" si="67"/>
        <v>162354.00390614563</v>
      </c>
      <c r="G109" s="79">
        <f t="shared" si="70"/>
        <v>0</v>
      </c>
      <c r="H109" s="79">
        <f t="shared" si="68"/>
        <v>0</v>
      </c>
      <c r="I109" s="79">
        <f t="shared" si="71"/>
        <v>0</v>
      </c>
      <c r="J109" s="79">
        <f t="shared" si="73"/>
        <v>0</v>
      </c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>
        <f>$D$90-$D$90*E25</f>
        <v>619.149999999996</v>
      </c>
      <c r="CN109" s="70">
        <f t="shared" si="93"/>
        <v>1075.6999999999971</v>
      </c>
      <c r="CO109" s="70">
        <f t="shared" si="94"/>
        <v>1573.9499999999971</v>
      </c>
      <c r="CP109" s="70">
        <f t="shared" si="95"/>
        <v>2375.5999999999985</v>
      </c>
      <c r="CQ109" s="70">
        <f t="shared" si="96"/>
        <v>2842.9999999999982</v>
      </c>
      <c r="CR109" s="70">
        <f t="shared" si="97"/>
        <v>2840.7</v>
      </c>
      <c r="CS109" s="70">
        <f t="shared" si="99"/>
        <v>2842.7</v>
      </c>
      <c r="CT109" s="70">
        <f t="shared" si="100"/>
        <v>4370</v>
      </c>
      <c r="CU109" s="70">
        <f t="shared" si="101"/>
        <v>7881.7500000000018</v>
      </c>
      <c r="CV109" s="70">
        <f t="shared" si="102"/>
        <v>8641.4813648756099</v>
      </c>
      <c r="CW109" s="70">
        <f t="shared" si="103"/>
        <v>11231.409037912736</v>
      </c>
      <c r="CX109" s="70">
        <f t="shared" si="104"/>
        <v>9934.9950981069851</v>
      </c>
      <c r="CY109" s="70">
        <f t="shared" si="105"/>
        <v>12016.765569101481</v>
      </c>
      <c r="CZ109" s="70">
        <f t="shared" si="106"/>
        <v>15713.167953480937</v>
      </c>
      <c r="DA109" s="70">
        <f t="shared" si="107"/>
        <v>17868.484479622857</v>
      </c>
      <c r="DB109" s="70">
        <f t="shared" si="108"/>
        <v>15972.182547640012</v>
      </c>
      <c r="DC109" s="70">
        <f t="shared" si="109"/>
        <v>15239.487356024978</v>
      </c>
      <c r="DD109" s="70">
        <f t="shared" si="110"/>
        <v>11930.174597295956</v>
      </c>
      <c r="DE109" s="70">
        <f t="shared" ref="DE109:DE126" si="111">$D$108-$D$108*E7</f>
        <v>6929.9958854406432</v>
      </c>
      <c r="DF109" s="70">
        <f>$D$109-$D$109*E6</f>
        <v>10453.310016643445</v>
      </c>
      <c r="DG109" s="70"/>
      <c r="DH109" s="70"/>
      <c r="DI109" s="70"/>
      <c r="DJ109" s="70"/>
      <c r="DK109" s="70"/>
      <c r="DL109" s="70"/>
      <c r="DM109" s="70"/>
      <c r="DN109" s="70"/>
      <c r="DO109" s="70"/>
      <c r="DP109" s="70"/>
      <c r="DQ109" s="70"/>
      <c r="DR109" s="70"/>
      <c r="DS109" s="70"/>
      <c r="DT109" s="70"/>
      <c r="DU109" s="70"/>
      <c r="DV109" s="70"/>
      <c r="DW109" s="70"/>
      <c r="DX109" s="70"/>
      <c r="DY109" s="70"/>
      <c r="DZ109" s="70"/>
      <c r="EA109" s="70"/>
      <c r="EB109" s="70"/>
      <c r="EC109" s="70"/>
      <c r="ED109" s="70"/>
    </row>
    <row r="110" spans="1:134" x14ac:dyDescent="0.25">
      <c r="A110" s="83"/>
      <c r="B110" s="82">
        <f t="shared" si="98"/>
        <v>7.1046187665272176E-3</v>
      </c>
      <c r="C110" s="78">
        <v>2004</v>
      </c>
      <c r="D110" s="76">
        <f>'Actualización IBIF'!AL15</f>
        <v>15695.124349258913</v>
      </c>
      <c r="E110" s="70">
        <f t="shared" si="66"/>
        <v>1</v>
      </c>
      <c r="F110" s="79">
        <f t="shared" si="67"/>
        <v>163507.46720911807</v>
      </c>
      <c r="G110" s="79">
        <f t="shared" si="70"/>
        <v>0</v>
      </c>
      <c r="H110" s="79">
        <f t="shared" si="68"/>
        <v>0</v>
      </c>
      <c r="I110" s="79">
        <f t="shared" si="71"/>
        <v>0</v>
      </c>
      <c r="J110" s="79">
        <f t="shared" si="73"/>
        <v>0</v>
      </c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>
        <f>$D$91-$D$91*E25</f>
        <v>537.84999999999673</v>
      </c>
      <c r="CO110" s="70">
        <f t="shared" si="94"/>
        <v>1049.2999999999975</v>
      </c>
      <c r="CP110" s="70">
        <f t="shared" si="95"/>
        <v>1781.6999999999971</v>
      </c>
      <c r="CQ110" s="70">
        <f t="shared" si="96"/>
        <v>2274.3999999999978</v>
      </c>
      <c r="CR110" s="70">
        <f t="shared" si="97"/>
        <v>2367.2499999999991</v>
      </c>
      <c r="CS110" s="70">
        <f t="shared" si="99"/>
        <v>2436.5999999999995</v>
      </c>
      <c r="CT110" s="70">
        <f t="shared" si="100"/>
        <v>3823.75</v>
      </c>
      <c r="CU110" s="70">
        <f t="shared" si="101"/>
        <v>7006</v>
      </c>
      <c r="CV110" s="70">
        <f t="shared" si="102"/>
        <v>7777.3332283880482</v>
      </c>
      <c r="CW110" s="70">
        <f t="shared" si="103"/>
        <v>10210.371852647942</v>
      </c>
      <c r="CX110" s="70">
        <f t="shared" si="104"/>
        <v>9107.0788399314042</v>
      </c>
      <c r="CY110" s="70">
        <f t="shared" si="105"/>
        <v>11092.398986862905</v>
      </c>
      <c r="CZ110" s="70">
        <f t="shared" si="106"/>
        <v>14590.798813946585</v>
      </c>
      <c r="DA110" s="70">
        <f t="shared" si="107"/>
        <v>16677.252180981333</v>
      </c>
      <c r="DB110" s="70">
        <f t="shared" si="108"/>
        <v>14973.921138412512</v>
      </c>
      <c r="DC110" s="70">
        <f t="shared" si="109"/>
        <v>14343.046923317626</v>
      </c>
      <c r="DD110" s="70">
        <f t="shared" si="110"/>
        <v>11267.387119668403</v>
      </c>
      <c r="DE110" s="70">
        <f t="shared" si="111"/>
        <v>6565.2592598911351</v>
      </c>
      <c r="DF110" s="70">
        <f t="shared" ref="DF110:DF127" si="112">$D$109-$D$109*E7</f>
        <v>9930.6445158112729</v>
      </c>
      <c r="DG110" s="70">
        <f>$D$110-$D$110*E6</f>
        <v>15695.124349258913</v>
      </c>
      <c r="DH110" s="70"/>
      <c r="DI110" s="70"/>
      <c r="DJ110" s="70"/>
      <c r="DK110" s="70"/>
      <c r="DL110" s="70"/>
      <c r="DM110" s="70"/>
      <c r="DN110" s="70"/>
      <c r="DO110" s="70"/>
      <c r="DP110" s="70"/>
      <c r="DQ110" s="70"/>
      <c r="DR110" s="70"/>
      <c r="DS110" s="70"/>
      <c r="DT110" s="70"/>
      <c r="DU110" s="70"/>
      <c r="DV110" s="70"/>
      <c r="DW110" s="70"/>
      <c r="DX110" s="70"/>
      <c r="DY110" s="70"/>
      <c r="DZ110" s="70"/>
      <c r="EA110" s="70"/>
      <c r="EB110" s="70"/>
      <c r="EC110" s="70"/>
      <c r="ED110" s="70"/>
    </row>
    <row r="111" spans="1:134" x14ac:dyDescent="0.25">
      <c r="A111" s="83"/>
      <c r="B111" s="82">
        <f t="shared" si="98"/>
        <v>3.1674015169873546E-2</v>
      </c>
      <c r="C111" s="78">
        <v>2005</v>
      </c>
      <c r="D111" s="76">
        <f>'Actualización IBIF'!AL16</f>
        <v>19886.205260518647</v>
      </c>
      <c r="E111" s="70">
        <f t="shared" si="66"/>
        <v>1</v>
      </c>
      <c r="F111" s="79">
        <f t="shared" si="67"/>
        <v>168686.40520588728</v>
      </c>
      <c r="G111" s="79">
        <f t="shared" si="70"/>
        <v>0</v>
      </c>
      <c r="H111" s="85"/>
      <c r="I111" s="79">
        <f t="shared" si="71"/>
        <v>0</v>
      </c>
      <c r="J111" s="79">
        <f t="shared" si="73"/>
        <v>0</v>
      </c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>
        <f>$D$92-$D$92*E25</f>
        <v>524.64999999999782</v>
      </c>
      <c r="CP111" s="70">
        <f t="shared" si="95"/>
        <v>1187.7999999999975</v>
      </c>
      <c r="CQ111" s="70">
        <f t="shared" si="96"/>
        <v>1705.7999999999975</v>
      </c>
      <c r="CR111" s="70">
        <f t="shared" si="97"/>
        <v>1893.7999999999984</v>
      </c>
      <c r="CS111" s="70">
        <f t="shared" si="99"/>
        <v>2030.4999999999991</v>
      </c>
      <c r="CT111" s="70">
        <f t="shared" si="100"/>
        <v>3277.4999999999991</v>
      </c>
      <c r="CU111" s="70">
        <f t="shared" si="101"/>
        <v>6130.25</v>
      </c>
      <c r="CV111" s="70">
        <f t="shared" si="102"/>
        <v>6913.1850919004864</v>
      </c>
      <c r="CW111" s="70">
        <f t="shared" si="103"/>
        <v>9189.3346673831475</v>
      </c>
      <c r="CX111" s="70">
        <f t="shared" si="104"/>
        <v>8279.1625817558233</v>
      </c>
      <c r="CY111" s="70">
        <f t="shared" si="105"/>
        <v>10168.03240462433</v>
      </c>
      <c r="CZ111" s="70">
        <f t="shared" si="106"/>
        <v>13468.429674412233</v>
      </c>
      <c r="DA111" s="70">
        <f t="shared" si="107"/>
        <v>15486.01988233981</v>
      </c>
      <c r="DB111" s="70">
        <f t="shared" si="108"/>
        <v>13975.65972918501</v>
      </c>
      <c r="DC111" s="70">
        <f t="shared" si="109"/>
        <v>13446.606490610275</v>
      </c>
      <c r="DD111" s="70">
        <f t="shared" si="110"/>
        <v>10604.59964204085</v>
      </c>
      <c r="DE111" s="70">
        <f t="shared" si="111"/>
        <v>6200.5226343416271</v>
      </c>
      <c r="DF111" s="70">
        <f t="shared" si="112"/>
        <v>9407.9790149791006</v>
      </c>
      <c r="DG111" s="70">
        <f t="shared" ref="DG111:DG128" si="113">$D$110-$D$110*E7</f>
        <v>14910.368131795967</v>
      </c>
      <c r="DH111" s="70">
        <f>$D$111-$D$111*E6</f>
        <v>19886.205260518647</v>
      </c>
      <c r="DI111" s="70"/>
      <c r="DJ111" s="70"/>
      <c r="DK111" s="70"/>
      <c r="DL111" s="70"/>
      <c r="DM111" s="70"/>
      <c r="DN111" s="70"/>
      <c r="DO111" s="70"/>
      <c r="DP111" s="70"/>
      <c r="DQ111" s="70"/>
      <c r="DR111" s="70"/>
      <c r="DS111" s="70"/>
      <c r="DT111" s="70"/>
      <c r="DU111" s="70"/>
      <c r="DV111" s="70"/>
      <c r="DW111" s="70"/>
      <c r="DX111" s="70"/>
      <c r="DY111" s="70"/>
      <c r="DZ111" s="70"/>
      <c r="EA111" s="70"/>
      <c r="EB111" s="70"/>
      <c r="EC111" s="70"/>
      <c r="ED111" s="70"/>
    </row>
    <row r="112" spans="1:134" x14ac:dyDescent="0.25">
      <c r="A112" s="83"/>
      <c r="B112" s="82">
        <f t="shared" si="98"/>
        <v>4.9296941937953927E-2</v>
      </c>
      <c r="C112" s="78">
        <v>2006</v>
      </c>
      <c r="D112" s="76">
        <f>'Actualización IBIF'!AL17</f>
        <v>23479.451449932149</v>
      </c>
      <c r="E112" s="70">
        <f t="shared" si="66"/>
        <v>1</v>
      </c>
      <c r="F112" s="79">
        <f t="shared" si="67"/>
        <v>177002.12912904407</v>
      </c>
      <c r="G112" s="79">
        <f t="shared" si="70"/>
        <v>0</v>
      </c>
      <c r="H112" s="85"/>
      <c r="I112" s="79">
        <f t="shared" si="71"/>
        <v>0</v>
      </c>
      <c r="J112" s="79">
        <f t="shared" si="73"/>
        <v>0</v>
      </c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>
        <f>$D$93-$D$93*E25</f>
        <v>593.899999999996</v>
      </c>
      <c r="CQ112" s="70">
        <f t="shared" si="96"/>
        <v>1137.1999999999971</v>
      </c>
      <c r="CR112" s="70">
        <f t="shared" si="97"/>
        <v>1420.3499999999985</v>
      </c>
      <c r="CS112" s="70">
        <f t="shared" si="99"/>
        <v>1624.3999999999987</v>
      </c>
      <c r="CT112" s="70">
        <f t="shared" si="100"/>
        <v>2731.2499999999982</v>
      </c>
      <c r="CU112" s="70">
        <f t="shared" si="101"/>
        <v>5254.4999999999982</v>
      </c>
      <c r="CV112" s="70">
        <f t="shared" si="102"/>
        <v>6049.0369554129247</v>
      </c>
      <c r="CW112" s="70">
        <f t="shared" si="103"/>
        <v>8168.2974821183525</v>
      </c>
      <c r="CX112" s="70">
        <f t="shared" si="104"/>
        <v>7451.2463235802406</v>
      </c>
      <c r="CY112" s="70">
        <f t="shared" si="105"/>
        <v>9243.6658223857557</v>
      </c>
      <c r="CZ112" s="70">
        <f t="shared" si="106"/>
        <v>12346.060534877881</v>
      </c>
      <c r="DA112" s="70">
        <f t="shared" si="107"/>
        <v>14294.787583698286</v>
      </c>
      <c r="DB112" s="70">
        <f t="shared" si="108"/>
        <v>12977.398319957509</v>
      </c>
      <c r="DC112" s="70">
        <f t="shared" si="109"/>
        <v>12550.166057902923</v>
      </c>
      <c r="DD112" s="70">
        <f t="shared" si="110"/>
        <v>9941.8121644132971</v>
      </c>
      <c r="DE112" s="70">
        <f t="shared" si="111"/>
        <v>5835.7860087921199</v>
      </c>
      <c r="DF112" s="70">
        <f t="shared" si="112"/>
        <v>8885.3135141469284</v>
      </c>
      <c r="DG112" s="70">
        <f t="shared" si="113"/>
        <v>14125.611914333022</v>
      </c>
      <c r="DH112" s="70">
        <f t="shared" ref="DH112:DH129" si="114">$D$111-$D$111*E7</f>
        <v>18891.894997492716</v>
      </c>
      <c r="DI112" s="70">
        <f>$D$112-$D$112*E6</f>
        <v>23479.451449932149</v>
      </c>
      <c r="DJ112" s="70"/>
      <c r="DK112" s="70"/>
      <c r="DL112" s="70"/>
      <c r="DM112" s="70"/>
      <c r="DN112" s="70"/>
      <c r="DO112" s="70"/>
      <c r="DP112" s="70"/>
      <c r="DQ112" s="70"/>
      <c r="DR112" s="70"/>
      <c r="DS112" s="70"/>
      <c r="DT112" s="70"/>
      <c r="DU112" s="70"/>
      <c r="DV112" s="70"/>
      <c r="DW112" s="70"/>
      <c r="DX112" s="70"/>
      <c r="DY112" s="70"/>
      <c r="DZ112" s="70"/>
      <c r="EA112" s="70"/>
      <c r="EB112" s="70"/>
      <c r="EC112" s="70"/>
      <c r="ED112" s="70"/>
    </row>
    <row r="113" spans="1:134" x14ac:dyDescent="0.25">
      <c r="A113" s="83"/>
      <c r="B113" s="82">
        <f t="shared" si="98"/>
        <v>8.7053152145699642E-2</v>
      </c>
      <c r="C113" s="78">
        <v>2007</v>
      </c>
      <c r="D113" s="76">
        <f>'Actualización IBIF'!AL18</f>
        <v>31221.643376455391</v>
      </c>
      <c r="E113" s="70">
        <f t="shared" si="66"/>
        <v>1</v>
      </c>
      <c r="F113" s="79">
        <f t="shared" si="67"/>
        <v>192410.72240622752</v>
      </c>
      <c r="G113" s="79">
        <f t="shared" si="70"/>
        <v>0</v>
      </c>
      <c r="H113" s="85"/>
      <c r="I113" s="79">
        <f t="shared" si="71"/>
        <v>0</v>
      </c>
      <c r="J113" s="79">
        <f t="shared" si="73"/>
        <v>0</v>
      </c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>
        <f>$D$94-$D$94*E25</f>
        <v>568.59999999999673</v>
      </c>
      <c r="CR113" s="70">
        <f t="shared" si="97"/>
        <v>946.89999999999782</v>
      </c>
      <c r="CS113" s="70">
        <f t="shared" si="99"/>
        <v>1218.2999999999984</v>
      </c>
      <c r="CT113" s="70">
        <f t="shared" si="100"/>
        <v>2184.9999999999982</v>
      </c>
      <c r="CU113" s="70">
        <f t="shared" si="101"/>
        <v>4378.7499999999982</v>
      </c>
      <c r="CV113" s="70">
        <f t="shared" si="102"/>
        <v>5184.888818925363</v>
      </c>
      <c r="CW113" s="70">
        <f t="shared" si="103"/>
        <v>7147.2602968535575</v>
      </c>
      <c r="CX113" s="70">
        <f t="shared" si="104"/>
        <v>6623.3300654046579</v>
      </c>
      <c r="CY113" s="70">
        <f t="shared" si="105"/>
        <v>8319.2992401471802</v>
      </c>
      <c r="CZ113" s="70">
        <f t="shared" si="106"/>
        <v>11223.691395343529</v>
      </c>
      <c r="DA113" s="70">
        <f t="shared" si="107"/>
        <v>13103.555285056764</v>
      </c>
      <c r="DB113" s="70">
        <f t="shared" si="108"/>
        <v>11979.136910730009</v>
      </c>
      <c r="DC113" s="70">
        <f t="shared" si="109"/>
        <v>11653.725625195571</v>
      </c>
      <c r="DD113" s="70">
        <f t="shared" si="110"/>
        <v>9279.0246867857441</v>
      </c>
      <c r="DE113" s="70">
        <f t="shared" si="111"/>
        <v>5471.0493832426127</v>
      </c>
      <c r="DF113" s="70">
        <f t="shared" si="112"/>
        <v>8362.6480133147561</v>
      </c>
      <c r="DG113" s="70">
        <f t="shared" si="113"/>
        <v>13340.855696870076</v>
      </c>
      <c r="DH113" s="70">
        <f t="shared" si="114"/>
        <v>17897.584734466782</v>
      </c>
      <c r="DI113" s="70">
        <f t="shared" ref="DI113:DI157" si="115">$D$112-$D$112*E7</f>
        <v>22305.47887743554</v>
      </c>
      <c r="DJ113" s="70">
        <f>$D$113-$D$113*E6</f>
        <v>31221.643376455391</v>
      </c>
      <c r="DK113" s="70"/>
      <c r="DL113" s="70"/>
      <c r="DM113" s="70"/>
      <c r="DN113" s="70"/>
      <c r="DO113" s="70"/>
      <c r="DP113" s="70"/>
      <c r="DQ113" s="70"/>
      <c r="DR113" s="70"/>
      <c r="DS113" s="70"/>
      <c r="DT113" s="70"/>
      <c r="DU113" s="70"/>
      <c r="DV113" s="70"/>
      <c r="DW113" s="70"/>
      <c r="DX113" s="70"/>
      <c r="DY113" s="70"/>
      <c r="DZ113" s="70"/>
      <c r="EA113" s="70"/>
      <c r="EB113" s="70"/>
      <c r="EC113" s="70"/>
      <c r="ED113" s="70"/>
    </row>
    <row r="114" spans="1:134" x14ac:dyDescent="0.25">
      <c r="A114" s="83"/>
      <c r="B114" s="82">
        <f t="shared" si="98"/>
        <v>9.5855984518399773E-2</v>
      </c>
      <c r="C114" s="78">
        <v>2008</v>
      </c>
      <c r="D114" s="76">
        <f>'Actualización IBIF'!AL19</f>
        <v>35223.951496240174</v>
      </c>
      <c r="E114" s="70">
        <f t="shared" si="66"/>
        <v>1</v>
      </c>
      <c r="F114" s="79">
        <f t="shared" si="67"/>
        <v>210854.44163437298</v>
      </c>
      <c r="G114" s="79">
        <f t="shared" si="70"/>
        <v>0</v>
      </c>
      <c r="H114" s="85"/>
      <c r="I114" s="79">
        <f t="shared" si="71"/>
        <v>0</v>
      </c>
      <c r="J114" s="79">
        <f t="shared" si="73"/>
        <v>0</v>
      </c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>
        <f>$D$95-$D$95*E25</f>
        <v>473.44999999999709</v>
      </c>
      <c r="CS114" s="70">
        <f t="shared" si="99"/>
        <v>812.199999999998</v>
      </c>
      <c r="CT114" s="70">
        <f t="shared" si="100"/>
        <v>1638.7499999999982</v>
      </c>
      <c r="CU114" s="70">
        <f t="shared" si="101"/>
        <v>3502.9999999999982</v>
      </c>
      <c r="CV114" s="70">
        <f t="shared" si="102"/>
        <v>4320.7406824378013</v>
      </c>
      <c r="CW114" s="70">
        <f t="shared" si="103"/>
        <v>6126.2231115887625</v>
      </c>
      <c r="CX114" s="70">
        <f t="shared" si="104"/>
        <v>5795.4138072290752</v>
      </c>
      <c r="CY114" s="70">
        <f t="shared" si="105"/>
        <v>7394.9326579086028</v>
      </c>
      <c r="CZ114" s="70">
        <f t="shared" si="106"/>
        <v>10101.322255809177</v>
      </c>
      <c r="DA114" s="70">
        <f t="shared" si="107"/>
        <v>11912.32298641524</v>
      </c>
      <c r="DB114" s="70">
        <f t="shared" si="108"/>
        <v>10980.875501502509</v>
      </c>
      <c r="DC114" s="70">
        <f t="shared" si="109"/>
        <v>10757.28519248822</v>
      </c>
      <c r="DD114" s="70">
        <f t="shared" si="110"/>
        <v>8616.237209158191</v>
      </c>
      <c r="DE114" s="70">
        <f t="shared" si="111"/>
        <v>5106.3127576931056</v>
      </c>
      <c r="DF114" s="70">
        <f t="shared" si="112"/>
        <v>7839.9825124825838</v>
      </c>
      <c r="DG114" s="70">
        <f t="shared" si="113"/>
        <v>12556.09947940713</v>
      </c>
      <c r="DH114" s="70">
        <f t="shared" si="114"/>
        <v>16903.274471440851</v>
      </c>
      <c r="DI114" s="70">
        <f t="shared" si="115"/>
        <v>21131.506304938936</v>
      </c>
      <c r="DJ114" s="70">
        <f t="shared" ref="DJ114:DJ157" si="116">$D$113-$D$113*E7</f>
        <v>29660.561207632622</v>
      </c>
      <c r="DK114" s="70">
        <f>$D$114-$D$114*E6</f>
        <v>35223.951496240174</v>
      </c>
      <c r="DL114" s="70"/>
      <c r="DM114" s="70"/>
      <c r="DN114" s="70"/>
      <c r="DO114" s="70"/>
      <c r="DP114" s="70"/>
      <c r="DQ114" s="70"/>
      <c r="DR114" s="70"/>
      <c r="DS114" s="70"/>
      <c r="DT114" s="70"/>
      <c r="DU114" s="70"/>
      <c r="DV114" s="70"/>
      <c r="DW114" s="70"/>
      <c r="DX114" s="70"/>
      <c r="DY114" s="70"/>
      <c r="DZ114" s="70"/>
      <c r="EA114" s="70"/>
      <c r="EB114" s="70"/>
      <c r="EC114" s="70"/>
      <c r="ED114" s="70"/>
    </row>
    <row r="115" spans="1:134" x14ac:dyDescent="0.25">
      <c r="A115" s="83"/>
      <c r="B115" s="82">
        <f t="shared" si="98"/>
        <v>3.7299796402627476E-2</v>
      </c>
      <c r="C115" s="78">
        <v>2009</v>
      </c>
      <c r="D115" s="76">
        <f>'Actualización IBIF'!AL20</f>
        <v>25837.657586458521</v>
      </c>
      <c r="E115" s="70">
        <f t="shared" si="66"/>
        <v>1</v>
      </c>
      <c r="F115" s="79">
        <f t="shared" si="67"/>
        <v>218719.26937792479</v>
      </c>
      <c r="G115" s="79">
        <f t="shared" si="70"/>
        <v>0</v>
      </c>
      <c r="H115" s="85"/>
      <c r="I115" s="79">
        <f t="shared" si="71"/>
        <v>0</v>
      </c>
      <c r="J115" s="79">
        <f t="shared" si="73"/>
        <v>0</v>
      </c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>
        <f>$D$96-$D$96*E25</f>
        <v>406.09999999999764</v>
      </c>
      <c r="CT115" s="70">
        <f t="shared" si="100"/>
        <v>1092.4999999999982</v>
      </c>
      <c r="CU115" s="70">
        <f t="shared" si="101"/>
        <v>2627.2499999999964</v>
      </c>
      <c r="CV115" s="70">
        <f t="shared" si="102"/>
        <v>3456.5925459502414</v>
      </c>
      <c r="CW115" s="70">
        <f t="shared" si="103"/>
        <v>5105.1859263239676</v>
      </c>
      <c r="CX115" s="70">
        <f t="shared" si="104"/>
        <v>4967.4975490534925</v>
      </c>
      <c r="CY115" s="70">
        <f t="shared" si="105"/>
        <v>6470.5660756700272</v>
      </c>
      <c r="CZ115" s="70">
        <f t="shared" si="106"/>
        <v>8978.9531162748226</v>
      </c>
      <c r="DA115" s="70">
        <f t="shared" si="107"/>
        <v>10721.090687773716</v>
      </c>
      <c r="DB115" s="70">
        <f t="shared" si="108"/>
        <v>9982.6140922750092</v>
      </c>
      <c r="DC115" s="70">
        <f t="shared" si="109"/>
        <v>9860.8447597808699</v>
      </c>
      <c r="DD115" s="70">
        <f t="shared" si="110"/>
        <v>7953.449731530638</v>
      </c>
      <c r="DE115" s="70">
        <f t="shared" si="111"/>
        <v>4741.5761321435984</v>
      </c>
      <c r="DF115" s="70">
        <f t="shared" si="112"/>
        <v>7317.3170116504116</v>
      </c>
      <c r="DG115" s="70">
        <f t="shared" si="113"/>
        <v>11771.343261944185</v>
      </c>
      <c r="DH115" s="70">
        <f t="shared" si="114"/>
        <v>15908.964208414918</v>
      </c>
      <c r="DI115" s="70">
        <f t="shared" si="115"/>
        <v>19957.533732442327</v>
      </c>
      <c r="DJ115" s="70">
        <f t="shared" si="116"/>
        <v>28099.479038809852</v>
      </c>
      <c r="DK115" s="70">
        <f t="shared" ref="DK115:DK157" si="117">$D$114-$D$114*E7</f>
        <v>33462.753921428164</v>
      </c>
      <c r="DL115" s="70">
        <f>$D$115-$D$115*E6</f>
        <v>25837.657586458521</v>
      </c>
      <c r="DM115" s="70"/>
      <c r="DN115" s="70"/>
      <c r="DO115" s="70"/>
      <c r="DP115" s="70"/>
      <c r="DQ115" s="70"/>
      <c r="DR115" s="70"/>
      <c r="DS115" s="70"/>
      <c r="DT115" s="70"/>
      <c r="DU115" s="70"/>
      <c r="DV115" s="70"/>
      <c r="DW115" s="70"/>
      <c r="DX115" s="70"/>
      <c r="DY115" s="70"/>
      <c r="DZ115" s="70"/>
      <c r="EA115" s="70"/>
      <c r="EB115" s="70"/>
      <c r="EC115" s="70"/>
      <c r="ED115" s="70"/>
    </row>
    <row r="116" spans="1:134" x14ac:dyDescent="0.25">
      <c r="A116" s="83"/>
      <c r="B116" s="82">
        <f t="shared" si="98"/>
        <v>7.7158463064453064E-2</v>
      </c>
      <c r="C116" s="78">
        <v>2010</v>
      </c>
      <c r="D116" s="76">
        <f>'Actualización IBIF'!AL21</f>
        <v>35667.305390010479</v>
      </c>
      <c r="E116" s="70">
        <f t="shared" si="66"/>
        <v>1</v>
      </c>
      <c r="F116" s="79">
        <f t="shared" si="67"/>
        <v>235595.31204570556</v>
      </c>
      <c r="G116" s="79">
        <f t="shared" si="70"/>
        <v>0</v>
      </c>
      <c r="H116" s="85"/>
      <c r="I116" s="79">
        <f t="shared" si="71"/>
        <v>0</v>
      </c>
      <c r="J116" s="79">
        <f t="shared" si="73"/>
        <v>0</v>
      </c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>
        <f>$D$97-$D$97*E25</f>
        <v>546.24999999999636</v>
      </c>
      <c r="CU116" s="70">
        <f t="shared" si="101"/>
        <v>1751.4999999999964</v>
      </c>
      <c r="CV116" s="70">
        <f t="shared" si="102"/>
        <v>2592.4444094626797</v>
      </c>
      <c r="CW116" s="70">
        <f t="shared" si="103"/>
        <v>4084.1487410591726</v>
      </c>
      <c r="CX116" s="70">
        <f t="shared" si="104"/>
        <v>4139.581290877908</v>
      </c>
      <c r="CY116" s="70">
        <f t="shared" si="105"/>
        <v>5546.1994934314516</v>
      </c>
      <c r="CZ116" s="70">
        <f t="shared" si="106"/>
        <v>7856.5839767404686</v>
      </c>
      <c r="DA116" s="70">
        <f t="shared" si="107"/>
        <v>9529.8583891321905</v>
      </c>
      <c r="DB116" s="70">
        <f t="shared" si="108"/>
        <v>8984.3526830475075</v>
      </c>
      <c r="DC116" s="70">
        <f t="shared" si="109"/>
        <v>8964.4043270735183</v>
      </c>
      <c r="DD116" s="70">
        <f t="shared" si="110"/>
        <v>7290.662253903085</v>
      </c>
      <c r="DE116" s="70">
        <f t="shared" si="111"/>
        <v>4376.8395065940904</v>
      </c>
      <c r="DF116" s="70">
        <f t="shared" si="112"/>
        <v>6794.6515108182393</v>
      </c>
      <c r="DG116" s="70">
        <f t="shared" si="113"/>
        <v>10986.587044481239</v>
      </c>
      <c r="DH116" s="70">
        <f t="shared" si="114"/>
        <v>14914.653945388985</v>
      </c>
      <c r="DI116" s="70">
        <f t="shared" si="115"/>
        <v>18783.561159945719</v>
      </c>
      <c r="DJ116" s="70">
        <f t="shared" si="116"/>
        <v>26538.396869987082</v>
      </c>
      <c r="DK116" s="70">
        <f t="shared" si="117"/>
        <v>31701.556346616155</v>
      </c>
      <c r="DL116" s="70">
        <f t="shared" ref="DL116:DL157" si="118">$D$115-$D$115*E7</f>
        <v>24545.774707135595</v>
      </c>
      <c r="DM116" s="70">
        <f>$D$116-$D$116*E6</f>
        <v>35667.305390010479</v>
      </c>
      <c r="DN116" s="70"/>
      <c r="DO116" s="70"/>
      <c r="DP116" s="70"/>
      <c r="DQ116" s="70"/>
      <c r="DR116" s="70"/>
      <c r="DS116" s="70"/>
      <c r="DT116" s="70"/>
      <c r="DU116" s="70"/>
      <c r="DV116" s="70"/>
      <c r="DW116" s="70"/>
      <c r="DX116" s="70"/>
      <c r="DY116" s="70"/>
      <c r="DZ116" s="70"/>
      <c r="EA116" s="70"/>
      <c r="EB116" s="70"/>
      <c r="EC116" s="70"/>
      <c r="ED116" s="70"/>
    </row>
    <row r="117" spans="1:134" x14ac:dyDescent="0.25">
      <c r="A117" s="83"/>
      <c r="B117" s="82">
        <f t="shared" si="98"/>
        <v>0.10328768335749285</v>
      </c>
      <c r="C117" s="78">
        <v>2011</v>
      </c>
      <c r="D117" s="76">
        <f>'Actualización IBIF'!AL22</f>
        <v>44502.621982816745</v>
      </c>
      <c r="E117" s="70">
        <f t="shared" si="66"/>
        <v>1</v>
      </c>
      <c r="F117" s="79">
        <f t="shared" si="67"/>
        <v>259929.40603679212</v>
      </c>
      <c r="G117" s="79">
        <f t="shared" si="70"/>
        <v>0</v>
      </c>
      <c r="H117" s="85"/>
      <c r="I117" s="79">
        <f t="shared" si="71"/>
        <v>0</v>
      </c>
      <c r="J117" s="79">
        <f t="shared" si="73"/>
        <v>0</v>
      </c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>
        <f>$D$98-$D$98*E25</f>
        <v>875.74999999999636</v>
      </c>
      <c r="CV117" s="70">
        <f t="shared" si="102"/>
        <v>1728.296272975118</v>
      </c>
      <c r="CW117" s="70">
        <f t="shared" si="103"/>
        <v>3063.1115557943776</v>
      </c>
      <c r="CX117" s="70">
        <f t="shared" si="104"/>
        <v>3311.6650327023253</v>
      </c>
      <c r="CY117" s="70">
        <f t="shared" si="105"/>
        <v>4621.8329111928742</v>
      </c>
      <c r="CZ117" s="70">
        <f t="shared" si="106"/>
        <v>6734.2148372061147</v>
      </c>
      <c r="DA117" s="70">
        <f t="shared" si="107"/>
        <v>8338.6260904906667</v>
      </c>
      <c r="DB117" s="70">
        <f t="shared" si="108"/>
        <v>7986.0912738200059</v>
      </c>
      <c r="DC117" s="70">
        <f t="shared" si="109"/>
        <v>8067.9638943661666</v>
      </c>
      <c r="DD117" s="70">
        <f t="shared" si="110"/>
        <v>6627.874776275532</v>
      </c>
      <c r="DE117" s="70">
        <f t="shared" si="111"/>
        <v>4012.1028810445832</v>
      </c>
      <c r="DF117" s="70">
        <f t="shared" si="112"/>
        <v>6271.9860099860671</v>
      </c>
      <c r="DG117" s="70">
        <f t="shared" si="113"/>
        <v>10201.830827018293</v>
      </c>
      <c r="DH117" s="70">
        <f t="shared" si="114"/>
        <v>13920.343682363055</v>
      </c>
      <c r="DI117" s="70">
        <f t="shared" si="115"/>
        <v>17609.58858744911</v>
      </c>
      <c r="DJ117" s="70">
        <f t="shared" si="116"/>
        <v>24977.314701164312</v>
      </c>
      <c r="DK117" s="70">
        <f t="shared" si="117"/>
        <v>29940.358771804145</v>
      </c>
      <c r="DL117" s="70">
        <f t="shared" si="118"/>
        <v>23253.891827812669</v>
      </c>
      <c r="DM117" s="70">
        <f t="shared" ref="DM117:DM157" si="119">$D$116-$D$116*E7</f>
        <v>33883.940120509957</v>
      </c>
      <c r="DN117" s="70">
        <f>$D$117-$D$117*E6</f>
        <v>44502.621982816745</v>
      </c>
      <c r="DO117" s="70"/>
      <c r="DP117" s="70"/>
      <c r="DQ117" s="70"/>
      <c r="DR117" s="70"/>
      <c r="DS117" s="70"/>
      <c r="DT117" s="70"/>
      <c r="DU117" s="70"/>
      <c r="DV117" s="70"/>
      <c r="DW117" s="70"/>
      <c r="DX117" s="70"/>
      <c r="DY117" s="70"/>
      <c r="DZ117" s="70"/>
      <c r="EA117" s="70"/>
      <c r="EB117" s="70"/>
      <c r="EC117" s="70"/>
      <c r="ED117" s="70"/>
    </row>
    <row r="118" spans="1:134" x14ac:dyDescent="0.25">
      <c r="A118" s="83"/>
      <c r="B118" s="82">
        <f t="shared" si="98"/>
        <v>6.9716157755641675E-2</v>
      </c>
      <c r="C118" s="78">
        <v>2012</v>
      </c>
      <c r="D118" s="76">
        <f>'Actualización IBIF'!AL23</f>
        <v>39968.688567462268</v>
      </c>
      <c r="E118" s="70">
        <f t="shared" si="66"/>
        <v>1</v>
      </c>
      <c r="F118" s="79">
        <f t="shared" si="67"/>
        <v>278050.68551338336</v>
      </c>
      <c r="G118" s="79">
        <f t="shared" si="70"/>
        <v>0</v>
      </c>
      <c r="H118" s="85"/>
      <c r="I118" s="79">
        <f t="shared" si="71"/>
        <v>0</v>
      </c>
      <c r="J118" s="79">
        <f t="shared" si="73"/>
        <v>0</v>
      </c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>
        <f>$D$99-$D$99*E25</f>
        <v>864.14813648755444</v>
      </c>
      <c r="CW118" s="70">
        <f t="shared" si="103"/>
        <v>2042.0743705295827</v>
      </c>
      <c r="CX118" s="70">
        <f t="shared" si="104"/>
        <v>2483.7487745267426</v>
      </c>
      <c r="CY118" s="70">
        <f t="shared" si="105"/>
        <v>3697.4663289542987</v>
      </c>
      <c r="CZ118" s="70">
        <f t="shared" si="106"/>
        <v>5611.8456976717607</v>
      </c>
      <c r="DA118" s="70">
        <f t="shared" si="107"/>
        <v>7147.3937918491429</v>
      </c>
      <c r="DB118" s="70">
        <f t="shared" si="108"/>
        <v>6987.8298645925042</v>
      </c>
      <c r="DC118" s="70">
        <f t="shared" si="109"/>
        <v>7171.5234616588132</v>
      </c>
      <c r="DD118" s="70">
        <f t="shared" si="110"/>
        <v>5965.087298647979</v>
      </c>
      <c r="DE118" s="70">
        <f t="shared" si="111"/>
        <v>3647.3662554950756</v>
      </c>
      <c r="DF118" s="70">
        <f t="shared" si="112"/>
        <v>5749.3205091538957</v>
      </c>
      <c r="DG118" s="70">
        <f t="shared" si="113"/>
        <v>9417.0746095553477</v>
      </c>
      <c r="DH118" s="70">
        <f t="shared" si="114"/>
        <v>12926.03341933712</v>
      </c>
      <c r="DI118" s="70">
        <f t="shared" si="115"/>
        <v>16435.616014952502</v>
      </c>
      <c r="DJ118" s="70">
        <f t="shared" si="116"/>
        <v>23416.232532341543</v>
      </c>
      <c r="DK118" s="70">
        <f t="shared" si="117"/>
        <v>28179.16119699214</v>
      </c>
      <c r="DL118" s="70">
        <f t="shared" si="118"/>
        <v>21962.008948489743</v>
      </c>
      <c r="DM118" s="70">
        <f t="shared" si="119"/>
        <v>32100.574851009431</v>
      </c>
      <c r="DN118" s="70">
        <f t="shared" ref="DN118:DN157" si="120">$D$117-$D$117*E7</f>
        <v>42277.490883675906</v>
      </c>
      <c r="DO118" s="70">
        <f>$D$118-$D$118*E6</f>
        <v>39968.688567462268</v>
      </c>
      <c r="DP118" s="70"/>
      <c r="DQ118" s="70"/>
      <c r="DR118" s="70"/>
      <c r="DS118" s="70"/>
      <c r="DT118" s="70"/>
      <c r="DU118" s="70"/>
      <c r="DV118" s="70"/>
      <c r="DW118" s="70"/>
      <c r="DX118" s="70"/>
      <c r="DY118" s="70"/>
      <c r="DZ118" s="70"/>
      <c r="EA118" s="70"/>
      <c r="EB118" s="70"/>
      <c r="EC118" s="70"/>
      <c r="ED118" s="70"/>
    </row>
    <row r="119" spans="1:134" x14ac:dyDescent="0.25">
      <c r="A119" s="83"/>
      <c r="B119" s="82">
        <f t="shared" si="98"/>
        <v>6.6351977327801542E-2</v>
      </c>
      <c r="C119" s="78">
        <v>2013</v>
      </c>
      <c r="D119" s="76">
        <f>'Actualización IBIF'!AL24</f>
        <v>41419.306300407785</v>
      </c>
      <c r="E119" s="70">
        <f t="shared" si="66"/>
        <v>1</v>
      </c>
      <c r="F119" s="79">
        <f t="shared" si="67"/>
        <v>296499.89829454705</v>
      </c>
      <c r="G119" s="79">
        <f t="shared" si="70"/>
        <v>0</v>
      </c>
      <c r="H119" s="85"/>
      <c r="I119" s="79">
        <f t="shared" si="71"/>
        <v>0</v>
      </c>
      <c r="J119" s="79">
        <f t="shared" si="73"/>
        <v>0</v>
      </c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>
        <f t="shared" si="103"/>
        <v>1021.0371852647877</v>
      </c>
      <c r="CX119" s="70">
        <f t="shared" si="104"/>
        <v>1655.8325163511599</v>
      </c>
      <c r="CY119" s="70">
        <f t="shared" si="105"/>
        <v>2773.0997467157231</v>
      </c>
      <c r="CZ119" s="70">
        <f t="shared" si="106"/>
        <v>4489.4765581374086</v>
      </c>
      <c r="DA119" s="70">
        <f t="shared" si="107"/>
        <v>5956.1614932076154</v>
      </c>
      <c r="DB119" s="70">
        <f t="shared" si="108"/>
        <v>5989.5684553650026</v>
      </c>
      <c r="DC119" s="70">
        <f t="shared" si="109"/>
        <v>6275.0830289514615</v>
      </c>
      <c r="DD119" s="70">
        <f t="shared" si="110"/>
        <v>5302.299821020425</v>
      </c>
      <c r="DE119" s="70">
        <f t="shared" si="111"/>
        <v>3282.629629945568</v>
      </c>
      <c r="DF119" s="70">
        <f t="shared" si="112"/>
        <v>5226.6550083217235</v>
      </c>
      <c r="DG119" s="70">
        <f t="shared" si="113"/>
        <v>8632.3183920924021</v>
      </c>
      <c r="DH119" s="70">
        <f t="shared" si="114"/>
        <v>11931.723156311189</v>
      </c>
      <c r="DI119" s="70">
        <f t="shared" si="115"/>
        <v>15261.643442455897</v>
      </c>
      <c r="DJ119" s="70">
        <f t="shared" si="116"/>
        <v>21855.150363518776</v>
      </c>
      <c r="DK119" s="70">
        <f t="shared" si="117"/>
        <v>26417.96362218013</v>
      </c>
      <c r="DL119" s="70">
        <f t="shared" si="118"/>
        <v>20670.126069166818</v>
      </c>
      <c r="DM119" s="70">
        <f t="shared" si="119"/>
        <v>30317.209581508905</v>
      </c>
      <c r="DN119" s="70">
        <f t="shared" si="120"/>
        <v>40052.359784535074</v>
      </c>
      <c r="DO119" s="70">
        <f t="shared" ref="DO119:DO157" si="121">$D$118-$D$118*E7</f>
        <v>37970.254139089157</v>
      </c>
      <c r="DP119" s="70">
        <f>$D$119-$D$119*E6</f>
        <v>41419.306300407785</v>
      </c>
      <c r="DQ119" s="70"/>
      <c r="DR119" s="70"/>
      <c r="DS119" s="70"/>
      <c r="DT119" s="70"/>
      <c r="DU119" s="70"/>
      <c r="DV119" s="70"/>
      <c r="DW119" s="70"/>
      <c r="DX119" s="70"/>
      <c r="DY119" s="70"/>
      <c r="DZ119" s="70"/>
      <c r="EA119" s="70"/>
      <c r="EB119" s="70"/>
      <c r="EC119" s="70"/>
      <c r="ED119" s="70"/>
    </row>
    <row r="120" spans="1:134" x14ac:dyDescent="0.25">
      <c r="A120" s="84"/>
      <c r="B120" s="82">
        <f t="shared" si="98"/>
        <v>4.3751659795878091E-2</v>
      </c>
      <c r="C120" s="78">
        <v>2014</v>
      </c>
      <c r="D120" s="76">
        <f>'Actualización IBIF'!AL25</f>
        <v>37149.273377472542</v>
      </c>
      <c r="E120" s="70">
        <f t="shared" si="66"/>
        <v>1</v>
      </c>
      <c r="F120" s="79">
        <f t="shared" si="67"/>
        <v>309472.26097424253</v>
      </c>
      <c r="G120" s="79">
        <f t="shared" si="70"/>
        <v>0</v>
      </c>
      <c r="H120" s="85"/>
      <c r="I120" s="79">
        <f t="shared" si="71"/>
        <v>0</v>
      </c>
      <c r="J120" s="79">
        <f t="shared" si="73"/>
        <v>0</v>
      </c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>
        <f>$D$101-$D$101*E25</f>
        <v>827.91625817557724</v>
      </c>
      <c r="CY120" s="70">
        <f t="shared" si="105"/>
        <v>1848.7331644771475</v>
      </c>
      <c r="CZ120" s="70">
        <f t="shared" si="106"/>
        <v>3367.1074186030528</v>
      </c>
      <c r="DA120" s="70">
        <f t="shared" si="107"/>
        <v>4764.9291945660916</v>
      </c>
      <c r="DB120" s="70">
        <f t="shared" si="108"/>
        <v>4991.3070461375009</v>
      </c>
      <c r="DC120" s="70">
        <f t="shared" si="109"/>
        <v>5378.6425962441081</v>
      </c>
      <c r="DD120" s="70">
        <f t="shared" si="110"/>
        <v>4639.5123433928711</v>
      </c>
      <c r="DE120" s="70">
        <f t="shared" si="111"/>
        <v>2917.89300439606</v>
      </c>
      <c r="DF120" s="70">
        <f t="shared" si="112"/>
        <v>4703.9895074895512</v>
      </c>
      <c r="DG120" s="70">
        <f t="shared" si="113"/>
        <v>7847.5621746294573</v>
      </c>
      <c r="DH120" s="70">
        <f t="shared" si="114"/>
        <v>10937.412893285256</v>
      </c>
      <c r="DI120" s="70">
        <f t="shared" si="115"/>
        <v>14087.670869959289</v>
      </c>
      <c r="DJ120" s="70">
        <f t="shared" si="116"/>
        <v>20294.068194696003</v>
      </c>
      <c r="DK120" s="70">
        <f t="shared" si="117"/>
        <v>24656.766047368124</v>
      </c>
      <c r="DL120" s="70">
        <f t="shared" si="118"/>
        <v>19378.243189843892</v>
      </c>
      <c r="DM120" s="70">
        <f t="shared" si="119"/>
        <v>28533.844312008383</v>
      </c>
      <c r="DN120" s="70">
        <f t="shared" si="120"/>
        <v>37827.228685394235</v>
      </c>
      <c r="DO120" s="70">
        <f t="shared" si="121"/>
        <v>35971.819710716038</v>
      </c>
      <c r="DP120" s="70">
        <f t="shared" ref="DP120:DP157" si="122">$D$119-$D$119*E7</f>
        <v>39348.340985387396</v>
      </c>
      <c r="DQ120" s="70">
        <f>$D$120-$D$120*E6</f>
        <v>37149.273377472542</v>
      </c>
      <c r="DR120" s="79"/>
      <c r="DS120" s="79"/>
      <c r="DT120" s="79"/>
      <c r="DU120" s="70"/>
      <c r="DV120" s="70"/>
      <c r="DW120" s="70"/>
      <c r="DX120" s="70"/>
      <c r="DY120" s="70"/>
      <c r="DZ120" s="70"/>
      <c r="EA120" s="70"/>
      <c r="EB120" s="70"/>
      <c r="EC120" s="70"/>
      <c r="ED120" s="70"/>
    </row>
    <row r="121" spans="1:134" x14ac:dyDescent="0.25">
      <c r="A121" s="83"/>
      <c r="B121" s="82">
        <f>(F121-F120)/F120</f>
        <v>4.4633876730757832E-2</v>
      </c>
      <c r="C121" s="78">
        <v>2015</v>
      </c>
      <c r="D121" s="76">
        <f>'Actualización IBIF'!AL26</f>
        <v>38826.283929299039</v>
      </c>
      <c r="E121" s="70">
        <f t="shared" si="66"/>
        <v>1</v>
      </c>
      <c r="F121" s="79">
        <f t="shared" si="67"/>
        <v>323285.20772215578</v>
      </c>
      <c r="G121" s="79">
        <f t="shared" si="70"/>
        <v>0</v>
      </c>
      <c r="H121" s="85"/>
      <c r="I121" s="79">
        <f t="shared" si="71"/>
        <v>0</v>
      </c>
      <c r="J121" s="79">
        <f t="shared" si="73"/>
        <v>0</v>
      </c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  <c r="CX121" s="70"/>
      <c r="CY121" s="70">
        <f>$D$102-$D$102*E25</f>
        <v>924.36658223857012</v>
      </c>
      <c r="CZ121" s="70">
        <f t="shared" si="106"/>
        <v>2244.7382790687006</v>
      </c>
      <c r="DA121" s="70">
        <f t="shared" si="107"/>
        <v>3573.6968959245678</v>
      </c>
      <c r="DB121" s="70">
        <f t="shared" si="108"/>
        <v>3993.0456369099993</v>
      </c>
      <c r="DC121" s="70">
        <f t="shared" si="109"/>
        <v>4482.2021635367564</v>
      </c>
      <c r="DD121" s="70">
        <f t="shared" si="110"/>
        <v>3976.7248657653181</v>
      </c>
      <c r="DE121" s="70">
        <f t="shared" si="111"/>
        <v>2553.1563788465528</v>
      </c>
      <c r="DF121" s="70">
        <f t="shared" si="112"/>
        <v>4181.324006657378</v>
      </c>
      <c r="DG121" s="70">
        <f t="shared" si="113"/>
        <v>7062.8059571665126</v>
      </c>
      <c r="DH121" s="70">
        <f t="shared" si="114"/>
        <v>9943.1026302593255</v>
      </c>
      <c r="DI121" s="70">
        <f t="shared" si="115"/>
        <v>12913.698297462683</v>
      </c>
      <c r="DJ121" s="70">
        <f t="shared" si="116"/>
        <v>18732.986025873237</v>
      </c>
      <c r="DK121" s="70">
        <f t="shared" si="117"/>
        <v>22895.568472556115</v>
      </c>
      <c r="DL121" s="70">
        <f t="shared" si="118"/>
        <v>18086.360310520966</v>
      </c>
      <c r="DM121" s="70">
        <f t="shared" si="119"/>
        <v>26750.479042507861</v>
      </c>
      <c r="DN121" s="70">
        <f t="shared" si="120"/>
        <v>35602.097586253396</v>
      </c>
      <c r="DO121" s="70">
        <f t="shared" si="121"/>
        <v>33973.385282342926</v>
      </c>
      <c r="DP121" s="70">
        <f t="shared" si="122"/>
        <v>37277.375670367008</v>
      </c>
      <c r="DQ121" s="70">
        <f t="shared" ref="DQ121:DQ157" si="123">$D$120-$D$120*E7</f>
        <v>35291.809708598914</v>
      </c>
      <c r="DR121" s="79">
        <f>$D$121-$D$121*E6</f>
        <v>38826.283929299039</v>
      </c>
      <c r="DS121" s="79"/>
      <c r="DT121" s="79"/>
      <c r="DU121" s="70"/>
      <c r="DV121" s="70"/>
      <c r="DW121" s="70"/>
      <c r="DX121" s="70"/>
      <c r="DY121" s="70"/>
      <c r="DZ121" s="70"/>
      <c r="EA121" s="70"/>
      <c r="EB121" s="70"/>
      <c r="EC121" s="70"/>
      <c r="ED121" s="70"/>
    </row>
    <row r="122" spans="1:134" x14ac:dyDescent="0.25">
      <c r="A122" s="83"/>
      <c r="B122" s="82">
        <f>(F122-F121)/F121</f>
        <v>3.9925245095825304E-2</v>
      </c>
      <c r="C122" s="78">
        <v>2016</v>
      </c>
      <c r="D122" s="76">
        <f>'Actualización IBIF'!AL27</f>
        <v>39033.976273836975</v>
      </c>
      <c r="E122" s="70">
        <f t="shared" si="66"/>
        <v>1</v>
      </c>
      <c r="F122" s="79">
        <f t="shared" si="67"/>
        <v>336192.44887631765</v>
      </c>
      <c r="G122" s="79">
        <f t="shared" si="70"/>
        <v>0</v>
      </c>
      <c r="H122" s="86" t="s">
        <v>102</v>
      </c>
      <c r="I122" s="79">
        <f t="shared" si="71"/>
        <v>0</v>
      </c>
      <c r="J122" s="79">
        <f t="shared" si="73"/>
        <v>0</v>
      </c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>
        <f>$D$103-$D$103*E25</f>
        <v>1122.3691395343449</v>
      </c>
      <c r="DA122" s="70">
        <f t="shared" si="107"/>
        <v>2382.4645972830403</v>
      </c>
      <c r="DB122" s="70">
        <f t="shared" si="108"/>
        <v>2994.7842276824995</v>
      </c>
      <c r="DC122" s="70">
        <f t="shared" si="109"/>
        <v>3585.7617308294029</v>
      </c>
      <c r="DD122" s="70">
        <f t="shared" si="110"/>
        <v>3313.9373881377633</v>
      </c>
      <c r="DE122" s="70">
        <f t="shared" si="111"/>
        <v>2188.4197532970447</v>
      </c>
      <c r="DF122" s="70">
        <f t="shared" si="112"/>
        <v>3658.6585058252058</v>
      </c>
      <c r="DG122" s="70">
        <f t="shared" si="113"/>
        <v>6278.0497397035651</v>
      </c>
      <c r="DH122" s="70">
        <f t="shared" si="114"/>
        <v>8948.7923672333927</v>
      </c>
      <c r="DI122" s="70">
        <f t="shared" si="115"/>
        <v>11739.725724966076</v>
      </c>
      <c r="DJ122" s="70">
        <f t="shared" si="116"/>
        <v>17171.903857050467</v>
      </c>
      <c r="DK122" s="70">
        <f t="shared" si="117"/>
        <v>21134.370897744106</v>
      </c>
      <c r="DL122" s="70">
        <f t="shared" si="118"/>
        <v>16794.47743119804</v>
      </c>
      <c r="DM122" s="70">
        <f t="shared" si="119"/>
        <v>24967.113773007335</v>
      </c>
      <c r="DN122" s="70">
        <f t="shared" si="120"/>
        <v>33376.966487112557</v>
      </c>
      <c r="DO122" s="70">
        <f t="shared" si="121"/>
        <v>31974.950853969814</v>
      </c>
      <c r="DP122" s="70">
        <f t="shared" si="122"/>
        <v>35206.410355346619</v>
      </c>
      <c r="DQ122" s="70">
        <f t="shared" si="123"/>
        <v>33434.346039725286</v>
      </c>
      <c r="DR122" s="79">
        <f t="shared" ref="DR122:DR145" si="124">$D$121-$D$121*E7</f>
        <v>36884.969732834084</v>
      </c>
      <c r="DS122" s="79">
        <f>$D$122-$D$122*E6</f>
        <v>39033.976273836975</v>
      </c>
      <c r="DT122" s="79"/>
      <c r="DU122" s="70"/>
      <c r="DV122" s="70"/>
      <c r="DW122" s="70"/>
      <c r="DX122" s="70"/>
      <c r="DY122" s="70"/>
      <c r="DZ122" s="70"/>
      <c r="EA122" s="70"/>
      <c r="EB122" s="70"/>
      <c r="EC122" s="70"/>
      <c r="ED122" s="70"/>
    </row>
    <row r="123" spans="1:134" x14ac:dyDescent="0.25">
      <c r="A123" s="83"/>
      <c r="B123" s="82">
        <f>(F123-F122)/F122</f>
        <v>5.4883889834506996E-2</v>
      </c>
      <c r="C123" s="78">
        <v>2017</v>
      </c>
      <c r="D123" s="76">
        <f>'Actualización IBIF'!AL28</f>
        <v>45605.616678449413</v>
      </c>
      <c r="E123" s="70">
        <f t="shared" si="66"/>
        <v>1</v>
      </c>
      <c r="F123" s="79">
        <f t="shared" si="67"/>
        <v>354643.99820363859</v>
      </c>
      <c r="G123" s="79">
        <f t="shared" si="70"/>
        <v>0</v>
      </c>
      <c r="H123" s="70"/>
      <c r="I123" s="79">
        <f t="shared" si="71"/>
        <v>0</v>
      </c>
      <c r="J123" s="79">
        <f t="shared" si="73"/>
        <v>0</v>
      </c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70"/>
      <c r="CV123" s="70"/>
      <c r="CW123" s="70"/>
      <c r="CX123" s="70"/>
      <c r="CY123" s="70"/>
      <c r="CZ123" s="70"/>
      <c r="DA123" s="70">
        <f>$D$104-$D$104*E25</f>
        <v>1191.2322986415165</v>
      </c>
      <c r="DB123" s="70">
        <f t="shared" si="108"/>
        <v>1996.522818454996</v>
      </c>
      <c r="DC123" s="70">
        <f t="shared" si="109"/>
        <v>2689.3212981220513</v>
      </c>
      <c r="DD123" s="70">
        <f t="shared" si="110"/>
        <v>2651.1499105102102</v>
      </c>
      <c r="DE123" s="70">
        <f t="shared" si="111"/>
        <v>1823.6831277475367</v>
      </c>
      <c r="DF123" s="70">
        <f t="shared" si="112"/>
        <v>3135.9930049930326</v>
      </c>
      <c r="DG123" s="70">
        <f t="shared" si="113"/>
        <v>5493.2935222406195</v>
      </c>
      <c r="DH123" s="70">
        <f t="shared" si="114"/>
        <v>7954.48210420746</v>
      </c>
      <c r="DI123" s="70">
        <f t="shared" si="115"/>
        <v>10565.753152469468</v>
      </c>
      <c r="DJ123" s="70">
        <f t="shared" si="116"/>
        <v>15610.821688227697</v>
      </c>
      <c r="DK123" s="70">
        <f t="shared" si="117"/>
        <v>19373.173322932096</v>
      </c>
      <c r="DL123" s="70">
        <f t="shared" si="118"/>
        <v>15502.594551875114</v>
      </c>
      <c r="DM123" s="70">
        <f t="shared" si="119"/>
        <v>23183.748503506809</v>
      </c>
      <c r="DN123" s="70">
        <f t="shared" si="120"/>
        <v>31151.835387971722</v>
      </c>
      <c r="DO123" s="70">
        <f t="shared" si="121"/>
        <v>29976.516425596703</v>
      </c>
      <c r="DP123" s="70">
        <f t="shared" si="122"/>
        <v>33135.445040326231</v>
      </c>
      <c r="DQ123" s="70">
        <f t="shared" si="123"/>
        <v>31576.882370851661</v>
      </c>
      <c r="DR123" s="79">
        <f t="shared" si="124"/>
        <v>34943.655536369137</v>
      </c>
      <c r="DS123" s="79">
        <f t="shared" ref="DS123:DS145" si="125">$D$122-$D$122*E7</f>
        <v>37082.277460145124</v>
      </c>
      <c r="DT123" s="79">
        <f>$D$123-$D$123*E6</f>
        <v>45605.616678449413</v>
      </c>
      <c r="DU123" s="70"/>
      <c r="DV123" s="70"/>
      <c r="DW123" s="70"/>
      <c r="DX123" s="70"/>
      <c r="DY123" s="70"/>
      <c r="DZ123" s="70"/>
      <c r="EA123" s="70"/>
      <c r="EB123" s="70"/>
      <c r="EC123" s="70"/>
      <c r="ED123" s="70"/>
    </row>
    <row r="124" spans="1:134" x14ac:dyDescent="0.25">
      <c r="A124" s="88"/>
      <c r="B124" s="82">
        <f>(F124-F123)/F123</f>
        <v>3.8988184448402977E-2</v>
      </c>
      <c r="C124" s="78">
        <v>2018</v>
      </c>
      <c r="D124" s="76">
        <f>'Actualización IBIF'!AL29</f>
        <v>42138.904660999149</v>
      </c>
      <c r="E124" s="70">
        <f t="shared" si="66"/>
        <v>1</v>
      </c>
      <c r="F124" s="79">
        <f>SUM(G124:ED124)</f>
        <v>368470.92381912115</v>
      </c>
      <c r="G124" s="79">
        <f t="shared" si="70"/>
        <v>0</v>
      </c>
      <c r="H124" s="70"/>
      <c r="I124" s="79">
        <f t="shared" si="71"/>
        <v>0</v>
      </c>
      <c r="J124" s="79">
        <f t="shared" si="73"/>
        <v>0</v>
      </c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70"/>
      <c r="CV124" s="70"/>
      <c r="CW124" s="70"/>
      <c r="CX124" s="70"/>
      <c r="CY124" s="70"/>
      <c r="CZ124" s="70"/>
      <c r="DA124" s="70"/>
      <c r="DB124" s="70">
        <f>$D$105-$D$105*E25</f>
        <v>998.26140922749619</v>
      </c>
      <c r="DC124" s="70">
        <f t="shared" si="109"/>
        <v>1792.8808654146997</v>
      </c>
      <c r="DD124" s="70">
        <f t="shared" si="110"/>
        <v>1988.3624328826572</v>
      </c>
      <c r="DE124" s="70">
        <f t="shared" si="111"/>
        <v>1458.9465021980286</v>
      </c>
      <c r="DF124" s="70">
        <f t="shared" si="112"/>
        <v>2613.3275041608604</v>
      </c>
      <c r="DG124" s="70">
        <f t="shared" si="113"/>
        <v>4708.537304777672</v>
      </c>
      <c r="DH124" s="70">
        <f t="shared" si="114"/>
        <v>6960.1718411815255</v>
      </c>
      <c r="DI124" s="70">
        <f t="shared" si="115"/>
        <v>9391.7805799728594</v>
      </c>
      <c r="DJ124" s="70">
        <f t="shared" si="116"/>
        <v>14049.739519404928</v>
      </c>
      <c r="DK124" s="70">
        <f t="shared" si="117"/>
        <v>17611.97574812009</v>
      </c>
      <c r="DL124" s="70">
        <f t="shared" si="118"/>
        <v>14210.711672552188</v>
      </c>
      <c r="DM124" s="70">
        <f t="shared" si="119"/>
        <v>21400.383234006287</v>
      </c>
      <c r="DN124" s="70">
        <f t="shared" si="120"/>
        <v>28926.704288830886</v>
      </c>
      <c r="DO124" s="70">
        <f t="shared" si="121"/>
        <v>27978.081997223588</v>
      </c>
      <c r="DP124" s="70">
        <f t="shared" si="122"/>
        <v>31064.479725305839</v>
      </c>
      <c r="DQ124" s="70">
        <f t="shared" si="123"/>
        <v>29719.418701978033</v>
      </c>
      <c r="DR124" s="79">
        <f t="shared" si="124"/>
        <v>33002.341339904182</v>
      </c>
      <c r="DS124" s="79">
        <f t="shared" si="125"/>
        <v>35130.578646453279</v>
      </c>
      <c r="DT124" s="79">
        <f t="shared" ref="DT124:DT145" si="126">$D$123-$D$123*E7</f>
        <v>43325.33584452694</v>
      </c>
      <c r="DU124" s="79">
        <f>$D$124-$D$124*E6</f>
        <v>42138.904660999149</v>
      </c>
      <c r="DV124" s="70"/>
      <c r="DW124" s="70"/>
      <c r="DX124" s="70"/>
      <c r="DY124" s="70"/>
      <c r="DZ124" s="70"/>
      <c r="EA124" s="70"/>
      <c r="EB124" s="70"/>
      <c r="EC124" s="70"/>
      <c r="ED124" s="70"/>
    </row>
    <row r="125" spans="1:134" x14ac:dyDescent="0.25">
      <c r="A125" s="88"/>
      <c r="B125" s="88"/>
      <c r="C125" s="78">
        <v>2019</v>
      </c>
      <c r="D125" s="76">
        <f>'Actualización IBIF'!AL30</f>
        <v>32127.011892177834</v>
      </c>
      <c r="E125" s="70">
        <f t="shared" si="66"/>
        <v>1</v>
      </c>
      <c r="F125" s="79">
        <f>SUM(G125:ED125)</f>
        <v>371370.24373137404</v>
      </c>
      <c r="G125" s="79">
        <f t="shared" si="70"/>
        <v>0</v>
      </c>
      <c r="H125" s="70"/>
      <c r="I125" s="79">
        <f t="shared" si="71"/>
        <v>0</v>
      </c>
      <c r="J125" s="79">
        <f t="shared" si="73"/>
        <v>0</v>
      </c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  <c r="CX125" s="70"/>
      <c r="CY125" s="70"/>
      <c r="CZ125" s="70"/>
      <c r="DA125" s="70"/>
      <c r="DB125" s="70"/>
      <c r="DC125" s="70">
        <f>$D$106-$D$106*E25</f>
        <v>896.44043270734619</v>
      </c>
      <c r="DD125" s="70">
        <f t="shared" si="110"/>
        <v>1325.5749552551024</v>
      </c>
      <c r="DE125" s="70">
        <f t="shared" si="111"/>
        <v>1094.2098766485215</v>
      </c>
      <c r="DF125" s="70">
        <f t="shared" si="112"/>
        <v>2090.6620033286872</v>
      </c>
      <c r="DG125" s="70">
        <f t="shared" si="113"/>
        <v>3923.7810873147264</v>
      </c>
      <c r="DH125" s="70">
        <f t="shared" si="114"/>
        <v>5965.8615781555927</v>
      </c>
      <c r="DI125" s="70">
        <f t="shared" si="115"/>
        <v>8217.8080074762511</v>
      </c>
      <c r="DJ125" s="70">
        <f t="shared" si="116"/>
        <v>12488.657350582158</v>
      </c>
      <c r="DK125" s="70">
        <f t="shared" si="117"/>
        <v>15850.778173308081</v>
      </c>
      <c r="DL125" s="70">
        <f t="shared" si="118"/>
        <v>12918.828793229262</v>
      </c>
      <c r="DM125" s="70">
        <f t="shared" si="119"/>
        <v>19617.017964505765</v>
      </c>
      <c r="DN125" s="70">
        <f t="shared" si="120"/>
        <v>26701.573189690047</v>
      </c>
      <c r="DO125" s="70">
        <f t="shared" si="121"/>
        <v>25979.647568850472</v>
      </c>
      <c r="DP125" s="70">
        <f t="shared" si="122"/>
        <v>28993.51441028545</v>
      </c>
      <c r="DQ125" s="70">
        <f t="shared" si="123"/>
        <v>27861.955033104408</v>
      </c>
      <c r="DR125" s="79">
        <f t="shared" si="124"/>
        <v>31061.027143439231</v>
      </c>
      <c r="DS125" s="79">
        <f t="shared" si="125"/>
        <v>33178.879832761428</v>
      </c>
      <c r="DT125" s="79">
        <f t="shared" si="126"/>
        <v>41045.055010604468</v>
      </c>
      <c r="DU125" s="79">
        <f t="shared" ref="DU125:DU157" si="127">$D$124-$D$124*E7</f>
        <v>40031.959427949194</v>
      </c>
      <c r="DV125" s="79">
        <f>$D$125-$D$125*E6</f>
        <v>32127.011892177834</v>
      </c>
      <c r="DW125" s="70"/>
      <c r="DX125" s="70"/>
      <c r="DY125" s="70"/>
      <c r="DZ125" s="70"/>
      <c r="EA125" s="70"/>
      <c r="EB125" s="70"/>
      <c r="EC125" s="70"/>
      <c r="ED125" s="70"/>
    </row>
    <row r="126" spans="1:134" x14ac:dyDescent="0.25">
      <c r="A126" s="88"/>
      <c r="B126" s="88"/>
      <c r="C126" s="78">
        <v>2020</v>
      </c>
      <c r="D126" s="76">
        <f>'Actualización IBIF'!AL31</f>
        <v>29051.820770802377</v>
      </c>
      <c r="E126" s="70">
        <f t="shared" si="66"/>
        <v>1</v>
      </c>
      <c r="F126" s="79">
        <f>SUM(G126:ED126)</f>
        <v>370586.28333687002</v>
      </c>
      <c r="G126" s="79">
        <f t="shared" si="70"/>
        <v>0</v>
      </c>
      <c r="H126" s="70"/>
      <c r="I126" s="79">
        <f t="shared" si="71"/>
        <v>0</v>
      </c>
      <c r="J126" s="79">
        <f t="shared" si="73"/>
        <v>0</v>
      </c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  <c r="CX126" s="70"/>
      <c r="CY126" s="70"/>
      <c r="CZ126" s="70"/>
      <c r="DA126" s="70"/>
      <c r="DB126" s="70"/>
      <c r="DC126" s="70"/>
      <c r="DD126" s="70">
        <f>$D$107-$D$107*E25</f>
        <v>662.78747762754938</v>
      </c>
      <c r="DE126" s="70">
        <f t="shared" si="111"/>
        <v>729.4732510990134</v>
      </c>
      <c r="DF126" s="70">
        <f t="shared" si="112"/>
        <v>1567.9965024965149</v>
      </c>
      <c r="DG126" s="70">
        <f t="shared" si="113"/>
        <v>3139.0248698517807</v>
      </c>
      <c r="DH126" s="70">
        <f t="shared" si="114"/>
        <v>4971.55131512966</v>
      </c>
      <c r="DI126" s="70">
        <f t="shared" si="115"/>
        <v>7043.8354349796427</v>
      </c>
      <c r="DJ126" s="70">
        <f t="shared" si="116"/>
        <v>10927.575181759385</v>
      </c>
      <c r="DK126" s="70">
        <f t="shared" si="117"/>
        <v>14089.580598496072</v>
      </c>
      <c r="DL126" s="70">
        <f t="shared" si="118"/>
        <v>11626.945913906337</v>
      </c>
      <c r="DM126" s="70">
        <f t="shared" si="119"/>
        <v>17833.652695005243</v>
      </c>
      <c r="DN126" s="70">
        <f t="shared" si="120"/>
        <v>24476.442090549212</v>
      </c>
      <c r="DO126" s="70">
        <f t="shared" si="121"/>
        <v>23981.213140477361</v>
      </c>
      <c r="DP126" s="70">
        <f t="shared" si="122"/>
        <v>26922.549095265062</v>
      </c>
      <c r="DQ126" s="70">
        <f t="shared" si="123"/>
        <v>26004.49136423078</v>
      </c>
      <c r="DR126" s="79">
        <f t="shared" si="124"/>
        <v>29119.712946974279</v>
      </c>
      <c r="DS126" s="79">
        <f t="shared" si="125"/>
        <v>31227.18101906958</v>
      </c>
      <c r="DT126" s="79">
        <f t="shared" si="126"/>
        <v>38764.774176681996</v>
      </c>
      <c r="DU126" s="79">
        <f t="shared" si="127"/>
        <v>37925.014194899231</v>
      </c>
      <c r="DV126" s="79">
        <f t="shared" ref="DV126:DV157" si="128">$D$125-$D$125*E7</f>
        <v>30520.661297568942</v>
      </c>
      <c r="DW126" s="79">
        <f>$D$126-$D$126*E6</f>
        <v>29051.820770802377</v>
      </c>
      <c r="DX126" s="70"/>
      <c r="DY126" s="70"/>
      <c r="DZ126" s="70"/>
      <c r="EA126" s="70"/>
      <c r="EB126" s="70"/>
      <c r="EC126" s="70"/>
      <c r="ED126" s="70"/>
    </row>
    <row r="127" spans="1:134" x14ac:dyDescent="0.25">
      <c r="A127" s="88"/>
      <c r="B127" s="88"/>
      <c r="C127" s="78">
        <v>2021</v>
      </c>
      <c r="D127" s="76">
        <f>'Actualización IBIF'!AL32</f>
        <v>39495.202671195468</v>
      </c>
      <c r="E127" s="70">
        <f t="shared" si="66"/>
        <v>1</v>
      </c>
      <c r="F127" s="79">
        <f>SUM(G127:ED127)</f>
        <v>379689.55423692637</v>
      </c>
      <c r="G127" s="79">
        <f t="shared" si="70"/>
        <v>0</v>
      </c>
      <c r="H127" s="70"/>
      <c r="I127" s="79">
        <f t="shared" si="71"/>
        <v>0</v>
      </c>
      <c r="J127" s="79">
        <f t="shared" si="73"/>
        <v>0</v>
      </c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  <c r="CX127" s="70"/>
      <c r="CY127" s="70"/>
      <c r="CZ127" s="70"/>
      <c r="DA127" s="70"/>
      <c r="DB127" s="70"/>
      <c r="DC127" s="70"/>
      <c r="DD127" s="70"/>
      <c r="DE127" s="70">
        <f>$D$108-$D$108*E25</f>
        <v>364.73662554950533</v>
      </c>
      <c r="DF127" s="70">
        <f t="shared" si="112"/>
        <v>1045.3310016643427</v>
      </c>
      <c r="DG127" s="70">
        <f t="shared" si="113"/>
        <v>2354.2686523888333</v>
      </c>
      <c r="DH127" s="70">
        <f t="shared" si="114"/>
        <v>3977.2410521037273</v>
      </c>
      <c r="DI127" s="70">
        <f t="shared" si="115"/>
        <v>5869.8628624830344</v>
      </c>
      <c r="DJ127" s="70">
        <f t="shared" si="116"/>
        <v>9366.4930129366148</v>
      </c>
      <c r="DK127" s="70">
        <f t="shared" si="117"/>
        <v>12328.383023684059</v>
      </c>
      <c r="DL127" s="70">
        <f t="shared" si="118"/>
        <v>10335.063034583409</v>
      </c>
      <c r="DM127" s="70">
        <f t="shared" si="119"/>
        <v>16050.287425504717</v>
      </c>
      <c r="DN127" s="70">
        <f t="shared" si="120"/>
        <v>22251.310991408376</v>
      </c>
      <c r="DO127" s="70">
        <f t="shared" si="121"/>
        <v>21982.778712104249</v>
      </c>
      <c r="DP127" s="70">
        <f t="shared" si="122"/>
        <v>24851.583780244673</v>
      </c>
      <c r="DQ127" s="70">
        <f t="shared" si="123"/>
        <v>24147.027695357152</v>
      </c>
      <c r="DR127" s="79">
        <f t="shared" si="124"/>
        <v>27178.398750509328</v>
      </c>
      <c r="DS127" s="79">
        <f t="shared" si="125"/>
        <v>29275.482205377732</v>
      </c>
      <c r="DT127" s="79">
        <f t="shared" si="126"/>
        <v>36484.493342759532</v>
      </c>
      <c r="DU127" s="79">
        <f t="shared" si="127"/>
        <v>35818.068961849276</v>
      </c>
      <c r="DV127" s="79">
        <f t="shared" si="128"/>
        <v>28914.310702960051</v>
      </c>
      <c r="DW127" s="79">
        <f t="shared" ref="DW127:DW157" si="129">$D$126-$D$126*E7</f>
        <v>27599.229732262258</v>
      </c>
      <c r="DX127" s="79">
        <f>$D$127-$D$127*E6</f>
        <v>39495.202671195468</v>
      </c>
      <c r="DY127" s="70"/>
      <c r="DZ127" s="70"/>
      <c r="EA127" s="70"/>
      <c r="EB127" s="70"/>
      <c r="EC127" s="70"/>
      <c r="ED127" s="70"/>
    </row>
    <row r="128" spans="1:134" x14ac:dyDescent="0.25">
      <c r="A128" s="88"/>
      <c r="C128" s="78">
        <v>2022</v>
      </c>
      <c r="D128" s="81"/>
      <c r="E128" s="70">
        <f t="shared" si="66"/>
        <v>1</v>
      </c>
      <c r="F128" s="70"/>
      <c r="G128" s="79">
        <f t="shared" si="70"/>
        <v>0</v>
      </c>
      <c r="H128" s="70"/>
      <c r="I128" s="79">
        <f t="shared" si="71"/>
        <v>0</v>
      </c>
      <c r="J128" s="79">
        <f t="shared" si="73"/>
        <v>0</v>
      </c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  <c r="DB128" s="70"/>
      <c r="DC128" s="70"/>
      <c r="DD128" s="70"/>
      <c r="DE128" s="70"/>
      <c r="DF128" s="70">
        <f>$D$109-$D$109*E25</f>
        <v>522.66550083216862</v>
      </c>
      <c r="DG128" s="70">
        <f t="shared" si="113"/>
        <v>1569.5124349258876</v>
      </c>
      <c r="DH128" s="70">
        <f t="shared" si="114"/>
        <v>2982.9307890777927</v>
      </c>
      <c r="DI128" s="70">
        <f t="shared" si="115"/>
        <v>4695.8902899864261</v>
      </c>
      <c r="DJ128" s="70">
        <f t="shared" si="116"/>
        <v>7805.4108441138451</v>
      </c>
      <c r="DK128" s="70">
        <f t="shared" si="117"/>
        <v>10567.185448872049</v>
      </c>
      <c r="DL128" s="70">
        <f t="shared" si="118"/>
        <v>9043.1801552604811</v>
      </c>
      <c r="DM128" s="70">
        <f t="shared" si="119"/>
        <v>14266.922156004191</v>
      </c>
      <c r="DN128" s="70">
        <f t="shared" si="120"/>
        <v>20026.179892267537</v>
      </c>
      <c r="DO128" s="70">
        <f t="shared" si="121"/>
        <v>19984.344283731138</v>
      </c>
      <c r="DP128" s="70">
        <f t="shared" si="122"/>
        <v>22780.618465224285</v>
      </c>
      <c r="DQ128" s="70">
        <f t="shared" si="123"/>
        <v>22289.564026483524</v>
      </c>
      <c r="DR128" s="79">
        <f t="shared" si="124"/>
        <v>25237.084554044377</v>
      </c>
      <c r="DS128" s="79">
        <f t="shared" si="125"/>
        <v>27323.783391685884</v>
      </c>
      <c r="DT128" s="79">
        <f t="shared" si="126"/>
        <v>34204.212508837059</v>
      </c>
      <c r="DU128" s="79">
        <f t="shared" si="127"/>
        <v>33711.123728799321</v>
      </c>
      <c r="DV128" s="79">
        <f t="shared" si="128"/>
        <v>27307.960108351159</v>
      </c>
      <c r="DW128" s="79">
        <f t="shared" si="129"/>
        <v>26146.63869372214</v>
      </c>
      <c r="DX128" s="79">
        <f t="shared" ref="DX128:DX157" si="130">$D$127-$D$127*E7</f>
        <v>37520.442537635696</v>
      </c>
      <c r="DY128" s="70"/>
      <c r="DZ128" s="70"/>
      <c r="EA128" s="70"/>
      <c r="EB128" s="70"/>
      <c r="EC128" s="70"/>
      <c r="ED128" s="70"/>
    </row>
    <row r="129" spans="1:134" x14ac:dyDescent="0.25">
      <c r="A129" s="88"/>
      <c r="C129" s="78">
        <v>2023</v>
      </c>
      <c r="D129" s="81"/>
      <c r="E129" s="70">
        <f t="shared" si="66"/>
        <v>1</v>
      </c>
      <c r="F129" s="70"/>
      <c r="G129" s="79">
        <f t="shared" si="70"/>
        <v>0</v>
      </c>
      <c r="H129" s="70"/>
      <c r="I129" s="79">
        <f t="shared" si="71"/>
        <v>0</v>
      </c>
      <c r="J129" s="79">
        <f t="shared" si="73"/>
        <v>0</v>
      </c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  <c r="CX129" s="70"/>
      <c r="CY129" s="70"/>
      <c r="CZ129" s="70"/>
      <c r="DA129" s="70"/>
      <c r="DB129" s="70"/>
      <c r="DC129" s="70"/>
      <c r="DD129" s="70"/>
      <c r="DE129" s="70"/>
      <c r="DF129" s="70"/>
      <c r="DG129" s="70">
        <f>$D$110-$D$110*E25</f>
        <v>784.756217462942</v>
      </c>
      <c r="DH129" s="70">
        <f t="shared" si="114"/>
        <v>1988.6205260518582</v>
      </c>
      <c r="DI129" s="70">
        <f t="shared" si="115"/>
        <v>3521.9177174898177</v>
      </c>
      <c r="DJ129" s="70">
        <f t="shared" si="116"/>
        <v>6244.3286752910717</v>
      </c>
      <c r="DK129" s="70">
        <f t="shared" si="117"/>
        <v>8805.9878740600398</v>
      </c>
      <c r="DL129" s="70">
        <f t="shared" si="118"/>
        <v>7751.2972759375552</v>
      </c>
      <c r="DM129" s="70">
        <f t="shared" si="119"/>
        <v>12483.556886503666</v>
      </c>
      <c r="DN129" s="70">
        <f t="shared" si="120"/>
        <v>17801.048793126698</v>
      </c>
      <c r="DO129" s="70">
        <f t="shared" si="121"/>
        <v>17985.909855358022</v>
      </c>
      <c r="DP129" s="70">
        <f t="shared" si="122"/>
        <v>20709.653150203896</v>
      </c>
      <c r="DQ129" s="70">
        <f t="shared" si="123"/>
        <v>20432.100357609899</v>
      </c>
      <c r="DR129" s="79">
        <f t="shared" si="124"/>
        <v>23295.770357579426</v>
      </c>
      <c r="DS129" s="79">
        <f t="shared" si="125"/>
        <v>25372.084577994035</v>
      </c>
      <c r="DT129" s="79">
        <f t="shared" si="126"/>
        <v>31923.931674914587</v>
      </c>
      <c r="DU129" s="79">
        <f t="shared" si="127"/>
        <v>31604.178495749362</v>
      </c>
      <c r="DV129" s="79">
        <f t="shared" si="128"/>
        <v>25701.609513742267</v>
      </c>
      <c r="DW129" s="79">
        <f t="shared" si="129"/>
        <v>24694.047655182017</v>
      </c>
      <c r="DX129" s="79">
        <f t="shared" si="130"/>
        <v>35545.682404075924</v>
      </c>
      <c r="DY129" s="70"/>
      <c r="DZ129" s="70"/>
      <c r="EA129" s="70"/>
      <c r="EB129" s="70"/>
      <c r="EC129" s="70"/>
      <c r="ED129" s="70"/>
    </row>
    <row r="130" spans="1:134" x14ac:dyDescent="0.25">
      <c r="A130" s="88"/>
      <c r="C130" s="78">
        <v>2024</v>
      </c>
      <c r="D130" s="81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  <c r="DB130" s="70"/>
      <c r="DC130" s="70"/>
      <c r="DD130" s="70"/>
      <c r="DE130" s="70"/>
      <c r="DF130" s="70"/>
      <c r="DG130" s="70"/>
      <c r="DH130" s="70">
        <f>$D$111-$D$111*E25</f>
        <v>994.31026302592727</v>
      </c>
      <c r="DI130" s="70">
        <f t="shared" si="115"/>
        <v>2347.9451449932094</v>
      </c>
      <c r="DJ130" s="70">
        <f t="shared" si="116"/>
        <v>4683.246506468302</v>
      </c>
      <c r="DK130" s="70">
        <f t="shared" si="117"/>
        <v>7044.7902992480304</v>
      </c>
      <c r="DL130" s="70">
        <f t="shared" si="118"/>
        <v>6459.4143966146257</v>
      </c>
      <c r="DM130" s="70">
        <f t="shared" si="119"/>
        <v>10700.19161700314</v>
      </c>
      <c r="DN130" s="70">
        <f t="shared" si="120"/>
        <v>15575.917693985859</v>
      </c>
      <c r="DO130" s="70">
        <f t="shared" si="121"/>
        <v>15987.475426984907</v>
      </c>
      <c r="DP130" s="70">
        <f t="shared" si="122"/>
        <v>18638.687835183508</v>
      </c>
      <c r="DQ130" s="70">
        <f t="shared" si="123"/>
        <v>18574.636688736275</v>
      </c>
      <c r="DR130" s="79">
        <f t="shared" si="124"/>
        <v>21354.456161114475</v>
      </c>
      <c r="DS130" s="79">
        <f t="shared" si="125"/>
        <v>23420.385764302187</v>
      </c>
      <c r="DT130" s="79">
        <f t="shared" si="126"/>
        <v>29643.650840992119</v>
      </c>
      <c r="DU130" s="79">
        <f t="shared" si="127"/>
        <v>29497.233262699403</v>
      </c>
      <c r="DV130" s="79">
        <f t="shared" si="128"/>
        <v>24095.258919133375</v>
      </c>
      <c r="DW130" s="79">
        <f t="shared" si="129"/>
        <v>23241.456616641903</v>
      </c>
      <c r="DX130" s="79">
        <f t="shared" si="130"/>
        <v>33570.922270516145</v>
      </c>
      <c r="DY130" s="70"/>
      <c r="DZ130" s="70"/>
      <c r="EA130" s="70"/>
      <c r="EB130" s="70"/>
      <c r="EC130" s="70"/>
      <c r="ED130" s="70"/>
    </row>
    <row r="131" spans="1:134" x14ac:dyDescent="0.25">
      <c r="A131" s="88"/>
      <c r="C131" s="78">
        <v>2025</v>
      </c>
      <c r="D131" s="81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  <c r="DB131" s="70"/>
      <c r="DC131" s="70"/>
      <c r="DD131" s="70"/>
      <c r="DE131" s="70"/>
      <c r="DF131" s="70"/>
      <c r="DG131" s="70"/>
      <c r="DH131" s="70">
        <f>$D$111-$D$111*E26</f>
        <v>0</v>
      </c>
      <c r="DI131" s="70">
        <f t="shared" si="115"/>
        <v>1173.9725724966011</v>
      </c>
      <c r="DJ131" s="70">
        <f t="shared" si="116"/>
        <v>3122.1643376455322</v>
      </c>
      <c r="DK131" s="70">
        <f t="shared" si="117"/>
        <v>5283.5927244360173</v>
      </c>
      <c r="DL131" s="70">
        <f t="shared" si="118"/>
        <v>5167.5315172916999</v>
      </c>
      <c r="DM131" s="70">
        <f t="shared" si="119"/>
        <v>8916.8263475026142</v>
      </c>
      <c r="DN131" s="70">
        <f t="shared" si="120"/>
        <v>13350.78659484502</v>
      </c>
      <c r="DO131" s="70">
        <f t="shared" si="121"/>
        <v>13989.040998611792</v>
      </c>
      <c r="DP131" s="70">
        <f t="shared" si="122"/>
        <v>16567.722520163115</v>
      </c>
      <c r="DQ131" s="70">
        <f t="shared" si="123"/>
        <v>16717.173019862646</v>
      </c>
      <c r="DR131" s="79">
        <f t="shared" si="124"/>
        <v>19413.141964649523</v>
      </c>
      <c r="DS131" s="79">
        <f t="shared" si="125"/>
        <v>21468.686950610339</v>
      </c>
      <c r="DT131" s="79">
        <f t="shared" si="126"/>
        <v>27363.37000706965</v>
      </c>
      <c r="DU131" s="79">
        <f t="shared" si="127"/>
        <v>27390.288029649448</v>
      </c>
      <c r="DV131" s="79">
        <f t="shared" si="128"/>
        <v>22488.908324524484</v>
      </c>
      <c r="DW131" s="79">
        <f t="shared" si="129"/>
        <v>21788.865578101781</v>
      </c>
      <c r="DX131" s="79">
        <f t="shared" si="130"/>
        <v>31596.162136956373</v>
      </c>
      <c r="DY131" s="70"/>
      <c r="DZ131" s="70"/>
      <c r="EA131" s="70"/>
      <c r="EB131" s="70"/>
      <c r="EC131" s="70"/>
      <c r="ED131" s="70"/>
    </row>
    <row r="132" spans="1:134" x14ac:dyDescent="0.25">
      <c r="A132" s="88"/>
      <c r="C132" s="78">
        <v>2026</v>
      </c>
      <c r="D132" s="81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  <c r="CX132" s="70"/>
      <c r="CY132" s="70"/>
      <c r="CZ132" s="70"/>
      <c r="DA132" s="70"/>
      <c r="DB132" s="70"/>
      <c r="DC132" s="70"/>
      <c r="DD132" s="70"/>
      <c r="DE132" s="70"/>
      <c r="DF132" s="70"/>
      <c r="DG132" s="70"/>
      <c r="DH132" s="70">
        <f t="shared" ref="DH132:DH157" si="131">$D$111-$D$111*E27</f>
        <v>0</v>
      </c>
      <c r="DI132" s="70">
        <f t="shared" si="115"/>
        <v>0</v>
      </c>
      <c r="DJ132" s="70">
        <f t="shared" si="116"/>
        <v>1561.0821688227588</v>
      </c>
      <c r="DK132" s="70">
        <f t="shared" si="117"/>
        <v>3522.3951496240079</v>
      </c>
      <c r="DL132" s="70">
        <f t="shared" si="118"/>
        <v>3875.648637968774</v>
      </c>
      <c r="DM132" s="70">
        <f t="shared" si="119"/>
        <v>7133.4610780020885</v>
      </c>
      <c r="DN132" s="70">
        <f t="shared" si="120"/>
        <v>11125.655495704181</v>
      </c>
      <c r="DO132" s="70">
        <f t="shared" si="121"/>
        <v>11990.606570238677</v>
      </c>
      <c r="DP132" s="70">
        <f t="shared" si="122"/>
        <v>14496.757205142723</v>
      </c>
      <c r="DQ132" s="70">
        <f t="shared" si="123"/>
        <v>14859.709350989018</v>
      </c>
      <c r="DR132" s="79">
        <f t="shared" si="124"/>
        <v>17471.827768184572</v>
      </c>
      <c r="DS132" s="79">
        <f t="shared" si="125"/>
        <v>19516.988136918491</v>
      </c>
      <c r="DT132" s="79">
        <f t="shared" si="126"/>
        <v>25083.089173147178</v>
      </c>
      <c r="DU132" s="79">
        <f t="shared" si="127"/>
        <v>25283.342796599492</v>
      </c>
      <c r="DV132" s="79">
        <f t="shared" si="128"/>
        <v>20882.557729915592</v>
      </c>
      <c r="DW132" s="79">
        <f t="shared" si="129"/>
        <v>20336.274539561666</v>
      </c>
      <c r="DX132" s="79">
        <f t="shared" si="130"/>
        <v>29621.402003396601</v>
      </c>
      <c r="DY132" s="70"/>
      <c r="DZ132" s="70"/>
      <c r="EA132" s="70"/>
      <c r="EB132" s="70"/>
      <c r="EC132" s="70"/>
      <c r="ED132" s="70"/>
    </row>
    <row r="133" spans="1:134" x14ac:dyDescent="0.25">
      <c r="A133" s="88"/>
      <c r="C133" s="78">
        <v>2027</v>
      </c>
      <c r="D133" s="81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  <c r="CX133" s="70"/>
      <c r="CY133" s="70"/>
      <c r="CZ133" s="70"/>
      <c r="DA133" s="70"/>
      <c r="DB133" s="70"/>
      <c r="DC133" s="70"/>
      <c r="DD133" s="70"/>
      <c r="DE133" s="70"/>
      <c r="DF133" s="70"/>
      <c r="DG133" s="70"/>
      <c r="DH133" s="70">
        <f t="shared" si="131"/>
        <v>0</v>
      </c>
      <c r="DI133" s="70">
        <f t="shared" si="115"/>
        <v>0</v>
      </c>
      <c r="DJ133" s="70">
        <f t="shared" si="116"/>
        <v>0</v>
      </c>
      <c r="DK133" s="70">
        <f t="shared" si="117"/>
        <v>1761.1975748120021</v>
      </c>
      <c r="DL133" s="70">
        <f t="shared" si="118"/>
        <v>2583.7657586458445</v>
      </c>
      <c r="DM133" s="70">
        <f t="shared" si="119"/>
        <v>5350.0958085015664</v>
      </c>
      <c r="DN133" s="70">
        <f t="shared" si="120"/>
        <v>8900.5243965633417</v>
      </c>
      <c r="DO133" s="70">
        <f t="shared" si="121"/>
        <v>9992.1721418655616</v>
      </c>
      <c r="DP133" s="70">
        <f t="shared" si="122"/>
        <v>12425.791890122331</v>
      </c>
      <c r="DQ133" s="70">
        <f t="shared" si="123"/>
        <v>13002.24568211539</v>
      </c>
      <c r="DR133" s="79">
        <f t="shared" si="124"/>
        <v>15530.513571719617</v>
      </c>
      <c r="DS133" s="79">
        <f t="shared" si="125"/>
        <v>17565.289323226643</v>
      </c>
      <c r="DT133" s="79">
        <f t="shared" si="126"/>
        <v>22802.80833922471</v>
      </c>
      <c r="DU133" s="79">
        <f t="shared" si="127"/>
        <v>23176.397563549534</v>
      </c>
      <c r="DV133" s="79">
        <f t="shared" si="128"/>
        <v>19276.2071353067</v>
      </c>
      <c r="DW133" s="79">
        <f t="shared" si="129"/>
        <v>18883.683501021544</v>
      </c>
      <c r="DX133" s="79">
        <f t="shared" si="130"/>
        <v>27646.641869836829</v>
      </c>
      <c r="DY133" s="70"/>
      <c r="DZ133" s="70"/>
      <c r="EA133" s="70"/>
      <c r="EB133" s="70"/>
      <c r="EC133" s="70"/>
      <c r="ED133" s="70"/>
    </row>
    <row r="134" spans="1:134" x14ac:dyDescent="0.25">
      <c r="A134" s="88"/>
      <c r="C134" s="78"/>
      <c r="D134" s="81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  <c r="CS134" s="70"/>
      <c r="CT134" s="70"/>
      <c r="CU134" s="70"/>
      <c r="CV134" s="70"/>
      <c r="CW134" s="70"/>
      <c r="CX134" s="70"/>
      <c r="CY134" s="70"/>
      <c r="CZ134" s="70"/>
      <c r="DA134" s="70"/>
      <c r="DB134" s="70"/>
      <c r="DC134" s="70"/>
      <c r="DD134" s="70"/>
      <c r="DE134" s="70"/>
      <c r="DF134" s="70"/>
      <c r="DG134" s="70"/>
      <c r="DH134" s="70">
        <f t="shared" si="131"/>
        <v>0</v>
      </c>
      <c r="DI134" s="70">
        <f t="shared" si="115"/>
        <v>0</v>
      </c>
      <c r="DJ134" s="70">
        <f t="shared" si="116"/>
        <v>0</v>
      </c>
      <c r="DK134" s="70">
        <f t="shared" si="117"/>
        <v>0</v>
      </c>
      <c r="DL134" s="70">
        <f t="shared" si="118"/>
        <v>1291.8828793229186</v>
      </c>
      <c r="DM134" s="70">
        <f t="shared" si="119"/>
        <v>3566.7305390010406</v>
      </c>
      <c r="DN134" s="70">
        <f t="shared" si="120"/>
        <v>6675.3932974225027</v>
      </c>
      <c r="DO134" s="70">
        <f t="shared" si="121"/>
        <v>7993.7377134924463</v>
      </c>
      <c r="DP134" s="70">
        <f t="shared" si="122"/>
        <v>10354.826575101943</v>
      </c>
      <c r="DQ134" s="70">
        <f t="shared" si="123"/>
        <v>11144.782013241762</v>
      </c>
      <c r="DR134" s="79">
        <f t="shared" si="124"/>
        <v>13589.199375254662</v>
      </c>
      <c r="DS134" s="79">
        <f t="shared" si="125"/>
        <v>15613.590509534792</v>
      </c>
      <c r="DT134" s="79">
        <f t="shared" si="126"/>
        <v>20522.527505302238</v>
      </c>
      <c r="DU134" s="79">
        <f t="shared" si="127"/>
        <v>21069.452330499578</v>
      </c>
      <c r="DV134" s="79">
        <f t="shared" si="128"/>
        <v>17669.856540697809</v>
      </c>
      <c r="DW134" s="79">
        <f t="shared" si="129"/>
        <v>17431.092462481429</v>
      </c>
      <c r="DX134" s="79">
        <f t="shared" si="130"/>
        <v>25671.881736277057</v>
      </c>
      <c r="DY134" s="70"/>
      <c r="DZ134" s="70"/>
      <c r="EA134" s="70"/>
      <c r="EB134" s="70"/>
      <c r="EC134" s="70"/>
      <c r="ED134" s="70"/>
    </row>
    <row r="135" spans="1:134" x14ac:dyDescent="0.25">
      <c r="A135" s="88"/>
      <c r="C135" s="78"/>
      <c r="D135" s="81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0"/>
      <c r="CU135" s="70"/>
      <c r="CV135" s="70"/>
      <c r="CW135" s="70"/>
      <c r="CX135" s="70"/>
      <c r="CY135" s="70"/>
      <c r="CZ135" s="70"/>
      <c r="DA135" s="70"/>
      <c r="DB135" s="70"/>
      <c r="DC135" s="70"/>
      <c r="DD135" s="70"/>
      <c r="DE135" s="70"/>
      <c r="DF135" s="70"/>
      <c r="DG135" s="70"/>
      <c r="DH135" s="70">
        <f t="shared" si="131"/>
        <v>0</v>
      </c>
      <c r="DI135" s="70">
        <f t="shared" si="115"/>
        <v>0</v>
      </c>
      <c r="DJ135" s="70">
        <f t="shared" si="116"/>
        <v>0</v>
      </c>
      <c r="DK135" s="70">
        <f t="shared" si="117"/>
        <v>0</v>
      </c>
      <c r="DL135" s="70">
        <f t="shared" si="118"/>
        <v>0</v>
      </c>
      <c r="DM135" s="70">
        <f t="shared" si="119"/>
        <v>1783.3652695005148</v>
      </c>
      <c r="DN135" s="70">
        <f t="shared" si="120"/>
        <v>4450.2621982816636</v>
      </c>
      <c r="DO135" s="70">
        <f t="shared" si="121"/>
        <v>5995.3032851193348</v>
      </c>
      <c r="DP135" s="70">
        <f t="shared" si="122"/>
        <v>8283.8612600815541</v>
      </c>
      <c r="DQ135" s="70">
        <f t="shared" si="123"/>
        <v>9287.3183443681301</v>
      </c>
      <c r="DR135" s="79">
        <f t="shared" si="124"/>
        <v>11647.885178789707</v>
      </c>
      <c r="DS135" s="79">
        <f t="shared" si="125"/>
        <v>13661.89169584294</v>
      </c>
      <c r="DT135" s="79">
        <f t="shared" si="126"/>
        <v>18242.246671379766</v>
      </c>
      <c r="DU135" s="79">
        <f t="shared" si="127"/>
        <v>18962.507097449619</v>
      </c>
      <c r="DV135" s="79">
        <f t="shared" si="128"/>
        <v>16063.505946088919</v>
      </c>
      <c r="DW135" s="79">
        <f t="shared" si="129"/>
        <v>15978.501423941309</v>
      </c>
      <c r="DX135" s="79">
        <f t="shared" si="130"/>
        <v>23697.121602717281</v>
      </c>
      <c r="DY135" s="70"/>
      <c r="DZ135" s="70"/>
      <c r="EA135" s="70"/>
      <c r="EB135" s="70"/>
      <c r="EC135" s="70"/>
      <c r="ED135" s="70"/>
    </row>
    <row r="136" spans="1:134" x14ac:dyDescent="0.25">
      <c r="A136" s="88"/>
      <c r="C136" s="78"/>
      <c r="D136" s="81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  <c r="CS136" s="70"/>
      <c r="CT136" s="70"/>
      <c r="CU136" s="70"/>
      <c r="CV136" s="70"/>
      <c r="CW136" s="70"/>
      <c r="CX136" s="70"/>
      <c r="CY136" s="70"/>
      <c r="CZ136" s="70"/>
      <c r="DA136" s="70"/>
      <c r="DB136" s="70"/>
      <c r="DC136" s="70"/>
      <c r="DD136" s="70"/>
      <c r="DE136" s="70"/>
      <c r="DF136" s="70"/>
      <c r="DG136" s="70"/>
      <c r="DH136" s="70">
        <f t="shared" si="131"/>
        <v>0</v>
      </c>
      <c r="DI136" s="70">
        <f t="shared" si="115"/>
        <v>0</v>
      </c>
      <c r="DJ136" s="70">
        <f t="shared" si="116"/>
        <v>0</v>
      </c>
      <c r="DK136" s="70">
        <f t="shared" si="117"/>
        <v>0</v>
      </c>
      <c r="DL136" s="70">
        <f t="shared" si="118"/>
        <v>0</v>
      </c>
      <c r="DM136" s="70">
        <f t="shared" si="119"/>
        <v>0</v>
      </c>
      <c r="DN136" s="70">
        <f t="shared" si="120"/>
        <v>2225.1310991408245</v>
      </c>
      <c r="DO136" s="70">
        <f t="shared" si="121"/>
        <v>3996.8688567462159</v>
      </c>
      <c r="DP136" s="70">
        <f t="shared" si="122"/>
        <v>6212.8959450611583</v>
      </c>
      <c r="DQ136" s="70">
        <f t="shared" si="123"/>
        <v>7429.8546754945019</v>
      </c>
      <c r="DR136" s="79">
        <f t="shared" si="124"/>
        <v>9706.5709823247562</v>
      </c>
      <c r="DS136" s="79">
        <f t="shared" si="125"/>
        <v>11710.192882151088</v>
      </c>
      <c r="DT136" s="79">
        <f t="shared" si="126"/>
        <v>15961.965837457294</v>
      </c>
      <c r="DU136" s="79">
        <f t="shared" si="127"/>
        <v>16855.56186439966</v>
      </c>
      <c r="DV136" s="79">
        <f t="shared" si="128"/>
        <v>14457.155351480029</v>
      </c>
      <c r="DW136" s="79">
        <f t="shared" si="129"/>
        <v>14525.91038540119</v>
      </c>
      <c r="DX136" s="79">
        <f t="shared" si="130"/>
        <v>21722.361469157509</v>
      </c>
      <c r="DY136" s="70"/>
      <c r="DZ136" s="70"/>
      <c r="EA136" s="70"/>
      <c r="EB136" s="70"/>
      <c r="EC136" s="70"/>
      <c r="ED136" s="70"/>
    </row>
    <row r="137" spans="1:134" x14ac:dyDescent="0.25">
      <c r="C137" s="78"/>
      <c r="D137" s="81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  <c r="DB137" s="70"/>
      <c r="DC137" s="70"/>
      <c r="DD137" s="70"/>
      <c r="DE137" s="70"/>
      <c r="DF137" s="70"/>
      <c r="DG137" s="70"/>
      <c r="DH137" s="70">
        <f t="shared" si="131"/>
        <v>0</v>
      </c>
      <c r="DI137" s="70">
        <f t="shared" si="115"/>
        <v>0</v>
      </c>
      <c r="DJ137" s="70">
        <f t="shared" si="116"/>
        <v>0</v>
      </c>
      <c r="DK137" s="70">
        <f t="shared" si="117"/>
        <v>0</v>
      </c>
      <c r="DL137" s="70">
        <f t="shared" si="118"/>
        <v>0</v>
      </c>
      <c r="DM137" s="70">
        <f t="shared" si="119"/>
        <v>0</v>
      </c>
      <c r="DN137" s="70">
        <f t="shared" si="120"/>
        <v>0</v>
      </c>
      <c r="DO137" s="70">
        <f t="shared" si="121"/>
        <v>1998.4344283731043</v>
      </c>
      <c r="DP137" s="70">
        <f t="shared" si="122"/>
        <v>4141.9306300407698</v>
      </c>
      <c r="DQ137" s="70">
        <f t="shared" si="123"/>
        <v>5572.3910066208737</v>
      </c>
      <c r="DR137" s="79">
        <f t="shared" si="124"/>
        <v>7765.2567858598013</v>
      </c>
      <c r="DS137" s="79">
        <f t="shared" si="125"/>
        <v>9758.4940684592402</v>
      </c>
      <c r="DT137" s="79">
        <f t="shared" si="126"/>
        <v>13681.685003534822</v>
      </c>
      <c r="DU137" s="79">
        <f t="shared" si="127"/>
        <v>14748.616631349701</v>
      </c>
      <c r="DV137" s="79">
        <f t="shared" si="128"/>
        <v>12850.804756871134</v>
      </c>
      <c r="DW137" s="79">
        <f t="shared" si="129"/>
        <v>13073.319346861072</v>
      </c>
      <c r="DX137" s="79">
        <f t="shared" si="130"/>
        <v>19747.601335597737</v>
      </c>
      <c r="DY137" s="70"/>
      <c r="DZ137" s="70"/>
      <c r="EA137" s="70"/>
      <c r="EB137" s="70"/>
      <c r="EC137" s="70"/>
      <c r="ED137" s="70"/>
    </row>
    <row r="138" spans="1:134" x14ac:dyDescent="0.25">
      <c r="C138" s="78"/>
      <c r="D138" s="81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  <c r="CS138" s="70"/>
      <c r="CT138" s="70"/>
      <c r="CU138" s="70"/>
      <c r="CV138" s="70"/>
      <c r="CW138" s="70"/>
      <c r="CX138" s="70"/>
      <c r="CY138" s="70"/>
      <c r="CZ138" s="70"/>
      <c r="DA138" s="70"/>
      <c r="DB138" s="70"/>
      <c r="DC138" s="70"/>
      <c r="DD138" s="70"/>
      <c r="DE138" s="70"/>
      <c r="DF138" s="70"/>
      <c r="DG138" s="70"/>
      <c r="DH138" s="70">
        <f t="shared" si="131"/>
        <v>0</v>
      </c>
      <c r="DI138" s="70">
        <f t="shared" si="115"/>
        <v>0</v>
      </c>
      <c r="DJ138" s="70">
        <f t="shared" si="116"/>
        <v>0</v>
      </c>
      <c r="DK138" s="70">
        <f t="shared" si="117"/>
        <v>0</v>
      </c>
      <c r="DL138" s="70">
        <f t="shared" si="118"/>
        <v>0</v>
      </c>
      <c r="DM138" s="70">
        <f t="shared" si="119"/>
        <v>0</v>
      </c>
      <c r="DN138" s="70">
        <f t="shared" si="120"/>
        <v>0</v>
      </c>
      <c r="DO138" s="70">
        <f t="shared" si="121"/>
        <v>0</v>
      </c>
      <c r="DP138" s="70">
        <f t="shared" si="122"/>
        <v>2070.965315020374</v>
      </c>
      <c r="DQ138" s="70">
        <f t="shared" si="123"/>
        <v>3714.9273377472418</v>
      </c>
      <c r="DR138" s="79">
        <f t="shared" si="124"/>
        <v>5823.9425893948501</v>
      </c>
      <c r="DS138" s="79">
        <f t="shared" si="125"/>
        <v>7806.7952547673885</v>
      </c>
      <c r="DT138" s="79">
        <f t="shared" si="126"/>
        <v>11401.404169612346</v>
      </c>
      <c r="DU138" s="79">
        <f t="shared" si="127"/>
        <v>12641.671398299743</v>
      </c>
      <c r="DV138" s="79">
        <f t="shared" si="128"/>
        <v>11244.454162262242</v>
      </c>
      <c r="DW138" s="79">
        <f t="shared" si="129"/>
        <v>11620.728308320951</v>
      </c>
      <c r="DX138" s="79">
        <f t="shared" si="130"/>
        <v>17772.841202037962</v>
      </c>
      <c r="DY138" s="70"/>
      <c r="DZ138" s="70"/>
      <c r="EA138" s="70"/>
      <c r="EB138" s="70"/>
      <c r="EC138" s="70"/>
      <c r="ED138" s="70"/>
    </row>
    <row r="139" spans="1:134" x14ac:dyDescent="0.25">
      <c r="C139" s="78"/>
      <c r="D139" s="81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  <c r="DB139" s="70"/>
      <c r="DC139" s="70"/>
      <c r="DD139" s="70"/>
      <c r="DE139" s="70"/>
      <c r="DF139" s="70"/>
      <c r="DG139" s="70"/>
      <c r="DH139" s="70">
        <f t="shared" si="131"/>
        <v>0</v>
      </c>
      <c r="DI139" s="70">
        <f t="shared" si="115"/>
        <v>0</v>
      </c>
      <c r="DJ139" s="70">
        <f t="shared" si="116"/>
        <v>0</v>
      </c>
      <c r="DK139" s="70">
        <f t="shared" si="117"/>
        <v>0</v>
      </c>
      <c r="DL139" s="70">
        <f t="shared" si="118"/>
        <v>0</v>
      </c>
      <c r="DM139" s="70">
        <f t="shared" si="119"/>
        <v>0</v>
      </c>
      <c r="DN139" s="70">
        <f t="shared" si="120"/>
        <v>0</v>
      </c>
      <c r="DO139" s="70">
        <f t="shared" si="121"/>
        <v>0</v>
      </c>
      <c r="DP139" s="70">
        <f t="shared" si="122"/>
        <v>0</v>
      </c>
      <c r="DQ139" s="70">
        <f t="shared" si="123"/>
        <v>1857.4636688736136</v>
      </c>
      <c r="DR139" s="79">
        <f t="shared" si="124"/>
        <v>3882.6283929298952</v>
      </c>
      <c r="DS139" s="79">
        <f t="shared" si="125"/>
        <v>5855.0964410755405</v>
      </c>
      <c r="DT139" s="79">
        <f t="shared" si="126"/>
        <v>9121.1233356898738</v>
      </c>
      <c r="DU139" s="79">
        <f t="shared" si="127"/>
        <v>10534.726165249784</v>
      </c>
      <c r="DV139" s="79">
        <f t="shared" si="128"/>
        <v>9638.1035676533465</v>
      </c>
      <c r="DW139" s="79">
        <f t="shared" si="129"/>
        <v>10168.137269780833</v>
      </c>
      <c r="DX139" s="79">
        <f t="shared" si="130"/>
        <v>15798.081068478186</v>
      </c>
      <c r="DY139" s="70"/>
      <c r="DZ139" s="70"/>
      <c r="EA139" s="70"/>
      <c r="EB139" s="70"/>
      <c r="EC139" s="70"/>
      <c r="ED139" s="70"/>
    </row>
    <row r="140" spans="1:134" x14ac:dyDescent="0.25">
      <c r="C140" s="78"/>
      <c r="D140" s="81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  <c r="DB140" s="70"/>
      <c r="DC140" s="70"/>
      <c r="DD140" s="70"/>
      <c r="DE140" s="70"/>
      <c r="DF140" s="70"/>
      <c r="DG140" s="70"/>
      <c r="DH140" s="70">
        <f t="shared" si="131"/>
        <v>0</v>
      </c>
      <c r="DI140" s="70">
        <f t="shared" si="115"/>
        <v>0</v>
      </c>
      <c r="DJ140" s="70">
        <f t="shared" si="116"/>
        <v>0</v>
      </c>
      <c r="DK140" s="70">
        <f t="shared" si="117"/>
        <v>0</v>
      </c>
      <c r="DL140" s="70">
        <f t="shared" si="118"/>
        <v>0</v>
      </c>
      <c r="DM140" s="70">
        <f t="shared" si="119"/>
        <v>0</v>
      </c>
      <c r="DN140" s="70">
        <f t="shared" si="120"/>
        <v>0</v>
      </c>
      <c r="DO140" s="70">
        <f t="shared" si="121"/>
        <v>0</v>
      </c>
      <c r="DP140" s="70">
        <f t="shared" si="122"/>
        <v>0</v>
      </c>
      <c r="DQ140" s="70">
        <f t="shared" si="123"/>
        <v>0</v>
      </c>
      <c r="DR140" s="79">
        <f t="shared" si="124"/>
        <v>1941.3141964649403</v>
      </c>
      <c r="DS140" s="79">
        <f t="shared" si="125"/>
        <v>3903.3976273836888</v>
      </c>
      <c r="DT140" s="79">
        <f t="shared" si="126"/>
        <v>6840.8425017674017</v>
      </c>
      <c r="DU140" s="79">
        <f t="shared" si="127"/>
        <v>8427.7809321998211</v>
      </c>
      <c r="DV140" s="79">
        <f t="shared" si="128"/>
        <v>8031.7529730444548</v>
      </c>
      <c r="DW140" s="79">
        <f t="shared" si="129"/>
        <v>8715.5462312407108</v>
      </c>
      <c r="DX140" s="79">
        <f t="shared" si="130"/>
        <v>13823.320934918414</v>
      </c>
      <c r="DY140" s="70"/>
      <c r="DZ140" s="70"/>
      <c r="EA140" s="70"/>
      <c r="EB140" s="70"/>
      <c r="EC140" s="70"/>
      <c r="ED140" s="70"/>
    </row>
    <row r="141" spans="1:134" x14ac:dyDescent="0.25">
      <c r="C141" s="78"/>
      <c r="D141" s="81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  <c r="DB141" s="70"/>
      <c r="DC141" s="70"/>
      <c r="DD141" s="70"/>
      <c r="DE141" s="70"/>
      <c r="DF141" s="70"/>
      <c r="DG141" s="70"/>
      <c r="DH141" s="70">
        <f t="shared" si="131"/>
        <v>0</v>
      </c>
      <c r="DI141" s="70">
        <f t="shared" si="115"/>
        <v>0</v>
      </c>
      <c r="DJ141" s="70">
        <f t="shared" si="116"/>
        <v>0</v>
      </c>
      <c r="DK141" s="70">
        <f t="shared" si="117"/>
        <v>0</v>
      </c>
      <c r="DL141" s="70">
        <f t="shared" si="118"/>
        <v>0</v>
      </c>
      <c r="DM141" s="70">
        <f t="shared" si="119"/>
        <v>0</v>
      </c>
      <c r="DN141" s="70">
        <f t="shared" si="120"/>
        <v>0</v>
      </c>
      <c r="DO141" s="70">
        <f t="shared" si="121"/>
        <v>0</v>
      </c>
      <c r="DP141" s="70">
        <f t="shared" si="122"/>
        <v>0</v>
      </c>
      <c r="DQ141" s="70">
        <f t="shared" si="123"/>
        <v>0</v>
      </c>
      <c r="DR141" s="79">
        <f t="shared" si="124"/>
        <v>0</v>
      </c>
      <c r="DS141" s="79">
        <f t="shared" si="125"/>
        <v>1951.6988136918371</v>
      </c>
      <c r="DT141" s="79">
        <f t="shared" si="126"/>
        <v>4560.5616678449296</v>
      </c>
      <c r="DU141" s="79">
        <f t="shared" si="127"/>
        <v>6320.8356991498658</v>
      </c>
      <c r="DV141" s="79">
        <f t="shared" si="128"/>
        <v>6425.4023784355632</v>
      </c>
      <c r="DW141" s="79">
        <f t="shared" si="129"/>
        <v>7262.9551927005923</v>
      </c>
      <c r="DX141" s="79">
        <f t="shared" si="130"/>
        <v>11848.560801358639</v>
      </c>
      <c r="DY141" s="70"/>
      <c r="DZ141" s="70"/>
      <c r="EA141" s="70"/>
      <c r="EB141" s="70"/>
      <c r="EC141" s="70"/>
      <c r="ED141" s="70"/>
    </row>
    <row r="142" spans="1:134" x14ac:dyDescent="0.25">
      <c r="C142" s="78"/>
      <c r="D142" s="81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70"/>
      <c r="CV142" s="70"/>
      <c r="CW142" s="70"/>
      <c r="CX142" s="70"/>
      <c r="CY142" s="70"/>
      <c r="CZ142" s="70"/>
      <c r="DA142" s="70"/>
      <c r="DB142" s="70"/>
      <c r="DC142" s="70"/>
      <c r="DD142" s="70"/>
      <c r="DE142" s="70"/>
      <c r="DF142" s="70"/>
      <c r="DG142" s="70"/>
      <c r="DH142" s="70">
        <f t="shared" si="131"/>
        <v>0</v>
      </c>
      <c r="DI142" s="70">
        <f t="shared" si="115"/>
        <v>0</v>
      </c>
      <c r="DJ142" s="70">
        <f t="shared" si="116"/>
        <v>0</v>
      </c>
      <c r="DK142" s="70">
        <f t="shared" si="117"/>
        <v>0</v>
      </c>
      <c r="DL142" s="70">
        <f t="shared" si="118"/>
        <v>0</v>
      </c>
      <c r="DM142" s="70">
        <f t="shared" si="119"/>
        <v>0</v>
      </c>
      <c r="DN142" s="70">
        <f t="shared" si="120"/>
        <v>0</v>
      </c>
      <c r="DO142" s="70">
        <f t="shared" si="121"/>
        <v>0</v>
      </c>
      <c r="DP142" s="70">
        <f t="shared" si="122"/>
        <v>0</v>
      </c>
      <c r="DQ142" s="70">
        <f t="shared" si="123"/>
        <v>0</v>
      </c>
      <c r="DR142" s="79">
        <f t="shared" si="124"/>
        <v>0</v>
      </c>
      <c r="DS142" s="79">
        <f t="shared" si="125"/>
        <v>0</v>
      </c>
      <c r="DT142" s="79">
        <f t="shared" si="126"/>
        <v>2280.2808339224575</v>
      </c>
      <c r="DU142" s="79">
        <f t="shared" si="127"/>
        <v>4213.8904660999033</v>
      </c>
      <c r="DV142" s="79">
        <f t="shared" si="128"/>
        <v>4819.0517838266678</v>
      </c>
      <c r="DW142" s="79">
        <f t="shared" si="129"/>
        <v>5810.3641541604702</v>
      </c>
      <c r="DX142" s="79">
        <f t="shared" si="130"/>
        <v>9873.8006677988633</v>
      </c>
      <c r="DY142" s="70"/>
      <c r="DZ142" s="70"/>
      <c r="EA142" s="70"/>
      <c r="EB142" s="70"/>
      <c r="EC142" s="70"/>
      <c r="ED142" s="70"/>
    </row>
    <row r="143" spans="1:134" x14ac:dyDescent="0.25">
      <c r="C143" s="78"/>
      <c r="D143" s="81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>
        <f t="shared" si="131"/>
        <v>0</v>
      </c>
      <c r="DI143" s="70">
        <f t="shared" si="115"/>
        <v>0</v>
      </c>
      <c r="DJ143" s="70">
        <f t="shared" si="116"/>
        <v>0</v>
      </c>
      <c r="DK143" s="70">
        <f t="shared" si="117"/>
        <v>0</v>
      </c>
      <c r="DL143" s="70">
        <f t="shared" si="118"/>
        <v>0</v>
      </c>
      <c r="DM143" s="70">
        <f t="shared" si="119"/>
        <v>0</v>
      </c>
      <c r="DN143" s="70">
        <f t="shared" si="120"/>
        <v>0</v>
      </c>
      <c r="DO143" s="70">
        <f t="shared" si="121"/>
        <v>0</v>
      </c>
      <c r="DP143" s="70">
        <f t="shared" si="122"/>
        <v>0</v>
      </c>
      <c r="DQ143" s="70">
        <f t="shared" si="123"/>
        <v>0</v>
      </c>
      <c r="DR143" s="79">
        <f t="shared" si="124"/>
        <v>0</v>
      </c>
      <c r="DS143" s="79">
        <f t="shared" si="125"/>
        <v>0</v>
      </c>
      <c r="DT143" s="79">
        <f t="shared" si="126"/>
        <v>0</v>
      </c>
      <c r="DU143" s="79">
        <f t="shared" si="127"/>
        <v>2106.945233049948</v>
      </c>
      <c r="DV143" s="79">
        <f t="shared" si="128"/>
        <v>3212.7011892177761</v>
      </c>
      <c r="DW143" s="79">
        <f t="shared" si="129"/>
        <v>4357.7731156203517</v>
      </c>
      <c r="DX143" s="79">
        <f t="shared" si="130"/>
        <v>7899.0405342390877</v>
      </c>
      <c r="DY143" s="70"/>
      <c r="DZ143" s="70"/>
      <c r="EA143" s="70"/>
      <c r="EB143" s="70"/>
      <c r="EC143" s="70"/>
      <c r="ED143" s="70"/>
    </row>
    <row r="144" spans="1:134" x14ac:dyDescent="0.25">
      <c r="C144" s="78"/>
      <c r="D144" s="81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70">
        <f t="shared" si="131"/>
        <v>0</v>
      </c>
      <c r="DI144" s="70">
        <f t="shared" si="115"/>
        <v>0</v>
      </c>
      <c r="DJ144" s="70">
        <f t="shared" si="116"/>
        <v>0</v>
      </c>
      <c r="DK144" s="70">
        <f t="shared" si="117"/>
        <v>0</v>
      </c>
      <c r="DL144" s="70">
        <f t="shared" si="118"/>
        <v>0</v>
      </c>
      <c r="DM144" s="70">
        <f t="shared" si="119"/>
        <v>0</v>
      </c>
      <c r="DN144" s="70">
        <f t="shared" si="120"/>
        <v>0</v>
      </c>
      <c r="DO144" s="70">
        <f t="shared" si="121"/>
        <v>0</v>
      </c>
      <c r="DP144" s="70">
        <f t="shared" si="122"/>
        <v>0</v>
      </c>
      <c r="DQ144" s="70">
        <f t="shared" si="123"/>
        <v>0</v>
      </c>
      <c r="DR144" s="79">
        <f t="shared" si="124"/>
        <v>0</v>
      </c>
      <c r="DS144" s="79">
        <f t="shared" si="125"/>
        <v>0</v>
      </c>
      <c r="DT144" s="79">
        <f t="shared" si="126"/>
        <v>0</v>
      </c>
      <c r="DU144" s="79">
        <f t="shared" si="127"/>
        <v>0</v>
      </c>
      <c r="DV144" s="79">
        <f t="shared" si="128"/>
        <v>1606.3505946088808</v>
      </c>
      <c r="DW144" s="79">
        <f t="shared" si="129"/>
        <v>2905.1820770802296</v>
      </c>
      <c r="DX144" s="79">
        <f t="shared" si="130"/>
        <v>5924.2804006793158</v>
      </c>
      <c r="DY144" s="70"/>
      <c r="DZ144" s="70"/>
      <c r="EA144" s="70"/>
      <c r="EB144" s="70"/>
      <c r="EC144" s="70"/>
      <c r="ED144" s="70"/>
    </row>
    <row r="145" spans="3:134" x14ac:dyDescent="0.25">
      <c r="C145" s="78"/>
      <c r="D145" s="81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  <c r="CS145" s="70"/>
      <c r="CT145" s="70"/>
      <c r="CU145" s="70"/>
      <c r="CV145" s="70"/>
      <c r="CW145" s="70"/>
      <c r="CX145" s="70"/>
      <c r="CY145" s="70"/>
      <c r="CZ145" s="70"/>
      <c r="DA145" s="70"/>
      <c r="DB145" s="70"/>
      <c r="DC145" s="70"/>
      <c r="DD145" s="70"/>
      <c r="DE145" s="70"/>
      <c r="DF145" s="70"/>
      <c r="DG145" s="70"/>
      <c r="DH145" s="70">
        <f t="shared" si="131"/>
        <v>0</v>
      </c>
      <c r="DI145" s="70">
        <f t="shared" si="115"/>
        <v>0</v>
      </c>
      <c r="DJ145" s="70">
        <f t="shared" si="116"/>
        <v>0</v>
      </c>
      <c r="DK145" s="70">
        <f t="shared" si="117"/>
        <v>0</v>
      </c>
      <c r="DL145" s="70">
        <f t="shared" si="118"/>
        <v>0</v>
      </c>
      <c r="DM145" s="70">
        <f t="shared" si="119"/>
        <v>0</v>
      </c>
      <c r="DN145" s="70">
        <f t="shared" si="120"/>
        <v>0</v>
      </c>
      <c r="DO145" s="70">
        <f t="shared" si="121"/>
        <v>0</v>
      </c>
      <c r="DP145" s="70">
        <f t="shared" si="122"/>
        <v>0</v>
      </c>
      <c r="DQ145" s="70">
        <f t="shared" si="123"/>
        <v>0</v>
      </c>
      <c r="DR145" s="79">
        <f t="shared" si="124"/>
        <v>0</v>
      </c>
      <c r="DS145" s="79">
        <f t="shared" si="125"/>
        <v>0</v>
      </c>
      <c r="DT145" s="79">
        <f t="shared" si="126"/>
        <v>0</v>
      </c>
      <c r="DU145" s="79">
        <f t="shared" si="127"/>
        <v>0</v>
      </c>
      <c r="DV145" s="79">
        <f t="shared" si="128"/>
        <v>0</v>
      </c>
      <c r="DW145" s="79">
        <f t="shared" si="129"/>
        <v>1452.5910385401112</v>
      </c>
      <c r="DX145" s="79">
        <f t="shared" si="130"/>
        <v>3949.5202671195366</v>
      </c>
      <c r="DY145" s="70"/>
      <c r="DZ145" s="70"/>
      <c r="EA145" s="70"/>
      <c r="EB145" s="70"/>
      <c r="EC145" s="70"/>
      <c r="ED145" s="70"/>
    </row>
    <row r="146" spans="3:134" x14ac:dyDescent="0.25">
      <c r="D146" s="81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70">
        <f t="shared" si="131"/>
        <v>0</v>
      </c>
      <c r="DI146" s="70">
        <f t="shared" si="115"/>
        <v>0</v>
      </c>
      <c r="DJ146" s="70">
        <f t="shared" si="116"/>
        <v>0</v>
      </c>
      <c r="DK146" s="70">
        <f t="shared" si="117"/>
        <v>0</v>
      </c>
      <c r="DL146" s="70">
        <f t="shared" si="118"/>
        <v>0</v>
      </c>
      <c r="DM146" s="70">
        <f t="shared" si="119"/>
        <v>0</v>
      </c>
      <c r="DN146" s="70">
        <f t="shared" si="120"/>
        <v>0</v>
      </c>
      <c r="DO146" s="70">
        <f t="shared" si="121"/>
        <v>0</v>
      </c>
      <c r="DP146" s="70">
        <f t="shared" si="122"/>
        <v>0</v>
      </c>
      <c r="DQ146" s="70">
        <f t="shared" si="123"/>
        <v>0</v>
      </c>
      <c r="DR146" s="70"/>
      <c r="DS146" s="70"/>
      <c r="DT146" s="70"/>
      <c r="DU146" s="79">
        <f t="shared" si="127"/>
        <v>0</v>
      </c>
      <c r="DV146" s="79">
        <f t="shared" si="128"/>
        <v>0</v>
      </c>
      <c r="DW146" s="79">
        <f t="shared" si="129"/>
        <v>0</v>
      </c>
      <c r="DX146" s="79">
        <f t="shared" si="130"/>
        <v>1974.7601335597647</v>
      </c>
      <c r="DY146" s="70"/>
      <c r="DZ146" s="70"/>
      <c r="EA146" s="70"/>
      <c r="EB146" s="70"/>
      <c r="EC146" s="70"/>
      <c r="ED146" s="70"/>
    </row>
    <row r="147" spans="3:134" x14ac:dyDescent="0.25">
      <c r="D147" s="81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  <c r="CS147" s="70"/>
      <c r="CT147" s="70"/>
      <c r="CU147" s="70"/>
      <c r="CV147" s="70"/>
      <c r="CW147" s="70"/>
      <c r="CX147" s="70"/>
      <c r="CY147" s="70"/>
      <c r="CZ147" s="70"/>
      <c r="DA147" s="70"/>
      <c r="DB147" s="70"/>
      <c r="DC147" s="70"/>
      <c r="DD147" s="70"/>
      <c r="DE147" s="70"/>
      <c r="DF147" s="70"/>
      <c r="DG147" s="70"/>
      <c r="DH147" s="70">
        <f t="shared" si="131"/>
        <v>0</v>
      </c>
      <c r="DI147" s="70">
        <f t="shared" si="115"/>
        <v>0</v>
      </c>
      <c r="DJ147" s="70">
        <f t="shared" si="116"/>
        <v>0</v>
      </c>
      <c r="DK147" s="70">
        <f t="shared" si="117"/>
        <v>0</v>
      </c>
      <c r="DL147" s="70">
        <f t="shared" si="118"/>
        <v>0</v>
      </c>
      <c r="DM147" s="70">
        <f t="shared" si="119"/>
        <v>0</v>
      </c>
      <c r="DN147" s="70">
        <f t="shared" si="120"/>
        <v>0</v>
      </c>
      <c r="DO147" s="70">
        <f t="shared" si="121"/>
        <v>0</v>
      </c>
      <c r="DP147" s="70">
        <f t="shared" si="122"/>
        <v>0</v>
      </c>
      <c r="DQ147" s="70">
        <f t="shared" si="123"/>
        <v>0</v>
      </c>
      <c r="DR147" s="70"/>
      <c r="DS147" s="70"/>
      <c r="DT147" s="70"/>
      <c r="DU147" s="79">
        <f t="shared" si="127"/>
        <v>0</v>
      </c>
      <c r="DV147" s="79">
        <f t="shared" si="128"/>
        <v>0</v>
      </c>
      <c r="DW147" s="79">
        <f t="shared" si="129"/>
        <v>0</v>
      </c>
      <c r="DX147" s="79">
        <f t="shared" si="130"/>
        <v>0</v>
      </c>
      <c r="DY147" s="70"/>
      <c r="DZ147" s="70"/>
      <c r="EA147" s="70"/>
      <c r="EB147" s="70"/>
      <c r="EC147" s="70"/>
      <c r="ED147" s="70"/>
    </row>
    <row r="148" spans="3:134" x14ac:dyDescent="0.25">
      <c r="D148" s="81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  <c r="CS148" s="70"/>
      <c r="CT148" s="70"/>
      <c r="CU148" s="70"/>
      <c r="CV148" s="70"/>
      <c r="CW148" s="70"/>
      <c r="CX148" s="70"/>
      <c r="CY148" s="70"/>
      <c r="CZ148" s="70"/>
      <c r="DA148" s="70"/>
      <c r="DB148" s="70"/>
      <c r="DC148" s="70"/>
      <c r="DD148" s="70"/>
      <c r="DE148" s="70"/>
      <c r="DF148" s="70"/>
      <c r="DG148" s="70"/>
      <c r="DH148" s="70">
        <f t="shared" si="131"/>
        <v>0</v>
      </c>
      <c r="DI148" s="70">
        <f t="shared" si="115"/>
        <v>0</v>
      </c>
      <c r="DJ148" s="70">
        <f t="shared" si="116"/>
        <v>0</v>
      </c>
      <c r="DK148" s="70">
        <f t="shared" si="117"/>
        <v>0</v>
      </c>
      <c r="DL148" s="70">
        <f t="shared" si="118"/>
        <v>0</v>
      </c>
      <c r="DM148" s="70">
        <f t="shared" si="119"/>
        <v>0</v>
      </c>
      <c r="DN148" s="70">
        <f t="shared" si="120"/>
        <v>0</v>
      </c>
      <c r="DO148" s="70">
        <f t="shared" si="121"/>
        <v>0</v>
      </c>
      <c r="DP148" s="70">
        <f t="shared" si="122"/>
        <v>0</v>
      </c>
      <c r="DQ148" s="70">
        <f t="shared" si="123"/>
        <v>0</v>
      </c>
      <c r="DR148" s="70"/>
      <c r="DS148" s="70"/>
      <c r="DT148" s="70"/>
      <c r="DU148" s="79">
        <f t="shared" si="127"/>
        <v>0</v>
      </c>
      <c r="DV148" s="79">
        <f t="shared" si="128"/>
        <v>0</v>
      </c>
      <c r="DW148" s="79">
        <f t="shared" si="129"/>
        <v>0</v>
      </c>
      <c r="DX148" s="79">
        <f t="shared" si="130"/>
        <v>0</v>
      </c>
      <c r="DY148" s="70"/>
      <c r="DZ148" s="70"/>
      <c r="EA148" s="70"/>
      <c r="EB148" s="70"/>
      <c r="EC148" s="70"/>
      <c r="ED148" s="70"/>
    </row>
    <row r="149" spans="3:134" x14ac:dyDescent="0.25">
      <c r="D149" s="81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  <c r="CS149" s="70"/>
      <c r="CT149" s="70"/>
      <c r="CU149" s="70"/>
      <c r="CV149" s="70"/>
      <c r="CW149" s="70"/>
      <c r="CX149" s="70"/>
      <c r="CY149" s="70"/>
      <c r="CZ149" s="70"/>
      <c r="DA149" s="70"/>
      <c r="DB149" s="70"/>
      <c r="DC149" s="70"/>
      <c r="DD149" s="70"/>
      <c r="DE149" s="70"/>
      <c r="DF149" s="70"/>
      <c r="DG149" s="70"/>
      <c r="DH149" s="70">
        <f t="shared" si="131"/>
        <v>0</v>
      </c>
      <c r="DI149" s="70">
        <f t="shared" si="115"/>
        <v>0</v>
      </c>
      <c r="DJ149" s="70">
        <f t="shared" si="116"/>
        <v>0</v>
      </c>
      <c r="DK149" s="70">
        <f t="shared" si="117"/>
        <v>0</v>
      </c>
      <c r="DL149" s="70">
        <f t="shared" si="118"/>
        <v>0</v>
      </c>
      <c r="DM149" s="70">
        <f t="shared" si="119"/>
        <v>0</v>
      </c>
      <c r="DN149" s="70">
        <f t="shared" si="120"/>
        <v>0</v>
      </c>
      <c r="DO149" s="70">
        <f t="shared" si="121"/>
        <v>0</v>
      </c>
      <c r="DP149" s="70">
        <f t="shared" si="122"/>
        <v>0</v>
      </c>
      <c r="DQ149" s="70">
        <f t="shared" si="123"/>
        <v>0</v>
      </c>
      <c r="DR149" s="70"/>
      <c r="DS149" s="70"/>
      <c r="DT149" s="70"/>
      <c r="DU149" s="79">
        <f t="shared" si="127"/>
        <v>0</v>
      </c>
      <c r="DV149" s="79">
        <f t="shared" si="128"/>
        <v>0</v>
      </c>
      <c r="DW149" s="79">
        <f t="shared" si="129"/>
        <v>0</v>
      </c>
      <c r="DX149" s="79">
        <f t="shared" si="130"/>
        <v>0</v>
      </c>
      <c r="DY149" s="70"/>
      <c r="DZ149" s="70"/>
      <c r="EA149" s="70"/>
      <c r="EB149" s="70"/>
      <c r="EC149" s="70"/>
      <c r="ED149" s="70"/>
    </row>
    <row r="150" spans="3:134" x14ac:dyDescent="0.25">
      <c r="D150" s="81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  <c r="DB150" s="70"/>
      <c r="DC150" s="70"/>
      <c r="DD150" s="70"/>
      <c r="DE150" s="70"/>
      <c r="DF150" s="70"/>
      <c r="DG150" s="70"/>
      <c r="DH150" s="70">
        <f t="shared" si="131"/>
        <v>0</v>
      </c>
      <c r="DI150" s="70">
        <f t="shared" si="115"/>
        <v>0</v>
      </c>
      <c r="DJ150" s="70">
        <f t="shared" si="116"/>
        <v>0</v>
      </c>
      <c r="DK150" s="70">
        <f t="shared" si="117"/>
        <v>0</v>
      </c>
      <c r="DL150" s="70">
        <f t="shared" si="118"/>
        <v>0</v>
      </c>
      <c r="DM150" s="70">
        <f t="shared" si="119"/>
        <v>0</v>
      </c>
      <c r="DN150" s="70">
        <f t="shared" si="120"/>
        <v>0</v>
      </c>
      <c r="DO150" s="70">
        <f t="shared" si="121"/>
        <v>0</v>
      </c>
      <c r="DP150" s="70">
        <f t="shared" si="122"/>
        <v>0</v>
      </c>
      <c r="DQ150" s="70">
        <f t="shared" si="123"/>
        <v>0</v>
      </c>
      <c r="DR150" s="70"/>
      <c r="DS150" s="70"/>
      <c r="DT150" s="70"/>
      <c r="DU150" s="79">
        <f t="shared" si="127"/>
        <v>0</v>
      </c>
      <c r="DV150" s="79">
        <f t="shared" si="128"/>
        <v>0</v>
      </c>
      <c r="DW150" s="79">
        <f t="shared" si="129"/>
        <v>0</v>
      </c>
      <c r="DX150" s="79">
        <f t="shared" si="130"/>
        <v>0</v>
      </c>
      <c r="DY150" s="70"/>
      <c r="DZ150" s="70"/>
      <c r="EA150" s="70"/>
      <c r="EB150" s="70"/>
      <c r="EC150" s="70"/>
      <c r="ED150" s="70"/>
    </row>
    <row r="151" spans="3:134" x14ac:dyDescent="0.25">
      <c r="D151" s="81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  <c r="CS151" s="70"/>
      <c r="CT151" s="70"/>
      <c r="CU151" s="70"/>
      <c r="CV151" s="70"/>
      <c r="CW151" s="70"/>
      <c r="CX151" s="70"/>
      <c r="CY151" s="70"/>
      <c r="CZ151" s="70"/>
      <c r="DA151" s="70"/>
      <c r="DB151" s="70"/>
      <c r="DC151" s="70"/>
      <c r="DD151" s="70"/>
      <c r="DE151" s="70"/>
      <c r="DF151" s="70"/>
      <c r="DG151" s="70"/>
      <c r="DH151" s="70">
        <f t="shared" si="131"/>
        <v>0</v>
      </c>
      <c r="DI151" s="70">
        <f t="shared" si="115"/>
        <v>0</v>
      </c>
      <c r="DJ151" s="70">
        <f t="shared" si="116"/>
        <v>0</v>
      </c>
      <c r="DK151" s="70">
        <f t="shared" si="117"/>
        <v>0</v>
      </c>
      <c r="DL151" s="70">
        <f t="shared" si="118"/>
        <v>0</v>
      </c>
      <c r="DM151" s="70">
        <f t="shared" si="119"/>
        <v>0</v>
      </c>
      <c r="DN151" s="70">
        <f t="shared" si="120"/>
        <v>0</v>
      </c>
      <c r="DO151" s="70">
        <f t="shared" si="121"/>
        <v>0</v>
      </c>
      <c r="DP151" s="70">
        <f t="shared" si="122"/>
        <v>0</v>
      </c>
      <c r="DQ151" s="70">
        <f t="shared" si="123"/>
        <v>0</v>
      </c>
      <c r="DR151" s="70"/>
      <c r="DS151" s="70"/>
      <c r="DT151" s="70"/>
      <c r="DU151" s="79">
        <f t="shared" si="127"/>
        <v>0</v>
      </c>
      <c r="DV151" s="79">
        <f t="shared" si="128"/>
        <v>0</v>
      </c>
      <c r="DW151" s="79">
        <f t="shared" si="129"/>
        <v>0</v>
      </c>
      <c r="DX151" s="79">
        <f t="shared" si="130"/>
        <v>0</v>
      </c>
      <c r="DY151" s="70"/>
      <c r="DZ151" s="70"/>
      <c r="EA151" s="70"/>
      <c r="EB151" s="70"/>
      <c r="EC151" s="70"/>
      <c r="ED151" s="70"/>
    </row>
    <row r="152" spans="3:134" x14ac:dyDescent="0.25">
      <c r="D152" s="81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  <c r="DC152" s="70"/>
      <c r="DD152" s="70"/>
      <c r="DE152" s="70"/>
      <c r="DF152" s="70"/>
      <c r="DG152" s="70"/>
      <c r="DH152" s="70">
        <f t="shared" si="131"/>
        <v>0</v>
      </c>
      <c r="DI152" s="70">
        <f t="shared" si="115"/>
        <v>0</v>
      </c>
      <c r="DJ152" s="70">
        <f t="shared" si="116"/>
        <v>0</v>
      </c>
      <c r="DK152" s="70">
        <f t="shared" si="117"/>
        <v>0</v>
      </c>
      <c r="DL152" s="70">
        <f t="shared" si="118"/>
        <v>0</v>
      </c>
      <c r="DM152" s="70">
        <f t="shared" si="119"/>
        <v>0</v>
      </c>
      <c r="DN152" s="70">
        <f t="shared" si="120"/>
        <v>0</v>
      </c>
      <c r="DO152" s="70">
        <f t="shared" si="121"/>
        <v>0</v>
      </c>
      <c r="DP152" s="70">
        <f t="shared" si="122"/>
        <v>0</v>
      </c>
      <c r="DQ152" s="70">
        <f t="shared" si="123"/>
        <v>0</v>
      </c>
      <c r="DR152" s="70"/>
      <c r="DS152" s="70"/>
      <c r="DT152" s="70"/>
      <c r="DU152" s="79">
        <f t="shared" si="127"/>
        <v>0</v>
      </c>
      <c r="DV152" s="79">
        <f t="shared" si="128"/>
        <v>0</v>
      </c>
      <c r="DW152" s="79">
        <f t="shared" si="129"/>
        <v>0</v>
      </c>
      <c r="DX152" s="79">
        <f t="shared" si="130"/>
        <v>0</v>
      </c>
      <c r="DY152" s="70"/>
      <c r="DZ152" s="70"/>
      <c r="EA152" s="70"/>
      <c r="EB152" s="70"/>
      <c r="EC152" s="70"/>
      <c r="ED152" s="70"/>
    </row>
    <row r="153" spans="3:134" x14ac:dyDescent="0.25">
      <c r="D153" s="81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  <c r="CS153" s="70"/>
      <c r="CT153" s="70"/>
      <c r="CU153" s="70"/>
      <c r="CV153" s="70"/>
      <c r="CW153" s="70"/>
      <c r="CX153" s="70"/>
      <c r="CY153" s="70"/>
      <c r="CZ153" s="70"/>
      <c r="DA153" s="70"/>
      <c r="DB153" s="70"/>
      <c r="DC153" s="70"/>
      <c r="DD153" s="70"/>
      <c r="DE153" s="70"/>
      <c r="DF153" s="70"/>
      <c r="DG153" s="70"/>
      <c r="DH153" s="70">
        <f t="shared" si="131"/>
        <v>0</v>
      </c>
      <c r="DI153" s="70">
        <f t="shared" si="115"/>
        <v>0</v>
      </c>
      <c r="DJ153" s="70">
        <f t="shared" si="116"/>
        <v>0</v>
      </c>
      <c r="DK153" s="70">
        <f t="shared" si="117"/>
        <v>0</v>
      </c>
      <c r="DL153" s="70">
        <f t="shared" si="118"/>
        <v>0</v>
      </c>
      <c r="DM153" s="70">
        <f t="shared" si="119"/>
        <v>0</v>
      </c>
      <c r="DN153" s="70">
        <f t="shared" si="120"/>
        <v>0</v>
      </c>
      <c r="DO153" s="70">
        <f t="shared" si="121"/>
        <v>0</v>
      </c>
      <c r="DP153" s="70">
        <f t="shared" si="122"/>
        <v>0</v>
      </c>
      <c r="DQ153" s="70">
        <f t="shared" si="123"/>
        <v>0</v>
      </c>
      <c r="DR153" s="70"/>
      <c r="DS153" s="70"/>
      <c r="DT153" s="70"/>
      <c r="DU153" s="79">
        <f t="shared" si="127"/>
        <v>0</v>
      </c>
      <c r="DV153" s="79">
        <f t="shared" si="128"/>
        <v>0</v>
      </c>
      <c r="DW153" s="79">
        <f t="shared" si="129"/>
        <v>0</v>
      </c>
      <c r="DX153" s="79">
        <f t="shared" si="130"/>
        <v>0</v>
      </c>
      <c r="DY153" s="70"/>
      <c r="DZ153" s="70"/>
      <c r="EA153" s="70"/>
      <c r="EB153" s="70"/>
      <c r="EC153" s="70"/>
      <c r="ED153" s="70"/>
    </row>
    <row r="154" spans="3:134" x14ac:dyDescent="0.25">
      <c r="D154" s="81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  <c r="CS154" s="70"/>
      <c r="CT154" s="70"/>
      <c r="CU154" s="70"/>
      <c r="CV154" s="70"/>
      <c r="CW154" s="70"/>
      <c r="CX154" s="70"/>
      <c r="CY154" s="70"/>
      <c r="CZ154" s="70"/>
      <c r="DA154" s="70"/>
      <c r="DB154" s="70"/>
      <c r="DC154" s="70"/>
      <c r="DD154" s="70"/>
      <c r="DE154" s="70"/>
      <c r="DF154" s="70"/>
      <c r="DG154" s="70"/>
      <c r="DH154" s="70">
        <f t="shared" si="131"/>
        <v>0</v>
      </c>
      <c r="DI154" s="70">
        <f t="shared" si="115"/>
        <v>0</v>
      </c>
      <c r="DJ154" s="70">
        <f t="shared" si="116"/>
        <v>0</v>
      </c>
      <c r="DK154" s="70">
        <f t="shared" si="117"/>
        <v>0</v>
      </c>
      <c r="DL154" s="70">
        <f t="shared" si="118"/>
        <v>0</v>
      </c>
      <c r="DM154" s="70">
        <f t="shared" si="119"/>
        <v>0</v>
      </c>
      <c r="DN154" s="70">
        <f t="shared" si="120"/>
        <v>0</v>
      </c>
      <c r="DO154" s="70">
        <f t="shared" si="121"/>
        <v>0</v>
      </c>
      <c r="DP154" s="70">
        <f t="shared" si="122"/>
        <v>0</v>
      </c>
      <c r="DQ154" s="70">
        <f t="shared" si="123"/>
        <v>0</v>
      </c>
      <c r="DR154" s="70"/>
      <c r="DS154" s="70"/>
      <c r="DT154" s="70"/>
      <c r="DU154" s="79">
        <f t="shared" si="127"/>
        <v>0</v>
      </c>
      <c r="DV154" s="79">
        <f t="shared" si="128"/>
        <v>0</v>
      </c>
      <c r="DW154" s="79">
        <f t="shared" si="129"/>
        <v>0</v>
      </c>
      <c r="DX154" s="79">
        <f t="shared" si="130"/>
        <v>0</v>
      </c>
      <c r="DY154" s="70"/>
      <c r="DZ154" s="70"/>
      <c r="EA154" s="70"/>
      <c r="EB154" s="70"/>
      <c r="EC154" s="70"/>
      <c r="ED154" s="70"/>
    </row>
    <row r="155" spans="3:134" x14ac:dyDescent="0.25">
      <c r="D155" s="81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  <c r="CS155" s="70"/>
      <c r="CT155" s="70"/>
      <c r="CU155" s="70"/>
      <c r="CV155" s="70"/>
      <c r="CW155" s="70"/>
      <c r="CX155" s="70"/>
      <c r="CY155" s="70"/>
      <c r="CZ155" s="70"/>
      <c r="DA155" s="70"/>
      <c r="DB155" s="70"/>
      <c r="DC155" s="70"/>
      <c r="DD155" s="70"/>
      <c r="DE155" s="70"/>
      <c r="DF155" s="70"/>
      <c r="DG155" s="70"/>
      <c r="DH155" s="70">
        <f t="shared" si="131"/>
        <v>0</v>
      </c>
      <c r="DI155" s="70">
        <f t="shared" si="115"/>
        <v>0</v>
      </c>
      <c r="DJ155" s="70">
        <f t="shared" si="116"/>
        <v>0</v>
      </c>
      <c r="DK155" s="70">
        <f t="shared" si="117"/>
        <v>0</v>
      </c>
      <c r="DL155" s="70">
        <f t="shared" si="118"/>
        <v>0</v>
      </c>
      <c r="DM155" s="70">
        <f t="shared" si="119"/>
        <v>0</v>
      </c>
      <c r="DN155" s="70">
        <f t="shared" si="120"/>
        <v>0</v>
      </c>
      <c r="DO155" s="70">
        <f t="shared" si="121"/>
        <v>0</v>
      </c>
      <c r="DP155" s="70">
        <f t="shared" si="122"/>
        <v>0</v>
      </c>
      <c r="DQ155" s="70">
        <f t="shared" si="123"/>
        <v>0</v>
      </c>
      <c r="DR155" s="70">
        <f t="shared" ref="DR155:DT157" si="132">$D$126-$D$126*F41</f>
        <v>-413400146.61332524</v>
      </c>
      <c r="DS155" s="70">
        <f t="shared" si="132"/>
        <v>29051.820770802377</v>
      </c>
      <c r="DT155" s="70">
        <f t="shared" si="132"/>
        <v>29051.820770802377</v>
      </c>
      <c r="DU155" s="79">
        <f t="shared" si="127"/>
        <v>0</v>
      </c>
      <c r="DV155" s="79">
        <f t="shared" si="128"/>
        <v>0</v>
      </c>
      <c r="DW155" s="79">
        <f t="shared" si="129"/>
        <v>0</v>
      </c>
      <c r="DX155" s="79">
        <f t="shared" si="130"/>
        <v>0</v>
      </c>
      <c r="DY155" s="70"/>
      <c r="DZ155" s="70"/>
      <c r="EA155" s="70"/>
      <c r="EB155" s="70"/>
      <c r="EC155" s="70"/>
      <c r="ED155" s="70"/>
    </row>
    <row r="156" spans="3:134" x14ac:dyDescent="0.25">
      <c r="D156" s="81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  <c r="CS156" s="70"/>
      <c r="CT156" s="70"/>
      <c r="CU156" s="70"/>
      <c r="CV156" s="70"/>
      <c r="CW156" s="70"/>
      <c r="CX156" s="70"/>
      <c r="CY156" s="70"/>
      <c r="CZ156" s="70"/>
      <c r="DA156" s="70"/>
      <c r="DB156" s="70"/>
      <c r="DC156" s="70"/>
      <c r="DD156" s="70"/>
      <c r="DE156" s="70"/>
      <c r="DF156" s="70"/>
      <c r="DG156" s="70"/>
      <c r="DH156" s="70">
        <f t="shared" si="131"/>
        <v>0</v>
      </c>
      <c r="DI156" s="70">
        <f t="shared" si="115"/>
        <v>0</v>
      </c>
      <c r="DJ156" s="70">
        <f t="shared" si="116"/>
        <v>0</v>
      </c>
      <c r="DK156" s="70">
        <f t="shared" si="117"/>
        <v>0</v>
      </c>
      <c r="DL156" s="70">
        <f t="shared" si="118"/>
        <v>0</v>
      </c>
      <c r="DM156" s="70">
        <f t="shared" si="119"/>
        <v>0</v>
      </c>
      <c r="DN156" s="70">
        <f t="shared" si="120"/>
        <v>0</v>
      </c>
      <c r="DO156" s="70">
        <f t="shared" si="121"/>
        <v>0</v>
      </c>
      <c r="DP156" s="70">
        <f t="shared" si="122"/>
        <v>0</v>
      </c>
      <c r="DQ156" s="70">
        <f t="shared" si="123"/>
        <v>0</v>
      </c>
      <c r="DR156" s="70">
        <f t="shared" si="132"/>
        <v>-421329841.09271562</v>
      </c>
      <c r="DS156" s="70">
        <f t="shared" si="132"/>
        <v>29051.820770802377</v>
      </c>
      <c r="DT156" s="70">
        <f t="shared" si="132"/>
        <v>29051.820770802377</v>
      </c>
      <c r="DU156" s="79">
        <f t="shared" si="127"/>
        <v>0</v>
      </c>
      <c r="DV156" s="79">
        <f t="shared" si="128"/>
        <v>0</v>
      </c>
      <c r="DW156" s="79">
        <f t="shared" si="129"/>
        <v>0</v>
      </c>
      <c r="DX156" s="79">
        <f t="shared" si="130"/>
        <v>0</v>
      </c>
      <c r="DY156" s="70"/>
      <c r="DZ156" s="70"/>
      <c r="EA156" s="70"/>
      <c r="EB156" s="70"/>
      <c r="EC156" s="70"/>
      <c r="ED156" s="70"/>
    </row>
    <row r="157" spans="3:134" x14ac:dyDescent="0.25">
      <c r="D157" s="81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  <c r="CS157" s="70"/>
      <c r="CT157" s="70"/>
      <c r="CU157" s="70"/>
      <c r="CV157" s="70"/>
      <c r="CW157" s="70"/>
      <c r="CX157" s="70"/>
      <c r="CY157" s="70"/>
      <c r="CZ157" s="70"/>
      <c r="DA157" s="70"/>
      <c r="DB157" s="70"/>
      <c r="DC157" s="70"/>
      <c r="DD157" s="70"/>
      <c r="DE157" s="70"/>
      <c r="DF157" s="70"/>
      <c r="DG157" s="70"/>
      <c r="DH157" s="70">
        <f t="shared" si="131"/>
        <v>0</v>
      </c>
      <c r="DI157" s="70">
        <f t="shared" si="115"/>
        <v>0</v>
      </c>
      <c r="DJ157" s="70">
        <f t="shared" si="116"/>
        <v>0</v>
      </c>
      <c r="DK157" s="70">
        <f t="shared" si="117"/>
        <v>0</v>
      </c>
      <c r="DL157" s="70">
        <f t="shared" si="118"/>
        <v>0</v>
      </c>
      <c r="DM157" s="70">
        <f t="shared" si="119"/>
        <v>0</v>
      </c>
      <c r="DN157" s="70">
        <f t="shared" si="120"/>
        <v>0</v>
      </c>
      <c r="DO157" s="70">
        <f t="shared" si="121"/>
        <v>0</v>
      </c>
      <c r="DP157" s="70">
        <f t="shared" si="122"/>
        <v>0</v>
      </c>
      <c r="DQ157" s="70">
        <f t="shared" si="123"/>
        <v>0</v>
      </c>
      <c r="DR157" s="70">
        <f t="shared" si="132"/>
        <v>-443056245.25616014</v>
      </c>
      <c r="DS157" s="70">
        <f t="shared" si="132"/>
        <v>29051.820770802377</v>
      </c>
      <c r="DT157" s="70">
        <f t="shared" si="132"/>
        <v>29051.820770802377</v>
      </c>
      <c r="DU157" s="79">
        <f t="shared" si="127"/>
        <v>0</v>
      </c>
      <c r="DV157" s="79">
        <f t="shared" si="128"/>
        <v>0</v>
      </c>
      <c r="DW157" s="79">
        <f t="shared" si="129"/>
        <v>0</v>
      </c>
      <c r="DX157" s="79">
        <f t="shared" si="130"/>
        <v>0</v>
      </c>
      <c r="DY157" s="70"/>
      <c r="DZ157" s="70"/>
      <c r="EA157" s="70"/>
      <c r="EB157" s="70"/>
      <c r="EC157" s="70"/>
      <c r="ED157" s="70"/>
    </row>
    <row r="158" spans="3:134" x14ac:dyDescent="0.25">
      <c r="D158" s="81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  <c r="CS158" s="70"/>
      <c r="CT158" s="70"/>
      <c r="CU158" s="70"/>
      <c r="CV158" s="70"/>
      <c r="CW158" s="70"/>
      <c r="CX158" s="70"/>
      <c r="CY158" s="70"/>
      <c r="CZ158" s="70"/>
      <c r="DA158" s="70"/>
      <c r="DB158" s="70"/>
      <c r="DC158" s="70"/>
      <c r="DD158" s="70"/>
      <c r="DE158" s="70"/>
      <c r="DF158" s="70"/>
      <c r="DG158" s="70"/>
      <c r="DH158" s="70"/>
      <c r="DI158" s="70"/>
      <c r="DJ158" s="70"/>
      <c r="DK158" s="70"/>
      <c r="DL158" s="70"/>
      <c r="DM158" s="70"/>
      <c r="DN158" s="70"/>
      <c r="DO158" s="70"/>
      <c r="DP158" s="70"/>
      <c r="DQ158" s="70"/>
      <c r="DR158" s="70"/>
      <c r="DS158" s="70"/>
      <c r="DT158" s="70"/>
      <c r="DU158" s="70"/>
      <c r="DV158" s="70"/>
      <c r="DW158" s="70"/>
      <c r="DX158" s="70"/>
      <c r="DY158" s="70"/>
      <c r="DZ158" s="70"/>
      <c r="EA158" s="70"/>
      <c r="EB158" s="70"/>
      <c r="EC158" s="70"/>
      <c r="ED158" s="70"/>
    </row>
    <row r="159" spans="3:134" x14ac:dyDescent="0.25">
      <c r="D159" s="81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  <c r="DB159" s="70"/>
      <c r="DC159" s="70"/>
      <c r="DD159" s="70"/>
      <c r="DE159" s="70"/>
      <c r="DF159" s="70"/>
      <c r="DG159" s="70"/>
      <c r="DH159" s="70"/>
      <c r="DI159" s="70"/>
      <c r="DJ159" s="70"/>
      <c r="DK159" s="70"/>
      <c r="DL159" s="70"/>
      <c r="DM159" s="70"/>
      <c r="DN159" s="70"/>
      <c r="DO159" s="70"/>
      <c r="DP159" s="70"/>
      <c r="DQ159" s="70"/>
      <c r="DR159" s="70"/>
      <c r="DS159" s="70"/>
      <c r="DT159" s="70"/>
      <c r="DU159" s="70"/>
      <c r="DV159" s="70"/>
      <c r="DW159" s="70"/>
      <c r="DX159" s="70"/>
      <c r="DY159" s="70"/>
      <c r="DZ159" s="70"/>
      <c r="EA159" s="70"/>
      <c r="EB159" s="70"/>
      <c r="EC159" s="70"/>
      <c r="ED159" s="70"/>
    </row>
    <row r="160" spans="3:134" x14ac:dyDescent="0.25">
      <c r="D160" s="81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  <c r="CS160" s="70"/>
      <c r="CT160" s="70"/>
      <c r="CU160" s="70"/>
      <c r="CV160" s="70"/>
      <c r="CW160" s="70"/>
      <c r="CX160" s="70"/>
      <c r="CY160" s="70"/>
      <c r="CZ160" s="70"/>
      <c r="DA160" s="70"/>
      <c r="DB160" s="70"/>
      <c r="DC160" s="70"/>
      <c r="DD160" s="70"/>
      <c r="DE160" s="70"/>
      <c r="DF160" s="70"/>
      <c r="DG160" s="70"/>
      <c r="DH160" s="70"/>
      <c r="DI160" s="70"/>
      <c r="DJ160" s="70"/>
      <c r="DK160" s="70"/>
      <c r="DL160" s="70"/>
      <c r="DM160" s="70"/>
      <c r="DN160" s="70"/>
      <c r="DO160" s="70"/>
      <c r="DP160" s="70"/>
      <c r="DQ160" s="70"/>
      <c r="DR160" s="70"/>
      <c r="DS160" s="70"/>
      <c r="DT160" s="70"/>
      <c r="DU160" s="70"/>
      <c r="DV160" s="70"/>
      <c r="DW160" s="70"/>
      <c r="DX160" s="70"/>
      <c r="DY160" s="70"/>
      <c r="DZ160" s="70"/>
      <c r="EA160" s="70"/>
      <c r="EB160" s="70"/>
      <c r="EC160" s="70"/>
      <c r="ED160" s="70"/>
    </row>
    <row r="161" spans="4:134" x14ac:dyDescent="0.25">
      <c r="D161" s="81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  <c r="DB161" s="70"/>
      <c r="DC161" s="70"/>
      <c r="DD161" s="70"/>
      <c r="DE161" s="70"/>
      <c r="DF161" s="70"/>
      <c r="DG161" s="70"/>
      <c r="DH161" s="70"/>
      <c r="DI161" s="70"/>
      <c r="DJ161" s="70"/>
      <c r="DK161" s="70"/>
      <c r="DL161" s="70"/>
      <c r="DM161" s="70"/>
      <c r="DN161" s="70"/>
      <c r="DO161" s="70"/>
      <c r="DP161" s="70"/>
      <c r="DQ161" s="70"/>
      <c r="DR161" s="70"/>
      <c r="DS161" s="70"/>
      <c r="DT161" s="70"/>
      <c r="DU161" s="70"/>
      <c r="DV161" s="70"/>
      <c r="DW161" s="70"/>
      <c r="DX161" s="70"/>
      <c r="DY161" s="70"/>
      <c r="DZ161" s="70"/>
      <c r="EA161" s="70"/>
      <c r="EB161" s="70"/>
      <c r="EC161" s="70"/>
      <c r="ED161" s="70"/>
    </row>
    <row r="162" spans="4:134" x14ac:dyDescent="0.25">
      <c r="D162" s="81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  <c r="CS162" s="70"/>
      <c r="CT162" s="70"/>
      <c r="CU162" s="70"/>
      <c r="CV162" s="70"/>
      <c r="CW162" s="70"/>
      <c r="CX162" s="70"/>
      <c r="CY162" s="70"/>
      <c r="CZ162" s="70"/>
      <c r="DA162" s="70"/>
      <c r="DB162" s="70"/>
      <c r="DC162" s="70"/>
      <c r="DD162" s="70"/>
      <c r="DE162" s="70"/>
      <c r="DF162" s="70"/>
      <c r="DG162" s="70"/>
      <c r="DH162" s="70"/>
      <c r="DI162" s="70"/>
      <c r="DJ162" s="70"/>
      <c r="DK162" s="70"/>
      <c r="DL162" s="70"/>
      <c r="DM162" s="70"/>
      <c r="DN162" s="70"/>
      <c r="DO162" s="70"/>
      <c r="DP162" s="70"/>
      <c r="DQ162" s="70"/>
      <c r="DR162" s="70"/>
      <c r="DS162" s="70"/>
      <c r="DT162" s="70"/>
      <c r="DU162" s="70"/>
      <c r="DV162" s="70"/>
      <c r="DW162" s="70"/>
      <c r="DX162" s="70"/>
      <c r="DY162" s="70"/>
      <c r="DZ162" s="70"/>
      <c r="EA162" s="70"/>
      <c r="EB162" s="70"/>
      <c r="EC162" s="70"/>
      <c r="ED162" s="70"/>
    </row>
    <row r="163" spans="4:134" x14ac:dyDescent="0.25">
      <c r="D163" s="81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  <c r="CS163" s="70"/>
      <c r="CT163" s="70"/>
      <c r="CU163" s="70"/>
      <c r="CV163" s="70"/>
      <c r="CW163" s="70"/>
      <c r="CX163" s="70"/>
      <c r="CY163" s="70"/>
      <c r="CZ163" s="70"/>
      <c r="DA163" s="70"/>
      <c r="DB163" s="70"/>
      <c r="DC163" s="70"/>
      <c r="DD163" s="70"/>
      <c r="DE163" s="70"/>
      <c r="DF163" s="70"/>
      <c r="DG163" s="70"/>
      <c r="DH163" s="70"/>
      <c r="DI163" s="70"/>
      <c r="DJ163" s="70"/>
      <c r="DK163" s="70"/>
      <c r="DL163" s="70"/>
      <c r="DM163" s="70"/>
      <c r="DN163" s="70"/>
      <c r="DO163" s="70"/>
      <c r="DP163" s="70"/>
      <c r="DQ163" s="70"/>
      <c r="DR163" s="70"/>
      <c r="DS163" s="70"/>
      <c r="DT163" s="70"/>
      <c r="DU163" s="70"/>
      <c r="DV163" s="70"/>
      <c r="DW163" s="70"/>
      <c r="DX163" s="70"/>
      <c r="DY163" s="70"/>
      <c r="DZ163" s="70"/>
      <c r="EA163" s="70"/>
      <c r="EB163" s="70"/>
      <c r="EC163" s="70"/>
      <c r="ED163" s="70"/>
    </row>
  </sheetData>
  <mergeCells count="4">
    <mergeCell ref="C2:C5"/>
    <mergeCell ref="D2:D5"/>
    <mergeCell ref="E2:E5"/>
    <mergeCell ref="F2:F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2:DY167"/>
  <sheetViews>
    <sheetView zoomScale="70" zoomScaleNormal="70" workbookViewId="0">
      <pane xSplit="6" ySplit="5" topLeftCell="G108" activePane="bottomRight" state="frozen"/>
      <selection pane="topRight" activeCell="G1" sqref="G1"/>
      <selection pane="bottomLeft" activeCell="A6" sqref="A6"/>
      <selection pane="bottomRight" activeCell="AA132" sqref="AA132"/>
    </sheetView>
  </sheetViews>
  <sheetFormatPr baseColWidth="10" defaultColWidth="9.140625" defaultRowHeight="15" x14ac:dyDescent="0.25"/>
  <cols>
    <col min="1" max="3" width="9.140625" style="126" customWidth="1"/>
    <col min="4" max="4" width="18.5703125" style="126" customWidth="1"/>
    <col min="5" max="5" width="14.5703125" style="126" customWidth="1"/>
    <col min="6" max="6" width="15.42578125" style="126" customWidth="1"/>
    <col min="7" max="121" width="7.7109375" style="126" customWidth="1"/>
    <col min="122" max="122" width="12" style="126" customWidth="1"/>
    <col min="123" max="123" width="13" style="126" customWidth="1"/>
    <col min="124" max="124" width="13.140625" style="126" customWidth="1"/>
    <col min="125" max="125" width="12.85546875" style="126" customWidth="1"/>
    <col min="126" max="256" width="9.140625" style="126"/>
    <col min="257" max="259" width="9.140625" style="126" customWidth="1"/>
    <col min="260" max="260" width="18.5703125" style="126" customWidth="1"/>
    <col min="261" max="261" width="14.5703125" style="126" customWidth="1"/>
    <col min="262" max="262" width="15.42578125" style="126" customWidth="1"/>
    <col min="263" max="377" width="7.7109375" style="126" customWidth="1"/>
    <col min="378" max="378" width="12" style="126" customWidth="1"/>
    <col min="379" max="379" width="13" style="126" customWidth="1"/>
    <col min="380" max="380" width="13.140625" style="126" customWidth="1"/>
    <col min="381" max="381" width="12.85546875" style="126" customWidth="1"/>
    <col min="382" max="512" width="9.140625" style="126"/>
    <col min="513" max="515" width="9.140625" style="126" customWidth="1"/>
    <col min="516" max="516" width="18.5703125" style="126" customWidth="1"/>
    <col min="517" max="517" width="14.5703125" style="126" customWidth="1"/>
    <col min="518" max="518" width="15.42578125" style="126" customWidth="1"/>
    <col min="519" max="633" width="7.7109375" style="126" customWidth="1"/>
    <col min="634" max="634" width="12" style="126" customWidth="1"/>
    <col min="635" max="635" width="13" style="126" customWidth="1"/>
    <col min="636" max="636" width="13.140625" style="126" customWidth="1"/>
    <col min="637" max="637" width="12.85546875" style="126" customWidth="1"/>
    <col min="638" max="768" width="9.140625" style="126"/>
    <col min="769" max="771" width="9.140625" style="126" customWidth="1"/>
    <col min="772" max="772" width="18.5703125" style="126" customWidth="1"/>
    <col min="773" max="773" width="14.5703125" style="126" customWidth="1"/>
    <col min="774" max="774" width="15.42578125" style="126" customWidth="1"/>
    <col min="775" max="889" width="7.7109375" style="126" customWidth="1"/>
    <col min="890" max="890" width="12" style="126" customWidth="1"/>
    <col min="891" max="891" width="13" style="126" customWidth="1"/>
    <col min="892" max="892" width="13.140625" style="126" customWidth="1"/>
    <col min="893" max="893" width="12.85546875" style="126" customWidth="1"/>
    <col min="894" max="1024" width="9.140625" style="126"/>
    <col min="1025" max="1027" width="9.140625" style="126" customWidth="1"/>
    <col min="1028" max="1028" width="18.5703125" style="126" customWidth="1"/>
    <col min="1029" max="1029" width="14.5703125" style="126" customWidth="1"/>
    <col min="1030" max="1030" width="15.42578125" style="126" customWidth="1"/>
    <col min="1031" max="1145" width="7.7109375" style="126" customWidth="1"/>
    <col min="1146" max="1146" width="12" style="126" customWidth="1"/>
    <col min="1147" max="1147" width="13" style="126" customWidth="1"/>
    <col min="1148" max="1148" width="13.140625" style="126" customWidth="1"/>
    <col min="1149" max="1149" width="12.85546875" style="126" customWidth="1"/>
    <col min="1150" max="1280" width="9.140625" style="126"/>
    <col min="1281" max="1283" width="9.140625" style="126" customWidth="1"/>
    <col min="1284" max="1284" width="18.5703125" style="126" customWidth="1"/>
    <col min="1285" max="1285" width="14.5703125" style="126" customWidth="1"/>
    <col min="1286" max="1286" width="15.42578125" style="126" customWidth="1"/>
    <col min="1287" max="1401" width="7.7109375" style="126" customWidth="1"/>
    <col min="1402" max="1402" width="12" style="126" customWidth="1"/>
    <col min="1403" max="1403" width="13" style="126" customWidth="1"/>
    <col min="1404" max="1404" width="13.140625" style="126" customWidth="1"/>
    <col min="1405" max="1405" width="12.85546875" style="126" customWidth="1"/>
    <col min="1406" max="1536" width="9.140625" style="126"/>
    <col min="1537" max="1539" width="9.140625" style="126" customWidth="1"/>
    <col min="1540" max="1540" width="18.5703125" style="126" customWidth="1"/>
    <col min="1541" max="1541" width="14.5703125" style="126" customWidth="1"/>
    <col min="1542" max="1542" width="15.42578125" style="126" customWidth="1"/>
    <col min="1543" max="1657" width="7.7109375" style="126" customWidth="1"/>
    <col min="1658" max="1658" width="12" style="126" customWidth="1"/>
    <col min="1659" max="1659" width="13" style="126" customWidth="1"/>
    <col min="1660" max="1660" width="13.140625" style="126" customWidth="1"/>
    <col min="1661" max="1661" width="12.85546875" style="126" customWidth="1"/>
    <col min="1662" max="1792" width="9.140625" style="126"/>
    <col min="1793" max="1795" width="9.140625" style="126" customWidth="1"/>
    <col min="1796" max="1796" width="18.5703125" style="126" customWidth="1"/>
    <col min="1797" max="1797" width="14.5703125" style="126" customWidth="1"/>
    <col min="1798" max="1798" width="15.42578125" style="126" customWidth="1"/>
    <col min="1799" max="1913" width="7.7109375" style="126" customWidth="1"/>
    <col min="1914" max="1914" width="12" style="126" customWidth="1"/>
    <col min="1915" max="1915" width="13" style="126" customWidth="1"/>
    <col min="1916" max="1916" width="13.140625" style="126" customWidth="1"/>
    <col min="1917" max="1917" width="12.85546875" style="126" customWidth="1"/>
    <col min="1918" max="2048" width="9.140625" style="126"/>
    <col min="2049" max="2051" width="9.140625" style="126" customWidth="1"/>
    <col min="2052" max="2052" width="18.5703125" style="126" customWidth="1"/>
    <col min="2053" max="2053" width="14.5703125" style="126" customWidth="1"/>
    <col min="2054" max="2054" width="15.42578125" style="126" customWidth="1"/>
    <col min="2055" max="2169" width="7.7109375" style="126" customWidth="1"/>
    <col min="2170" max="2170" width="12" style="126" customWidth="1"/>
    <col min="2171" max="2171" width="13" style="126" customWidth="1"/>
    <col min="2172" max="2172" width="13.140625" style="126" customWidth="1"/>
    <col min="2173" max="2173" width="12.85546875" style="126" customWidth="1"/>
    <col min="2174" max="2304" width="9.140625" style="126"/>
    <col min="2305" max="2307" width="9.140625" style="126" customWidth="1"/>
    <col min="2308" max="2308" width="18.5703125" style="126" customWidth="1"/>
    <col min="2309" max="2309" width="14.5703125" style="126" customWidth="1"/>
    <col min="2310" max="2310" width="15.42578125" style="126" customWidth="1"/>
    <col min="2311" max="2425" width="7.7109375" style="126" customWidth="1"/>
    <col min="2426" max="2426" width="12" style="126" customWidth="1"/>
    <col min="2427" max="2427" width="13" style="126" customWidth="1"/>
    <col min="2428" max="2428" width="13.140625" style="126" customWidth="1"/>
    <col min="2429" max="2429" width="12.85546875" style="126" customWidth="1"/>
    <col min="2430" max="2560" width="9.140625" style="126"/>
    <col min="2561" max="2563" width="9.140625" style="126" customWidth="1"/>
    <col min="2564" max="2564" width="18.5703125" style="126" customWidth="1"/>
    <col min="2565" max="2565" width="14.5703125" style="126" customWidth="1"/>
    <col min="2566" max="2566" width="15.42578125" style="126" customWidth="1"/>
    <col min="2567" max="2681" width="7.7109375" style="126" customWidth="1"/>
    <col min="2682" max="2682" width="12" style="126" customWidth="1"/>
    <col min="2683" max="2683" width="13" style="126" customWidth="1"/>
    <col min="2684" max="2684" width="13.140625" style="126" customWidth="1"/>
    <col min="2685" max="2685" width="12.85546875" style="126" customWidth="1"/>
    <col min="2686" max="2816" width="9.140625" style="126"/>
    <col min="2817" max="2819" width="9.140625" style="126" customWidth="1"/>
    <col min="2820" max="2820" width="18.5703125" style="126" customWidth="1"/>
    <col min="2821" max="2821" width="14.5703125" style="126" customWidth="1"/>
    <col min="2822" max="2822" width="15.42578125" style="126" customWidth="1"/>
    <col min="2823" max="2937" width="7.7109375" style="126" customWidth="1"/>
    <col min="2938" max="2938" width="12" style="126" customWidth="1"/>
    <col min="2939" max="2939" width="13" style="126" customWidth="1"/>
    <col min="2940" max="2940" width="13.140625" style="126" customWidth="1"/>
    <col min="2941" max="2941" width="12.85546875" style="126" customWidth="1"/>
    <col min="2942" max="3072" width="9.140625" style="126"/>
    <col min="3073" max="3075" width="9.140625" style="126" customWidth="1"/>
    <col min="3076" max="3076" width="18.5703125" style="126" customWidth="1"/>
    <col min="3077" max="3077" width="14.5703125" style="126" customWidth="1"/>
    <col min="3078" max="3078" width="15.42578125" style="126" customWidth="1"/>
    <col min="3079" max="3193" width="7.7109375" style="126" customWidth="1"/>
    <col min="3194" max="3194" width="12" style="126" customWidth="1"/>
    <col min="3195" max="3195" width="13" style="126" customWidth="1"/>
    <col min="3196" max="3196" width="13.140625" style="126" customWidth="1"/>
    <col min="3197" max="3197" width="12.85546875" style="126" customWidth="1"/>
    <col min="3198" max="3328" width="9.140625" style="126"/>
    <col min="3329" max="3331" width="9.140625" style="126" customWidth="1"/>
    <col min="3332" max="3332" width="18.5703125" style="126" customWidth="1"/>
    <col min="3333" max="3333" width="14.5703125" style="126" customWidth="1"/>
    <col min="3334" max="3334" width="15.42578125" style="126" customWidth="1"/>
    <col min="3335" max="3449" width="7.7109375" style="126" customWidth="1"/>
    <col min="3450" max="3450" width="12" style="126" customWidth="1"/>
    <col min="3451" max="3451" width="13" style="126" customWidth="1"/>
    <col min="3452" max="3452" width="13.140625" style="126" customWidth="1"/>
    <col min="3453" max="3453" width="12.85546875" style="126" customWidth="1"/>
    <col min="3454" max="3584" width="9.140625" style="126"/>
    <col min="3585" max="3587" width="9.140625" style="126" customWidth="1"/>
    <col min="3588" max="3588" width="18.5703125" style="126" customWidth="1"/>
    <col min="3589" max="3589" width="14.5703125" style="126" customWidth="1"/>
    <col min="3590" max="3590" width="15.42578125" style="126" customWidth="1"/>
    <col min="3591" max="3705" width="7.7109375" style="126" customWidth="1"/>
    <col min="3706" max="3706" width="12" style="126" customWidth="1"/>
    <col min="3707" max="3707" width="13" style="126" customWidth="1"/>
    <col min="3708" max="3708" width="13.140625" style="126" customWidth="1"/>
    <col min="3709" max="3709" width="12.85546875" style="126" customWidth="1"/>
    <col min="3710" max="3840" width="9.140625" style="126"/>
    <col min="3841" max="3843" width="9.140625" style="126" customWidth="1"/>
    <col min="3844" max="3844" width="18.5703125" style="126" customWidth="1"/>
    <col min="3845" max="3845" width="14.5703125" style="126" customWidth="1"/>
    <col min="3846" max="3846" width="15.42578125" style="126" customWidth="1"/>
    <col min="3847" max="3961" width="7.7109375" style="126" customWidth="1"/>
    <col min="3962" max="3962" width="12" style="126" customWidth="1"/>
    <col min="3963" max="3963" width="13" style="126" customWidth="1"/>
    <col min="3964" max="3964" width="13.140625" style="126" customWidth="1"/>
    <col min="3965" max="3965" width="12.85546875" style="126" customWidth="1"/>
    <col min="3966" max="4096" width="9.140625" style="126"/>
    <col min="4097" max="4099" width="9.140625" style="126" customWidth="1"/>
    <col min="4100" max="4100" width="18.5703125" style="126" customWidth="1"/>
    <col min="4101" max="4101" width="14.5703125" style="126" customWidth="1"/>
    <col min="4102" max="4102" width="15.42578125" style="126" customWidth="1"/>
    <col min="4103" max="4217" width="7.7109375" style="126" customWidth="1"/>
    <col min="4218" max="4218" width="12" style="126" customWidth="1"/>
    <col min="4219" max="4219" width="13" style="126" customWidth="1"/>
    <col min="4220" max="4220" width="13.140625" style="126" customWidth="1"/>
    <col min="4221" max="4221" width="12.85546875" style="126" customWidth="1"/>
    <col min="4222" max="4352" width="9.140625" style="126"/>
    <col min="4353" max="4355" width="9.140625" style="126" customWidth="1"/>
    <col min="4356" max="4356" width="18.5703125" style="126" customWidth="1"/>
    <col min="4357" max="4357" width="14.5703125" style="126" customWidth="1"/>
    <col min="4358" max="4358" width="15.42578125" style="126" customWidth="1"/>
    <col min="4359" max="4473" width="7.7109375" style="126" customWidth="1"/>
    <col min="4474" max="4474" width="12" style="126" customWidth="1"/>
    <col min="4475" max="4475" width="13" style="126" customWidth="1"/>
    <col min="4476" max="4476" width="13.140625" style="126" customWidth="1"/>
    <col min="4477" max="4477" width="12.85546875" style="126" customWidth="1"/>
    <col min="4478" max="4608" width="9.140625" style="126"/>
    <col min="4609" max="4611" width="9.140625" style="126" customWidth="1"/>
    <col min="4612" max="4612" width="18.5703125" style="126" customWidth="1"/>
    <col min="4613" max="4613" width="14.5703125" style="126" customWidth="1"/>
    <col min="4614" max="4614" width="15.42578125" style="126" customWidth="1"/>
    <col min="4615" max="4729" width="7.7109375" style="126" customWidth="1"/>
    <col min="4730" max="4730" width="12" style="126" customWidth="1"/>
    <col min="4731" max="4731" width="13" style="126" customWidth="1"/>
    <col min="4732" max="4732" width="13.140625" style="126" customWidth="1"/>
    <col min="4733" max="4733" width="12.85546875" style="126" customWidth="1"/>
    <col min="4734" max="4864" width="9.140625" style="126"/>
    <col min="4865" max="4867" width="9.140625" style="126" customWidth="1"/>
    <col min="4868" max="4868" width="18.5703125" style="126" customWidth="1"/>
    <col min="4869" max="4869" width="14.5703125" style="126" customWidth="1"/>
    <col min="4870" max="4870" width="15.42578125" style="126" customWidth="1"/>
    <col min="4871" max="4985" width="7.7109375" style="126" customWidth="1"/>
    <col min="4986" max="4986" width="12" style="126" customWidth="1"/>
    <col min="4987" max="4987" width="13" style="126" customWidth="1"/>
    <col min="4988" max="4988" width="13.140625" style="126" customWidth="1"/>
    <col min="4989" max="4989" width="12.85546875" style="126" customWidth="1"/>
    <col min="4990" max="5120" width="9.140625" style="126"/>
    <col min="5121" max="5123" width="9.140625" style="126" customWidth="1"/>
    <col min="5124" max="5124" width="18.5703125" style="126" customWidth="1"/>
    <col min="5125" max="5125" width="14.5703125" style="126" customWidth="1"/>
    <col min="5126" max="5126" width="15.42578125" style="126" customWidth="1"/>
    <col min="5127" max="5241" width="7.7109375" style="126" customWidth="1"/>
    <col min="5242" max="5242" width="12" style="126" customWidth="1"/>
    <col min="5243" max="5243" width="13" style="126" customWidth="1"/>
    <col min="5244" max="5244" width="13.140625" style="126" customWidth="1"/>
    <col min="5245" max="5245" width="12.85546875" style="126" customWidth="1"/>
    <col min="5246" max="5376" width="9.140625" style="126"/>
    <col min="5377" max="5379" width="9.140625" style="126" customWidth="1"/>
    <col min="5380" max="5380" width="18.5703125" style="126" customWidth="1"/>
    <col min="5381" max="5381" width="14.5703125" style="126" customWidth="1"/>
    <col min="5382" max="5382" width="15.42578125" style="126" customWidth="1"/>
    <col min="5383" max="5497" width="7.7109375" style="126" customWidth="1"/>
    <col min="5498" max="5498" width="12" style="126" customWidth="1"/>
    <col min="5499" max="5499" width="13" style="126" customWidth="1"/>
    <col min="5500" max="5500" width="13.140625" style="126" customWidth="1"/>
    <col min="5501" max="5501" width="12.85546875" style="126" customWidth="1"/>
    <col min="5502" max="5632" width="9.140625" style="126"/>
    <col min="5633" max="5635" width="9.140625" style="126" customWidth="1"/>
    <col min="5636" max="5636" width="18.5703125" style="126" customWidth="1"/>
    <col min="5637" max="5637" width="14.5703125" style="126" customWidth="1"/>
    <col min="5638" max="5638" width="15.42578125" style="126" customWidth="1"/>
    <col min="5639" max="5753" width="7.7109375" style="126" customWidth="1"/>
    <col min="5754" max="5754" width="12" style="126" customWidth="1"/>
    <col min="5755" max="5755" width="13" style="126" customWidth="1"/>
    <col min="5756" max="5756" width="13.140625" style="126" customWidth="1"/>
    <col min="5757" max="5757" width="12.85546875" style="126" customWidth="1"/>
    <col min="5758" max="5888" width="9.140625" style="126"/>
    <col min="5889" max="5891" width="9.140625" style="126" customWidth="1"/>
    <col min="5892" max="5892" width="18.5703125" style="126" customWidth="1"/>
    <col min="5893" max="5893" width="14.5703125" style="126" customWidth="1"/>
    <col min="5894" max="5894" width="15.42578125" style="126" customWidth="1"/>
    <col min="5895" max="6009" width="7.7109375" style="126" customWidth="1"/>
    <col min="6010" max="6010" width="12" style="126" customWidth="1"/>
    <col min="6011" max="6011" width="13" style="126" customWidth="1"/>
    <col min="6012" max="6012" width="13.140625" style="126" customWidth="1"/>
    <col min="6013" max="6013" width="12.85546875" style="126" customWidth="1"/>
    <col min="6014" max="6144" width="9.140625" style="126"/>
    <col min="6145" max="6147" width="9.140625" style="126" customWidth="1"/>
    <col min="6148" max="6148" width="18.5703125" style="126" customWidth="1"/>
    <col min="6149" max="6149" width="14.5703125" style="126" customWidth="1"/>
    <col min="6150" max="6150" width="15.42578125" style="126" customWidth="1"/>
    <col min="6151" max="6265" width="7.7109375" style="126" customWidth="1"/>
    <col min="6266" max="6266" width="12" style="126" customWidth="1"/>
    <col min="6267" max="6267" width="13" style="126" customWidth="1"/>
    <col min="6268" max="6268" width="13.140625" style="126" customWidth="1"/>
    <col min="6269" max="6269" width="12.85546875" style="126" customWidth="1"/>
    <col min="6270" max="6400" width="9.140625" style="126"/>
    <col min="6401" max="6403" width="9.140625" style="126" customWidth="1"/>
    <col min="6404" max="6404" width="18.5703125" style="126" customWidth="1"/>
    <col min="6405" max="6405" width="14.5703125" style="126" customWidth="1"/>
    <col min="6406" max="6406" width="15.42578125" style="126" customWidth="1"/>
    <col min="6407" max="6521" width="7.7109375" style="126" customWidth="1"/>
    <col min="6522" max="6522" width="12" style="126" customWidth="1"/>
    <col min="6523" max="6523" width="13" style="126" customWidth="1"/>
    <col min="6524" max="6524" width="13.140625" style="126" customWidth="1"/>
    <col min="6525" max="6525" width="12.85546875" style="126" customWidth="1"/>
    <col min="6526" max="6656" width="9.140625" style="126"/>
    <col min="6657" max="6659" width="9.140625" style="126" customWidth="1"/>
    <col min="6660" max="6660" width="18.5703125" style="126" customWidth="1"/>
    <col min="6661" max="6661" width="14.5703125" style="126" customWidth="1"/>
    <col min="6662" max="6662" width="15.42578125" style="126" customWidth="1"/>
    <col min="6663" max="6777" width="7.7109375" style="126" customWidth="1"/>
    <col min="6778" max="6778" width="12" style="126" customWidth="1"/>
    <col min="6779" max="6779" width="13" style="126" customWidth="1"/>
    <col min="6780" max="6780" width="13.140625" style="126" customWidth="1"/>
    <col min="6781" max="6781" width="12.85546875" style="126" customWidth="1"/>
    <col min="6782" max="6912" width="9.140625" style="126"/>
    <col min="6913" max="6915" width="9.140625" style="126" customWidth="1"/>
    <col min="6916" max="6916" width="18.5703125" style="126" customWidth="1"/>
    <col min="6917" max="6917" width="14.5703125" style="126" customWidth="1"/>
    <col min="6918" max="6918" width="15.42578125" style="126" customWidth="1"/>
    <col min="6919" max="7033" width="7.7109375" style="126" customWidth="1"/>
    <col min="7034" max="7034" width="12" style="126" customWidth="1"/>
    <col min="7035" max="7035" width="13" style="126" customWidth="1"/>
    <col min="7036" max="7036" width="13.140625" style="126" customWidth="1"/>
    <col min="7037" max="7037" width="12.85546875" style="126" customWidth="1"/>
    <col min="7038" max="7168" width="9.140625" style="126"/>
    <col min="7169" max="7171" width="9.140625" style="126" customWidth="1"/>
    <col min="7172" max="7172" width="18.5703125" style="126" customWidth="1"/>
    <col min="7173" max="7173" width="14.5703125" style="126" customWidth="1"/>
    <col min="7174" max="7174" width="15.42578125" style="126" customWidth="1"/>
    <col min="7175" max="7289" width="7.7109375" style="126" customWidth="1"/>
    <col min="7290" max="7290" width="12" style="126" customWidth="1"/>
    <col min="7291" max="7291" width="13" style="126" customWidth="1"/>
    <col min="7292" max="7292" width="13.140625" style="126" customWidth="1"/>
    <col min="7293" max="7293" width="12.85546875" style="126" customWidth="1"/>
    <col min="7294" max="7424" width="9.140625" style="126"/>
    <col min="7425" max="7427" width="9.140625" style="126" customWidth="1"/>
    <col min="7428" max="7428" width="18.5703125" style="126" customWidth="1"/>
    <col min="7429" max="7429" width="14.5703125" style="126" customWidth="1"/>
    <col min="7430" max="7430" width="15.42578125" style="126" customWidth="1"/>
    <col min="7431" max="7545" width="7.7109375" style="126" customWidth="1"/>
    <col min="7546" max="7546" width="12" style="126" customWidth="1"/>
    <col min="7547" max="7547" width="13" style="126" customWidth="1"/>
    <col min="7548" max="7548" width="13.140625" style="126" customWidth="1"/>
    <col min="7549" max="7549" width="12.85546875" style="126" customWidth="1"/>
    <col min="7550" max="7680" width="9.140625" style="126"/>
    <col min="7681" max="7683" width="9.140625" style="126" customWidth="1"/>
    <col min="7684" max="7684" width="18.5703125" style="126" customWidth="1"/>
    <col min="7685" max="7685" width="14.5703125" style="126" customWidth="1"/>
    <col min="7686" max="7686" width="15.42578125" style="126" customWidth="1"/>
    <col min="7687" max="7801" width="7.7109375" style="126" customWidth="1"/>
    <col min="7802" max="7802" width="12" style="126" customWidth="1"/>
    <col min="7803" max="7803" width="13" style="126" customWidth="1"/>
    <col min="7804" max="7804" width="13.140625" style="126" customWidth="1"/>
    <col min="7805" max="7805" width="12.85546875" style="126" customWidth="1"/>
    <col min="7806" max="7936" width="9.140625" style="126"/>
    <col min="7937" max="7939" width="9.140625" style="126" customWidth="1"/>
    <col min="7940" max="7940" width="18.5703125" style="126" customWidth="1"/>
    <col min="7941" max="7941" width="14.5703125" style="126" customWidth="1"/>
    <col min="7942" max="7942" width="15.42578125" style="126" customWidth="1"/>
    <col min="7943" max="8057" width="7.7109375" style="126" customWidth="1"/>
    <col min="8058" max="8058" width="12" style="126" customWidth="1"/>
    <col min="8059" max="8059" width="13" style="126" customWidth="1"/>
    <col min="8060" max="8060" width="13.140625" style="126" customWidth="1"/>
    <col min="8061" max="8061" width="12.85546875" style="126" customWidth="1"/>
    <col min="8062" max="8192" width="9.140625" style="126"/>
    <col min="8193" max="8195" width="9.140625" style="126" customWidth="1"/>
    <col min="8196" max="8196" width="18.5703125" style="126" customWidth="1"/>
    <col min="8197" max="8197" width="14.5703125" style="126" customWidth="1"/>
    <col min="8198" max="8198" width="15.42578125" style="126" customWidth="1"/>
    <col min="8199" max="8313" width="7.7109375" style="126" customWidth="1"/>
    <col min="8314" max="8314" width="12" style="126" customWidth="1"/>
    <col min="8315" max="8315" width="13" style="126" customWidth="1"/>
    <col min="8316" max="8316" width="13.140625" style="126" customWidth="1"/>
    <col min="8317" max="8317" width="12.85546875" style="126" customWidth="1"/>
    <col min="8318" max="8448" width="9.140625" style="126"/>
    <col min="8449" max="8451" width="9.140625" style="126" customWidth="1"/>
    <col min="8452" max="8452" width="18.5703125" style="126" customWidth="1"/>
    <col min="8453" max="8453" width="14.5703125" style="126" customWidth="1"/>
    <col min="8454" max="8454" width="15.42578125" style="126" customWidth="1"/>
    <col min="8455" max="8569" width="7.7109375" style="126" customWidth="1"/>
    <col min="8570" max="8570" width="12" style="126" customWidth="1"/>
    <col min="8571" max="8571" width="13" style="126" customWidth="1"/>
    <col min="8572" max="8572" width="13.140625" style="126" customWidth="1"/>
    <col min="8573" max="8573" width="12.85546875" style="126" customWidth="1"/>
    <col min="8574" max="8704" width="9.140625" style="126"/>
    <col min="8705" max="8707" width="9.140625" style="126" customWidth="1"/>
    <col min="8708" max="8708" width="18.5703125" style="126" customWidth="1"/>
    <col min="8709" max="8709" width="14.5703125" style="126" customWidth="1"/>
    <col min="8710" max="8710" width="15.42578125" style="126" customWidth="1"/>
    <col min="8711" max="8825" width="7.7109375" style="126" customWidth="1"/>
    <col min="8826" max="8826" width="12" style="126" customWidth="1"/>
    <col min="8827" max="8827" width="13" style="126" customWidth="1"/>
    <col min="8828" max="8828" width="13.140625" style="126" customWidth="1"/>
    <col min="8829" max="8829" width="12.85546875" style="126" customWidth="1"/>
    <col min="8830" max="8960" width="9.140625" style="126"/>
    <col min="8961" max="8963" width="9.140625" style="126" customWidth="1"/>
    <col min="8964" max="8964" width="18.5703125" style="126" customWidth="1"/>
    <col min="8965" max="8965" width="14.5703125" style="126" customWidth="1"/>
    <col min="8966" max="8966" width="15.42578125" style="126" customWidth="1"/>
    <col min="8967" max="9081" width="7.7109375" style="126" customWidth="1"/>
    <col min="9082" max="9082" width="12" style="126" customWidth="1"/>
    <col min="9083" max="9083" width="13" style="126" customWidth="1"/>
    <col min="9084" max="9084" width="13.140625" style="126" customWidth="1"/>
    <col min="9085" max="9085" width="12.85546875" style="126" customWidth="1"/>
    <col min="9086" max="9216" width="9.140625" style="126"/>
    <col min="9217" max="9219" width="9.140625" style="126" customWidth="1"/>
    <col min="9220" max="9220" width="18.5703125" style="126" customWidth="1"/>
    <col min="9221" max="9221" width="14.5703125" style="126" customWidth="1"/>
    <col min="9222" max="9222" width="15.42578125" style="126" customWidth="1"/>
    <col min="9223" max="9337" width="7.7109375" style="126" customWidth="1"/>
    <col min="9338" max="9338" width="12" style="126" customWidth="1"/>
    <col min="9339" max="9339" width="13" style="126" customWidth="1"/>
    <col min="9340" max="9340" width="13.140625" style="126" customWidth="1"/>
    <col min="9341" max="9341" width="12.85546875" style="126" customWidth="1"/>
    <col min="9342" max="9472" width="9.140625" style="126"/>
    <col min="9473" max="9475" width="9.140625" style="126" customWidth="1"/>
    <col min="9476" max="9476" width="18.5703125" style="126" customWidth="1"/>
    <col min="9477" max="9477" width="14.5703125" style="126" customWidth="1"/>
    <col min="9478" max="9478" width="15.42578125" style="126" customWidth="1"/>
    <col min="9479" max="9593" width="7.7109375" style="126" customWidth="1"/>
    <col min="9594" max="9594" width="12" style="126" customWidth="1"/>
    <col min="9595" max="9595" width="13" style="126" customWidth="1"/>
    <col min="9596" max="9596" width="13.140625" style="126" customWidth="1"/>
    <col min="9597" max="9597" width="12.85546875" style="126" customWidth="1"/>
    <col min="9598" max="9728" width="9.140625" style="126"/>
    <col min="9729" max="9731" width="9.140625" style="126" customWidth="1"/>
    <col min="9732" max="9732" width="18.5703125" style="126" customWidth="1"/>
    <col min="9733" max="9733" width="14.5703125" style="126" customWidth="1"/>
    <col min="9734" max="9734" width="15.42578125" style="126" customWidth="1"/>
    <col min="9735" max="9849" width="7.7109375" style="126" customWidth="1"/>
    <col min="9850" max="9850" width="12" style="126" customWidth="1"/>
    <col min="9851" max="9851" width="13" style="126" customWidth="1"/>
    <col min="9852" max="9852" width="13.140625" style="126" customWidth="1"/>
    <col min="9853" max="9853" width="12.85546875" style="126" customWidth="1"/>
    <col min="9854" max="9984" width="9.140625" style="126"/>
    <col min="9985" max="9987" width="9.140625" style="126" customWidth="1"/>
    <col min="9988" max="9988" width="18.5703125" style="126" customWidth="1"/>
    <col min="9989" max="9989" width="14.5703125" style="126" customWidth="1"/>
    <col min="9990" max="9990" width="15.42578125" style="126" customWidth="1"/>
    <col min="9991" max="10105" width="7.7109375" style="126" customWidth="1"/>
    <col min="10106" max="10106" width="12" style="126" customWidth="1"/>
    <col min="10107" max="10107" width="13" style="126" customWidth="1"/>
    <col min="10108" max="10108" width="13.140625" style="126" customWidth="1"/>
    <col min="10109" max="10109" width="12.85546875" style="126" customWidth="1"/>
    <col min="10110" max="10240" width="9.140625" style="126"/>
    <col min="10241" max="10243" width="9.140625" style="126" customWidth="1"/>
    <col min="10244" max="10244" width="18.5703125" style="126" customWidth="1"/>
    <col min="10245" max="10245" width="14.5703125" style="126" customWidth="1"/>
    <col min="10246" max="10246" width="15.42578125" style="126" customWidth="1"/>
    <col min="10247" max="10361" width="7.7109375" style="126" customWidth="1"/>
    <col min="10362" max="10362" width="12" style="126" customWidth="1"/>
    <col min="10363" max="10363" width="13" style="126" customWidth="1"/>
    <col min="10364" max="10364" width="13.140625" style="126" customWidth="1"/>
    <col min="10365" max="10365" width="12.85546875" style="126" customWidth="1"/>
    <col min="10366" max="10496" width="9.140625" style="126"/>
    <col min="10497" max="10499" width="9.140625" style="126" customWidth="1"/>
    <col min="10500" max="10500" width="18.5703125" style="126" customWidth="1"/>
    <col min="10501" max="10501" width="14.5703125" style="126" customWidth="1"/>
    <col min="10502" max="10502" width="15.42578125" style="126" customWidth="1"/>
    <col min="10503" max="10617" width="7.7109375" style="126" customWidth="1"/>
    <col min="10618" max="10618" width="12" style="126" customWidth="1"/>
    <col min="10619" max="10619" width="13" style="126" customWidth="1"/>
    <col min="10620" max="10620" width="13.140625" style="126" customWidth="1"/>
    <col min="10621" max="10621" width="12.85546875" style="126" customWidth="1"/>
    <col min="10622" max="10752" width="9.140625" style="126"/>
    <col min="10753" max="10755" width="9.140625" style="126" customWidth="1"/>
    <col min="10756" max="10756" width="18.5703125" style="126" customWidth="1"/>
    <col min="10757" max="10757" width="14.5703125" style="126" customWidth="1"/>
    <col min="10758" max="10758" width="15.42578125" style="126" customWidth="1"/>
    <col min="10759" max="10873" width="7.7109375" style="126" customWidth="1"/>
    <col min="10874" max="10874" width="12" style="126" customWidth="1"/>
    <col min="10875" max="10875" width="13" style="126" customWidth="1"/>
    <col min="10876" max="10876" width="13.140625" style="126" customWidth="1"/>
    <col min="10877" max="10877" width="12.85546875" style="126" customWidth="1"/>
    <col min="10878" max="11008" width="9.140625" style="126"/>
    <col min="11009" max="11011" width="9.140625" style="126" customWidth="1"/>
    <col min="11012" max="11012" width="18.5703125" style="126" customWidth="1"/>
    <col min="11013" max="11013" width="14.5703125" style="126" customWidth="1"/>
    <col min="11014" max="11014" width="15.42578125" style="126" customWidth="1"/>
    <col min="11015" max="11129" width="7.7109375" style="126" customWidth="1"/>
    <col min="11130" max="11130" width="12" style="126" customWidth="1"/>
    <col min="11131" max="11131" width="13" style="126" customWidth="1"/>
    <col min="11132" max="11132" width="13.140625" style="126" customWidth="1"/>
    <col min="11133" max="11133" width="12.85546875" style="126" customWidth="1"/>
    <col min="11134" max="11264" width="9.140625" style="126"/>
    <col min="11265" max="11267" width="9.140625" style="126" customWidth="1"/>
    <col min="11268" max="11268" width="18.5703125" style="126" customWidth="1"/>
    <col min="11269" max="11269" width="14.5703125" style="126" customWidth="1"/>
    <col min="11270" max="11270" width="15.42578125" style="126" customWidth="1"/>
    <col min="11271" max="11385" width="7.7109375" style="126" customWidth="1"/>
    <col min="11386" max="11386" width="12" style="126" customWidth="1"/>
    <col min="11387" max="11387" width="13" style="126" customWidth="1"/>
    <col min="11388" max="11388" width="13.140625" style="126" customWidth="1"/>
    <col min="11389" max="11389" width="12.85546875" style="126" customWidth="1"/>
    <col min="11390" max="11520" width="9.140625" style="126"/>
    <col min="11521" max="11523" width="9.140625" style="126" customWidth="1"/>
    <col min="11524" max="11524" width="18.5703125" style="126" customWidth="1"/>
    <col min="11525" max="11525" width="14.5703125" style="126" customWidth="1"/>
    <col min="11526" max="11526" width="15.42578125" style="126" customWidth="1"/>
    <col min="11527" max="11641" width="7.7109375" style="126" customWidth="1"/>
    <col min="11642" max="11642" width="12" style="126" customWidth="1"/>
    <col min="11643" max="11643" width="13" style="126" customWidth="1"/>
    <col min="11644" max="11644" width="13.140625" style="126" customWidth="1"/>
    <col min="11645" max="11645" width="12.85546875" style="126" customWidth="1"/>
    <col min="11646" max="11776" width="9.140625" style="126"/>
    <col min="11777" max="11779" width="9.140625" style="126" customWidth="1"/>
    <col min="11780" max="11780" width="18.5703125" style="126" customWidth="1"/>
    <col min="11781" max="11781" width="14.5703125" style="126" customWidth="1"/>
    <col min="11782" max="11782" width="15.42578125" style="126" customWidth="1"/>
    <col min="11783" max="11897" width="7.7109375" style="126" customWidth="1"/>
    <col min="11898" max="11898" width="12" style="126" customWidth="1"/>
    <col min="11899" max="11899" width="13" style="126" customWidth="1"/>
    <col min="11900" max="11900" width="13.140625" style="126" customWidth="1"/>
    <col min="11901" max="11901" width="12.85546875" style="126" customWidth="1"/>
    <col min="11902" max="12032" width="9.140625" style="126"/>
    <col min="12033" max="12035" width="9.140625" style="126" customWidth="1"/>
    <col min="12036" max="12036" width="18.5703125" style="126" customWidth="1"/>
    <col min="12037" max="12037" width="14.5703125" style="126" customWidth="1"/>
    <col min="12038" max="12038" width="15.42578125" style="126" customWidth="1"/>
    <col min="12039" max="12153" width="7.7109375" style="126" customWidth="1"/>
    <col min="12154" max="12154" width="12" style="126" customWidth="1"/>
    <col min="12155" max="12155" width="13" style="126" customWidth="1"/>
    <col min="12156" max="12156" width="13.140625" style="126" customWidth="1"/>
    <col min="12157" max="12157" width="12.85546875" style="126" customWidth="1"/>
    <col min="12158" max="12288" width="9.140625" style="126"/>
    <col min="12289" max="12291" width="9.140625" style="126" customWidth="1"/>
    <col min="12292" max="12292" width="18.5703125" style="126" customWidth="1"/>
    <col min="12293" max="12293" width="14.5703125" style="126" customWidth="1"/>
    <col min="12294" max="12294" width="15.42578125" style="126" customWidth="1"/>
    <col min="12295" max="12409" width="7.7109375" style="126" customWidth="1"/>
    <col min="12410" max="12410" width="12" style="126" customWidth="1"/>
    <col min="12411" max="12411" width="13" style="126" customWidth="1"/>
    <col min="12412" max="12412" width="13.140625" style="126" customWidth="1"/>
    <col min="12413" max="12413" width="12.85546875" style="126" customWidth="1"/>
    <col min="12414" max="12544" width="9.140625" style="126"/>
    <col min="12545" max="12547" width="9.140625" style="126" customWidth="1"/>
    <col min="12548" max="12548" width="18.5703125" style="126" customWidth="1"/>
    <col min="12549" max="12549" width="14.5703125" style="126" customWidth="1"/>
    <col min="12550" max="12550" width="15.42578125" style="126" customWidth="1"/>
    <col min="12551" max="12665" width="7.7109375" style="126" customWidth="1"/>
    <col min="12666" max="12666" width="12" style="126" customWidth="1"/>
    <col min="12667" max="12667" width="13" style="126" customWidth="1"/>
    <col min="12668" max="12668" width="13.140625" style="126" customWidth="1"/>
    <col min="12669" max="12669" width="12.85546875" style="126" customWidth="1"/>
    <col min="12670" max="12800" width="9.140625" style="126"/>
    <col min="12801" max="12803" width="9.140625" style="126" customWidth="1"/>
    <col min="12804" max="12804" width="18.5703125" style="126" customWidth="1"/>
    <col min="12805" max="12805" width="14.5703125" style="126" customWidth="1"/>
    <col min="12806" max="12806" width="15.42578125" style="126" customWidth="1"/>
    <col min="12807" max="12921" width="7.7109375" style="126" customWidth="1"/>
    <col min="12922" max="12922" width="12" style="126" customWidth="1"/>
    <col min="12923" max="12923" width="13" style="126" customWidth="1"/>
    <col min="12924" max="12924" width="13.140625" style="126" customWidth="1"/>
    <col min="12925" max="12925" width="12.85546875" style="126" customWidth="1"/>
    <col min="12926" max="13056" width="9.140625" style="126"/>
    <col min="13057" max="13059" width="9.140625" style="126" customWidth="1"/>
    <col min="13060" max="13060" width="18.5703125" style="126" customWidth="1"/>
    <col min="13061" max="13061" width="14.5703125" style="126" customWidth="1"/>
    <col min="13062" max="13062" width="15.42578125" style="126" customWidth="1"/>
    <col min="13063" max="13177" width="7.7109375" style="126" customWidth="1"/>
    <col min="13178" max="13178" width="12" style="126" customWidth="1"/>
    <col min="13179" max="13179" width="13" style="126" customWidth="1"/>
    <col min="13180" max="13180" width="13.140625" style="126" customWidth="1"/>
    <col min="13181" max="13181" width="12.85546875" style="126" customWidth="1"/>
    <col min="13182" max="13312" width="9.140625" style="126"/>
    <col min="13313" max="13315" width="9.140625" style="126" customWidth="1"/>
    <col min="13316" max="13316" width="18.5703125" style="126" customWidth="1"/>
    <col min="13317" max="13317" width="14.5703125" style="126" customWidth="1"/>
    <col min="13318" max="13318" width="15.42578125" style="126" customWidth="1"/>
    <col min="13319" max="13433" width="7.7109375" style="126" customWidth="1"/>
    <col min="13434" max="13434" width="12" style="126" customWidth="1"/>
    <col min="13435" max="13435" width="13" style="126" customWidth="1"/>
    <col min="13436" max="13436" width="13.140625" style="126" customWidth="1"/>
    <col min="13437" max="13437" width="12.85546875" style="126" customWidth="1"/>
    <col min="13438" max="13568" width="9.140625" style="126"/>
    <col min="13569" max="13571" width="9.140625" style="126" customWidth="1"/>
    <col min="13572" max="13572" width="18.5703125" style="126" customWidth="1"/>
    <col min="13573" max="13573" width="14.5703125" style="126" customWidth="1"/>
    <col min="13574" max="13574" width="15.42578125" style="126" customWidth="1"/>
    <col min="13575" max="13689" width="7.7109375" style="126" customWidth="1"/>
    <col min="13690" max="13690" width="12" style="126" customWidth="1"/>
    <col min="13691" max="13691" width="13" style="126" customWidth="1"/>
    <col min="13692" max="13692" width="13.140625" style="126" customWidth="1"/>
    <col min="13693" max="13693" width="12.85546875" style="126" customWidth="1"/>
    <col min="13694" max="13824" width="9.140625" style="126"/>
    <col min="13825" max="13827" width="9.140625" style="126" customWidth="1"/>
    <col min="13828" max="13828" width="18.5703125" style="126" customWidth="1"/>
    <col min="13829" max="13829" width="14.5703125" style="126" customWidth="1"/>
    <col min="13830" max="13830" width="15.42578125" style="126" customWidth="1"/>
    <col min="13831" max="13945" width="7.7109375" style="126" customWidth="1"/>
    <col min="13946" max="13946" width="12" style="126" customWidth="1"/>
    <col min="13947" max="13947" width="13" style="126" customWidth="1"/>
    <col min="13948" max="13948" width="13.140625" style="126" customWidth="1"/>
    <col min="13949" max="13949" width="12.85546875" style="126" customWidth="1"/>
    <col min="13950" max="14080" width="9.140625" style="126"/>
    <col min="14081" max="14083" width="9.140625" style="126" customWidth="1"/>
    <col min="14084" max="14084" width="18.5703125" style="126" customWidth="1"/>
    <col min="14085" max="14085" width="14.5703125" style="126" customWidth="1"/>
    <col min="14086" max="14086" width="15.42578125" style="126" customWidth="1"/>
    <col min="14087" max="14201" width="7.7109375" style="126" customWidth="1"/>
    <col min="14202" max="14202" width="12" style="126" customWidth="1"/>
    <col min="14203" max="14203" width="13" style="126" customWidth="1"/>
    <col min="14204" max="14204" width="13.140625" style="126" customWidth="1"/>
    <col min="14205" max="14205" width="12.85546875" style="126" customWidth="1"/>
    <col min="14206" max="14336" width="9.140625" style="126"/>
    <col min="14337" max="14339" width="9.140625" style="126" customWidth="1"/>
    <col min="14340" max="14340" width="18.5703125" style="126" customWidth="1"/>
    <col min="14341" max="14341" width="14.5703125" style="126" customWidth="1"/>
    <col min="14342" max="14342" width="15.42578125" style="126" customWidth="1"/>
    <col min="14343" max="14457" width="7.7109375" style="126" customWidth="1"/>
    <col min="14458" max="14458" width="12" style="126" customWidth="1"/>
    <col min="14459" max="14459" width="13" style="126" customWidth="1"/>
    <col min="14460" max="14460" width="13.140625" style="126" customWidth="1"/>
    <col min="14461" max="14461" width="12.85546875" style="126" customWidth="1"/>
    <col min="14462" max="14592" width="9.140625" style="126"/>
    <col min="14593" max="14595" width="9.140625" style="126" customWidth="1"/>
    <col min="14596" max="14596" width="18.5703125" style="126" customWidth="1"/>
    <col min="14597" max="14597" width="14.5703125" style="126" customWidth="1"/>
    <col min="14598" max="14598" width="15.42578125" style="126" customWidth="1"/>
    <col min="14599" max="14713" width="7.7109375" style="126" customWidth="1"/>
    <col min="14714" max="14714" width="12" style="126" customWidth="1"/>
    <col min="14715" max="14715" width="13" style="126" customWidth="1"/>
    <col min="14716" max="14716" width="13.140625" style="126" customWidth="1"/>
    <col min="14717" max="14717" width="12.85546875" style="126" customWidth="1"/>
    <col min="14718" max="14848" width="9.140625" style="126"/>
    <col min="14849" max="14851" width="9.140625" style="126" customWidth="1"/>
    <col min="14852" max="14852" width="18.5703125" style="126" customWidth="1"/>
    <col min="14853" max="14853" width="14.5703125" style="126" customWidth="1"/>
    <col min="14854" max="14854" width="15.42578125" style="126" customWidth="1"/>
    <col min="14855" max="14969" width="7.7109375" style="126" customWidth="1"/>
    <col min="14970" max="14970" width="12" style="126" customWidth="1"/>
    <col min="14971" max="14971" width="13" style="126" customWidth="1"/>
    <col min="14972" max="14972" width="13.140625" style="126" customWidth="1"/>
    <col min="14973" max="14973" width="12.85546875" style="126" customWidth="1"/>
    <col min="14974" max="15104" width="9.140625" style="126"/>
    <col min="15105" max="15107" width="9.140625" style="126" customWidth="1"/>
    <col min="15108" max="15108" width="18.5703125" style="126" customWidth="1"/>
    <col min="15109" max="15109" width="14.5703125" style="126" customWidth="1"/>
    <col min="15110" max="15110" width="15.42578125" style="126" customWidth="1"/>
    <col min="15111" max="15225" width="7.7109375" style="126" customWidth="1"/>
    <col min="15226" max="15226" width="12" style="126" customWidth="1"/>
    <col min="15227" max="15227" width="13" style="126" customWidth="1"/>
    <col min="15228" max="15228" width="13.140625" style="126" customWidth="1"/>
    <col min="15229" max="15229" width="12.85546875" style="126" customWidth="1"/>
    <col min="15230" max="15360" width="9.140625" style="126"/>
    <col min="15361" max="15363" width="9.140625" style="126" customWidth="1"/>
    <col min="15364" max="15364" width="18.5703125" style="126" customWidth="1"/>
    <col min="15365" max="15365" width="14.5703125" style="126" customWidth="1"/>
    <col min="15366" max="15366" width="15.42578125" style="126" customWidth="1"/>
    <col min="15367" max="15481" width="7.7109375" style="126" customWidth="1"/>
    <col min="15482" max="15482" width="12" style="126" customWidth="1"/>
    <col min="15483" max="15483" width="13" style="126" customWidth="1"/>
    <col min="15484" max="15484" width="13.140625" style="126" customWidth="1"/>
    <col min="15485" max="15485" width="12.85546875" style="126" customWidth="1"/>
    <col min="15486" max="15616" width="9.140625" style="126"/>
    <col min="15617" max="15619" width="9.140625" style="126" customWidth="1"/>
    <col min="15620" max="15620" width="18.5703125" style="126" customWidth="1"/>
    <col min="15621" max="15621" width="14.5703125" style="126" customWidth="1"/>
    <col min="15622" max="15622" width="15.42578125" style="126" customWidth="1"/>
    <col min="15623" max="15737" width="7.7109375" style="126" customWidth="1"/>
    <col min="15738" max="15738" width="12" style="126" customWidth="1"/>
    <col min="15739" max="15739" width="13" style="126" customWidth="1"/>
    <col min="15740" max="15740" width="13.140625" style="126" customWidth="1"/>
    <col min="15741" max="15741" width="12.85546875" style="126" customWidth="1"/>
    <col min="15742" max="15872" width="9.140625" style="126"/>
    <col min="15873" max="15875" width="9.140625" style="126" customWidth="1"/>
    <col min="15876" max="15876" width="18.5703125" style="126" customWidth="1"/>
    <col min="15877" max="15877" width="14.5703125" style="126" customWidth="1"/>
    <col min="15878" max="15878" width="15.42578125" style="126" customWidth="1"/>
    <col min="15879" max="15993" width="7.7109375" style="126" customWidth="1"/>
    <col min="15994" max="15994" width="12" style="126" customWidth="1"/>
    <col min="15995" max="15995" width="13" style="126" customWidth="1"/>
    <col min="15996" max="15996" width="13.140625" style="126" customWidth="1"/>
    <col min="15997" max="15997" width="12.85546875" style="126" customWidth="1"/>
    <col min="15998" max="16128" width="9.140625" style="126"/>
    <col min="16129" max="16131" width="9.140625" style="126" customWidth="1"/>
    <col min="16132" max="16132" width="18.5703125" style="126" customWidth="1"/>
    <col min="16133" max="16133" width="14.5703125" style="126" customWidth="1"/>
    <col min="16134" max="16134" width="15.42578125" style="126" customWidth="1"/>
    <col min="16135" max="16249" width="7.7109375" style="126" customWidth="1"/>
    <col min="16250" max="16250" width="12" style="126" customWidth="1"/>
    <col min="16251" max="16251" width="13" style="126" customWidth="1"/>
    <col min="16252" max="16252" width="13.140625" style="126" customWidth="1"/>
    <col min="16253" max="16253" width="12.85546875" style="126" customWidth="1"/>
    <col min="16254" max="16384" width="9.140625" style="126"/>
  </cols>
  <sheetData>
    <row r="2" spans="1:129" x14ac:dyDescent="0.25">
      <c r="B2" s="90"/>
      <c r="C2" s="394" t="s">
        <v>2</v>
      </c>
      <c r="D2" s="394" t="s">
        <v>103</v>
      </c>
      <c r="E2" s="394" t="s">
        <v>99</v>
      </c>
      <c r="F2" s="394" t="s">
        <v>104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</row>
    <row r="3" spans="1:129" x14ac:dyDescent="0.25">
      <c r="B3" s="90"/>
      <c r="C3" s="394"/>
      <c r="D3" s="394"/>
      <c r="E3" s="394"/>
      <c r="F3" s="39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</row>
    <row r="4" spans="1:129" ht="15.75" thickBot="1" x14ac:dyDescent="0.3">
      <c r="B4" s="127"/>
      <c r="C4" s="394"/>
      <c r="D4" s="394"/>
      <c r="E4" s="394"/>
      <c r="F4" s="394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</row>
    <row r="5" spans="1:129" ht="21" customHeight="1" x14ac:dyDescent="0.25">
      <c r="A5" s="128" t="s">
        <v>101</v>
      </c>
      <c r="B5" s="129" t="s">
        <v>105</v>
      </c>
      <c r="C5" s="395"/>
      <c r="D5" s="394"/>
      <c r="E5" s="394"/>
      <c r="F5" s="394"/>
      <c r="G5" s="90">
        <v>1900</v>
      </c>
      <c r="H5" s="90">
        <v>1901</v>
      </c>
      <c r="I5" s="90">
        <v>1902</v>
      </c>
      <c r="J5" s="90">
        <v>1903</v>
      </c>
      <c r="K5" s="90">
        <v>1904</v>
      </c>
      <c r="L5" s="90">
        <v>1905</v>
      </c>
      <c r="M5" s="90">
        <v>1906</v>
      </c>
      <c r="N5" s="90">
        <v>1907</v>
      </c>
      <c r="O5" s="90">
        <v>1908</v>
      </c>
      <c r="P5" s="90">
        <v>1909</v>
      </c>
      <c r="Q5" s="90">
        <v>1910</v>
      </c>
      <c r="R5" s="90">
        <v>1911</v>
      </c>
      <c r="S5" s="90">
        <v>1912</v>
      </c>
      <c r="T5" s="90">
        <v>1913</v>
      </c>
      <c r="U5" s="90">
        <v>1914</v>
      </c>
      <c r="V5" s="90">
        <v>1915</v>
      </c>
      <c r="W5" s="90">
        <v>1916</v>
      </c>
      <c r="X5" s="90">
        <v>1917</v>
      </c>
      <c r="Y5" s="90">
        <v>1918</v>
      </c>
      <c r="Z5" s="90">
        <v>1919</v>
      </c>
      <c r="AA5" s="90">
        <v>1920</v>
      </c>
      <c r="AB5" s="90">
        <v>1921</v>
      </c>
      <c r="AC5" s="90">
        <v>1922</v>
      </c>
      <c r="AD5" s="90">
        <v>1923</v>
      </c>
      <c r="AE5" s="90">
        <v>1924</v>
      </c>
      <c r="AF5" s="90">
        <v>1925</v>
      </c>
      <c r="AG5" s="90">
        <v>1926</v>
      </c>
      <c r="AH5" s="90">
        <v>1927</v>
      </c>
      <c r="AI5" s="90">
        <v>1928</v>
      </c>
      <c r="AJ5" s="90">
        <v>1929</v>
      </c>
      <c r="AK5" s="90">
        <v>1930</v>
      </c>
      <c r="AL5" s="90">
        <v>1931</v>
      </c>
      <c r="AM5" s="90">
        <v>1932</v>
      </c>
      <c r="AN5" s="90">
        <v>1933</v>
      </c>
      <c r="AO5" s="90">
        <v>1934</v>
      </c>
      <c r="AP5" s="90">
        <v>1935</v>
      </c>
      <c r="AQ5" s="90">
        <v>1936</v>
      </c>
      <c r="AR5" s="90">
        <v>1937</v>
      </c>
      <c r="AS5" s="90">
        <v>1938</v>
      </c>
      <c r="AT5" s="90">
        <v>1939</v>
      </c>
      <c r="AU5" s="90">
        <v>1940</v>
      </c>
      <c r="AV5" s="90">
        <v>1941</v>
      </c>
      <c r="AW5" s="90">
        <v>1942</v>
      </c>
      <c r="AX5" s="90">
        <v>1943</v>
      </c>
      <c r="AY5" s="90">
        <v>1944</v>
      </c>
      <c r="AZ5" s="90">
        <v>1945</v>
      </c>
      <c r="BA5" s="90">
        <v>1946</v>
      </c>
      <c r="BB5" s="90">
        <v>1947</v>
      </c>
      <c r="BC5" s="90">
        <v>1948</v>
      </c>
      <c r="BD5" s="90">
        <v>1949</v>
      </c>
      <c r="BE5" s="90">
        <v>1950</v>
      </c>
      <c r="BF5" s="90">
        <v>1951</v>
      </c>
      <c r="BG5" s="90">
        <v>1952</v>
      </c>
      <c r="BH5" s="90">
        <v>1953</v>
      </c>
      <c r="BI5" s="90">
        <v>1954</v>
      </c>
      <c r="BJ5" s="90">
        <v>1955</v>
      </c>
      <c r="BK5" s="90">
        <v>1956</v>
      </c>
      <c r="BL5" s="90">
        <v>1957</v>
      </c>
      <c r="BM5" s="90">
        <v>1958</v>
      </c>
      <c r="BN5" s="90">
        <v>1959</v>
      </c>
      <c r="BO5" s="90">
        <v>1960</v>
      </c>
      <c r="BP5" s="90">
        <v>1961</v>
      </c>
      <c r="BQ5" s="90">
        <v>1962</v>
      </c>
      <c r="BR5" s="90">
        <v>1963</v>
      </c>
      <c r="BS5" s="90">
        <v>1964</v>
      </c>
      <c r="BT5" s="90">
        <v>1965</v>
      </c>
      <c r="BU5" s="90">
        <v>1966</v>
      </c>
      <c r="BV5" s="90">
        <v>1967</v>
      </c>
      <c r="BW5" s="90">
        <v>1968</v>
      </c>
      <c r="BX5" s="90">
        <v>1969</v>
      </c>
      <c r="BY5" s="90">
        <v>1970</v>
      </c>
      <c r="BZ5" s="90">
        <v>1971</v>
      </c>
      <c r="CA5" s="90">
        <v>1972</v>
      </c>
      <c r="CB5" s="90">
        <v>1973</v>
      </c>
      <c r="CC5" s="90">
        <v>1974</v>
      </c>
      <c r="CD5" s="90">
        <v>1975</v>
      </c>
      <c r="CE5" s="90">
        <v>1976</v>
      </c>
      <c r="CF5" s="90">
        <v>1977</v>
      </c>
      <c r="CG5" s="90">
        <v>1978</v>
      </c>
      <c r="CH5" s="90">
        <v>1979</v>
      </c>
      <c r="CI5" s="90">
        <v>1980</v>
      </c>
      <c r="CJ5" s="90">
        <v>1981</v>
      </c>
      <c r="CK5" s="90">
        <v>1982</v>
      </c>
      <c r="CL5" s="90">
        <v>1983</v>
      </c>
      <c r="CM5" s="90">
        <v>1984</v>
      </c>
      <c r="CN5" s="90">
        <v>1985</v>
      </c>
      <c r="CO5" s="90">
        <v>1986</v>
      </c>
      <c r="CP5" s="90">
        <v>1987</v>
      </c>
      <c r="CQ5" s="90">
        <v>1988</v>
      </c>
      <c r="CR5" s="90">
        <v>1989</v>
      </c>
      <c r="CS5" s="90">
        <v>1990</v>
      </c>
      <c r="CT5" s="90">
        <v>1991</v>
      </c>
      <c r="CU5" s="90">
        <v>1992</v>
      </c>
      <c r="CV5" s="90">
        <v>1993</v>
      </c>
      <c r="CW5" s="90">
        <v>1994</v>
      </c>
      <c r="CX5" s="90">
        <v>1995</v>
      </c>
      <c r="CY5" s="90">
        <v>1996</v>
      </c>
      <c r="CZ5" s="90">
        <v>1997</v>
      </c>
      <c r="DA5" s="90">
        <v>1998</v>
      </c>
      <c r="DB5" s="90">
        <v>1999</v>
      </c>
      <c r="DC5" s="90">
        <v>2000</v>
      </c>
      <c r="DD5" s="90">
        <v>2001</v>
      </c>
      <c r="DE5" s="90">
        <v>2002</v>
      </c>
      <c r="DF5" s="90">
        <v>2003</v>
      </c>
      <c r="DG5" s="90">
        <v>2004</v>
      </c>
      <c r="DH5" s="90">
        <v>2005</v>
      </c>
      <c r="DI5" s="90">
        <v>2006</v>
      </c>
      <c r="DJ5" s="90">
        <v>2007</v>
      </c>
      <c r="DK5" s="90">
        <v>2008</v>
      </c>
      <c r="DL5" s="90">
        <v>2009</v>
      </c>
      <c r="DM5" s="90">
        <v>2010</v>
      </c>
      <c r="DN5" s="90">
        <v>2011</v>
      </c>
      <c r="DO5" s="90">
        <v>2012</v>
      </c>
      <c r="DP5" s="130">
        <v>2013</v>
      </c>
      <c r="DQ5" s="90">
        <v>2014</v>
      </c>
      <c r="DR5" s="90">
        <v>2015</v>
      </c>
      <c r="DS5" s="90">
        <v>2016</v>
      </c>
      <c r="DT5" s="90">
        <v>2017</v>
      </c>
      <c r="DU5" s="90">
        <v>2018</v>
      </c>
      <c r="DV5" s="90">
        <v>2019</v>
      </c>
      <c r="DW5" s="90">
        <v>2020</v>
      </c>
      <c r="DX5" s="90">
        <v>2021</v>
      </c>
      <c r="DY5" s="90">
        <v>2022</v>
      </c>
    </row>
    <row r="6" spans="1:129" ht="15.75" thickBot="1" x14ac:dyDescent="0.3">
      <c r="A6" s="131">
        <v>49</v>
      </c>
      <c r="B6" s="132">
        <f>A6+1</f>
        <v>50</v>
      </c>
      <c r="C6" s="133">
        <v>1900</v>
      </c>
      <c r="D6" s="89">
        <v>1591</v>
      </c>
      <c r="E6" s="145">
        <v>0</v>
      </c>
      <c r="F6" s="90">
        <f>SUM(G6:DY6)</f>
        <v>1591</v>
      </c>
      <c r="G6" s="134">
        <f>$D$6-$D$6*E6</f>
        <v>1591</v>
      </c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90"/>
      <c r="DH6" s="90"/>
      <c r="DI6" s="90"/>
      <c r="DJ6" s="90"/>
      <c r="DK6" s="90"/>
      <c r="DL6" s="90"/>
      <c r="DM6" s="90"/>
      <c r="DN6" s="90"/>
      <c r="DO6" s="90"/>
      <c r="DP6" s="130"/>
      <c r="DQ6" s="90"/>
      <c r="DR6" s="90"/>
      <c r="DS6" s="90"/>
      <c r="DT6" s="90"/>
      <c r="DU6" s="90"/>
      <c r="DV6" s="90"/>
      <c r="DW6" s="90"/>
      <c r="DX6" s="90"/>
      <c r="DY6" s="90"/>
    </row>
    <row r="7" spans="1:129" x14ac:dyDescent="0.25">
      <c r="C7" s="90">
        <v>1901</v>
      </c>
      <c r="D7" s="89">
        <v>1722</v>
      </c>
      <c r="E7" s="145">
        <f t="shared" ref="E7:E70" si="0">IF(E6&lt;1,(1/$B$6)+E6,1)</f>
        <v>0.02</v>
      </c>
      <c r="F7" s="90">
        <f t="shared" ref="F7:F70" si="1">SUM(G7:DY7)</f>
        <v>3281.1800000000003</v>
      </c>
      <c r="G7" s="90">
        <f t="shared" ref="G7:G70" si="2">$D$6-$D$6*E7</f>
        <v>1559.18</v>
      </c>
      <c r="H7" s="90">
        <f>$D$7-$D$7*E6</f>
        <v>1722</v>
      </c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130"/>
      <c r="DQ7" s="90"/>
      <c r="DR7" s="90"/>
      <c r="DS7" s="90"/>
      <c r="DT7" s="90"/>
      <c r="DU7" s="90"/>
      <c r="DV7" s="90"/>
      <c r="DW7" s="90"/>
      <c r="DX7" s="90"/>
      <c r="DY7" s="90"/>
    </row>
    <row r="8" spans="1:129" x14ac:dyDescent="0.25">
      <c r="C8" s="90">
        <v>1902</v>
      </c>
      <c r="D8" s="89">
        <v>1576</v>
      </c>
      <c r="E8" s="145">
        <f t="shared" si="0"/>
        <v>0.04</v>
      </c>
      <c r="F8" s="90">
        <f t="shared" si="1"/>
        <v>4790.92</v>
      </c>
      <c r="G8" s="90">
        <f t="shared" si="2"/>
        <v>1527.36</v>
      </c>
      <c r="H8" s="90">
        <f t="shared" ref="H8:H70" si="3">$D$7-$D$7*E7</f>
        <v>1687.56</v>
      </c>
      <c r="I8" s="90">
        <f t="shared" ref="I8:I71" si="4">$D$8-$D$8*E6</f>
        <v>1576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130"/>
      <c r="DQ8" s="90"/>
      <c r="DR8" s="90"/>
      <c r="DS8" s="90"/>
      <c r="DT8" s="90"/>
      <c r="DU8" s="90"/>
      <c r="DV8" s="90"/>
      <c r="DW8" s="90"/>
      <c r="DX8" s="90"/>
      <c r="DY8" s="90"/>
    </row>
    <row r="9" spans="1:129" x14ac:dyDescent="0.25">
      <c r="C9" s="90">
        <v>1903</v>
      </c>
      <c r="D9" s="89">
        <v>1615</v>
      </c>
      <c r="E9" s="145">
        <f t="shared" si="0"/>
        <v>0.06</v>
      </c>
      <c r="F9" s="90">
        <f t="shared" si="1"/>
        <v>6308.1399999999994</v>
      </c>
      <c r="G9" s="90">
        <f t="shared" si="2"/>
        <v>1495.54</v>
      </c>
      <c r="H9" s="90">
        <f t="shared" si="3"/>
        <v>1653.12</v>
      </c>
      <c r="I9" s="90">
        <f t="shared" si="4"/>
        <v>1544.48</v>
      </c>
      <c r="J9" s="90">
        <f t="shared" ref="J9:J72" si="5">$D$9-$D$9*E6</f>
        <v>1615</v>
      </c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0"/>
      <c r="CV9" s="90"/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/>
      <c r="DH9" s="90"/>
      <c r="DI9" s="90"/>
      <c r="DJ9" s="90"/>
      <c r="DK9" s="90"/>
      <c r="DL9" s="90"/>
      <c r="DM9" s="90"/>
      <c r="DN9" s="90"/>
      <c r="DO9" s="90"/>
      <c r="DP9" s="130"/>
      <c r="DQ9" s="90"/>
      <c r="DR9" s="90"/>
      <c r="DS9" s="90"/>
      <c r="DT9" s="90"/>
      <c r="DU9" s="90"/>
      <c r="DV9" s="90"/>
      <c r="DW9" s="90"/>
      <c r="DX9" s="90"/>
      <c r="DY9" s="90"/>
    </row>
    <row r="10" spans="1:129" x14ac:dyDescent="0.25">
      <c r="C10" s="90">
        <v>1904</v>
      </c>
      <c r="D10" s="89">
        <v>2215</v>
      </c>
      <c r="E10" s="145">
        <f t="shared" si="0"/>
        <v>0.08</v>
      </c>
      <c r="F10" s="90">
        <f t="shared" si="1"/>
        <v>8393.0600000000013</v>
      </c>
      <c r="G10" s="90">
        <f t="shared" si="2"/>
        <v>1463.72</v>
      </c>
      <c r="H10" s="90">
        <f t="shared" si="3"/>
        <v>1618.68</v>
      </c>
      <c r="I10" s="90">
        <f t="shared" si="4"/>
        <v>1512.96</v>
      </c>
      <c r="J10" s="90">
        <f t="shared" si="5"/>
        <v>1582.7</v>
      </c>
      <c r="K10" s="90">
        <f t="shared" ref="K10:K73" si="6">$D$10-$D$10*E6</f>
        <v>2215</v>
      </c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130"/>
      <c r="DQ10" s="90"/>
      <c r="DR10" s="90"/>
      <c r="DS10" s="90"/>
      <c r="DT10" s="90"/>
      <c r="DU10" s="90"/>
      <c r="DV10" s="90"/>
      <c r="DW10" s="90"/>
      <c r="DX10" s="90"/>
      <c r="DY10" s="90"/>
    </row>
    <row r="11" spans="1:129" x14ac:dyDescent="0.25">
      <c r="C11" s="90">
        <v>1905</v>
      </c>
      <c r="D11" s="89">
        <v>3882</v>
      </c>
      <c r="E11" s="145">
        <f t="shared" si="0"/>
        <v>0.1</v>
      </c>
      <c r="F11" s="90">
        <f t="shared" si="1"/>
        <v>12100.68</v>
      </c>
      <c r="G11" s="90">
        <f t="shared" si="2"/>
        <v>1431.9</v>
      </c>
      <c r="H11" s="90">
        <f t="shared" si="3"/>
        <v>1584.24</v>
      </c>
      <c r="I11" s="90">
        <f t="shared" si="4"/>
        <v>1481.44</v>
      </c>
      <c r="J11" s="90">
        <f t="shared" si="5"/>
        <v>1550.4</v>
      </c>
      <c r="K11" s="90">
        <f t="shared" si="6"/>
        <v>2170.6999999999998</v>
      </c>
      <c r="L11" s="90">
        <f t="shared" ref="L11:L74" si="7">$D$11-$D$11*E6</f>
        <v>3882</v>
      </c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130"/>
      <c r="DQ11" s="90"/>
      <c r="DR11" s="90"/>
      <c r="DS11" s="90"/>
      <c r="DT11" s="90"/>
      <c r="DU11" s="90"/>
      <c r="DV11" s="90"/>
      <c r="DW11" s="90"/>
      <c r="DX11" s="90"/>
      <c r="DY11" s="90"/>
    </row>
    <row r="12" spans="1:129" x14ac:dyDescent="0.25">
      <c r="C12" s="90">
        <v>1906</v>
      </c>
      <c r="D12" s="89">
        <v>4445</v>
      </c>
      <c r="E12" s="145">
        <f t="shared" si="0"/>
        <v>0.12000000000000001</v>
      </c>
      <c r="F12" s="90">
        <f t="shared" si="1"/>
        <v>16293.66</v>
      </c>
      <c r="G12" s="90">
        <f t="shared" si="2"/>
        <v>1400.08</v>
      </c>
      <c r="H12" s="90">
        <f t="shared" si="3"/>
        <v>1549.8</v>
      </c>
      <c r="I12" s="90">
        <f t="shared" si="4"/>
        <v>1449.92</v>
      </c>
      <c r="J12" s="90">
        <f t="shared" si="5"/>
        <v>1518.1</v>
      </c>
      <c r="K12" s="90">
        <f t="shared" si="6"/>
        <v>2126.4</v>
      </c>
      <c r="L12" s="90">
        <f t="shared" si="7"/>
        <v>3804.36</v>
      </c>
      <c r="M12" s="90">
        <f t="shared" ref="M12:M75" si="8">$D$12-$D$12*E6</f>
        <v>4445</v>
      </c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0"/>
      <c r="DE12" s="90"/>
      <c r="DF12" s="90"/>
      <c r="DG12" s="90"/>
      <c r="DH12" s="90"/>
      <c r="DI12" s="90"/>
      <c r="DJ12" s="90"/>
      <c r="DK12" s="90"/>
      <c r="DL12" s="90"/>
      <c r="DM12" s="90"/>
      <c r="DN12" s="90"/>
      <c r="DO12" s="90"/>
      <c r="DP12" s="130"/>
      <c r="DQ12" s="90"/>
      <c r="DR12" s="90"/>
      <c r="DS12" s="90"/>
      <c r="DT12" s="90"/>
      <c r="DU12" s="90"/>
      <c r="DV12" s="90"/>
      <c r="DW12" s="90"/>
      <c r="DX12" s="90"/>
      <c r="DY12" s="90"/>
    </row>
    <row r="13" spans="1:129" x14ac:dyDescent="0.25">
      <c r="C13" s="90">
        <v>1907</v>
      </c>
      <c r="D13" s="89">
        <v>5715</v>
      </c>
      <c r="E13" s="145">
        <f t="shared" si="0"/>
        <v>0.14000000000000001</v>
      </c>
      <c r="F13" s="90">
        <f t="shared" si="1"/>
        <v>21667.739999999998</v>
      </c>
      <c r="G13" s="90">
        <f t="shared" si="2"/>
        <v>1368.26</v>
      </c>
      <c r="H13" s="90">
        <f t="shared" si="3"/>
        <v>1515.36</v>
      </c>
      <c r="I13" s="90">
        <f t="shared" si="4"/>
        <v>1418.4</v>
      </c>
      <c r="J13" s="90">
        <f t="shared" si="5"/>
        <v>1485.8</v>
      </c>
      <c r="K13" s="90">
        <f t="shared" si="6"/>
        <v>2082.1</v>
      </c>
      <c r="L13" s="90">
        <f t="shared" si="7"/>
        <v>3726.72</v>
      </c>
      <c r="M13" s="90">
        <f t="shared" si="8"/>
        <v>4356.1000000000004</v>
      </c>
      <c r="N13" s="90">
        <f t="shared" ref="N13:N76" si="9">$D$13-$D$13*E6</f>
        <v>5715</v>
      </c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  <c r="CS13" s="90"/>
      <c r="CT13" s="90"/>
      <c r="CU13" s="90"/>
      <c r="CV13" s="90"/>
      <c r="CW13" s="90"/>
      <c r="CX13" s="90"/>
      <c r="CY13" s="90"/>
      <c r="CZ13" s="90"/>
      <c r="DA13" s="90"/>
      <c r="DB13" s="90"/>
      <c r="DC13" s="90"/>
      <c r="DD13" s="90"/>
      <c r="DE13" s="90"/>
      <c r="DF13" s="90"/>
      <c r="DG13" s="90"/>
      <c r="DH13" s="90"/>
      <c r="DI13" s="90"/>
      <c r="DJ13" s="90"/>
      <c r="DK13" s="90"/>
      <c r="DL13" s="90"/>
      <c r="DM13" s="90"/>
      <c r="DN13" s="90"/>
      <c r="DO13" s="90"/>
      <c r="DP13" s="130"/>
      <c r="DQ13" s="90"/>
      <c r="DR13" s="90"/>
      <c r="DS13" s="90"/>
      <c r="DT13" s="90"/>
      <c r="DU13" s="90"/>
      <c r="DV13" s="90"/>
      <c r="DW13" s="90"/>
      <c r="DX13" s="90"/>
      <c r="DY13" s="90"/>
    </row>
    <row r="14" spans="1:129" x14ac:dyDescent="0.25">
      <c r="C14" s="90">
        <v>1908</v>
      </c>
      <c r="D14" s="89">
        <v>4974</v>
      </c>
      <c r="E14" s="145">
        <f t="shared" si="0"/>
        <v>0.16</v>
      </c>
      <c r="F14" s="90">
        <f t="shared" si="1"/>
        <v>26186.52</v>
      </c>
      <c r="G14" s="90">
        <f t="shared" si="2"/>
        <v>1336.44</v>
      </c>
      <c r="H14" s="90">
        <f t="shared" si="3"/>
        <v>1480.92</v>
      </c>
      <c r="I14" s="90">
        <f t="shared" si="4"/>
        <v>1386.88</v>
      </c>
      <c r="J14" s="90">
        <f t="shared" si="5"/>
        <v>1453.5</v>
      </c>
      <c r="K14" s="90">
        <f t="shared" si="6"/>
        <v>2037.8</v>
      </c>
      <c r="L14" s="90">
        <f t="shared" si="7"/>
        <v>3649.08</v>
      </c>
      <c r="M14" s="90">
        <f t="shared" si="8"/>
        <v>4267.2</v>
      </c>
      <c r="N14" s="90">
        <f t="shared" si="9"/>
        <v>5600.7</v>
      </c>
      <c r="O14" s="90">
        <f t="shared" ref="O14:O77" si="10">$D$14-$D$14*E6</f>
        <v>4974</v>
      </c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  <c r="CS14" s="90"/>
      <c r="CT14" s="90"/>
      <c r="CU14" s="90"/>
      <c r="CV14" s="90"/>
      <c r="CW14" s="90"/>
      <c r="CX14" s="90"/>
      <c r="CY14" s="90"/>
      <c r="CZ14" s="90"/>
      <c r="DA14" s="90"/>
      <c r="DB14" s="90"/>
      <c r="DC14" s="90"/>
      <c r="DD14" s="90"/>
      <c r="DE14" s="90"/>
      <c r="DF14" s="90"/>
      <c r="DG14" s="90"/>
      <c r="DH14" s="90"/>
      <c r="DI14" s="90"/>
      <c r="DJ14" s="90"/>
      <c r="DK14" s="90"/>
      <c r="DL14" s="90"/>
      <c r="DM14" s="90"/>
      <c r="DN14" s="90"/>
      <c r="DO14" s="90"/>
      <c r="DP14" s="130"/>
      <c r="DQ14" s="90"/>
      <c r="DR14" s="90"/>
      <c r="DS14" s="90"/>
      <c r="DT14" s="90"/>
      <c r="DU14" s="90"/>
      <c r="DV14" s="90"/>
      <c r="DW14" s="90"/>
      <c r="DX14" s="90"/>
      <c r="DY14" s="90"/>
    </row>
    <row r="15" spans="1:129" x14ac:dyDescent="0.25">
      <c r="C15" s="90">
        <v>1909</v>
      </c>
      <c r="D15" s="89">
        <v>5558</v>
      </c>
      <c r="E15" s="145">
        <f t="shared" si="0"/>
        <v>0.18</v>
      </c>
      <c r="F15" s="90">
        <f t="shared" si="1"/>
        <v>31189.820000000003</v>
      </c>
      <c r="G15" s="90">
        <f t="shared" si="2"/>
        <v>1304.6199999999999</v>
      </c>
      <c r="H15" s="90">
        <f t="shared" si="3"/>
        <v>1446.48</v>
      </c>
      <c r="I15" s="90">
        <f t="shared" si="4"/>
        <v>1355.36</v>
      </c>
      <c r="J15" s="90">
        <f t="shared" si="5"/>
        <v>1421.2</v>
      </c>
      <c r="K15" s="90">
        <f t="shared" si="6"/>
        <v>1993.5</v>
      </c>
      <c r="L15" s="90">
        <f t="shared" si="7"/>
        <v>3571.44</v>
      </c>
      <c r="M15" s="90">
        <f t="shared" si="8"/>
        <v>4178.3</v>
      </c>
      <c r="N15" s="90">
        <f t="shared" si="9"/>
        <v>5486.4</v>
      </c>
      <c r="O15" s="90">
        <f t="shared" si="10"/>
        <v>4874.5200000000004</v>
      </c>
      <c r="P15" s="90">
        <f t="shared" ref="P15:P78" si="11">$D$15-$D$15*E6</f>
        <v>5558</v>
      </c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130"/>
      <c r="DQ15" s="90"/>
      <c r="DR15" s="90"/>
      <c r="DS15" s="90"/>
      <c r="DT15" s="90"/>
      <c r="DU15" s="90"/>
      <c r="DV15" s="90"/>
      <c r="DW15" s="90"/>
      <c r="DX15" s="90"/>
      <c r="DY15" s="90"/>
    </row>
    <row r="16" spans="1:129" x14ac:dyDescent="0.25">
      <c r="C16" s="90">
        <v>1910</v>
      </c>
      <c r="D16" s="89">
        <v>6716</v>
      </c>
      <c r="E16" s="145">
        <f t="shared" si="0"/>
        <v>0.19999999999999998</v>
      </c>
      <c r="F16" s="90">
        <f t="shared" si="1"/>
        <v>37239.960000000006</v>
      </c>
      <c r="G16" s="90">
        <f t="shared" si="2"/>
        <v>1272.8</v>
      </c>
      <c r="H16" s="90">
        <f t="shared" si="3"/>
        <v>1412.04</v>
      </c>
      <c r="I16" s="90">
        <f>$D$8-$D$8*E14</f>
        <v>1323.84</v>
      </c>
      <c r="J16" s="90">
        <f t="shared" si="5"/>
        <v>1388.9</v>
      </c>
      <c r="K16" s="90">
        <f t="shared" si="6"/>
        <v>1949.2</v>
      </c>
      <c r="L16" s="90">
        <f t="shared" si="7"/>
        <v>3493.8</v>
      </c>
      <c r="M16" s="90">
        <f t="shared" si="8"/>
        <v>4089.4</v>
      </c>
      <c r="N16" s="90">
        <f t="shared" si="9"/>
        <v>5372.1</v>
      </c>
      <c r="O16" s="90">
        <f t="shared" si="10"/>
        <v>4775.04</v>
      </c>
      <c r="P16" s="90">
        <f t="shared" si="11"/>
        <v>5446.84</v>
      </c>
      <c r="Q16" s="90">
        <f t="shared" ref="Q16:Q79" si="12">$D$16-$D$16*E6</f>
        <v>6716</v>
      </c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130"/>
      <c r="DQ16" s="90"/>
      <c r="DR16" s="90"/>
      <c r="DS16" s="90"/>
      <c r="DT16" s="90"/>
      <c r="DU16" s="90"/>
      <c r="DV16" s="90"/>
      <c r="DW16" s="90"/>
      <c r="DX16" s="90"/>
      <c r="DY16" s="90"/>
    </row>
    <row r="17" spans="3:129" x14ac:dyDescent="0.25">
      <c r="C17" s="90">
        <v>1911</v>
      </c>
      <c r="D17" s="89">
        <v>6564</v>
      </c>
      <c r="E17" s="145">
        <f t="shared" si="0"/>
        <v>0.21999999999999997</v>
      </c>
      <c r="F17" s="90">
        <f t="shared" si="1"/>
        <v>43003.78</v>
      </c>
      <c r="G17" s="90">
        <f t="shared" si="2"/>
        <v>1240.98</v>
      </c>
      <c r="H17" s="90">
        <f t="shared" si="3"/>
        <v>1377.6</v>
      </c>
      <c r="I17" s="90">
        <f t="shared" si="4"/>
        <v>1292.32</v>
      </c>
      <c r="J17" s="90">
        <f t="shared" si="5"/>
        <v>1356.6</v>
      </c>
      <c r="K17" s="90">
        <f t="shared" si="6"/>
        <v>1904.9</v>
      </c>
      <c r="L17" s="90">
        <f t="shared" si="7"/>
        <v>3416.16</v>
      </c>
      <c r="M17" s="90">
        <f t="shared" si="8"/>
        <v>4000.5</v>
      </c>
      <c r="N17" s="90">
        <f t="shared" si="9"/>
        <v>5257.8</v>
      </c>
      <c r="O17" s="90">
        <f t="shared" si="10"/>
        <v>4675.5600000000004</v>
      </c>
      <c r="P17" s="90">
        <f t="shared" si="11"/>
        <v>5335.68</v>
      </c>
      <c r="Q17" s="90">
        <f t="shared" si="12"/>
        <v>6581.68</v>
      </c>
      <c r="R17" s="90">
        <f t="shared" ref="R17:R80" si="13">$D$17-$D$17*E6</f>
        <v>6564</v>
      </c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130"/>
      <c r="DQ17" s="90"/>
      <c r="DR17" s="90"/>
      <c r="DS17" s="90"/>
      <c r="DT17" s="90"/>
      <c r="DU17" s="90"/>
      <c r="DV17" s="90"/>
      <c r="DW17" s="90"/>
      <c r="DX17" s="90"/>
      <c r="DY17" s="90"/>
    </row>
    <row r="18" spans="3:129" x14ac:dyDescent="0.25">
      <c r="C18" s="90">
        <v>1912</v>
      </c>
      <c r="D18" s="89">
        <v>4761</v>
      </c>
      <c r="E18" s="145">
        <f t="shared" si="0"/>
        <v>0.23999999999999996</v>
      </c>
      <c r="F18" s="90">
        <f t="shared" si="1"/>
        <v>46833.32</v>
      </c>
      <c r="G18" s="90">
        <f t="shared" si="2"/>
        <v>1209.1600000000001</v>
      </c>
      <c r="H18" s="90">
        <f t="shared" si="3"/>
        <v>1343.16</v>
      </c>
      <c r="I18" s="90">
        <f t="shared" si="4"/>
        <v>1260.8</v>
      </c>
      <c r="J18" s="90">
        <f t="shared" si="5"/>
        <v>1324.3</v>
      </c>
      <c r="K18" s="90">
        <f t="shared" si="6"/>
        <v>1860.6</v>
      </c>
      <c r="L18" s="90">
        <f t="shared" si="7"/>
        <v>3338.52</v>
      </c>
      <c r="M18" s="90">
        <f t="shared" si="8"/>
        <v>3911.6</v>
      </c>
      <c r="N18" s="90">
        <f t="shared" si="9"/>
        <v>5143.5</v>
      </c>
      <c r="O18" s="90">
        <f t="shared" si="10"/>
        <v>4576.08</v>
      </c>
      <c r="P18" s="90">
        <f t="shared" si="11"/>
        <v>5224.5200000000004</v>
      </c>
      <c r="Q18" s="90">
        <f t="shared" si="12"/>
        <v>6447.36</v>
      </c>
      <c r="R18" s="90">
        <f t="shared" si="13"/>
        <v>6432.72</v>
      </c>
      <c r="S18" s="90">
        <f t="shared" ref="S18:S81" si="14">$D$18-$D$18*E6</f>
        <v>4761</v>
      </c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130"/>
      <c r="DQ18" s="90"/>
      <c r="DR18" s="90"/>
      <c r="DS18" s="90"/>
      <c r="DT18" s="90"/>
      <c r="DU18" s="90"/>
      <c r="DV18" s="90"/>
      <c r="DW18" s="90"/>
      <c r="DX18" s="90"/>
      <c r="DY18" s="90"/>
    </row>
    <row r="19" spans="3:129" x14ac:dyDescent="0.25">
      <c r="C19" s="90">
        <v>1913</v>
      </c>
      <c r="D19" s="89">
        <v>4692</v>
      </c>
      <c r="E19" s="145">
        <f t="shared" si="0"/>
        <v>0.25999999999999995</v>
      </c>
      <c r="F19" s="90">
        <f t="shared" si="1"/>
        <v>50498.640000000007</v>
      </c>
      <c r="G19" s="90">
        <f t="shared" si="2"/>
        <v>1177.3400000000001</v>
      </c>
      <c r="H19" s="90">
        <f t="shared" si="3"/>
        <v>1308.72</v>
      </c>
      <c r="I19" s="90">
        <f t="shared" si="4"/>
        <v>1229.28</v>
      </c>
      <c r="J19" s="90">
        <f t="shared" si="5"/>
        <v>1292</v>
      </c>
      <c r="K19" s="90">
        <f t="shared" si="6"/>
        <v>1816.3</v>
      </c>
      <c r="L19" s="90">
        <f t="shared" si="7"/>
        <v>3260.88</v>
      </c>
      <c r="M19" s="90">
        <f t="shared" si="8"/>
        <v>3822.7</v>
      </c>
      <c r="N19" s="90">
        <f t="shared" si="9"/>
        <v>5029.2</v>
      </c>
      <c r="O19" s="90">
        <f t="shared" si="10"/>
        <v>4476.6000000000004</v>
      </c>
      <c r="P19" s="90">
        <f t="shared" si="11"/>
        <v>5113.3599999999997</v>
      </c>
      <c r="Q19" s="90">
        <f t="shared" si="12"/>
        <v>6313.04</v>
      </c>
      <c r="R19" s="90">
        <f t="shared" si="13"/>
        <v>6301.44</v>
      </c>
      <c r="S19" s="90">
        <f t="shared" si="14"/>
        <v>4665.78</v>
      </c>
      <c r="T19" s="90">
        <f t="shared" ref="T19:T82" si="15">$D$19-$D$19*E6</f>
        <v>4692</v>
      </c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130"/>
      <c r="DQ19" s="90"/>
      <c r="DR19" s="90"/>
      <c r="DS19" s="90"/>
      <c r="DT19" s="90"/>
      <c r="DU19" s="90"/>
      <c r="DV19" s="90"/>
      <c r="DW19" s="90"/>
      <c r="DX19" s="90"/>
      <c r="DY19" s="90"/>
    </row>
    <row r="20" spans="3:129" x14ac:dyDescent="0.25">
      <c r="C20" s="90">
        <v>1914</v>
      </c>
      <c r="D20" s="89">
        <v>2818</v>
      </c>
      <c r="E20" s="145">
        <f t="shared" si="0"/>
        <v>0.27999999999999997</v>
      </c>
      <c r="F20" s="90">
        <f t="shared" si="1"/>
        <v>52196.119999999995</v>
      </c>
      <c r="G20" s="90">
        <f t="shared" si="2"/>
        <v>1145.52</v>
      </c>
      <c r="H20" s="90">
        <f t="shared" si="3"/>
        <v>1274.2800000000002</v>
      </c>
      <c r="I20" s="90">
        <f t="shared" si="4"/>
        <v>1197.76</v>
      </c>
      <c r="J20" s="90">
        <f t="shared" si="5"/>
        <v>1259.7</v>
      </c>
      <c r="K20" s="90">
        <f t="shared" si="6"/>
        <v>1772</v>
      </c>
      <c r="L20" s="90">
        <f t="shared" si="7"/>
        <v>3183.24</v>
      </c>
      <c r="M20" s="90">
        <f t="shared" si="8"/>
        <v>3733.8</v>
      </c>
      <c r="N20" s="90">
        <f t="shared" si="9"/>
        <v>4914.8999999999996</v>
      </c>
      <c r="O20" s="90">
        <f t="shared" si="10"/>
        <v>4377.12</v>
      </c>
      <c r="P20" s="90">
        <f t="shared" si="11"/>
        <v>5002.2</v>
      </c>
      <c r="Q20" s="90">
        <f t="shared" si="12"/>
        <v>6178.72</v>
      </c>
      <c r="R20" s="90">
        <f t="shared" si="13"/>
        <v>6170.16</v>
      </c>
      <c r="S20" s="90">
        <f t="shared" si="14"/>
        <v>4570.5600000000004</v>
      </c>
      <c r="T20" s="90">
        <f t="shared" si="15"/>
        <v>4598.16</v>
      </c>
      <c r="U20" s="90">
        <f t="shared" ref="U20:U83" si="16">$D$20-$D$20*E6</f>
        <v>2818</v>
      </c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130"/>
      <c r="DQ20" s="90"/>
      <c r="DR20" s="90"/>
      <c r="DS20" s="90"/>
      <c r="DT20" s="90"/>
      <c r="DU20" s="90"/>
      <c r="DV20" s="90"/>
      <c r="DW20" s="90"/>
      <c r="DX20" s="90"/>
      <c r="DY20" s="90"/>
    </row>
    <row r="21" spans="3:129" x14ac:dyDescent="0.25">
      <c r="C21" s="90">
        <v>1915</v>
      </c>
      <c r="D21" s="89">
        <v>1485</v>
      </c>
      <c r="E21" s="145">
        <f t="shared" si="0"/>
        <v>0.3</v>
      </c>
      <c r="F21" s="90">
        <f t="shared" si="1"/>
        <v>52504.24</v>
      </c>
      <c r="G21" s="135">
        <f t="shared" si="2"/>
        <v>1113.7</v>
      </c>
      <c r="H21" s="90">
        <f t="shared" si="3"/>
        <v>1239.8400000000001</v>
      </c>
      <c r="I21" s="90">
        <f t="shared" si="4"/>
        <v>1166.24</v>
      </c>
      <c r="J21" s="90">
        <f t="shared" si="5"/>
        <v>1227.4000000000001</v>
      </c>
      <c r="K21" s="90">
        <f t="shared" si="6"/>
        <v>1727.7</v>
      </c>
      <c r="L21" s="90">
        <f t="shared" si="7"/>
        <v>3105.6</v>
      </c>
      <c r="M21" s="90">
        <f t="shared" si="8"/>
        <v>3644.9</v>
      </c>
      <c r="N21" s="90">
        <f t="shared" si="9"/>
        <v>4800.6000000000004</v>
      </c>
      <c r="O21" s="90">
        <f t="shared" si="10"/>
        <v>4277.6400000000003</v>
      </c>
      <c r="P21" s="90">
        <f t="shared" si="11"/>
        <v>4891.04</v>
      </c>
      <c r="Q21" s="90">
        <f t="shared" si="12"/>
        <v>6044.4</v>
      </c>
      <c r="R21" s="90">
        <f t="shared" si="13"/>
        <v>6038.88</v>
      </c>
      <c r="S21" s="90">
        <f t="shared" si="14"/>
        <v>4475.34</v>
      </c>
      <c r="T21" s="90">
        <f t="shared" si="15"/>
        <v>4504.32</v>
      </c>
      <c r="U21" s="90">
        <f t="shared" si="16"/>
        <v>2761.64</v>
      </c>
      <c r="V21" s="90">
        <f t="shared" ref="V21:V84" si="17">$D$21-$D$21*E6</f>
        <v>1485</v>
      </c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130"/>
      <c r="DQ21" s="90"/>
      <c r="DR21" s="90"/>
      <c r="DS21" s="90"/>
      <c r="DT21" s="90"/>
      <c r="DU21" s="90"/>
      <c r="DV21" s="90"/>
      <c r="DW21" s="90"/>
      <c r="DX21" s="90"/>
      <c r="DY21" s="90"/>
    </row>
    <row r="22" spans="3:129" x14ac:dyDescent="0.25">
      <c r="C22" s="90">
        <v>1916</v>
      </c>
      <c r="D22" s="89">
        <v>1172</v>
      </c>
      <c r="E22" s="145">
        <f t="shared" si="0"/>
        <v>0.32</v>
      </c>
      <c r="F22" s="90">
        <f t="shared" si="1"/>
        <v>52469.66</v>
      </c>
      <c r="G22" s="135">
        <f t="shared" si="2"/>
        <v>1081.8800000000001</v>
      </c>
      <c r="H22" s="90">
        <f t="shared" si="3"/>
        <v>1205.4000000000001</v>
      </c>
      <c r="I22" s="90">
        <f t="shared" si="4"/>
        <v>1134.72</v>
      </c>
      <c r="J22" s="90">
        <f t="shared" si="5"/>
        <v>1195.1000000000001</v>
      </c>
      <c r="K22" s="90">
        <f t="shared" si="6"/>
        <v>1683.4</v>
      </c>
      <c r="L22" s="90">
        <f t="shared" si="7"/>
        <v>3027.96</v>
      </c>
      <c r="M22" s="90">
        <f t="shared" si="8"/>
        <v>3556</v>
      </c>
      <c r="N22" s="90">
        <f t="shared" si="9"/>
        <v>4686.3</v>
      </c>
      <c r="O22" s="90">
        <f t="shared" si="10"/>
        <v>4178.16</v>
      </c>
      <c r="P22" s="90">
        <f t="shared" si="11"/>
        <v>4779.88</v>
      </c>
      <c r="Q22" s="90">
        <f t="shared" si="12"/>
        <v>5910.08</v>
      </c>
      <c r="R22" s="90">
        <f t="shared" si="13"/>
        <v>5907.6</v>
      </c>
      <c r="S22" s="90">
        <f t="shared" si="14"/>
        <v>4380.12</v>
      </c>
      <c r="T22" s="90">
        <f t="shared" si="15"/>
        <v>4410.4799999999996</v>
      </c>
      <c r="U22" s="90">
        <f t="shared" si="16"/>
        <v>2705.28</v>
      </c>
      <c r="V22" s="90">
        <f t="shared" si="17"/>
        <v>1455.3</v>
      </c>
      <c r="W22" s="90">
        <f t="shared" ref="W22:W85" si="18">$D$22-$D$22*E6</f>
        <v>1172</v>
      </c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130"/>
      <c r="DQ22" s="90"/>
      <c r="DR22" s="90"/>
      <c r="DS22" s="90"/>
      <c r="DT22" s="90"/>
      <c r="DU22" s="90"/>
      <c r="DV22" s="90"/>
      <c r="DW22" s="90"/>
      <c r="DX22" s="90"/>
      <c r="DY22" s="90"/>
    </row>
    <row r="23" spans="3:129" x14ac:dyDescent="0.25">
      <c r="C23" s="90">
        <v>1917</v>
      </c>
      <c r="D23" s="89">
        <v>846</v>
      </c>
      <c r="E23" s="145">
        <f t="shared" si="0"/>
        <v>0.34</v>
      </c>
      <c r="F23" s="90">
        <f t="shared" si="1"/>
        <v>52085.64</v>
      </c>
      <c r="G23" s="90">
        <f t="shared" si="2"/>
        <v>1050.06</v>
      </c>
      <c r="H23" s="90">
        <f t="shared" si="3"/>
        <v>1170.96</v>
      </c>
      <c r="I23" s="90">
        <f t="shared" si="4"/>
        <v>1103.2</v>
      </c>
      <c r="J23" s="90">
        <f t="shared" si="5"/>
        <v>1162.8000000000002</v>
      </c>
      <c r="K23" s="90">
        <f t="shared" si="6"/>
        <v>1639.1000000000001</v>
      </c>
      <c r="L23" s="90">
        <f t="shared" si="7"/>
        <v>2950.32</v>
      </c>
      <c r="M23" s="90">
        <f t="shared" si="8"/>
        <v>3467.1000000000004</v>
      </c>
      <c r="N23" s="90">
        <f t="shared" si="9"/>
        <v>4572</v>
      </c>
      <c r="O23" s="90">
        <f t="shared" si="10"/>
        <v>4078.6800000000003</v>
      </c>
      <c r="P23" s="90">
        <f t="shared" si="11"/>
        <v>4668.72</v>
      </c>
      <c r="Q23" s="90">
        <f t="shared" si="12"/>
        <v>5775.76</v>
      </c>
      <c r="R23" s="90">
        <f t="shared" si="13"/>
        <v>5776.32</v>
      </c>
      <c r="S23" s="90">
        <f t="shared" si="14"/>
        <v>4284.8999999999996</v>
      </c>
      <c r="T23" s="90">
        <f t="shared" si="15"/>
        <v>4316.6400000000003</v>
      </c>
      <c r="U23" s="90">
        <f t="shared" si="16"/>
        <v>2648.92</v>
      </c>
      <c r="V23" s="90">
        <f t="shared" si="17"/>
        <v>1425.6</v>
      </c>
      <c r="W23" s="90">
        <f t="shared" si="18"/>
        <v>1148.56</v>
      </c>
      <c r="X23" s="90">
        <f t="shared" ref="X23:X86" si="19">$D$23-$D$23*E6</f>
        <v>846</v>
      </c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130"/>
      <c r="DQ23" s="90"/>
      <c r="DR23" s="90"/>
      <c r="DS23" s="90"/>
      <c r="DT23" s="90"/>
      <c r="DU23" s="90"/>
      <c r="DV23" s="90"/>
      <c r="DW23" s="90"/>
      <c r="DX23" s="90"/>
      <c r="DY23" s="90"/>
    </row>
    <row r="24" spans="3:129" x14ac:dyDescent="0.25">
      <c r="C24" s="90">
        <v>1918</v>
      </c>
      <c r="D24" s="89">
        <v>957</v>
      </c>
      <c r="E24" s="145">
        <f t="shared" si="0"/>
        <v>0.36000000000000004</v>
      </c>
      <c r="F24" s="90">
        <f t="shared" si="1"/>
        <v>51795.700000000012</v>
      </c>
      <c r="G24" s="90">
        <f t="shared" si="2"/>
        <v>1018.2399999999999</v>
      </c>
      <c r="H24" s="90">
        <f t="shared" si="3"/>
        <v>1136.52</v>
      </c>
      <c r="I24" s="90">
        <f t="shared" si="4"/>
        <v>1071.68</v>
      </c>
      <c r="J24" s="90">
        <f t="shared" si="5"/>
        <v>1130.5</v>
      </c>
      <c r="K24" s="90">
        <f t="shared" si="6"/>
        <v>1594.8000000000002</v>
      </c>
      <c r="L24" s="90">
        <f t="shared" si="7"/>
        <v>2872.6800000000003</v>
      </c>
      <c r="M24" s="90">
        <f t="shared" si="8"/>
        <v>3378.2000000000003</v>
      </c>
      <c r="N24" s="90">
        <f t="shared" si="9"/>
        <v>4457.7</v>
      </c>
      <c r="O24" s="90">
        <f t="shared" si="10"/>
        <v>3979.2</v>
      </c>
      <c r="P24" s="90">
        <f t="shared" si="11"/>
        <v>4557.5600000000004</v>
      </c>
      <c r="Q24" s="90">
        <f t="shared" si="12"/>
        <v>5641.4400000000005</v>
      </c>
      <c r="R24" s="90">
        <f t="shared" si="13"/>
        <v>5645.04</v>
      </c>
      <c r="S24" s="90">
        <f t="shared" si="14"/>
        <v>4189.68</v>
      </c>
      <c r="T24" s="90">
        <f t="shared" si="15"/>
        <v>4222.8</v>
      </c>
      <c r="U24" s="90">
        <f t="shared" si="16"/>
        <v>2592.56</v>
      </c>
      <c r="V24" s="90">
        <f t="shared" si="17"/>
        <v>1395.9</v>
      </c>
      <c r="W24" s="90">
        <f t="shared" si="18"/>
        <v>1125.1199999999999</v>
      </c>
      <c r="X24" s="90">
        <f t="shared" si="19"/>
        <v>829.08</v>
      </c>
      <c r="Y24" s="90">
        <f t="shared" ref="Y24:Y87" si="20">$D$24-$D$24*E6</f>
        <v>957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130"/>
      <c r="DQ24" s="90"/>
      <c r="DR24" s="90"/>
      <c r="DS24" s="90"/>
      <c r="DT24" s="90"/>
      <c r="DU24" s="90"/>
      <c r="DV24" s="90"/>
      <c r="DW24" s="90"/>
      <c r="DX24" s="90"/>
      <c r="DY24" s="90"/>
    </row>
    <row r="25" spans="3:129" x14ac:dyDescent="0.25">
      <c r="C25" s="90">
        <v>1919</v>
      </c>
      <c r="D25" s="89">
        <v>999</v>
      </c>
      <c r="E25" s="145">
        <f t="shared" si="0"/>
        <v>0.38000000000000006</v>
      </c>
      <c r="F25" s="90">
        <f t="shared" si="1"/>
        <v>51528.619999999995</v>
      </c>
      <c r="G25" s="90">
        <f t="shared" si="2"/>
        <v>986.42</v>
      </c>
      <c r="H25" s="90">
        <f t="shared" si="3"/>
        <v>1102.08</v>
      </c>
      <c r="I25" s="90">
        <f t="shared" si="4"/>
        <v>1040.1599999999999</v>
      </c>
      <c r="J25" s="90">
        <f t="shared" si="5"/>
        <v>1098.2</v>
      </c>
      <c r="K25" s="90">
        <f t="shared" si="6"/>
        <v>1550.5</v>
      </c>
      <c r="L25" s="90">
        <f t="shared" si="7"/>
        <v>2795.04</v>
      </c>
      <c r="M25" s="90">
        <f t="shared" si="8"/>
        <v>3289.3</v>
      </c>
      <c r="N25" s="90">
        <f t="shared" si="9"/>
        <v>4343.4000000000005</v>
      </c>
      <c r="O25" s="90">
        <f t="shared" si="10"/>
        <v>3879.7200000000003</v>
      </c>
      <c r="P25" s="90">
        <f t="shared" si="11"/>
        <v>4446.3999999999996</v>
      </c>
      <c r="Q25" s="90">
        <f t="shared" si="12"/>
        <v>5507.12</v>
      </c>
      <c r="R25" s="90">
        <f t="shared" si="13"/>
        <v>5513.76</v>
      </c>
      <c r="S25" s="90">
        <f t="shared" si="14"/>
        <v>4094.46</v>
      </c>
      <c r="T25" s="90">
        <f t="shared" si="15"/>
        <v>4128.96</v>
      </c>
      <c r="U25" s="90">
        <f t="shared" si="16"/>
        <v>2536.1999999999998</v>
      </c>
      <c r="V25" s="90">
        <f t="shared" si="17"/>
        <v>1366.2</v>
      </c>
      <c r="W25" s="90">
        <f t="shared" si="18"/>
        <v>1101.68</v>
      </c>
      <c r="X25" s="90">
        <f t="shared" si="19"/>
        <v>812.16</v>
      </c>
      <c r="Y25" s="90">
        <f t="shared" si="20"/>
        <v>937.86</v>
      </c>
      <c r="Z25" s="90">
        <f t="shared" ref="Z25:Z88" si="21">$D$25-$D$25*E6</f>
        <v>999</v>
      </c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130"/>
      <c r="DQ25" s="90"/>
      <c r="DR25" s="90"/>
      <c r="DS25" s="90"/>
      <c r="DT25" s="90"/>
      <c r="DU25" s="90"/>
      <c r="DV25" s="90"/>
      <c r="DW25" s="90"/>
      <c r="DX25" s="90"/>
      <c r="DY25" s="90"/>
    </row>
    <row r="26" spans="3:129" x14ac:dyDescent="0.25">
      <c r="C26" s="90">
        <v>1920</v>
      </c>
      <c r="D26" s="89">
        <v>2081</v>
      </c>
      <c r="E26" s="145">
        <f t="shared" si="0"/>
        <v>0.40000000000000008</v>
      </c>
      <c r="F26" s="90">
        <f t="shared" si="1"/>
        <v>52323.55999999999</v>
      </c>
      <c r="G26" s="90">
        <f t="shared" si="2"/>
        <v>954.59999999999991</v>
      </c>
      <c r="H26" s="90">
        <f t="shared" si="3"/>
        <v>1067.6399999999999</v>
      </c>
      <c r="I26" s="90">
        <f t="shared" si="4"/>
        <v>1008.64</v>
      </c>
      <c r="J26" s="90">
        <f t="shared" si="5"/>
        <v>1065.9000000000001</v>
      </c>
      <c r="K26" s="90">
        <f t="shared" si="6"/>
        <v>1506.1999999999998</v>
      </c>
      <c r="L26" s="90">
        <f t="shared" si="7"/>
        <v>2717.4</v>
      </c>
      <c r="M26" s="90">
        <f t="shared" si="8"/>
        <v>3200.4</v>
      </c>
      <c r="N26" s="90">
        <f t="shared" si="9"/>
        <v>4229.1000000000004</v>
      </c>
      <c r="O26" s="90">
        <f t="shared" si="10"/>
        <v>3780.2400000000002</v>
      </c>
      <c r="P26" s="90">
        <f t="shared" si="11"/>
        <v>4335.24</v>
      </c>
      <c r="Q26" s="90">
        <f t="shared" si="12"/>
        <v>5372.8</v>
      </c>
      <c r="R26" s="90">
        <f t="shared" si="13"/>
        <v>5382.48</v>
      </c>
      <c r="S26" s="90">
        <f t="shared" si="14"/>
        <v>3999.24</v>
      </c>
      <c r="T26" s="90">
        <f t="shared" si="15"/>
        <v>4035.12</v>
      </c>
      <c r="U26" s="90">
        <f t="shared" si="16"/>
        <v>2479.84</v>
      </c>
      <c r="V26" s="90">
        <f t="shared" si="17"/>
        <v>1336.5</v>
      </c>
      <c r="W26" s="90">
        <f t="shared" si="18"/>
        <v>1078.24</v>
      </c>
      <c r="X26" s="90">
        <f t="shared" si="19"/>
        <v>795.24</v>
      </c>
      <c r="Y26" s="90">
        <f t="shared" si="20"/>
        <v>918.72</v>
      </c>
      <c r="Z26" s="90">
        <f t="shared" si="21"/>
        <v>979.02</v>
      </c>
      <c r="AA26" s="90">
        <f t="shared" ref="AA26:AA89" si="22">$D$26-$D$26*E6</f>
        <v>2081</v>
      </c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130"/>
      <c r="DQ26" s="90"/>
      <c r="DR26" s="90"/>
      <c r="DS26" s="90"/>
      <c r="DT26" s="90"/>
      <c r="DU26" s="90"/>
      <c r="DV26" s="90"/>
      <c r="DW26" s="90"/>
      <c r="DX26" s="90"/>
      <c r="DY26" s="90"/>
    </row>
    <row r="27" spans="3:129" x14ac:dyDescent="0.25">
      <c r="C27" s="90">
        <v>1921</v>
      </c>
      <c r="D27" s="89">
        <v>2482</v>
      </c>
      <c r="E27" s="145">
        <f t="shared" si="0"/>
        <v>0.4200000000000001</v>
      </c>
      <c r="F27" s="90">
        <f t="shared" si="1"/>
        <v>53477.880000000005</v>
      </c>
      <c r="G27" s="90">
        <f t="shared" si="2"/>
        <v>922.77999999999986</v>
      </c>
      <c r="H27" s="90">
        <f t="shared" si="3"/>
        <v>1033.1999999999998</v>
      </c>
      <c r="I27" s="90">
        <f t="shared" si="4"/>
        <v>977.11999999999989</v>
      </c>
      <c r="J27" s="90">
        <f t="shared" si="5"/>
        <v>1033.5999999999999</v>
      </c>
      <c r="K27" s="90">
        <f t="shared" si="6"/>
        <v>1461.9</v>
      </c>
      <c r="L27" s="90">
        <f t="shared" si="7"/>
        <v>2639.76</v>
      </c>
      <c r="M27" s="90">
        <f t="shared" si="8"/>
        <v>3111.5</v>
      </c>
      <c r="N27" s="90">
        <f t="shared" si="9"/>
        <v>4114.8</v>
      </c>
      <c r="O27" s="90">
        <f t="shared" si="10"/>
        <v>3680.76</v>
      </c>
      <c r="P27" s="90">
        <f t="shared" si="11"/>
        <v>4224.08</v>
      </c>
      <c r="Q27" s="90">
        <f t="shared" si="12"/>
        <v>5238.4800000000005</v>
      </c>
      <c r="R27" s="90">
        <f t="shared" si="13"/>
        <v>5251.2</v>
      </c>
      <c r="S27" s="90">
        <f t="shared" si="14"/>
        <v>3904.02</v>
      </c>
      <c r="T27" s="90">
        <f t="shared" si="15"/>
        <v>3941.2799999999997</v>
      </c>
      <c r="U27" s="90">
        <f t="shared" si="16"/>
        <v>2423.48</v>
      </c>
      <c r="V27" s="90">
        <f t="shared" si="17"/>
        <v>1306.8</v>
      </c>
      <c r="W27" s="90">
        <f t="shared" si="18"/>
        <v>1054.8</v>
      </c>
      <c r="X27" s="90">
        <f t="shared" si="19"/>
        <v>778.31999999999994</v>
      </c>
      <c r="Y27" s="90">
        <f t="shared" si="20"/>
        <v>899.58</v>
      </c>
      <c r="Z27" s="90">
        <f t="shared" si="21"/>
        <v>959.04</v>
      </c>
      <c r="AA27" s="90">
        <f t="shared" si="22"/>
        <v>2039.38</v>
      </c>
      <c r="AB27" s="90">
        <f t="shared" ref="AB27:AB90" si="23">$D$27-$D$27*E6</f>
        <v>2482</v>
      </c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130"/>
      <c r="DQ27" s="90"/>
      <c r="DR27" s="90"/>
      <c r="DS27" s="90"/>
      <c r="DT27" s="90"/>
      <c r="DU27" s="90"/>
      <c r="DV27" s="90"/>
      <c r="DW27" s="90"/>
      <c r="DX27" s="90"/>
      <c r="DY27" s="90"/>
    </row>
    <row r="28" spans="3:129" x14ac:dyDescent="0.25">
      <c r="C28" s="90">
        <v>1922</v>
      </c>
      <c r="D28" s="89">
        <v>3415</v>
      </c>
      <c r="E28" s="145">
        <f t="shared" si="0"/>
        <v>0.44000000000000011</v>
      </c>
      <c r="F28" s="90">
        <f t="shared" si="1"/>
        <v>55515.560000000012</v>
      </c>
      <c r="G28" s="90">
        <f>$D$6-$D$6*E28</f>
        <v>890.95999999999981</v>
      </c>
      <c r="H28" s="90">
        <f t="shared" si="3"/>
        <v>998.75999999999988</v>
      </c>
      <c r="I28" s="90">
        <f t="shared" si="4"/>
        <v>945.59999999999991</v>
      </c>
      <c r="J28" s="90">
        <f t="shared" si="5"/>
        <v>1001.3</v>
      </c>
      <c r="K28" s="90">
        <f t="shared" si="6"/>
        <v>1417.6</v>
      </c>
      <c r="L28" s="90">
        <f t="shared" si="7"/>
        <v>2562.12</v>
      </c>
      <c r="M28" s="90">
        <f t="shared" si="8"/>
        <v>3022.6</v>
      </c>
      <c r="N28" s="90">
        <f t="shared" si="9"/>
        <v>4000.5</v>
      </c>
      <c r="O28" s="90">
        <f t="shared" si="10"/>
        <v>3581.28</v>
      </c>
      <c r="P28" s="90">
        <f t="shared" si="11"/>
        <v>4112.92</v>
      </c>
      <c r="Q28" s="90">
        <f t="shared" si="12"/>
        <v>5104.16</v>
      </c>
      <c r="R28" s="90">
        <f t="shared" si="13"/>
        <v>5119.92</v>
      </c>
      <c r="S28" s="90">
        <f t="shared" si="14"/>
        <v>3808.8</v>
      </c>
      <c r="T28" s="90">
        <f t="shared" si="15"/>
        <v>3847.44</v>
      </c>
      <c r="U28" s="90">
        <f t="shared" si="16"/>
        <v>2367.12</v>
      </c>
      <c r="V28" s="90">
        <f t="shared" si="17"/>
        <v>1277.0999999999999</v>
      </c>
      <c r="W28" s="90">
        <f t="shared" si="18"/>
        <v>1031.3599999999999</v>
      </c>
      <c r="X28" s="90">
        <f t="shared" si="19"/>
        <v>761.4</v>
      </c>
      <c r="Y28" s="90">
        <f t="shared" si="20"/>
        <v>880.44</v>
      </c>
      <c r="Z28" s="90">
        <f t="shared" si="21"/>
        <v>939.06</v>
      </c>
      <c r="AA28" s="90">
        <f t="shared" si="22"/>
        <v>1997.76</v>
      </c>
      <c r="AB28" s="90">
        <f t="shared" si="23"/>
        <v>2432.36</v>
      </c>
      <c r="AC28" s="90">
        <f t="shared" ref="AC28:AC91" si="24">$D$28-$D$28*E6</f>
        <v>3415</v>
      </c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130"/>
      <c r="DQ28" s="90"/>
      <c r="DR28" s="90"/>
      <c r="DS28" s="90"/>
      <c r="DT28" s="90"/>
      <c r="DU28" s="90"/>
      <c r="DV28" s="90"/>
      <c r="DW28" s="90"/>
      <c r="DX28" s="90"/>
      <c r="DY28" s="90"/>
    </row>
    <row r="29" spans="3:129" x14ac:dyDescent="0.25">
      <c r="C29" s="90">
        <v>1923</v>
      </c>
      <c r="D29" s="89">
        <v>4606</v>
      </c>
      <c r="E29" s="145">
        <f t="shared" si="0"/>
        <v>0.46000000000000013</v>
      </c>
      <c r="F29" s="90">
        <f t="shared" si="1"/>
        <v>58675.94</v>
      </c>
      <c r="G29" s="90">
        <f t="shared" si="2"/>
        <v>859.13999999999976</v>
      </c>
      <c r="H29" s="90">
        <f t="shared" si="3"/>
        <v>964.31999999999982</v>
      </c>
      <c r="I29" s="90">
        <f t="shared" si="4"/>
        <v>914.07999999999981</v>
      </c>
      <c r="J29" s="90">
        <f t="shared" si="5"/>
        <v>968.99999999999989</v>
      </c>
      <c r="K29" s="90">
        <f t="shared" si="6"/>
        <v>1373.2999999999997</v>
      </c>
      <c r="L29" s="90">
        <f t="shared" si="7"/>
        <v>2484.4799999999996</v>
      </c>
      <c r="M29" s="90">
        <f t="shared" si="8"/>
        <v>2933.7</v>
      </c>
      <c r="N29" s="90">
        <f t="shared" si="9"/>
        <v>3886.2</v>
      </c>
      <c r="O29" s="90">
        <f t="shared" si="10"/>
        <v>3481.8</v>
      </c>
      <c r="P29" s="90">
        <f t="shared" si="11"/>
        <v>4001.76</v>
      </c>
      <c r="Q29" s="90">
        <f t="shared" si="12"/>
        <v>4969.84</v>
      </c>
      <c r="R29" s="90">
        <f t="shared" si="13"/>
        <v>4988.6400000000003</v>
      </c>
      <c r="S29" s="90">
        <f t="shared" si="14"/>
        <v>3713.58</v>
      </c>
      <c r="T29" s="90">
        <f t="shared" si="15"/>
        <v>3753.6</v>
      </c>
      <c r="U29" s="90">
        <f t="shared" si="16"/>
        <v>2310.7600000000002</v>
      </c>
      <c r="V29" s="90">
        <f t="shared" si="17"/>
        <v>1247.4000000000001</v>
      </c>
      <c r="W29" s="90">
        <f t="shared" si="18"/>
        <v>1007.92</v>
      </c>
      <c r="X29" s="90">
        <f t="shared" si="19"/>
        <v>744.48</v>
      </c>
      <c r="Y29" s="90">
        <f t="shared" si="20"/>
        <v>861.3</v>
      </c>
      <c r="Z29" s="90">
        <f t="shared" si="21"/>
        <v>919.08</v>
      </c>
      <c r="AA29" s="90">
        <f t="shared" si="22"/>
        <v>1956.14</v>
      </c>
      <c r="AB29" s="90">
        <f t="shared" si="23"/>
        <v>2382.7199999999998</v>
      </c>
      <c r="AC29" s="90">
        <f t="shared" si="24"/>
        <v>3346.7</v>
      </c>
      <c r="AD29" s="90">
        <f t="shared" ref="AD29:AD92" si="25">$D$29-$D$29*E6</f>
        <v>4606</v>
      </c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  <c r="BO29" s="90"/>
      <c r="BP29" s="90"/>
      <c r="BQ29" s="90"/>
      <c r="BR29" s="90"/>
      <c r="BS29" s="90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0"/>
      <c r="CF29" s="90"/>
      <c r="CG29" s="90"/>
      <c r="CH29" s="90"/>
      <c r="CI29" s="90"/>
      <c r="CJ29" s="90"/>
      <c r="CK29" s="90"/>
      <c r="CL29" s="90"/>
      <c r="CM29" s="90"/>
      <c r="CN29" s="90"/>
      <c r="CO29" s="90"/>
      <c r="CP29" s="90"/>
      <c r="CQ29" s="90"/>
      <c r="CR29" s="90"/>
      <c r="CS29" s="90"/>
      <c r="CT29" s="90"/>
      <c r="CU29" s="90"/>
      <c r="CV29" s="90"/>
      <c r="CW29" s="90"/>
      <c r="CX29" s="90"/>
      <c r="CY29" s="90"/>
      <c r="CZ29" s="90"/>
      <c r="DA29" s="90"/>
      <c r="DB29" s="90"/>
      <c r="DC29" s="90"/>
      <c r="DD29" s="90"/>
      <c r="DE29" s="90"/>
      <c r="DF29" s="90"/>
      <c r="DG29" s="90"/>
      <c r="DH29" s="90"/>
      <c r="DI29" s="90"/>
      <c r="DJ29" s="90"/>
      <c r="DK29" s="90"/>
      <c r="DL29" s="90"/>
      <c r="DM29" s="90"/>
      <c r="DN29" s="90"/>
      <c r="DO29" s="90"/>
      <c r="DP29" s="130"/>
      <c r="DQ29" s="90"/>
      <c r="DR29" s="90"/>
      <c r="DS29" s="90"/>
      <c r="DT29" s="90"/>
      <c r="DU29" s="90"/>
      <c r="DV29" s="90"/>
      <c r="DW29" s="90"/>
      <c r="DX29" s="90"/>
      <c r="DY29" s="90"/>
    </row>
    <row r="30" spans="3:129" x14ac:dyDescent="0.25">
      <c r="C30" s="90">
        <v>1924</v>
      </c>
      <c r="D30" s="89">
        <v>4517</v>
      </c>
      <c r="E30" s="145">
        <f t="shared" si="0"/>
        <v>0.48000000000000015</v>
      </c>
      <c r="F30" s="90">
        <f t="shared" si="1"/>
        <v>61655.199999999997</v>
      </c>
      <c r="G30" s="90">
        <f t="shared" si="2"/>
        <v>827.31999999999971</v>
      </c>
      <c r="H30" s="90">
        <f t="shared" si="3"/>
        <v>929.87999999999977</v>
      </c>
      <c r="I30" s="90">
        <f t="shared" si="4"/>
        <v>882.55999999999983</v>
      </c>
      <c r="J30" s="90">
        <f t="shared" si="5"/>
        <v>936.69999999999982</v>
      </c>
      <c r="K30" s="90">
        <f t="shared" si="6"/>
        <v>1328.9999999999998</v>
      </c>
      <c r="L30" s="90">
        <f t="shared" si="7"/>
        <v>2406.8399999999997</v>
      </c>
      <c r="M30" s="90">
        <f t="shared" si="8"/>
        <v>2844.7999999999997</v>
      </c>
      <c r="N30" s="90">
        <f t="shared" si="9"/>
        <v>3771.8999999999996</v>
      </c>
      <c r="O30" s="90">
        <f t="shared" si="10"/>
        <v>3382.3199999999997</v>
      </c>
      <c r="P30" s="90">
        <f t="shared" si="11"/>
        <v>3890.6000000000004</v>
      </c>
      <c r="Q30" s="90">
        <f t="shared" si="12"/>
        <v>4835.5200000000004</v>
      </c>
      <c r="R30" s="90">
        <f t="shared" si="13"/>
        <v>4857.3600000000006</v>
      </c>
      <c r="S30" s="90">
        <f t="shared" si="14"/>
        <v>3618.36</v>
      </c>
      <c r="T30" s="90">
        <f t="shared" si="15"/>
        <v>3659.76</v>
      </c>
      <c r="U30" s="90">
        <f t="shared" si="16"/>
        <v>2254.4</v>
      </c>
      <c r="V30" s="90">
        <f t="shared" si="17"/>
        <v>1217.7</v>
      </c>
      <c r="W30" s="90">
        <f t="shared" si="18"/>
        <v>984.48</v>
      </c>
      <c r="X30" s="90">
        <f t="shared" si="19"/>
        <v>727.56</v>
      </c>
      <c r="Y30" s="90">
        <f t="shared" si="20"/>
        <v>842.16</v>
      </c>
      <c r="Z30" s="90">
        <f t="shared" si="21"/>
        <v>899.1</v>
      </c>
      <c r="AA30" s="90">
        <f t="shared" si="22"/>
        <v>1914.52</v>
      </c>
      <c r="AB30" s="90">
        <f t="shared" si="23"/>
        <v>2333.08</v>
      </c>
      <c r="AC30" s="90">
        <f t="shared" si="24"/>
        <v>3278.4</v>
      </c>
      <c r="AD30" s="90">
        <f t="shared" si="25"/>
        <v>4513.88</v>
      </c>
      <c r="AE30" s="90">
        <f t="shared" ref="AE30:AE93" si="26">$D$30-$D$30*E6</f>
        <v>4517</v>
      </c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/>
      <c r="CW30" s="90"/>
      <c r="CX30" s="90"/>
      <c r="CY30" s="90"/>
      <c r="CZ30" s="90"/>
      <c r="DA30" s="90"/>
      <c r="DB30" s="90"/>
      <c r="DC30" s="90"/>
      <c r="DD30" s="90"/>
      <c r="DE30" s="90"/>
      <c r="DF30" s="90"/>
      <c r="DG30" s="90"/>
      <c r="DH30" s="90"/>
      <c r="DI30" s="90"/>
      <c r="DJ30" s="90"/>
      <c r="DK30" s="90"/>
      <c r="DL30" s="90"/>
      <c r="DM30" s="90"/>
      <c r="DN30" s="90"/>
      <c r="DO30" s="90"/>
      <c r="DP30" s="130"/>
      <c r="DQ30" s="90"/>
      <c r="DR30" s="90"/>
      <c r="DS30" s="90"/>
      <c r="DT30" s="90"/>
      <c r="DU30" s="90"/>
      <c r="DV30" s="90"/>
      <c r="DW30" s="90"/>
      <c r="DX30" s="90"/>
      <c r="DY30" s="90"/>
    </row>
    <row r="31" spans="3:129" x14ac:dyDescent="0.25">
      <c r="C31" s="90">
        <v>1925</v>
      </c>
      <c r="D31" s="89">
        <v>4002</v>
      </c>
      <c r="E31" s="145">
        <f t="shared" si="0"/>
        <v>0.50000000000000011</v>
      </c>
      <c r="F31" s="90">
        <f t="shared" si="1"/>
        <v>64029.119999999995</v>
      </c>
      <c r="G31" s="90">
        <f t="shared" si="2"/>
        <v>795.49999999999977</v>
      </c>
      <c r="H31" s="90">
        <f t="shared" si="3"/>
        <v>895.43999999999971</v>
      </c>
      <c r="I31" s="90">
        <f t="shared" si="4"/>
        <v>851.03999999999985</v>
      </c>
      <c r="J31" s="90">
        <f t="shared" si="5"/>
        <v>904.39999999999986</v>
      </c>
      <c r="K31" s="90">
        <f t="shared" si="6"/>
        <v>1284.6999999999998</v>
      </c>
      <c r="L31" s="90">
        <f t="shared" si="7"/>
        <v>2329.1999999999998</v>
      </c>
      <c r="M31" s="90">
        <f t="shared" si="8"/>
        <v>2755.8999999999996</v>
      </c>
      <c r="N31" s="90">
        <f t="shared" si="9"/>
        <v>3657.6</v>
      </c>
      <c r="O31" s="90">
        <f t="shared" si="10"/>
        <v>3282.84</v>
      </c>
      <c r="P31" s="90">
        <f t="shared" si="11"/>
        <v>3779.44</v>
      </c>
      <c r="Q31" s="90">
        <f t="shared" si="12"/>
        <v>4701.2</v>
      </c>
      <c r="R31" s="90">
        <f t="shared" si="13"/>
        <v>4726.08</v>
      </c>
      <c r="S31" s="90">
        <f t="shared" si="14"/>
        <v>3523.1400000000003</v>
      </c>
      <c r="T31" s="90">
        <f t="shared" si="15"/>
        <v>3565.92</v>
      </c>
      <c r="U31" s="90">
        <f t="shared" si="16"/>
        <v>2198.04</v>
      </c>
      <c r="V31" s="90">
        <f t="shared" si="17"/>
        <v>1188</v>
      </c>
      <c r="W31" s="90">
        <f t="shared" si="18"/>
        <v>961.04</v>
      </c>
      <c r="X31" s="90">
        <f t="shared" si="19"/>
        <v>710.64</v>
      </c>
      <c r="Y31" s="90">
        <f t="shared" si="20"/>
        <v>823.02</v>
      </c>
      <c r="Z31" s="90">
        <f t="shared" si="21"/>
        <v>879.12</v>
      </c>
      <c r="AA31" s="90">
        <f t="shared" si="22"/>
        <v>1872.9</v>
      </c>
      <c r="AB31" s="90">
        <f t="shared" si="23"/>
        <v>2283.44</v>
      </c>
      <c r="AC31" s="90">
        <f t="shared" si="24"/>
        <v>3210.1</v>
      </c>
      <c r="AD31" s="90">
        <f t="shared" si="25"/>
        <v>4421.76</v>
      </c>
      <c r="AE31" s="90">
        <f t="shared" si="26"/>
        <v>4426.66</v>
      </c>
      <c r="AF31" s="90">
        <f t="shared" ref="AF31:AF94" si="27">$D$31-$D$31*E6</f>
        <v>4002</v>
      </c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0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  <c r="CS31" s="90"/>
      <c r="CT31" s="90"/>
      <c r="CU31" s="90"/>
      <c r="CV31" s="90"/>
      <c r="CW31" s="90"/>
      <c r="CX31" s="90"/>
      <c r="CY31" s="90"/>
      <c r="CZ31" s="90"/>
      <c r="DA31" s="90"/>
      <c r="DB31" s="90"/>
      <c r="DC31" s="90"/>
      <c r="DD31" s="90"/>
      <c r="DE31" s="90"/>
      <c r="DF31" s="90"/>
      <c r="DG31" s="90"/>
      <c r="DH31" s="90"/>
      <c r="DI31" s="90"/>
      <c r="DJ31" s="90"/>
      <c r="DK31" s="90"/>
      <c r="DL31" s="90"/>
      <c r="DM31" s="90"/>
      <c r="DN31" s="90"/>
      <c r="DO31" s="90"/>
      <c r="DP31" s="130"/>
      <c r="DQ31" s="90"/>
      <c r="DR31" s="90"/>
      <c r="DS31" s="90"/>
      <c r="DT31" s="90"/>
      <c r="DU31" s="90"/>
      <c r="DV31" s="90"/>
      <c r="DW31" s="90"/>
      <c r="DX31" s="90"/>
      <c r="DY31" s="90"/>
    </row>
    <row r="32" spans="3:129" x14ac:dyDescent="0.25">
      <c r="C32" s="90">
        <v>1926</v>
      </c>
      <c r="D32" s="89">
        <v>3664</v>
      </c>
      <c r="E32" s="145">
        <f t="shared" si="0"/>
        <v>0.52000000000000013</v>
      </c>
      <c r="F32" s="90">
        <f t="shared" si="1"/>
        <v>65985</v>
      </c>
      <c r="G32" s="90">
        <f t="shared" si="2"/>
        <v>763.67999999999984</v>
      </c>
      <c r="H32" s="90">
        <f t="shared" si="3"/>
        <v>860.99999999999977</v>
      </c>
      <c r="I32" s="90">
        <f t="shared" si="4"/>
        <v>819.51999999999975</v>
      </c>
      <c r="J32" s="90">
        <f t="shared" si="5"/>
        <v>872.0999999999998</v>
      </c>
      <c r="K32" s="90">
        <f t="shared" si="6"/>
        <v>1240.3999999999996</v>
      </c>
      <c r="L32" s="90">
        <f t="shared" si="7"/>
        <v>2251.5599999999995</v>
      </c>
      <c r="M32" s="90">
        <f t="shared" si="8"/>
        <v>2666.9999999999995</v>
      </c>
      <c r="N32" s="90">
        <f t="shared" si="9"/>
        <v>3543.2999999999997</v>
      </c>
      <c r="O32" s="90">
        <f t="shared" si="10"/>
        <v>3183.3599999999997</v>
      </c>
      <c r="P32" s="90">
        <f t="shared" si="11"/>
        <v>3668.2799999999997</v>
      </c>
      <c r="Q32" s="90">
        <f t="shared" si="12"/>
        <v>4566.88</v>
      </c>
      <c r="R32" s="90">
        <f t="shared" si="13"/>
        <v>4594.8</v>
      </c>
      <c r="S32" s="90">
        <f t="shared" si="14"/>
        <v>3427.92</v>
      </c>
      <c r="T32" s="90">
        <f t="shared" si="15"/>
        <v>3472.08</v>
      </c>
      <c r="U32" s="90">
        <f t="shared" si="16"/>
        <v>2141.6800000000003</v>
      </c>
      <c r="V32" s="90">
        <f t="shared" si="17"/>
        <v>1158.3</v>
      </c>
      <c r="W32" s="90">
        <f t="shared" si="18"/>
        <v>937.6</v>
      </c>
      <c r="X32" s="90">
        <f t="shared" si="19"/>
        <v>693.72</v>
      </c>
      <c r="Y32" s="90">
        <f t="shared" si="20"/>
        <v>803.88</v>
      </c>
      <c r="Z32" s="90">
        <f t="shared" si="21"/>
        <v>859.14</v>
      </c>
      <c r="AA32" s="90">
        <f t="shared" si="22"/>
        <v>1831.28</v>
      </c>
      <c r="AB32" s="90">
        <f t="shared" si="23"/>
        <v>2233.8000000000002</v>
      </c>
      <c r="AC32" s="90">
        <f t="shared" si="24"/>
        <v>3141.8</v>
      </c>
      <c r="AD32" s="90">
        <f t="shared" si="25"/>
        <v>4329.6400000000003</v>
      </c>
      <c r="AE32" s="90">
        <f t="shared" si="26"/>
        <v>4336.32</v>
      </c>
      <c r="AF32" s="90">
        <f t="shared" si="27"/>
        <v>3921.96</v>
      </c>
      <c r="AG32" s="90">
        <f t="shared" ref="AG32:AG95" si="28">$D$32-$D$32*E6</f>
        <v>3664</v>
      </c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  <c r="DD32" s="90"/>
      <c r="DE32" s="90"/>
      <c r="DF32" s="90"/>
      <c r="DG32" s="90"/>
      <c r="DH32" s="90"/>
      <c r="DI32" s="90"/>
      <c r="DJ32" s="90"/>
      <c r="DK32" s="90"/>
      <c r="DL32" s="90"/>
      <c r="DM32" s="90"/>
      <c r="DN32" s="90"/>
      <c r="DO32" s="90"/>
      <c r="DP32" s="130"/>
      <c r="DQ32" s="90"/>
      <c r="DR32" s="90"/>
      <c r="DS32" s="90"/>
      <c r="DT32" s="90"/>
      <c r="DU32" s="90"/>
      <c r="DV32" s="90"/>
      <c r="DW32" s="90"/>
      <c r="DX32" s="90"/>
      <c r="DY32" s="90"/>
    </row>
    <row r="33" spans="3:129" x14ac:dyDescent="0.25">
      <c r="C33" s="90">
        <v>1927</v>
      </c>
      <c r="D33" s="89">
        <v>4738</v>
      </c>
      <c r="E33" s="145">
        <f t="shared" si="0"/>
        <v>0.54000000000000015</v>
      </c>
      <c r="F33" s="90">
        <f t="shared" si="1"/>
        <v>68941.600000000006</v>
      </c>
      <c r="G33" s="90">
        <f t="shared" si="2"/>
        <v>731.85999999999979</v>
      </c>
      <c r="H33" s="90">
        <f t="shared" si="3"/>
        <v>826.55999999999983</v>
      </c>
      <c r="I33" s="90">
        <f t="shared" si="4"/>
        <v>787.99999999999977</v>
      </c>
      <c r="J33" s="90">
        <f t="shared" si="5"/>
        <v>839.79999999999973</v>
      </c>
      <c r="K33" s="90">
        <f t="shared" si="6"/>
        <v>1196.0999999999997</v>
      </c>
      <c r="L33" s="90">
        <f t="shared" si="7"/>
        <v>2173.9199999999996</v>
      </c>
      <c r="M33" s="90">
        <f t="shared" si="8"/>
        <v>2578.0999999999995</v>
      </c>
      <c r="N33" s="90">
        <f t="shared" si="9"/>
        <v>3428.9999999999995</v>
      </c>
      <c r="O33" s="90">
        <f t="shared" si="10"/>
        <v>3083.8799999999997</v>
      </c>
      <c r="P33" s="90">
        <f t="shared" si="11"/>
        <v>3557.12</v>
      </c>
      <c r="Q33" s="90">
        <f t="shared" si="12"/>
        <v>4432.5599999999995</v>
      </c>
      <c r="R33" s="90">
        <f t="shared" si="13"/>
        <v>4463.5200000000004</v>
      </c>
      <c r="S33" s="90">
        <f t="shared" si="14"/>
        <v>3332.7</v>
      </c>
      <c r="T33" s="90">
        <f t="shared" si="15"/>
        <v>3378.2400000000002</v>
      </c>
      <c r="U33" s="90">
        <f t="shared" si="16"/>
        <v>2085.3200000000002</v>
      </c>
      <c r="V33" s="90">
        <f t="shared" si="17"/>
        <v>1128.6000000000001</v>
      </c>
      <c r="W33" s="90">
        <f t="shared" si="18"/>
        <v>914.16000000000008</v>
      </c>
      <c r="X33" s="90">
        <f t="shared" si="19"/>
        <v>676.8</v>
      </c>
      <c r="Y33" s="90">
        <f t="shared" si="20"/>
        <v>784.74</v>
      </c>
      <c r="Z33" s="90">
        <f t="shared" si="21"/>
        <v>839.16</v>
      </c>
      <c r="AA33" s="90">
        <f t="shared" si="22"/>
        <v>1789.6599999999999</v>
      </c>
      <c r="AB33" s="90">
        <f t="shared" si="23"/>
        <v>2184.16</v>
      </c>
      <c r="AC33" s="90">
        <f t="shared" si="24"/>
        <v>3073.5</v>
      </c>
      <c r="AD33" s="90">
        <f t="shared" si="25"/>
        <v>4237.5200000000004</v>
      </c>
      <c r="AE33" s="90">
        <f t="shared" si="26"/>
        <v>4245.9799999999996</v>
      </c>
      <c r="AF33" s="90">
        <f t="shared" si="27"/>
        <v>3841.92</v>
      </c>
      <c r="AG33" s="90">
        <f t="shared" si="28"/>
        <v>3590.72</v>
      </c>
      <c r="AH33" s="90">
        <f t="shared" ref="AH33:AH96" si="29">$D$33-$D$33*E6</f>
        <v>4738</v>
      </c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  <c r="BZ33" s="90"/>
      <c r="CA33" s="90"/>
      <c r="CB33" s="90"/>
      <c r="CC33" s="90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  <c r="CS33" s="90"/>
      <c r="CT33" s="90"/>
      <c r="CU33" s="90"/>
      <c r="CV33" s="90"/>
      <c r="CW33" s="90"/>
      <c r="CX33" s="90"/>
      <c r="CY33" s="90"/>
      <c r="CZ33" s="90"/>
      <c r="DA33" s="90"/>
      <c r="DB33" s="90"/>
      <c r="DC33" s="90"/>
      <c r="DD33" s="90"/>
      <c r="DE33" s="90"/>
      <c r="DF33" s="90"/>
      <c r="DG33" s="90"/>
      <c r="DH33" s="90"/>
      <c r="DI33" s="90"/>
      <c r="DJ33" s="90"/>
      <c r="DK33" s="90"/>
      <c r="DL33" s="90"/>
      <c r="DM33" s="90"/>
      <c r="DN33" s="90"/>
      <c r="DO33" s="90"/>
      <c r="DP33" s="130"/>
      <c r="DQ33" s="90"/>
      <c r="DR33" s="90"/>
      <c r="DS33" s="90"/>
      <c r="DT33" s="90"/>
      <c r="DU33" s="90"/>
      <c r="DV33" s="90"/>
      <c r="DW33" s="90"/>
      <c r="DX33" s="90"/>
      <c r="DY33" s="90"/>
    </row>
    <row r="34" spans="3:129" x14ac:dyDescent="0.25">
      <c r="C34" s="90">
        <v>1928</v>
      </c>
      <c r="D34" s="89">
        <v>5558</v>
      </c>
      <c r="E34" s="145">
        <f t="shared" si="0"/>
        <v>0.56000000000000016</v>
      </c>
      <c r="F34" s="90">
        <f t="shared" si="1"/>
        <v>72623.439999999988</v>
      </c>
      <c r="G34" s="90">
        <f t="shared" si="2"/>
        <v>700.03999999999974</v>
      </c>
      <c r="H34" s="90">
        <f t="shared" si="3"/>
        <v>792.11999999999978</v>
      </c>
      <c r="I34" s="90">
        <f t="shared" si="4"/>
        <v>756.47999999999979</v>
      </c>
      <c r="J34" s="90">
        <f t="shared" si="5"/>
        <v>807.49999999999977</v>
      </c>
      <c r="K34" s="90">
        <f t="shared" si="6"/>
        <v>1151.7999999999997</v>
      </c>
      <c r="L34" s="90">
        <f t="shared" si="7"/>
        <v>2096.2799999999997</v>
      </c>
      <c r="M34" s="90">
        <f t="shared" si="8"/>
        <v>2489.1999999999998</v>
      </c>
      <c r="N34" s="90">
        <f t="shared" si="9"/>
        <v>3314.6999999999994</v>
      </c>
      <c r="O34" s="90">
        <f t="shared" si="10"/>
        <v>2984.3999999999996</v>
      </c>
      <c r="P34" s="90">
        <f t="shared" si="11"/>
        <v>3445.9599999999996</v>
      </c>
      <c r="Q34" s="90">
        <f t="shared" si="12"/>
        <v>4298.24</v>
      </c>
      <c r="R34" s="90">
        <f t="shared" si="13"/>
        <v>4332.24</v>
      </c>
      <c r="S34" s="90">
        <f t="shared" si="14"/>
        <v>3237.48</v>
      </c>
      <c r="T34" s="90">
        <f t="shared" si="15"/>
        <v>3284.4</v>
      </c>
      <c r="U34" s="90">
        <f t="shared" si="16"/>
        <v>2028.96</v>
      </c>
      <c r="V34" s="90">
        <f t="shared" si="17"/>
        <v>1098.9000000000001</v>
      </c>
      <c r="W34" s="90">
        <f t="shared" si="18"/>
        <v>890.72</v>
      </c>
      <c r="X34" s="90">
        <f t="shared" si="19"/>
        <v>659.88</v>
      </c>
      <c r="Y34" s="90">
        <f t="shared" si="20"/>
        <v>765.6</v>
      </c>
      <c r="Z34" s="90">
        <f t="shared" si="21"/>
        <v>819.18000000000006</v>
      </c>
      <c r="AA34" s="90">
        <f t="shared" si="22"/>
        <v>1748.04</v>
      </c>
      <c r="AB34" s="90">
        <f t="shared" si="23"/>
        <v>2134.52</v>
      </c>
      <c r="AC34" s="90">
        <f t="shared" si="24"/>
        <v>3005.2</v>
      </c>
      <c r="AD34" s="90">
        <f t="shared" si="25"/>
        <v>4145.3999999999996</v>
      </c>
      <c r="AE34" s="90">
        <f t="shared" si="26"/>
        <v>4155.6400000000003</v>
      </c>
      <c r="AF34" s="90">
        <f t="shared" si="27"/>
        <v>3761.88</v>
      </c>
      <c r="AG34" s="90">
        <f t="shared" si="28"/>
        <v>3517.44</v>
      </c>
      <c r="AH34" s="90">
        <f t="shared" si="29"/>
        <v>4643.24</v>
      </c>
      <c r="AI34" s="90">
        <f t="shared" ref="AI34:AI97" si="30">$D$34-$D$34*E6</f>
        <v>5558</v>
      </c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/>
      <c r="CC34" s="90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  <c r="CS34" s="90"/>
      <c r="CT34" s="90"/>
      <c r="CU34" s="90"/>
      <c r="CV34" s="90"/>
      <c r="CW34" s="90"/>
      <c r="CX34" s="90"/>
      <c r="CY34" s="90"/>
      <c r="CZ34" s="90"/>
      <c r="DA34" s="90"/>
      <c r="DB34" s="90"/>
      <c r="DC34" s="90"/>
      <c r="DD34" s="90"/>
      <c r="DE34" s="90"/>
      <c r="DF34" s="90"/>
      <c r="DG34" s="90"/>
      <c r="DH34" s="90"/>
      <c r="DI34" s="90"/>
      <c r="DJ34" s="90"/>
      <c r="DK34" s="90"/>
      <c r="DL34" s="90"/>
      <c r="DM34" s="90"/>
      <c r="DN34" s="90"/>
      <c r="DO34" s="90"/>
      <c r="DP34" s="130"/>
      <c r="DQ34" s="90"/>
      <c r="DR34" s="90"/>
      <c r="DS34" s="90"/>
      <c r="DT34" s="90"/>
      <c r="DU34" s="90"/>
      <c r="DV34" s="90"/>
      <c r="DW34" s="90"/>
      <c r="DX34" s="90"/>
      <c r="DY34" s="90"/>
    </row>
    <row r="35" spans="3:129" x14ac:dyDescent="0.25">
      <c r="C35" s="90">
        <v>1929</v>
      </c>
      <c r="D35" s="89">
        <v>6540</v>
      </c>
      <c r="E35" s="145">
        <f t="shared" si="0"/>
        <v>0.58000000000000018</v>
      </c>
      <c r="F35" s="90">
        <f t="shared" si="1"/>
        <v>77176.119999999981</v>
      </c>
      <c r="G35" s="90">
        <f t="shared" si="2"/>
        <v>668.21999999999969</v>
      </c>
      <c r="H35" s="90">
        <f t="shared" si="3"/>
        <v>757.67999999999972</v>
      </c>
      <c r="I35" s="90">
        <f t="shared" si="4"/>
        <v>724.95999999999981</v>
      </c>
      <c r="J35" s="90">
        <f t="shared" si="5"/>
        <v>775.19999999999982</v>
      </c>
      <c r="K35" s="90">
        <f t="shared" si="6"/>
        <v>1107.4999999999998</v>
      </c>
      <c r="L35" s="90">
        <f t="shared" si="7"/>
        <v>2018.6399999999994</v>
      </c>
      <c r="M35" s="90">
        <f t="shared" si="8"/>
        <v>2400.2999999999993</v>
      </c>
      <c r="N35" s="90">
        <f t="shared" si="9"/>
        <v>3200.3999999999992</v>
      </c>
      <c r="O35" s="90">
        <f t="shared" si="10"/>
        <v>2884.9199999999996</v>
      </c>
      <c r="P35" s="90">
        <f t="shared" si="11"/>
        <v>3334.7999999999997</v>
      </c>
      <c r="Q35" s="90">
        <f t="shared" si="12"/>
        <v>4163.92</v>
      </c>
      <c r="R35" s="90">
        <f t="shared" si="13"/>
        <v>4200.9599999999991</v>
      </c>
      <c r="S35" s="90">
        <f t="shared" si="14"/>
        <v>3142.26</v>
      </c>
      <c r="T35" s="90">
        <f t="shared" si="15"/>
        <v>3190.56</v>
      </c>
      <c r="U35" s="90">
        <f t="shared" si="16"/>
        <v>1972.6</v>
      </c>
      <c r="V35" s="90">
        <f t="shared" si="17"/>
        <v>1069.2</v>
      </c>
      <c r="W35" s="90">
        <f t="shared" si="18"/>
        <v>867.28</v>
      </c>
      <c r="X35" s="90">
        <f t="shared" si="19"/>
        <v>642.96</v>
      </c>
      <c r="Y35" s="90">
        <f t="shared" si="20"/>
        <v>746.46</v>
      </c>
      <c r="Z35" s="90">
        <f t="shared" si="21"/>
        <v>799.2</v>
      </c>
      <c r="AA35" s="90">
        <f t="shared" si="22"/>
        <v>1706.42</v>
      </c>
      <c r="AB35" s="90">
        <f t="shared" si="23"/>
        <v>2084.88</v>
      </c>
      <c r="AC35" s="90">
        <f t="shared" si="24"/>
        <v>2936.9</v>
      </c>
      <c r="AD35" s="90">
        <f t="shared" si="25"/>
        <v>4053.2799999999997</v>
      </c>
      <c r="AE35" s="90">
        <f t="shared" si="26"/>
        <v>4065.3</v>
      </c>
      <c r="AF35" s="90">
        <f t="shared" si="27"/>
        <v>3681.84</v>
      </c>
      <c r="AG35" s="90">
        <f t="shared" si="28"/>
        <v>3444.16</v>
      </c>
      <c r="AH35" s="90">
        <f t="shared" si="29"/>
        <v>4548.4799999999996</v>
      </c>
      <c r="AI35" s="90">
        <f t="shared" si="30"/>
        <v>5446.84</v>
      </c>
      <c r="AJ35" s="90">
        <f t="shared" ref="AJ35:AJ98" si="31">$D$35-$D$35*E6</f>
        <v>6540</v>
      </c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  <c r="CS35" s="90"/>
      <c r="CT35" s="90"/>
      <c r="CU35" s="90"/>
      <c r="CV35" s="90"/>
      <c r="CW35" s="90"/>
      <c r="CX35" s="90"/>
      <c r="CY35" s="90"/>
      <c r="CZ35" s="90"/>
      <c r="DA35" s="90"/>
      <c r="DB35" s="90"/>
      <c r="DC35" s="90"/>
      <c r="DD35" s="90"/>
      <c r="DE35" s="90"/>
      <c r="DF35" s="90"/>
      <c r="DG35" s="90"/>
      <c r="DH35" s="90"/>
      <c r="DI35" s="90"/>
      <c r="DJ35" s="90"/>
      <c r="DK35" s="90"/>
      <c r="DL35" s="90"/>
      <c r="DM35" s="90"/>
      <c r="DN35" s="90"/>
      <c r="DO35" s="90"/>
      <c r="DP35" s="130"/>
      <c r="DQ35" s="90"/>
      <c r="DR35" s="90"/>
      <c r="DS35" s="90"/>
      <c r="DT35" s="90"/>
      <c r="DU35" s="90"/>
      <c r="DV35" s="90"/>
      <c r="DW35" s="90"/>
      <c r="DX35" s="90"/>
      <c r="DY35" s="90"/>
    </row>
    <row r="36" spans="3:129" x14ac:dyDescent="0.25">
      <c r="C36" s="90">
        <v>1930</v>
      </c>
      <c r="D36" s="89">
        <v>6120</v>
      </c>
      <c r="E36" s="90">
        <f t="shared" si="0"/>
        <v>0.6000000000000002</v>
      </c>
      <c r="F36" s="90">
        <f t="shared" si="1"/>
        <v>81177.999999999985</v>
      </c>
      <c r="G36" s="90">
        <f t="shared" si="2"/>
        <v>636.39999999999964</v>
      </c>
      <c r="H36" s="90">
        <f t="shared" si="3"/>
        <v>723.23999999999967</v>
      </c>
      <c r="I36" s="90">
        <f t="shared" si="4"/>
        <v>693.43999999999971</v>
      </c>
      <c r="J36" s="90">
        <f t="shared" si="5"/>
        <v>742.89999999999975</v>
      </c>
      <c r="K36" s="90">
        <f t="shared" si="6"/>
        <v>1063.1999999999998</v>
      </c>
      <c r="L36" s="90">
        <f t="shared" si="7"/>
        <v>1940.9999999999995</v>
      </c>
      <c r="M36" s="90">
        <f t="shared" si="8"/>
        <v>2311.3999999999992</v>
      </c>
      <c r="N36" s="90">
        <f t="shared" si="9"/>
        <v>3086.0999999999995</v>
      </c>
      <c r="O36" s="90">
        <f t="shared" si="10"/>
        <v>2785.4399999999996</v>
      </c>
      <c r="P36" s="90">
        <f t="shared" si="11"/>
        <v>3223.6399999999994</v>
      </c>
      <c r="Q36" s="90">
        <f t="shared" si="12"/>
        <v>4029.5999999999995</v>
      </c>
      <c r="R36" s="90">
        <f t="shared" si="13"/>
        <v>4069.6799999999994</v>
      </c>
      <c r="S36" s="90">
        <f t="shared" si="14"/>
        <v>3047.04</v>
      </c>
      <c r="T36" s="90">
        <f t="shared" si="15"/>
        <v>3096.72</v>
      </c>
      <c r="U36" s="90">
        <f t="shared" si="16"/>
        <v>1916.24</v>
      </c>
      <c r="V36" s="90">
        <f t="shared" si="17"/>
        <v>1039.5</v>
      </c>
      <c r="W36" s="90">
        <f t="shared" si="18"/>
        <v>843.84</v>
      </c>
      <c r="X36" s="90">
        <f t="shared" si="19"/>
        <v>626.04000000000008</v>
      </c>
      <c r="Y36" s="90">
        <f t="shared" si="20"/>
        <v>727.32</v>
      </c>
      <c r="Z36" s="90">
        <f t="shared" si="21"/>
        <v>779.22</v>
      </c>
      <c r="AA36" s="90">
        <f t="shared" si="22"/>
        <v>1664.8</v>
      </c>
      <c r="AB36" s="90">
        <f t="shared" si="23"/>
        <v>2035.24</v>
      </c>
      <c r="AC36" s="90">
        <f t="shared" si="24"/>
        <v>2868.6</v>
      </c>
      <c r="AD36" s="90">
        <f t="shared" si="25"/>
        <v>3961.16</v>
      </c>
      <c r="AE36" s="90">
        <f t="shared" si="26"/>
        <v>3974.96</v>
      </c>
      <c r="AF36" s="90">
        <f t="shared" si="27"/>
        <v>3601.8</v>
      </c>
      <c r="AG36" s="90">
        <f t="shared" si="28"/>
        <v>3370.88</v>
      </c>
      <c r="AH36" s="90">
        <f t="shared" si="29"/>
        <v>4453.72</v>
      </c>
      <c r="AI36" s="90">
        <f t="shared" si="30"/>
        <v>5335.68</v>
      </c>
      <c r="AJ36" s="90">
        <f t="shared" si="31"/>
        <v>6409.2</v>
      </c>
      <c r="AK36" s="90">
        <f t="shared" ref="AK36:AK99" si="32">$D$36-$D$36*E6</f>
        <v>6120</v>
      </c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  <c r="CS36" s="90"/>
      <c r="CT36" s="90"/>
      <c r="CU36" s="90"/>
      <c r="CV36" s="90"/>
      <c r="CW36" s="90"/>
      <c r="CX36" s="90"/>
      <c r="CY36" s="90"/>
      <c r="CZ36" s="90"/>
      <c r="DA36" s="90"/>
      <c r="DB36" s="90"/>
      <c r="DC36" s="90"/>
      <c r="DD36" s="90"/>
      <c r="DE36" s="90"/>
      <c r="DF36" s="90"/>
      <c r="DG36" s="90"/>
      <c r="DH36" s="90"/>
      <c r="DI36" s="90"/>
      <c r="DJ36" s="90"/>
      <c r="DK36" s="90"/>
      <c r="DL36" s="90"/>
      <c r="DM36" s="90"/>
      <c r="DN36" s="90"/>
      <c r="DO36" s="90"/>
      <c r="DP36" s="130"/>
      <c r="DQ36" s="90"/>
      <c r="DR36" s="90"/>
      <c r="DS36" s="90"/>
      <c r="DT36" s="90"/>
      <c r="DU36" s="90"/>
      <c r="DV36" s="90"/>
      <c r="DW36" s="90"/>
      <c r="DX36" s="90"/>
      <c r="DY36" s="90"/>
    </row>
    <row r="37" spans="3:129" x14ac:dyDescent="0.25">
      <c r="C37" s="90">
        <v>1931</v>
      </c>
      <c r="D37" s="89">
        <v>3556</v>
      </c>
      <c r="E37" s="90">
        <f t="shared" si="0"/>
        <v>0.62000000000000022</v>
      </c>
      <c r="F37" s="90">
        <f t="shared" si="1"/>
        <v>82493.48000000001</v>
      </c>
      <c r="G37" s="90">
        <f t="shared" si="2"/>
        <v>604.5799999999997</v>
      </c>
      <c r="H37" s="90">
        <f t="shared" si="3"/>
        <v>688.79999999999973</v>
      </c>
      <c r="I37" s="90">
        <f t="shared" si="4"/>
        <v>661.91999999999973</v>
      </c>
      <c r="J37" s="90">
        <f t="shared" si="5"/>
        <v>710.59999999999968</v>
      </c>
      <c r="K37" s="90">
        <f t="shared" si="6"/>
        <v>1018.8999999999996</v>
      </c>
      <c r="L37" s="90">
        <f t="shared" si="7"/>
        <v>1863.3599999999994</v>
      </c>
      <c r="M37" s="90">
        <f t="shared" si="8"/>
        <v>2222.4999999999995</v>
      </c>
      <c r="N37" s="90">
        <f t="shared" si="9"/>
        <v>2971.7999999999993</v>
      </c>
      <c r="O37" s="90">
        <f t="shared" si="10"/>
        <v>2685.9599999999991</v>
      </c>
      <c r="P37" s="90">
        <f t="shared" si="11"/>
        <v>3112.4799999999996</v>
      </c>
      <c r="Q37" s="90">
        <f t="shared" si="12"/>
        <v>3895.2799999999993</v>
      </c>
      <c r="R37" s="90">
        <f t="shared" si="13"/>
        <v>3938.3999999999996</v>
      </c>
      <c r="S37" s="90">
        <f t="shared" si="14"/>
        <v>2951.8199999999997</v>
      </c>
      <c r="T37" s="90">
        <f t="shared" si="15"/>
        <v>3002.88</v>
      </c>
      <c r="U37" s="90">
        <f t="shared" si="16"/>
        <v>1859.8799999999999</v>
      </c>
      <c r="V37" s="90">
        <f t="shared" si="17"/>
        <v>1009.8</v>
      </c>
      <c r="W37" s="90">
        <f t="shared" si="18"/>
        <v>820.40000000000009</v>
      </c>
      <c r="X37" s="90">
        <f t="shared" si="19"/>
        <v>609.12</v>
      </c>
      <c r="Y37" s="90">
        <f t="shared" si="20"/>
        <v>708.18000000000006</v>
      </c>
      <c r="Z37" s="90">
        <f t="shared" si="21"/>
        <v>759.24</v>
      </c>
      <c r="AA37" s="90">
        <f t="shared" si="22"/>
        <v>1623.18</v>
      </c>
      <c r="AB37" s="90">
        <f t="shared" si="23"/>
        <v>1985.6</v>
      </c>
      <c r="AC37" s="90">
        <f t="shared" si="24"/>
        <v>2800.3</v>
      </c>
      <c r="AD37" s="90">
        <f t="shared" si="25"/>
        <v>3869.04</v>
      </c>
      <c r="AE37" s="90">
        <f t="shared" si="26"/>
        <v>3884.62</v>
      </c>
      <c r="AF37" s="90">
        <f t="shared" si="27"/>
        <v>3521.7599999999998</v>
      </c>
      <c r="AG37" s="90">
        <f t="shared" si="28"/>
        <v>3297.6</v>
      </c>
      <c r="AH37" s="90">
        <f t="shared" si="29"/>
        <v>4358.96</v>
      </c>
      <c r="AI37" s="90">
        <f t="shared" si="30"/>
        <v>5224.5200000000004</v>
      </c>
      <c r="AJ37" s="90">
        <f t="shared" si="31"/>
        <v>6278.4</v>
      </c>
      <c r="AK37" s="90">
        <f t="shared" si="32"/>
        <v>5997.6</v>
      </c>
      <c r="AL37" s="90">
        <f t="shared" ref="AL37:AL100" si="33">$D$37-$D$37*E6</f>
        <v>3556</v>
      </c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/>
      <c r="CB37" s="90"/>
      <c r="CC37" s="90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  <c r="CS37" s="90"/>
      <c r="CT37" s="90"/>
      <c r="CU37" s="90"/>
      <c r="CV37" s="90"/>
      <c r="CW37" s="90"/>
      <c r="CX37" s="90"/>
      <c r="CY37" s="90"/>
      <c r="CZ37" s="90"/>
      <c r="DA37" s="90"/>
      <c r="DB37" s="90"/>
      <c r="DC37" s="90"/>
      <c r="DD37" s="90"/>
      <c r="DE37" s="90"/>
      <c r="DF37" s="90"/>
      <c r="DG37" s="90"/>
      <c r="DH37" s="90"/>
      <c r="DI37" s="90"/>
      <c r="DJ37" s="90"/>
      <c r="DK37" s="90"/>
      <c r="DL37" s="90"/>
      <c r="DM37" s="90"/>
      <c r="DN37" s="90"/>
      <c r="DO37" s="90"/>
      <c r="DP37" s="130"/>
      <c r="DQ37" s="90"/>
      <c r="DR37" s="90"/>
      <c r="DS37" s="90"/>
      <c r="DT37" s="90"/>
      <c r="DU37" s="90"/>
      <c r="DV37" s="90"/>
      <c r="DW37" s="90"/>
      <c r="DX37" s="90"/>
      <c r="DY37" s="90"/>
    </row>
    <row r="38" spans="3:129" x14ac:dyDescent="0.25">
      <c r="C38" s="90">
        <v>1932</v>
      </c>
      <c r="D38" s="89">
        <v>2627</v>
      </c>
      <c r="E38" s="90">
        <f t="shared" si="0"/>
        <v>0.64000000000000024</v>
      </c>
      <c r="F38" s="90">
        <f t="shared" si="1"/>
        <v>82808.839999999982</v>
      </c>
      <c r="G38" s="90">
        <f t="shared" si="2"/>
        <v>572.75999999999965</v>
      </c>
      <c r="H38" s="90">
        <f t="shared" si="3"/>
        <v>654.35999999999967</v>
      </c>
      <c r="I38" s="90">
        <f t="shared" si="4"/>
        <v>630.39999999999964</v>
      </c>
      <c r="J38" s="90">
        <f t="shared" si="5"/>
        <v>678.29999999999973</v>
      </c>
      <c r="K38" s="90">
        <f t="shared" si="6"/>
        <v>974.59999999999968</v>
      </c>
      <c r="L38" s="90">
        <f t="shared" si="7"/>
        <v>1785.7199999999993</v>
      </c>
      <c r="M38" s="90">
        <f t="shared" si="8"/>
        <v>2133.5999999999995</v>
      </c>
      <c r="N38" s="90">
        <f t="shared" si="9"/>
        <v>2857.4999999999995</v>
      </c>
      <c r="O38" s="90">
        <f t="shared" si="10"/>
        <v>2586.4799999999991</v>
      </c>
      <c r="P38" s="90">
        <f t="shared" si="11"/>
        <v>3001.3199999999993</v>
      </c>
      <c r="Q38" s="90">
        <f t="shared" si="12"/>
        <v>3760.9599999999991</v>
      </c>
      <c r="R38" s="90">
        <f t="shared" si="13"/>
        <v>3807.1199999999994</v>
      </c>
      <c r="S38" s="90">
        <f t="shared" si="14"/>
        <v>2856.5999999999995</v>
      </c>
      <c r="T38" s="90">
        <f t="shared" si="15"/>
        <v>2909.04</v>
      </c>
      <c r="U38" s="90">
        <f t="shared" si="16"/>
        <v>1803.52</v>
      </c>
      <c r="V38" s="90">
        <f t="shared" si="17"/>
        <v>980.09999999999991</v>
      </c>
      <c r="W38" s="90">
        <f t="shared" si="18"/>
        <v>796.96</v>
      </c>
      <c r="X38" s="90">
        <f t="shared" si="19"/>
        <v>592.20000000000005</v>
      </c>
      <c r="Y38" s="90">
        <f t="shared" si="20"/>
        <v>689.04</v>
      </c>
      <c r="Z38" s="90">
        <f t="shared" si="21"/>
        <v>739.26</v>
      </c>
      <c r="AA38" s="90">
        <f t="shared" si="22"/>
        <v>1581.56</v>
      </c>
      <c r="AB38" s="90">
        <f t="shared" si="23"/>
        <v>1935.96</v>
      </c>
      <c r="AC38" s="90">
        <f t="shared" si="24"/>
        <v>2732</v>
      </c>
      <c r="AD38" s="90">
        <f t="shared" si="25"/>
        <v>3776.92</v>
      </c>
      <c r="AE38" s="90">
        <f t="shared" si="26"/>
        <v>3794.2799999999997</v>
      </c>
      <c r="AF38" s="90">
        <f t="shared" si="27"/>
        <v>3441.72</v>
      </c>
      <c r="AG38" s="90">
        <f t="shared" si="28"/>
        <v>3224.32</v>
      </c>
      <c r="AH38" s="90">
        <f t="shared" si="29"/>
        <v>4264.2</v>
      </c>
      <c r="AI38" s="90">
        <f t="shared" si="30"/>
        <v>5113.3599999999997</v>
      </c>
      <c r="AJ38" s="90">
        <f t="shared" si="31"/>
        <v>6147.6</v>
      </c>
      <c r="AK38" s="90">
        <f t="shared" si="32"/>
        <v>5875.2</v>
      </c>
      <c r="AL38" s="90">
        <f t="shared" si="33"/>
        <v>3484.88</v>
      </c>
      <c r="AM38" s="90">
        <f t="shared" ref="AM38:AM101" si="34">$D$38-$D$38*E6</f>
        <v>2627</v>
      </c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0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  <c r="CS38" s="90"/>
      <c r="CT38" s="90"/>
      <c r="CU38" s="90"/>
      <c r="CV38" s="90"/>
      <c r="CW38" s="90"/>
      <c r="CX38" s="90"/>
      <c r="CY38" s="90"/>
      <c r="CZ38" s="90"/>
      <c r="DA38" s="90"/>
      <c r="DB38" s="90"/>
      <c r="DC38" s="90"/>
      <c r="DD38" s="90"/>
      <c r="DE38" s="90"/>
      <c r="DF38" s="90"/>
      <c r="DG38" s="90"/>
      <c r="DH38" s="90"/>
      <c r="DI38" s="90"/>
      <c r="DJ38" s="90"/>
      <c r="DK38" s="90"/>
      <c r="DL38" s="90"/>
      <c r="DM38" s="90"/>
      <c r="DN38" s="90"/>
      <c r="DO38" s="90"/>
      <c r="DP38" s="130"/>
      <c r="DQ38" s="90"/>
      <c r="DR38" s="90"/>
      <c r="DS38" s="90"/>
      <c r="DT38" s="90"/>
      <c r="DU38" s="90"/>
      <c r="DV38" s="90"/>
      <c r="DW38" s="90"/>
      <c r="DX38" s="90"/>
      <c r="DY38" s="90"/>
    </row>
    <row r="39" spans="3:129" x14ac:dyDescent="0.25">
      <c r="C39" s="90">
        <v>1933</v>
      </c>
      <c r="D39" s="89">
        <v>2940</v>
      </c>
      <c r="E39" s="90">
        <f t="shared" si="0"/>
        <v>0.66000000000000025</v>
      </c>
      <c r="F39" s="90">
        <f t="shared" si="1"/>
        <v>83384.66</v>
      </c>
      <c r="G39" s="90">
        <f t="shared" si="2"/>
        <v>540.9399999999996</v>
      </c>
      <c r="H39" s="90">
        <f t="shared" si="3"/>
        <v>619.91999999999962</v>
      </c>
      <c r="I39" s="90">
        <f t="shared" si="4"/>
        <v>598.87999999999965</v>
      </c>
      <c r="J39" s="90">
        <f t="shared" si="5"/>
        <v>645.99999999999966</v>
      </c>
      <c r="K39" s="90">
        <f t="shared" si="6"/>
        <v>930.2999999999995</v>
      </c>
      <c r="L39" s="90">
        <f t="shared" si="7"/>
        <v>1708.0799999999995</v>
      </c>
      <c r="M39" s="90">
        <f t="shared" si="8"/>
        <v>2044.6999999999994</v>
      </c>
      <c r="N39" s="90">
        <f t="shared" si="9"/>
        <v>2743.1999999999994</v>
      </c>
      <c r="O39" s="90">
        <f t="shared" si="10"/>
        <v>2486.9999999999995</v>
      </c>
      <c r="P39" s="90">
        <f t="shared" si="11"/>
        <v>2890.1599999999994</v>
      </c>
      <c r="Q39" s="90">
        <f t="shared" si="12"/>
        <v>3626.639999999999</v>
      </c>
      <c r="R39" s="90">
        <f t="shared" si="13"/>
        <v>3675.8399999999992</v>
      </c>
      <c r="S39" s="90">
        <f t="shared" si="14"/>
        <v>2761.3799999999997</v>
      </c>
      <c r="T39" s="90">
        <f t="shared" si="15"/>
        <v>2815.2</v>
      </c>
      <c r="U39" s="90">
        <f t="shared" si="16"/>
        <v>1747.1599999999999</v>
      </c>
      <c r="V39" s="90">
        <f t="shared" si="17"/>
        <v>950.4</v>
      </c>
      <c r="W39" s="90">
        <f t="shared" si="18"/>
        <v>773.52</v>
      </c>
      <c r="X39" s="90">
        <f t="shared" si="19"/>
        <v>575.28</v>
      </c>
      <c r="Y39" s="90">
        <f t="shared" si="20"/>
        <v>669.90000000000009</v>
      </c>
      <c r="Z39" s="90">
        <f t="shared" si="21"/>
        <v>719.28</v>
      </c>
      <c r="AA39" s="90">
        <f t="shared" si="22"/>
        <v>1539.94</v>
      </c>
      <c r="AB39" s="90">
        <f t="shared" si="23"/>
        <v>1886.3200000000002</v>
      </c>
      <c r="AC39" s="90">
        <f t="shared" si="24"/>
        <v>2663.7</v>
      </c>
      <c r="AD39" s="90">
        <f t="shared" si="25"/>
        <v>3684.8</v>
      </c>
      <c r="AE39" s="90">
        <f t="shared" si="26"/>
        <v>3703.94</v>
      </c>
      <c r="AF39" s="90">
        <f t="shared" si="27"/>
        <v>3361.68</v>
      </c>
      <c r="AG39" s="90">
        <f t="shared" si="28"/>
        <v>3151.04</v>
      </c>
      <c r="AH39" s="90">
        <f t="shared" si="29"/>
        <v>4169.4399999999996</v>
      </c>
      <c r="AI39" s="90">
        <f t="shared" si="30"/>
        <v>5002.2</v>
      </c>
      <c r="AJ39" s="90">
        <f t="shared" si="31"/>
        <v>6016.8</v>
      </c>
      <c r="AK39" s="90">
        <f t="shared" si="32"/>
        <v>5752.8</v>
      </c>
      <c r="AL39" s="90">
        <f t="shared" si="33"/>
        <v>3413.76</v>
      </c>
      <c r="AM39" s="90">
        <f t="shared" si="34"/>
        <v>2574.46</v>
      </c>
      <c r="AN39" s="90">
        <f t="shared" ref="AN39:AN102" si="35">$D$39-$D$39*E6</f>
        <v>2940</v>
      </c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  <c r="CS39" s="90"/>
      <c r="CT39" s="90"/>
      <c r="CU39" s="90"/>
      <c r="CV39" s="90"/>
      <c r="CW39" s="90"/>
      <c r="CX39" s="90"/>
      <c r="CY39" s="90"/>
      <c r="CZ39" s="90"/>
      <c r="DA39" s="90"/>
      <c r="DB39" s="90"/>
      <c r="DC39" s="90"/>
      <c r="DD39" s="90"/>
      <c r="DE39" s="90"/>
      <c r="DF39" s="90"/>
      <c r="DG39" s="90"/>
      <c r="DH39" s="90"/>
      <c r="DI39" s="90"/>
      <c r="DJ39" s="90"/>
      <c r="DK39" s="90"/>
      <c r="DL39" s="90"/>
      <c r="DM39" s="90"/>
      <c r="DN39" s="90"/>
      <c r="DO39" s="90"/>
      <c r="DP39" s="130"/>
      <c r="DQ39" s="90"/>
      <c r="DR39" s="90"/>
      <c r="DS39" s="90"/>
      <c r="DT39" s="90"/>
      <c r="DU39" s="90"/>
      <c r="DV39" s="90"/>
      <c r="DW39" s="90"/>
      <c r="DX39" s="90"/>
      <c r="DY39" s="90"/>
    </row>
    <row r="40" spans="3:129" x14ac:dyDescent="0.25">
      <c r="C40" s="90">
        <v>1934</v>
      </c>
      <c r="D40" s="89">
        <v>4080</v>
      </c>
      <c r="E40" s="90">
        <f t="shared" si="0"/>
        <v>0.68000000000000027</v>
      </c>
      <c r="F40" s="90">
        <f t="shared" si="1"/>
        <v>85041.679999999978</v>
      </c>
      <c r="G40" s="90">
        <f t="shared" si="2"/>
        <v>509.11999999999966</v>
      </c>
      <c r="H40" s="90">
        <f t="shared" si="3"/>
        <v>585.47999999999956</v>
      </c>
      <c r="I40" s="90">
        <f t="shared" si="4"/>
        <v>567.35999999999967</v>
      </c>
      <c r="J40" s="90">
        <f t="shared" si="5"/>
        <v>613.6999999999997</v>
      </c>
      <c r="K40" s="90">
        <f t="shared" si="6"/>
        <v>885.99999999999955</v>
      </c>
      <c r="L40" s="90">
        <f t="shared" si="7"/>
        <v>1630.4399999999991</v>
      </c>
      <c r="M40" s="90">
        <f t="shared" si="8"/>
        <v>1955.7999999999993</v>
      </c>
      <c r="N40" s="90">
        <f t="shared" si="9"/>
        <v>2628.8999999999992</v>
      </c>
      <c r="O40" s="90">
        <f t="shared" si="10"/>
        <v>2387.5199999999995</v>
      </c>
      <c r="P40" s="90">
        <f t="shared" si="11"/>
        <v>2778.9999999999995</v>
      </c>
      <c r="Q40" s="90">
        <f t="shared" si="12"/>
        <v>3492.3199999999988</v>
      </c>
      <c r="R40" s="90">
        <f t="shared" si="13"/>
        <v>3544.559999999999</v>
      </c>
      <c r="S40" s="90">
        <f t="shared" si="14"/>
        <v>2666.1599999999994</v>
      </c>
      <c r="T40" s="90">
        <f t="shared" si="15"/>
        <v>2721.3599999999997</v>
      </c>
      <c r="U40" s="90">
        <f t="shared" si="16"/>
        <v>1690.7999999999997</v>
      </c>
      <c r="V40" s="90">
        <f t="shared" si="17"/>
        <v>920.69999999999993</v>
      </c>
      <c r="W40" s="90">
        <f t="shared" si="18"/>
        <v>750.07999999999993</v>
      </c>
      <c r="X40" s="90">
        <f t="shared" si="19"/>
        <v>558.3599999999999</v>
      </c>
      <c r="Y40" s="90">
        <f t="shared" si="20"/>
        <v>650.76</v>
      </c>
      <c r="Z40" s="90">
        <f t="shared" si="21"/>
        <v>699.3</v>
      </c>
      <c r="AA40" s="90">
        <f t="shared" si="22"/>
        <v>1498.3200000000002</v>
      </c>
      <c r="AB40" s="90">
        <f t="shared" si="23"/>
        <v>1836.68</v>
      </c>
      <c r="AC40" s="90">
        <f t="shared" si="24"/>
        <v>2595.4</v>
      </c>
      <c r="AD40" s="90">
        <f t="shared" si="25"/>
        <v>3592.6800000000003</v>
      </c>
      <c r="AE40" s="90">
        <f t="shared" si="26"/>
        <v>3613.6</v>
      </c>
      <c r="AF40" s="90">
        <f t="shared" si="27"/>
        <v>3281.64</v>
      </c>
      <c r="AG40" s="90">
        <f t="shared" si="28"/>
        <v>3077.76</v>
      </c>
      <c r="AH40" s="90">
        <f t="shared" si="29"/>
        <v>4074.68</v>
      </c>
      <c r="AI40" s="90">
        <f t="shared" si="30"/>
        <v>4891.04</v>
      </c>
      <c r="AJ40" s="90">
        <f t="shared" si="31"/>
        <v>5886</v>
      </c>
      <c r="AK40" s="90">
        <f t="shared" si="32"/>
        <v>5630.4</v>
      </c>
      <c r="AL40" s="90">
        <f t="shared" si="33"/>
        <v>3342.64</v>
      </c>
      <c r="AM40" s="90">
        <f t="shared" si="34"/>
        <v>2521.92</v>
      </c>
      <c r="AN40" s="90">
        <f t="shared" si="35"/>
        <v>2881.2</v>
      </c>
      <c r="AO40" s="90">
        <f t="shared" ref="AO40:AO103" si="36">$D$40-$D$40*E6</f>
        <v>4080</v>
      </c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  <c r="CS40" s="90"/>
      <c r="CT40" s="90"/>
      <c r="CU40" s="90"/>
      <c r="CV40" s="90"/>
      <c r="CW40" s="90"/>
      <c r="CX40" s="90"/>
      <c r="CY40" s="90"/>
      <c r="CZ40" s="90"/>
      <c r="DA40" s="90"/>
      <c r="DB40" s="90"/>
      <c r="DC40" s="90"/>
      <c r="DD40" s="90"/>
      <c r="DE40" s="90"/>
      <c r="DF40" s="90"/>
      <c r="DG40" s="90"/>
      <c r="DH40" s="90"/>
      <c r="DI40" s="90"/>
      <c r="DJ40" s="90"/>
      <c r="DK40" s="90"/>
      <c r="DL40" s="90"/>
      <c r="DM40" s="90"/>
      <c r="DN40" s="90"/>
      <c r="DO40" s="90"/>
      <c r="DP40" s="130"/>
      <c r="DQ40" s="90"/>
      <c r="DR40" s="90"/>
      <c r="DS40" s="90"/>
      <c r="DT40" s="90"/>
      <c r="DU40" s="90"/>
      <c r="DV40" s="90"/>
      <c r="DW40" s="90"/>
      <c r="DX40" s="90"/>
      <c r="DY40" s="90"/>
    </row>
    <row r="41" spans="3:129" x14ac:dyDescent="0.25">
      <c r="C41" s="90">
        <v>1935</v>
      </c>
      <c r="D41" s="89">
        <v>3385</v>
      </c>
      <c r="E41" s="90">
        <f t="shared" si="0"/>
        <v>0.70000000000000029</v>
      </c>
      <c r="F41" s="90">
        <f t="shared" si="1"/>
        <v>85922.099999999977</v>
      </c>
      <c r="G41" s="90">
        <f t="shared" si="2"/>
        <v>477.2999999999995</v>
      </c>
      <c r="H41" s="90">
        <f t="shared" si="3"/>
        <v>551.03999999999951</v>
      </c>
      <c r="I41" s="90">
        <f t="shared" si="4"/>
        <v>535.83999999999969</v>
      </c>
      <c r="J41" s="90">
        <f t="shared" si="5"/>
        <v>581.39999999999964</v>
      </c>
      <c r="K41" s="90">
        <f t="shared" si="6"/>
        <v>841.69999999999959</v>
      </c>
      <c r="L41" s="90">
        <f t="shared" si="7"/>
        <v>1552.7999999999993</v>
      </c>
      <c r="M41" s="90">
        <f t="shared" si="8"/>
        <v>1866.8999999999992</v>
      </c>
      <c r="N41" s="90">
        <f t="shared" si="9"/>
        <v>2514.599999999999</v>
      </c>
      <c r="O41" s="90">
        <f t="shared" si="10"/>
        <v>2288.0399999999991</v>
      </c>
      <c r="P41" s="90">
        <f t="shared" si="11"/>
        <v>2667.8399999999992</v>
      </c>
      <c r="Q41" s="90">
        <f t="shared" si="12"/>
        <v>3357.9999999999991</v>
      </c>
      <c r="R41" s="90">
        <f t="shared" si="13"/>
        <v>3413.2799999999988</v>
      </c>
      <c r="S41" s="90">
        <f t="shared" si="14"/>
        <v>2570.9399999999996</v>
      </c>
      <c r="T41" s="90">
        <f t="shared" si="15"/>
        <v>2627.5199999999995</v>
      </c>
      <c r="U41" s="90">
        <f t="shared" si="16"/>
        <v>1634.4399999999998</v>
      </c>
      <c r="V41" s="90">
        <f t="shared" si="17"/>
        <v>890.99999999999989</v>
      </c>
      <c r="W41" s="90">
        <f t="shared" si="18"/>
        <v>726.63999999999987</v>
      </c>
      <c r="X41" s="90">
        <f t="shared" si="19"/>
        <v>541.43999999999994</v>
      </c>
      <c r="Y41" s="90">
        <f t="shared" si="20"/>
        <v>631.62</v>
      </c>
      <c r="Z41" s="90">
        <f t="shared" si="21"/>
        <v>679.31999999999994</v>
      </c>
      <c r="AA41" s="90">
        <f t="shared" si="22"/>
        <v>1456.7</v>
      </c>
      <c r="AB41" s="90">
        <f t="shared" si="23"/>
        <v>1787.04</v>
      </c>
      <c r="AC41" s="90">
        <f t="shared" si="24"/>
        <v>2527.1000000000004</v>
      </c>
      <c r="AD41" s="90">
        <f t="shared" si="25"/>
        <v>3500.5600000000004</v>
      </c>
      <c r="AE41" s="90">
        <f t="shared" si="26"/>
        <v>3523.26</v>
      </c>
      <c r="AF41" s="90">
        <f t="shared" si="27"/>
        <v>3201.6</v>
      </c>
      <c r="AG41" s="90">
        <f t="shared" si="28"/>
        <v>3004.48</v>
      </c>
      <c r="AH41" s="90">
        <f t="shared" si="29"/>
        <v>3979.92</v>
      </c>
      <c r="AI41" s="90">
        <f t="shared" si="30"/>
        <v>4779.88</v>
      </c>
      <c r="AJ41" s="90">
        <f t="shared" si="31"/>
        <v>5755.2</v>
      </c>
      <c r="AK41" s="90">
        <f t="shared" si="32"/>
        <v>5508</v>
      </c>
      <c r="AL41" s="90">
        <f t="shared" si="33"/>
        <v>3271.52</v>
      </c>
      <c r="AM41" s="90">
        <f t="shared" si="34"/>
        <v>2469.38</v>
      </c>
      <c r="AN41" s="90">
        <f t="shared" si="35"/>
        <v>2822.4</v>
      </c>
      <c r="AO41" s="90">
        <f t="shared" si="36"/>
        <v>3998.4</v>
      </c>
      <c r="AP41" s="90">
        <f t="shared" ref="AP41:AP104" si="37">$D$41-$D$41*E6</f>
        <v>3385</v>
      </c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/>
      <c r="CB41" s="90"/>
      <c r="CC41" s="90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  <c r="CS41" s="90"/>
      <c r="CT41" s="90"/>
      <c r="CU41" s="90"/>
      <c r="CV41" s="90"/>
      <c r="CW41" s="90"/>
      <c r="CX41" s="90"/>
      <c r="CY41" s="90"/>
      <c r="CZ41" s="90"/>
      <c r="DA41" s="90"/>
      <c r="DB41" s="90"/>
      <c r="DC41" s="90"/>
      <c r="DD41" s="90"/>
      <c r="DE41" s="90"/>
      <c r="DF41" s="90"/>
      <c r="DG41" s="90"/>
      <c r="DH41" s="90"/>
      <c r="DI41" s="90"/>
      <c r="DJ41" s="90"/>
      <c r="DK41" s="90"/>
      <c r="DL41" s="90"/>
      <c r="DM41" s="90"/>
      <c r="DN41" s="90"/>
      <c r="DO41" s="90"/>
      <c r="DP41" s="130"/>
      <c r="DQ41" s="90"/>
      <c r="DR41" s="90"/>
      <c r="DS41" s="90"/>
      <c r="DT41" s="90"/>
      <c r="DU41" s="90"/>
      <c r="DV41" s="90"/>
      <c r="DW41" s="90"/>
      <c r="DX41" s="90"/>
      <c r="DY41" s="90"/>
    </row>
    <row r="42" spans="3:129" x14ac:dyDescent="0.25">
      <c r="C42" s="90">
        <v>1936</v>
      </c>
      <c r="D42" s="89">
        <v>3514</v>
      </c>
      <c r="E42" s="90">
        <f t="shared" si="0"/>
        <v>0.72000000000000031</v>
      </c>
      <c r="F42" s="90">
        <f t="shared" si="1"/>
        <v>86863.819999999992</v>
      </c>
      <c r="G42" s="90">
        <f t="shared" si="2"/>
        <v>445.47999999999956</v>
      </c>
      <c r="H42" s="90">
        <f t="shared" si="3"/>
        <v>516.59999999999945</v>
      </c>
      <c r="I42" s="90">
        <f t="shared" si="4"/>
        <v>504.31999999999948</v>
      </c>
      <c r="J42" s="90">
        <f t="shared" si="5"/>
        <v>549.09999999999968</v>
      </c>
      <c r="K42" s="90">
        <f t="shared" si="6"/>
        <v>797.39999999999941</v>
      </c>
      <c r="L42" s="90">
        <f t="shared" si="7"/>
        <v>1475.1599999999989</v>
      </c>
      <c r="M42" s="90">
        <f t="shared" si="8"/>
        <v>1777.9999999999991</v>
      </c>
      <c r="N42" s="90">
        <f t="shared" si="9"/>
        <v>2400.2999999999988</v>
      </c>
      <c r="O42" s="90">
        <f t="shared" si="10"/>
        <v>2188.559999999999</v>
      </c>
      <c r="P42" s="90">
        <f t="shared" si="11"/>
        <v>2556.6799999999994</v>
      </c>
      <c r="Q42" s="90">
        <f t="shared" si="12"/>
        <v>3223.6799999999989</v>
      </c>
      <c r="R42" s="90">
        <f t="shared" si="13"/>
        <v>3281.9999999999991</v>
      </c>
      <c r="S42" s="90">
        <f t="shared" si="14"/>
        <v>2475.7199999999993</v>
      </c>
      <c r="T42" s="90">
        <f t="shared" si="15"/>
        <v>2533.6799999999994</v>
      </c>
      <c r="U42" s="90">
        <f t="shared" si="16"/>
        <v>1578.0799999999997</v>
      </c>
      <c r="V42" s="90">
        <f t="shared" si="17"/>
        <v>861.29999999999984</v>
      </c>
      <c r="W42" s="90">
        <f t="shared" si="18"/>
        <v>703.19999999999993</v>
      </c>
      <c r="X42" s="90">
        <f t="shared" si="19"/>
        <v>524.52</v>
      </c>
      <c r="Y42" s="90">
        <f t="shared" si="20"/>
        <v>612.48</v>
      </c>
      <c r="Z42" s="90">
        <f t="shared" si="21"/>
        <v>659.33999999999992</v>
      </c>
      <c r="AA42" s="90">
        <f t="shared" si="22"/>
        <v>1415.08</v>
      </c>
      <c r="AB42" s="90">
        <f t="shared" si="23"/>
        <v>1737.4</v>
      </c>
      <c r="AC42" s="90">
        <f t="shared" si="24"/>
        <v>2458.8000000000002</v>
      </c>
      <c r="AD42" s="90">
        <f t="shared" si="25"/>
        <v>3408.4400000000005</v>
      </c>
      <c r="AE42" s="90">
        <f t="shared" si="26"/>
        <v>3432.92</v>
      </c>
      <c r="AF42" s="90">
        <f t="shared" si="27"/>
        <v>3121.56</v>
      </c>
      <c r="AG42" s="90">
        <f t="shared" si="28"/>
        <v>2931.2</v>
      </c>
      <c r="AH42" s="90">
        <f t="shared" si="29"/>
        <v>3885.16</v>
      </c>
      <c r="AI42" s="90">
        <f t="shared" si="30"/>
        <v>4668.72</v>
      </c>
      <c r="AJ42" s="90">
        <f t="shared" si="31"/>
        <v>5624.4</v>
      </c>
      <c r="AK42" s="90">
        <f t="shared" si="32"/>
        <v>5385.6</v>
      </c>
      <c r="AL42" s="90">
        <f t="shared" si="33"/>
        <v>3200.4</v>
      </c>
      <c r="AM42" s="90">
        <f t="shared" si="34"/>
        <v>2416.84</v>
      </c>
      <c r="AN42" s="90">
        <f t="shared" si="35"/>
        <v>2763.6</v>
      </c>
      <c r="AO42" s="90">
        <f t="shared" si="36"/>
        <v>3916.8</v>
      </c>
      <c r="AP42" s="90">
        <f t="shared" si="37"/>
        <v>3317.3</v>
      </c>
      <c r="AQ42" s="90">
        <f t="shared" ref="AQ42:AQ105" si="38">$D$42-$D$42*E6</f>
        <v>3514</v>
      </c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  <c r="CS42" s="90"/>
      <c r="CT42" s="90"/>
      <c r="CU42" s="90"/>
      <c r="CV42" s="90"/>
      <c r="CW42" s="90"/>
      <c r="CX42" s="90"/>
      <c r="CY42" s="90"/>
      <c r="CZ42" s="90"/>
      <c r="DA42" s="90"/>
      <c r="DB42" s="90"/>
      <c r="DC42" s="90"/>
      <c r="DD42" s="90"/>
      <c r="DE42" s="90"/>
      <c r="DF42" s="90"/>
      <c r="DG42" s="90"/>
      <c r="DH42" s="90"/>
      <c r="DI42" s="90"/>
      <c r="DJ42" s="90"/>
      <c r="DK42" s="90"/>
      <c r="DL42" s="90"/>
      <c r="DM42" s="90"/>
      <c r="DN42" s="90"/>
      <c r="DO42" s="90"/>
      <c r="DP42" s="130"/>
      <c r="DQ42" s="90"/>
      <c r="DR42" s="90"/>
      <c r="DS42" s="90"/>
      <c r="DT42" s="90"/>
      <c r="DU42" s="90"/>
      <c r="DV42" s="90"/>
      <c r="DW42" s="90"/>
      <c r="DX42" s="90"/>
      <c r="DY42" s="90"/>
    </row>
    <row r="43" spans="3:129" x14ac:dyDescent="0.25">
      <c r="C43" s="90">
        <v>1937</v>
      </c>
      <c r="D43" s="89">
        <v>4434</v>
      </c>
      <c r="E43" s="90">
        <f t="shared" si="0"/>
        <v>0.74000000000000032</v>
      </c>
      <c r="F43" s="90">
        <f t="shared" si="1"/>
        <v>88655.26</v>
      </c>
      <c r="G43" s="90">
        <f t="shared" si="2"/>
        <v>413.6599999999994</v>
      </c>
      <c r="H43" s="90">
        <f t="shared" si="3"/>
        <v>482.1599999999994</v>
      </c>
      <c r="I43" s="90">
        <f t="shared" si="4"/>
        <v>472.7999999999995</v>
      </c>
      <c r="J43" s="90">
        <f t="shared" si="5"/>
        <v>516.7999999999995</v>
      </c>
      <c r="K43" s="90">
        <f t="shared" si="6"/>
        <v>753.09999999999945</v>
      </c>
      <c r="L43" s="90">
        <f t="shared" si="7"/>
        <v>1397.5199999999991</v>
      </c>
      <c r="M43" s="90">
        <f t="shared" si="8"/>
        <v>1689.099999999999</v>
      </c>
      <c r="N43" s="90">
        <f t="shared" si="9"/>
        <v>2285.9999999999986</v>
      </c>
      <c r="O43" s="90">
        <f t="shared" si="10"/>
        <v>2089.079999999999</v>
      </c>
      <c r="P43" s="90">
        <f t="shared" si="11"/>
        <v>2445.5199999999991</v>
      </c>
      <c r="Q43" s="90">
        <f t="shared" si="12"/>
        <v>3089.3599999999992</v>
      </c>
      <c r="R43" s="90">
        <f t="shared" si="13"/>
        <v>3150.7199999999993</v>
      </c>
      <c r="S43" s="90">
        <f t="shared" si="14"/>
        <v>2380.4999999999995</v>
      </c>
      <c r="T43" s="90">
        <f t="shared" si="15"/>
        <v>2439.8399999999992</v>
      </c>
      <c r="U43" s="90">
        <f t="shared" si="16"/>
        <v>1521.7199999999996</v>
      </c>
      <c r="V43" s="90">
        <f t="shared" si="17"/>
        <v>831.5999999999998</v>
      </c>
      <c r="W43" s="90">
        <f t="shared" si="18"/>
        <v>679.75999999999988</v>
      </c>
      <c r="X43" s="90">
        <f t="shared" si="19"/>
        <v>507.59999999999991</v>
      </c>
      <c r="Y43" s="90">
        <f t="shared" si="20"/>
        <v>593.33999999999992</v>
      </c>
      <c r="Z43" s="90">
        <f t="shared" si="21"/>
        <v>639.3599999999999</v>
      </c>
      <c r="AA43" s="90">
        <f t="shared" si="22"/>
        <v>1373.46</v>
      </c>
      <c r="AB43" s="90">
        <f t="shared" si="23"/>
        <v>1687.76</v>
      </c>
      <c r="AC43" s="90">
        <f t="shared" si="24"/>
        <v>2390.5</v>
      </c>
      <c r="AD43" s="90">
        <f t="shared" si="25"/>
        <v>3316.32</v>
      </c>
      <c r="AE43" s="90">
        <f t="shared" si="26"/>
        <v>3342.58</v>
      </c>
      <c r="AF43" s="90">
        <f t="shared" si="27"/>
        <v>3041.52</v>
      </c>
      <c r="AG43" s="90">
        <f t="shared" si="28"/>
        <v>2857.92</v>
      </c>
      <c r="AH43" s="90">
        <f t="shared" si="29"/>
        <v>3790.4</v>
      </c>
      <c r="AI43" s="90">
        <f t="shared" si="30"/>
        <v>4557.5600000000004</v>
      </c>
      <c r="AJ43" s="90">
        <f t="shared" si="31"/>
        <v>5493.6</v>
      </c>
      <c r="AK43" s="90">
        <f t="shared" si="32"/>
        <v>5263.2</v>
      </c>
      <c r="AL43" s="90">
        <f t="shared" si="33"/>
        <v>3129.2799999999997</v>
      </c>
      <c r="AM43" s="90">
        <f t="shared" si="34"/>
        <v>2364.3000000000002</v>
      </c>
      <c r="AN43" s="90">
        <f t="shared" si="35"/>
        <v>2704.8</v>
      </c>
      <c r="AO43" s="90">
        <f t="shared" si="36"/>
        <v>3835.2</v>
      </c>
      <c r="AP43" s="90">
        <f t="shared" si="37"/>
        <v>3249.6</v>
      </c>
      <c r="AQ43" s="90">
        <f t="shared" si="38"/>
        <v>3443.72</v>
      </c>
      <c r="AR43" s="90">
        <f t="shared" ref="AR43:AR106" si="39">$D$43-$D$43*E6</f>
        <v>4434</v>
      </c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90"/>
      <c r="BU43" s="90"/>
      <c r="BV43" s="90"/>
      <c r="BW43" s="90"/>
      <c r="BX43" s="90"/>
      <c r="BY43" s="90"/>
      <c r="BZ43" s="90"/>
      <c r="CA43" s="90"/>
      <c r="CB43" s="90"/>
      <c r="CC43" s="90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  <c r="CS43" s="90"/>
      <c r="CT43" s="90"/>
      <c r="CU43" s="90"/>
      <c r="CV43" s="90"/>
      <c r="CW43" s="90"/>
      <c r="CX43" s="90"/>
      <c r="CY43" s="90"/>
      <c r="CZ43" s="90"/>
      <c r="DA43" s="90"/>
      <c r="DB43" s="90"/>
      <c r="DC43" s="90"/>
      <c r="DD43" s="90"/>
      <c r="DE43" s="90"/>
      <c r="DF43" s="90"/>
      <c r="DG43" s="90"/>
      <c r="DH43" s="90"/>
      <c r="DI43" s="90"/>
      <c r="DJ43" s="90"/>
      <c r="DK43" s="90"/>
      <c r="DL43" s="90"/>
      <c r="DM43" s="90"/>
      <c r="DN43" s="90"/>
      <c r="DO43" s="90"/>
      <c r="DP43" s="130"/>
      <c r="DQ43" s="90"/>
      <c r="DR43" s="90"/>
      <c r="DS43" s="90"/>
      <c r="DT43" s="90"/>
      <c r="DU43" s="90"/>
      <c r="DV43" s="90"/>
      <c r="DW43" s="90"/>
      <c r="DX43" s="90"/>
      <c r="DY43" s="90"/>
    </row>
    <row r="44" spans="3:129" x14ac:dyDescent="0.25">
      <c r="C44" s="90">
        <v>1938</v>
      </c>
      <c r="D44" s="89">
        <v>4876</v>
      </c>
      <c r="E44" s="90">
        <f t="shared" si="0"/>
        <v>0.76000000000000034</v>
      </c>
      <c r="F44" s="90">
        <f t="shared" si="1"/>
        <v>90800.01999999999</v>
      </c>
      <c r="G44" s="90">
        <f t="shared" si="2"/>
        <v>381.83999999999946</v>
      </c>
      <c r="H44" s="90">
        <f t="shared" si="3"/>
        <v>447.71999999999935</v>
      </c>
      <c r="I44" s="90">
        <f t="shared" si="4"/>
        <v>441.27999999999952</v>
      </c>
      <c r="J44" s="90">
        <f t="shared" si="5"/>
        <v>484.49999999999955</v>
      </c>
      <c r="K44" s="90">
        <f t="shared" si="6"/>
        <v>708.7999999999995</v>
      </c>
      <c r="L44" s="90">
        <f t="shared" si="7"/>
        <v>1319.8799999999992</v>
      </c>
      <c r="M44" s="90">
        <f t="shared" si="8"/>
        <v>1600.1999999999989</v>
      </c>
      <c r="N44" s="90">
        <f t="shared" si="9"/>
        <v>2171.6999999999989</v>
      </c>
      <c r="O44" s="90">
        <f t="shared" si="10"/>
        <v>1989.599999999999</v>
      </c>
      <c r="P44" s="90">
        <f t="shared" si="11"/>
        <v>2334.3599999999988</v>
      </c>
      <c r="Q44" s="90">
        <f t="shared" si="12"/>
        <v>2955.0399999999991</v>
      </c>
      <c r="R44" s="90">
        <f t="shared" si="13"/>
        <v>3019.4399999999991</v>
      </c>
      <c r="S44" s="90">
        <f t="shared" si="14"/>
        <v>2285.2799999999993</v>
      </c>
      <c r="T44" s="90">
        <f t="shared" si="15"/>
        <v>2345.9999999999995</v>
      </c>
      <c r="U44" s="90">
        <f t="shared" si="16"/>
        <v>1465.3599999999997</v>
      </c>
      <c r="V44" s="90">
        <f t="shared" si="17"/>
        <v>801.89999999999975</v>
      </c>
      <c r="W44" s="90">
        <f t="shared" si="18"/>
        <v>656.31999999999982</v>
      </c>
      <c r="X44" s="90">
        <f t="shared" si="19"/>
        <v>490.67999999999989</v>
      </c>
      <c r="Y44" s="90">
        <f t="shared" si="20"/>
        <v>574.19999999999993</v>
      </c>
      <c r="Z44" s="90">
        <f t="shared" si="21"/>
        <v>619.37999999999988</v>
      </c>
      <c r="AA44" s="90">
        <f t="shared" si="22"/>
        <v>1331.84</v>
      </c>
      <c r="AB44" s="90">
        <f t="shared" si="23"/>
        <v>1638.12</v>
      </c>
      <c r="AC44" s="90">
        <f t="shared" si="24"/>
        <v>2322.1999999999998</v>
      </c>
      <c r="AD44" s="90">
        <f t="shared" si="25"/>
        <v>3224.2</v>
      </c>
      <c r="AE44" s="90">
        <f t="shared" si="26"/>
        <v>3252.2400000000002</v>
      </c>
      <c r="AF44" s="90">
        <f t="shared" si="27"/>
        <v>2961.4800000000005</v>
      </c>
      <c r="AG44" s="90">
        <f t="shared" si="28"/>
        <v>2784.6400000000003</v>
      </c>
      <c r="AH44" s="90">
        <f t="shared" si="29"/>
        <v>3695.6400000000003</v>
      </c>
      <c r="AI44" s="90">
        <f t="shared" si="30"/>
        <v>4446.3999999999996</v>
      </c>
      <c r="AJ44" s="90">
        <f t="shared" si="31"/>
        <v>5362.8</v>
      </c>
      <c r="AK44" s="90">
        <f t="shared" si="32"/>
        <v>5140.8</v>
      </c>
      <c r="AL44" s="90">
        <f t="shared" si="33"/>
        <v>3058.16</v>
      </c>
      <c r="AM44" s="90">
        <f t="shared" si="34"/>
        <v>2311.7600000000002</v>
      </c>
      <c r="AN44" s="90">
        <f t="shared" si="35"/>
        <v>2646</v>
      </c>
      <c r="AO44" s="90">
        <f t="shared" si="36"/>
        <v>3753.6</v>
      </c>
      <c r="AP44" s="90">
        <f t="shared" si="37"/>
        <v>3181.9</v>
      </c>
      <c r="AQ44" s="90">
        <f t="shared" si="38"/>
        <v>3373.44</v>
      </c>
      <c r="AR44" s="90">
        <f t="shared" si="39"/>
        <v>4345.32</v>
      </c>
      <c r="AS44" s="90">
        <f t="shared" ref="AS44:AS107" si="40">$D$44-$D$44*E6</f>
        <v>4876</v>
      </c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  <c r="DI44" s="90"/>
      <c r="DJ44" s="90"/>
      <c r="DK44" s="90"/>
      <c r="DL44" s="90"/>
      <c r="DM44" s="90"/>
      <c r="DN44" s="90"/>
      <c r="DO44" s="90"/>
      <c r="DP44" s="130"/>
      <c r="DQ44" s="90"/>
      <c r="DR44" s="90"/>
      <c r="DS44" s="90"/>
      <c r="DT44" s="90"/>
      <c r="DU44" s="90"/>
      <c r="DV44" s="90"/>
      <c r="DW44" s="90"/>
      <c r="DX44" s="90"/>
      <c r="DY44" s="90"/>
    </row>
    <row r="45" spans="3:129" x14ac:dyDescent="0.25">
      <c r="C45" s="90">
        <v>1939</v>
      </c>
      <c r="D45" s="89">
        <v>4591</v>
      </c>
      <c r="E45" s="90">
        <f t="shared" si="0"/>
        <v>0.78000000000000036</v>
      </c>
      <c r="F45" s="90">
        <f t="shared" si="1"/>
        <v>92562.26</v>
      </c>
      <c r="G45" s="90">
        <f t="shared" si="2"/>
        <v>350.01999999999953</v>
      </c>
      <c r="H45" s="90">
        <f t="shared" si="3"/>
        <v>413.27999999999952</v>
      </c>
      <c r="I45" s="90">
        <f t="shared" si="4"/>
        <v>409.75999999999954</v>
      </c>
      <c r="J45" s="90">
        <f t="shared" si="5"/>
        <v>452.19999999999959</v>
      </c>
      <c r="K45" s="90">
        <f t="shared" si="6"/>
        <v>664.49999999999932</v>
      </c>
      <c r="L45" s="90">
        <f t="shared" si="7"/>
        <v>1242.2399999999989</v>
      </c>
      <c r="M45" s="90">
        <f t="shared" si="8"/>
        <v>1511.2999999999988</v>
      </c>
      <c r="N45" s="90">
        <f t="shared" si="9"/>
        <v>2057.3999999999987</v>
      </c>
      <c r="O45" s="90">
        <f t="shared" si="10"/>
        <v>1890.119999999999</v>
      </c>
      <c r="P45" s="90">
        <f t="shared" si="11"/>
        <v>2223.1999999999989</v>
      </c>
      <c r="Q45" s="90">
        <f t="shared" si="12"/>
        <v>2820.7199999999989</v>
      </c>
      <c r="R45" s="90">
        <f t="shared" si="13"/>
        <v>2888.1599999999989</v>
      </c>
      <c r="S45" s="90">
        <f t="shared" si="14"/>
        <v>2190.0599999999995</v>
      </c>
      <c r="T45" s="90">
        <f t="shared" si="15"/>
        <v>2252.1599999999994</v>
      </c>
      <c r="U45" s="90">
        <f t="shared" si="16"/>
        <v>1408.9999999999998</v>
      </c>
      <c r="V45" s="90">
        <f t="shared" si="17"/>
        <v>772.19999999999982</v>
      </c>
      <c r="W45" s="90">
        <f t="shared" si="18"/>
        <v>632.87999999999988</v>
      </c>
      <c r="X45" s="90">
        <f t="shared" si="19"/>
        <v>473.75999999999988</v>
      </c>
      <c r="Y45" s="90">
        <f t="shared" si="20"/>
        <v>555.05999999999995</v>
      </c>
      <c r="Z45" s="90">
        <f t="shared" si="21"/>
        <v>599.39999999999986</v>
      </c>
      <c r="AA45" s="90">
        <f t="shared" si="22"/>
        <v>1290.2199999999998</v>
      </c>
      <c r="AB45" s="90">
        <f t="shared" si="23"/>
        <v>1588.48</v>
      </c>
      <c r="AC45" s="90">
        <f t="shared" si="24"/>
        <v>2253.8999999999996</v>
      </c>
      <c r="AD45" s="90">
        <f t="shared" si="25"/>
        <v>3132.08</v>
      </c>
      <c r="AE45" s="90">
        <f t="shared" si="26"/>
        <v>3161.9</v>
      </c>
      <c r="AF45" s="90">
        <f t="shared" si="27"/>
        <v>2881.44</v>
      </c>
      <c r="AG45" s="90">
        <f t="shared" si="28"/>
        <v>2711.36</v>
      </c>
      <c r="AH45" s="90">
        <f t="shared" si="29"/>
        <v>3600.88</v>
      </c>
      <c r="AI45" s="90">
        <f t="shared" si="30"/>
        <v>4335.24</v>
      </c>
      <c r="AJ45" s="90">
        <f t="shared" si="31"/>
        <v>5232</v>
      </c>
      <c r="AK45" s="90">
        <f t="shared" si="32"/>
        <v>5018.3999999999996</v>
      </c>
      <c r="AL45" s="90">
        <f t="shared" si="33"/>
        <v>2987.04</v>
      </c>
      <c r="AM45" s="90">
        <f t="shared" si="34"/>
        <v>2259.2199999999998</v>
      </c>
      <c r="AN45" s="90">
        <f t="shared" si="35"/>
        <v>2587.1999999999998</v>
      </c>
      <c r="AO45" s="90">
        <f t="shared" si="36"/>
        <v>3672</v>
      </c>
      <c r="AP45" s="90">
        <f t="shared" si="37"/>
        <v>3114.2</v>
      </c>
      <c r="AQ45" s="90">
        <f t="shared" si="38"/>
        <v>3303.16</v>
      </c>
      <c r="AR45" s="90">
        <f t="shared" si="39"/>
        <v>4256.6400000000003</v>
      </c>
      <c r="AS45" s="90">
        <f t="shared" si="40"/>
        <v>4778.4799999999996</v>
      </c>
      <c r="AT45" s="90">
        <f t="shared" ref="AT45:AT108" si="41">$D$45-$D$45*E6</f>
        <v>4591</v>
      </c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  <c r="DI45" s="90"/>
      <c r="DJ45" s="90"/>
      <c r="DK45" s="90"/>
      <c r="DL45" s="90"/>
      <c r="DM45" s="90"/>
      <c r="DN45" s="90"/>
      <c r="DO45" s="90"/>
      <c r="DP45" s="130"/>
      <c r="DQ45" s="90"/>
      <c r="DR45" s="90"/>
      <c r="DS45" s="90"/>
      <c r="DT45" s="90"/>
      <c r="DU45" s="90"/>
      <c r="DV45" s="90"/>
      <c r="DW45" s="90"/>
      <c r="DX45" s="90"/>
      <c r="DY45" s="90"/>
    </row>
    <row r="46" spans="3:129" x14ac:dyDescent="0.25">
      <c r="C46" s="90">
        <v>1940</v>
      </c>
      <c r="D46" s="89">
        <v>3990</v>
      </c>
      <c r="E46" s="90">
        <f t="shared" si="0"/>
        <v>0.80000000000000038</v>
      </c>
      <c r="F46" s="90">
        <f t="shared" si="1"/>
        <v>93631.679999999993</v>
      </c>
      <c r="G46" s="90">
        <f t="shared" si="2"/>
        <v>318.19999999999936</v>
      </c>
      <c r="H46" s="90">
        <f t="shared" si="3"/>
        <v>378.83999999999946</v>
      </c>
      <c r="I46" s="90">
        <f t="shared" si="4"/>
        <v>378.23999999999955</v>
      </c>
      <c r="J46" s="90">
        <f t="shared" si="5"/>
        <v>419.89999999999941</v>
      </c>
      <c r="K46" s="90">
        <f t="shared" si="6"/>
        <v>620.19999999999936</v>
      </c>
      <c r="L46" s="90">
        <f t="shared" si="7"/>
        <v>1164.599999999999</v>
      </c>
      <c r="M46" s="90">
        <f t="shared" si="8"/>
        <v>1422.3999999999987</v>
      </c>
      <c r="N46" s="90">
        <f t="shared" si="9"/>
        <v>1943.0999999999985</v>
      </c>
      <c r="O46" s="90">
        <f t="shared" si="10"/>
        <v>1790.639999999999</v>
      </c>
      <c r="P46" s="90">
        <f t="shared" si="11"/>
        <v>2112.0399999999986</v>
      </c>
      <c r="Q46" s="90">
        <f t="shared" si="12"/>
        <v>2686.3999999999987</v>
      </c>
      <c r="R46" s="90">
        <f t="shared" si="13"/>
        <v>2756.8799999999987</v>
      </c>
      <c r="S46" s="90">
        <f t="shared" si="14"/>
        <v>2094.8399999999992</v>
      </c>
      <c r="T46" s="90">
        <f t="shared" si="15"/>
        <v>2158.3199999999993</v>
      </c>
      <c r="U46" s="90">
        <f t="shared" si="16"/>
        <v>1352.6399999999996</v>
      </c>
      <c r="V46" s="90">
        <f t="shared" si="17"/>
        <v>742.49999999999989</v>
      </c>
      <c r="W46" s="90">
        <f t="shared" si="18"/>
        <v>609.43999999999983</v>
      </c>
      <c r="X46" s="90">
        <f t="shared" si="19"/>
        <v>456.83999999999986</v>
      </c>
      <c r="Y46" s="90">
        <f t="shared" si="20"/>
        <v>535.91999999999985</v>
      </c>
      <c r="Z46" s="90">
        <f t="shared" si="21"/>
        <v>579.41999999999985</v>
      </c>
      <c r="AA46" s="90">
        <f t="shared" si="22"/>
        <v>1248.5999999999999</v>
      </c>
      <c r="AB46" s="90">
        <f t="shared" si="23"/>
        <v>1538.8399999999997</v>
      </c>
      <c r="AC46" s="90">
        <f t="shared" si="24"/>
        <v>2185.6</v>
      </c>
      <c r="AD46" s="90">
        <f t="shared" si="25"/>
        <v>3039.96</v>
      </c>
      <c r="AE46" s="90">
        <f t="shared" si="26"/>
        <v>3071.56</v>
      </c>
      <c r="AF46" s="90">
        <f t="shared" si="27"/>
        <v>2801.4</v>
      </c>
      <c r="AG46" s="90">
        <f t="shared" si="28"/>
        <v>2638.08</v>
      </c>
      <c r="AH46" s="90">
        <f t="shared" si="29"/>
        <v>3506.12</v>
      </c>
      <c r="AI46" s="90">
        <f t="shared" si="30"/>
        <v>4224.08</v>
      </c>
      <c r="AJ46" s="90">
        <f t="shared" si="31"/>
        <v>5101.2000000000007</v>
      </c>
      <c r="AK46" s="90">
        <f t="shared" si="32"/>
        <v>4896</v>
      </c>
      <c r="AL46" s="90">
        <f t="shared" si="33"/>
        <v>2915.92</v>
      </c>
      <c r="AM46" s="90">
        <f t="shared" si="34"/>
        <v>2206.6799999999998</v>
      </c>
      <c r="AN46" s="90">
        <f t="shared" si="35"/>
        <v>2528.4</v>
      </c>
      <c r="AO46" s="90">
        <f t="shared" si="36"/>
        <v>3590.4</v>
      </c>
      <c r="AP46" s="90">
        <f t="shared" si="37"/>
        <v>3046.5</v>
      </c>
      <c r="AQ46" s="90">
        <f t="shared" si="38"/>
        <v>3232.88</v>
      </c>
      <c r="AR46" s="90">
        <f t="shared" si="39"/>
        <v>4167.96</v>
      </c>
      <c r="AS46" s="90">
        <f t="shared" si="40"/>
        <v>4680.96</v>
      </c>
      <c r="AT46" s="90">
        <f t="shared" si="41"/>
        <v>4499.18</v>
      </c>
      <c r="AU46" s="90">
        <f t="shared" ref="AU46:AU109" si="42">$D$46-$D$46*E6</f>
        <v>3990</v>
      </c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  <c r="DI46" s="90"/>
      <c r="DJ46" s="90"/>
      <c r="DK46" s="90"/>
      <c r="DL46" s="90"/>
      <c r="DM46" s="90"/>
      <c r="DN46" s="90"/>
      <c r="DO46" s="90"/>
      <c r="DP46" s="130"/>
      <c r="DQ46" s="90"/>
      <c r="DR46" s="90"/>
      <c r="DS46" s="90"/>
      <c r="DT46" s="90"/>
      <c r="DU46" s="90"/>
      <c r="DV46" s="90"/>
      <c r="DW46" s="90"/>
      <c r="DX46" s="90"/>
      <c r="DY46" s="90"/>
    </row>
    <row r="47" spans="3:129" x14ac:dyDescent="0.25">
      <c r="C47" s="90">
        <v>1941</v>
      </c>
      <c r="D47" s="89">
        <v>4229</v>
      </c>
      <c r="E47" s="90">
        <f t="shared" si="0"/>
        <v>0.8200000000000004</v>
      </c>
      <c r="F47" s="90">
        <f t="shared" si="1"/>
        <v>94860.299999999988</v>
      </c>
      <c r="G47" s="90">
        <f t="shared" si="2"/>
        <v>286.37999999999943</v>
      </c>
      <c r="H47" s="90">
        <f t="shared" si="3"/>
        <v>344.39999999999941</v>
      </c>
      <c r="I47" s="90">
        <f t="shared" si="4"/>
        <v>346.71999999999935</v>
      </c>
      <c r="J47" s="90">
        <f t="shared" si="5"/>
        <v>387.59999999999945</v>
      </c>
      <c r="K47" s="90">
        <f t="shared" si="6"/>
        <v>575.89999999999918</v>
      </c>
      <c r="L47" s="90">
        <f t="shared" si="7"/>
        <v>1086.9599999999987</v>
      </c>
      <c r="M47" s="90">
        <f t="shared" si="8"/>
        <v>1333.4999999999986</v>
      </c>
      <c r="N47" s="90">
        <f t="shared" si="9"/>
        <v>1828.7999999999984</v>
      </c>
      <c r="O47" s="90">
        <f t="shared" si="10"/>
        <v>1691.1599999999989</v>
      </c>
      <c r="P47" s="90">
        <f t="shared" si="11"/>
        <v>2000.8799999999987</v>
      </c>
      <c r="Q47" s="90">
        <f t="shared" si="12"/>
        <v>2552.0799999999981</v>
      </c>
      <c r="R47" s="90">
        <f t="shared" si="13"/>
        <v>2625.5999999999985</v>
      </c>
      <c r="S47" s="90">
        <f t="shared" si="14"/>
        <v>1999.619999999999</v>
      </c>
      <c r="T47" s="90">
        <f t="shared" si="15"/>
        <v>2064.4799999999991</v>
      </c>
      <c r="U47" s="90">
        <f t="shared" si="16"/>
        <v>1296.2799999999995</v>
      </c>
      <c r="V47" s="90">
        <f t="shared" si="17"/>
        <v>712.79999999999984</v>
      </c>
      <c r="W47" s="90">
        <f t="shared" si="18"/>
        <v>585.99999999999989</v>
      </c>
      <c r="X47" s="90">
        <f t="shared" si="19"/>
        <v>439.9199999999999</v>
      </c>
      <c r="Y47" s="90">
        <f t="shared" si="20"/>
        <v>516.77999999999986</v>
      </c>
      <c r="Z47" s="90">
        <f t="shared" si="21"/>
        <v>559.43999999999983</v>
      </c>
      <c r="AA47" s="90">
        <f t="shared" si="22"/>
        <v>1206.9799999999998</v>
      </c>
      <c r="AB47" s="90">
        <f t="shared" si="23"/>
        <v>1489.1999999999998</v>
      </c>
      <c r="AC47" s="90">
        <f t="shared" si="24"/>
        <v>2117.2999999999997</v>
      </c>
      <c r="AD47" s="90">
        <f t="shared" si="25"/>
        <v>2947.84</v>
      </c>
      <c r="AE47" s="90">
        <f t="shared" si="26"/>
        <v>2981.22</v>
      </c>
      <c r="AF47" s="90">
        <f t="shared" si="27"/>
        <v>2721.3599999999997</v>
      </c>
      <c r="AG47" s="90">
        <f t="shared" si="28"/>
        <v>2564.8000000000002</v>
      </c>
      <c r="AH47" s="90">
        <f t="shared" si="29"/>
        <v>3411.36</v>
      </c>
      <c r="AI47" s="90">
        <f t="shared" si="30"/>
        <v>4112.92</v>
      </c>
      <c r="AJ47" s="90">
        <f t="shared" si="31"/>
        <v>4970.4000000000005</v>
      </c>
      <c r="AK47" s="90">
        <f t="shared" si="32"/>
        <v>4773.6000000000004</v>
      </c>
      <c r="AL47" s="90">
        <f t="shared" si="33"/>
        <v>2844.8</v>
      </c>
      <c r="AM47" s="90">
        <f t="shared" si="34"/>
        <v>2154.14</v>
      </c>
      <c r="AN47" s="90">
        <f t="shared" si="35"/>
        <v>2469.6</v>
      </c>
      <c r="AO47" s="90">
        <f t="shared" si="36"/>
        <v>3508.8</v>
      </c>
      <c r="AP47" s="90">
        <f t="shared" si="37"/>
        <v>2978.8</v>
      </c>
      <c r="AQ47" s="90">
        <f t="shared" si="38"/>
        <v>3162.6</v>
      </c>
      <c r="AR47" s="90">
        <f t="shared" si="39"/>
        <v>4079.2799999999997</v>
      </c>
      <c r="AS47" s="90">
        <f t="shared" si="40"/>
        <v>4583.4399999999996</v>
      </c>
      <c r="AT47" s="90">
        <f t="shared" si="41"/>
        <v>4407.3599999999997</v>
      </c>
      <c r="AU47" s="90">
        <f t="shared" si="42"/>
        <v>3910.2</v>
      </c>
      <c r="AV47" s="90">
        <f t="shared" ref="AV47:AV110" si="43">$D$47-$D$47*E6</f>
        <v>4229</v>
      </c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  <c r="DI47" s="90"/>
      <c r="DJ47" s="90"/>
      <c r="DK47" s="90"/>
      <c r="DL47" s="90"/>
      <c r="DM47" s="90"/>
      <c r="DN47" s="90"/>
      <c r="DO47" s="90"/>
      <c r="DP47" s="130"/>
      <c r="DQ47" s="90"/>
      <c r="DR47" s="90"/>
      <c r="DS47" s="90"/>
      <c r="DT47" s="90"/>
      <c r="DU47" s="90"/>
      <c r="DV47" s="90"/>
      <c r="DW47" s="90"/>
      <c r="DX47" s="90"/>
      <c r="DY47" s="90"/>
    </row>
    <row r="48" spans="3:129" x14ac:dyDescent="0.25">
      <c r="C48" s="90">
        <v>1942</v>
      </c>
      <c r="D48" s="89">
        <v>4302</v>
      </c>
      <c r="E48" s="90">
        <f t="shared" si="0"/>
        <v>0.84000000000000041</v>
      </c>
      <c r="F48" s="90">
        <f t="shared" si="1"/>
        <v>96077.339999999982</v>
      </c>
      <c r="G48" s="90">
        <f t="shared" si="2"/>
        <v>254.55999999999926</v>
      </c>
      <c r="H48" s="90">
        <f t="shared" si="3"/>
        <v>309.95999999999935</v>
      </c>
      <c r="I48" s="90">
        <f t="shared" si="4"/>
        <v>315.19999999999936</v>
      </c>
      <c r="J48" s="90">
        <f t="shared" si="5"/>
        <v>355.2999999999995</v>
      </c>
      <c r="K48" s="90">
        <f t="shared" si="6"/>
        <v>531.59999999999923</v>
      </c>
      <c r="L48" s="90">
        <f t="shared" si="7"/>
        <v>1009.3199999999988</v>
      </c>
      <c r="M48" s="90">
        <f t="shared" si="8"/>
        <v>1244.5999999999985</v>
      </c>
      <c r="N48" s="90">
        <f t="shared" si="9"/>
        <v>1714.4999999999982</v>
      </c>
      <c r="O48" s="90">
        <f t="shared" si="10"/>
        <v>1591.6799999999985</v>
      </c>
      <c r="P48" s="90">
        <f t="shared" si="11"/>
        <v>1889.7199999999984</v>
      </c>
      <c r="Q48" s="90">
        <f t="shared" si="12"/>
        <v>2417.7599999999984</v>
      </c>
      <c r="R48" s="90">
        <f t="shared" si="13"/>
        <v>2494.3199999999983</v>
      </c>
      <c r="S48" s="90">
        <f t="shared" si="14"/>
        <v>1904.3999999999992</v>
      </c>
      <c r="T48" s="90">
        <f t="shared" si="15"/>
        <v>1970.639999999999</v>
      </c>
      <c r="U48" s="90">
        <f t="shared" si="16"/>
        <v>1239.9199999999996</v>
      </c>
      <c r="V48" s="90">
        <f t="shared" si="17"/>
        <v>683.0999999999998</v>
      </c>
      <c r="W48" s="90">
        <f t="shared" si="18"/>
        <v>562.55999999999983</v>
      </c>
      <c r="X48" s="90">
        <f t="shared" si="19"/>
        <v>422.99999999999989</v>
      </c>
      <c r="Y48" s="90">
        <f t="shared" si="20"/>
        <v>497.63999999999987</v>
      </c>
      <c r="Z48" s="90">
        <f t="shared" si="21"/>
        <v>539.45999999999981</v>
      </c>
      <c r="AA48" s="90">
        <f t="shared" si="22"/>
        <v>1165.3599999999997</v>
      </c>
      <c r="AB48" s="90">
        <f t="shared" si="23"/>
        <v>1439.5599999999997</v>
      </c>
      <c r="AC48" s="90">
        <f t="shared" si="24"/>
        <v>2049</v>
      </c>
      <c r="AD48" s="90">
        <f t="shared" si="25"/>
        <v>2855.72</v>
      </c>
      <c r="AE48" s="90">
        <f t="shared" si="26"/>
        <v>2890.88</v>
      </c>
      <c r="AF48" s="90">
        <f t="shared" si="27"/>
        <v>2641.3199999999997</v>
      </c>
      <c r="AG48" s="90">
        <f t="shared" si="28"/>
        <v>2491.52</v>
      </c>
      <c r="AH48" s="90">
        <f t="shared" si="29"/>
        <v>3316.6000000000004</v>
      </c>
      <c r="AI48" s="90">
        <f t="shared" si="30"/>
        <v>4001.76</v>
      </c>
      <c r="AJ48" s="90">
        <f t="shared" si="31"/>
        <v>4839.6000000000004</v>
      </c>
      <c r="AK48" s="90">
        <f t="shared" si="32"/>
        <v>4651.2000000000007</v>
      </c>
      <c r="AL48" s="90">
        <f t="shared" si="33"/>
        <v>2773.6800000000003</v>
      </c>
      <c r="AM48" s="90">
        <f t="shared" si="34"/>
        <v>2101.6</v>
      </c>
      <c r="AN48" s="90">
        <f t="shared" si="35"/>
        <v>2410.8000000000002</v>
      </c>
      <c r="AO48" s="90">
        <f t="shared" si="36"/>
        <v>3427.2</v>
      </c>
      <c r="AP48" s="90">
        <f t="shared" si="37"/>
        <v>2911.1</v>
      </c>
      <c r="AQ48" s="90">
        <f t="shared" si="38"/>
        <v>3092.32</v>
      </c>
      <c r="AR48" s="90">
        <f t="shared" si="39"/>
        <v>3990.6</v>
      </c>
      <c r="AS48" s="90">
        <f t="shared" si="40"/>
        <v>4485.92</v>
      </c>
      <c r="AT48" s="90">
        <f t="shared" si="41"/>
        <v>4315.54</v>
      </c>
      <c r="AU48" s="90">
        <f t="shared" si="42"/>
        <v>3830.4</v>
      </c>
      <c r="AV48" s="90">
        <f t="shared" si="43"/>
        <v>4144.42</v>
      </c>
      <c r="AW48" s="90">
        <f t="shared" ref="AW48:AW111" si="44">$D$48-$D$48*E6</f>
        <v>4302</v>
      </c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  <c r="CS48" s="90"/>
      <c r="CT48" s="90"/>
      <c r="CU48" s="90"/>
      <c r="CV48" s="90"/>
      <c r="CW48" s="90"/>
      <c r="CX48" s="90"/>
      <c r="CY48" s="90"/>
      <c r="CZ48" s="90"/>
      <c r="DA48" s="90"/>
      <c r="DB48" s="90"/>
      <c r="DC48" s="90"/>
      <c r="DD48" s="90"/>
      <c r="DE48" s="90"/>
      <c r="DF48" s="90"/>
      <c r="DG48" s="90"/>
      <c r="DH48" s="90"/>
      <c r="DI48" s="90"/>
      <c r="DJ48" s="90"/>
      <c r="DK48" s="90"/>
      <c r="DL48" s="90"/>
      <c r="DM48" s="90"/>
      <c r="DN48" s="90"/>
      <c r="DO48" s="90"/>
      <c r="DP48" s="130"/>
      <c r="DQ48" s="90"/>
      <c r="DR48" s="90"/>
      <c r="DS48" s="90"/>
      <c r="DT48" s="90"/>
      <c r="DU48" s="90"/>
      <c r="DV48" s="90"/>
      <c r="DW48" s="90"/>
      <c r="DX48" s="90"/>
      <c r="DY48" s="90"/>
    </row>
    <row r="49" spans="3:129" x14ac:dyDescent="0.25">
      <c r="C49" s="90">
        <v>1943</v>
      </c>
      <c r="D49" s="89">
        <v>4432</v>
      </c>
      <c r="E49" s="90">
        <f t="shared" si="0"/>
        <v>0.86000000000000043</v>
      </c>
      <c r="F49" s="90">
        <f t="shared" si="1"/>
        <v>97338.339999999982</v>
      </c>
      <c r="G49" s="90">
        <f t="shared" si="2"/>
        <v>222.73999999999933</v>
      </c>
      <c r="H49" s="90">
        <f t="shared" si="3"/>
        <v>275.5199999999993</v>
      </c>
      <c r="I49" s="90">
        <f t="shared" si="4"/>
        <v>283.67999999999938</v>
      </c>
      <c r="J49" s="90">
        <f t="shared" si="5"/>
        <v>322.99999999999932</v>
      </c>
      <c r="K49" s="90">
        <f t="shared" si="6"/>
        <v>487.29999999999927</v>
      </c>
      <c r="L49" s="90">
        <f t="shared" si="7"/>
        <v>931.67999999999847</v>
      </c>
      <c r="M49" s="90">
        <f t="shared" si="8"/>
        <v>1155.6999999999985</v>
      </c>
      <c r="N49" s="90">
        <f t="shared" si="9"/>
        <v>1600.199999999998</v>
      </c>
      <c r="O49" s="90">
        <f t="shared" si="10"/>
        <v>1492.1999999999985</v>
      </c>
      <c r="P49" s="90">
        <f t="shared" si="11"/>
        <v>1778.5599999999986</v>
      </c>
      <c r="Q49" s="90">
        <f t="shared" si="12"/>
        <v>2283.4399999999987</v>
      </c>
      <c r="R49" s="90">
        <f t="shared" si="13"/>
        <v>2363.0399999999981</v>
      </c>
      <c r="S49" s="90">
        <f t="shared" si="14"/>
        <v>1809.1799999999989</v>
      </c>
      <c r="T49" s="90">
        <f t="shared" si="15"/>
        <v>1876.7999999999993</v>
      </c>
      <c r="U49" s="90">
        <f t="shared" si="16"/>
        <v>1183.5599999999995</v>
      </c>
      <c r="V49" s="90">
        <f t="shared" si="17"/>
        <v>653.39999999999975</v>
      </c>
      <c r="W49" s="90">
        <f t="shared" si="18"/>
        <v>539.11999999999978</v>
      </c>
      <c r="X49" s="90">
        <f t="shared" si="19"/>
        <v>406.07999999999987</v>
      </c>
      <c r="Y49" s="90">
        <f t="shared" si="20"/>
        <v>478.49999999999989</v>
      </c>
      <c r="Z49" s="90">
        <f t="shared" si="21"/>
        <v>519.47999999999979</v>
      </c>
      <c r="AA49" s="90">
        <f t="shared" si="22"/>
        <v>1123.7399999999998</v>
      </c>
      <c r="AB49" s="90">
        <f t="shared" si="23"/>
        <v>1389.9199999999996</v>
      </c>
      <c r="AC49" s="90">
        <f t="shared" si="24"/>
        <v>1980.6999999999996</v>
      </c>
      <c r="AD49" s="90">
        <f t="shared" si="25"/>
        <v>2763.5999999999995</v>
      </c>
      <c r="AE49" s="90">
        <f t="shared" si="26"/>
        <v>2800.54</v>
      </c>
      <c r="AF49" s="90">
        <f t="shared" si="27"/>
        <v>2561.2799999999997</v>
      </c>
      <c r="AG49" s="90">
        <f t="shared" si="28"/>
        <v>2418.2399999999998</v>
      </c>
      <c r="AH49" s="90">
        <f t="shared" si="29"/>
        <v>3221.84</v>
      </c>
      <c r="AI49" s="90">
        <f t="shared" si="30"/>
        <v>3890.6000000000004</v>
      </c>
      <c r="AJ49" s="90">
        <f t="shared" si="31"/>
        <v>4708.8</v>
      </c>
      <c r="AK49" s="90">
        <f t="shared" si="32"/>
        <v>4528.8</v>
      </c>
      <c r="AL49" s="90">
        <f t="shared" si="33"/>
        <v>2702.5600000000004</v>
      </c>
      <c r="AM49" s="90">
        <f t="shared" si="34"/>
        <v>2049.06</v>
      </c>
      <c r="AN49" s="90">
        <f t="shared" si="35"/>
        <v>2352</v>
      </c>
      <c r="AO49" s="90">
        <f t="shared" si="36"/>
        <v>3345.6</v>
      </c>
      <c r="AP49" s="90">
        <f t="shared" si="37"/>
        <v>2843.4</v>
      </c>
      <c r="AQ49" s="90">
        <f t="shared" si="38"/>
        <v>3022.04</v>
      </c>
      <c r="AR49" s="90">
        <f t="shared" si="39"/>
        <v>3901.92</v>
      </c>
      <c r="AS49" s="90">
        <f t="shared" si="40"/>
        <v>4388.3999999999996</v>
      </c>
      <c r="AT49" s="90">
        <f t="shared" si="41"/>
        <v>4223.72</v>
      </c>
      <c r="AU49" s="90">
        <f t="shared" si="42"/>
        <v>3750.6</v>
      </c>
      <c r="AV49" s="90">
        <f t="shared" si="43"/>
        <v>4059.84</v>
      </c>
      <c r="AW49" s="90">
        <f t="shared" si="44"/>
        <v>4215.96</v>
      </c>
      <c r="AX49" s="90">
        <f t="shared" ref="AX49:AX112" si="45">$D$49-$D$49*E6</f>
        <v>4432</v>
      </c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0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  <c r="DD49" s="90"/>
      <c r="DE49" s="90"/>
      <c r="DF49" s="90"/>
      <c r="DG49" s="90"/>
      <c r="DH49" s="90"/>
      <c r="DI49" s="90"/>
      <c r="DJ49" s="90"/>
      <c r="DK49" s="90"/>
      <c r="DL49" s="90"/>
      <c r="DM49" s="90"/>
      <c r="DN49" s="90"/>
      <c r="DO49" s="90"/>
      <c r="DP49" s="130"/>
      <c r="DQ49" s="90"/>
      <c r="DR49" s="90"/>
      <c r="DS49" s="90"/>
      <c r="DT49" s="90"/>
      <c r="DU49" s="90"/>
      <c r="DV49" s="90"/>
      <c r="DW49" s="90"/>
      <c r="DX49" s="90"/>
      <c r="DY49" s="90"/>
    </row>
    <row r="50" spans="3:129" x14ac:dyDescent="0.25">
      <c r="C50" s="90">
        <v>1944</v>
      </c>
      <c r="D50" s="89">
        <v>5360</v>
      </c>
      <c r="E50" s="90">
        <f t="shared" si="0"/>
        <v>0.88000000000000045</v>
      </c>
      <c r="F50" s="90">
        <f t="shared" si="1"/>
        <v>99438.699999999983</v>
      </c>
      <c r="G50" s="90">
        <f t="shared" si="2"/>
        <v>190.91999999999939</v>
      </c>
      <c r="H50" s="90">
        <f t="shared" si="3"/>
        <v>241.07999999999925</v>
      </c>
      <c r="I50" s="90">
        <f t="shared" si="4"/>
        <v>252.1599999999994</v>
      </c>
      <c r="J50" s="90">
        <f t="shared" si="5"/>
        <v>290.69999999999936</v>
      </c>
      <c r="K50" s="90">
        <f t="shared" si="6"/>
        <v>442.99999999999909</v>
      </c>
      <c r="L50" s="90">
        <f t="shared" si="7"/>
        <v>854.0399999999986</v>
      </c>
      <c r="M50" s="90">
        <f t="shared" si="8"/>
        <v>1066.7999999999984</v>
      </c>
      <c r="N50" s="90">
        <f t="shared" si="9"/>
        <v>1485.8999999999978</v>
      </c>
      <c r="O50" s="90">
        <f t="shared" si="10"/>
        <v>1392.7199999999984</v>
      </c>
      <c r="P50" s="90">
        <f t="shared" si="11"/>
        <v>1667.3999999999983</v>
      </c>
      <c r="Q50" s="90">
        <f t="shared" si="12"/>
        <v>2149.1199999999981</v>
      </c>
      <c r="R50" s="90">
        <f t="shared" si="13"/>
        <v>2231.7599999999984</v>
      </c>
      <c r="S50" s="90">
        <f t="shared" si="14"/>
        <v>1713.9599999999987</v>
      </c>
      <c r="T50" s="90">
        <f t="shared" si="15"/>
        <v>1782.9599999999991</v>
      </c>
      <c r="U50" s="90">
        <f t="shared" si="16"/>
        <v>1127.1999999999994</v>
      </c>
      <c r="V50" s="90">
        <f t="shared" si="17"/>
        <v>623.6999999999997</v>
      </c>
      <c r="W50" s="90">
        <f t="shared" si="18"/>
        <v>515.67999999999984</v>
      </c>
      <c r="X50" s="90">
        <f t="shared" si="19"/>
        <v>389.15999999999985</v>
      </c>
      <c r="Y50" s="90">
        <f t="shared" si="20"/>
        <v>459.3599999999999</v>
      </c>
      <c r="Z50" s="90">
        <f t="shared" si="21"/>
        <v>499.49999999999989</v>
      </c>
      <c r="AA50" s="90">
        <f t="shared" si="22"/>
        <v>1082.1199999999997</v>
      </c>
      <c r="AB50" s="90">
        <f t="shared" si="23"/>
        <v>1340.2799999999997</v>
      </c>
      <c r="AC50" s="90">
        <f t="shared" si="24"/>
        <v>1912.3999999999996</v>
      </c>
      <c r="AD50" s="90">
        <f t="shared" si="25"/>
        <v>2671.4799999999996</v>
      </c>
      <c r="AE50" s="90">
        <f t="shared" si="26"/>
        <v>2710.2</v>
      </c>
      <c r="AF50" s="90">
        <f t="shared" si="27"/>
        <v>2481.2399999999998</v>
      </c>
      <c r="AG50" s="90">
        <f t="shared" si="28"/>
        <v>2344.96</v>
      </c>
      <c r="AH50" s="90">
        <f t="shared" si="29"/>
        <v>3127.08</v>
      </c>
      <c r="AI50" s="90">
        <f t="shared" si="30"/>
        <v>3779.44</v>
      </c>
      <c r="AJ50" s="90">
        <f t="shared" si="31"/>
        <v>4578</v>
      </c>
      <c r="AK50" s="90">
        <f t="shared" si="32"/>
        <v>4406.3999999999996</v>
      </c>
      <c r="AL50" s="90">
        <f t="shared" si="33"/>
        <v>2631.44</v>
      </c>
      <c r="AM50" s="90">
        <f t="shared" si="34"/>
        <v>1996.52</v>
      </c>
      <c r="AN50" s="90">
        <f t="shared" si="35"/>
        <v>2293.1999999999998</v>
      </c>
      <c r="AO50" s="90">
        <f t="shared" si="36"/>
        <v>3264</v>
      </c>
      <c r="AP50" s="90">
        <f t="shared" si="37"/>
        <v>2775.7</v>
      </c>
      <c r="AQ50" s="90">
        <f t="shared" si="38"/>
        <v>2951.76</v>
      </c>
      <c r="AR50" s="90">
        <f t="shared" si="39"/>
        <v>3813.24</v>
      </c>
      <c r="AS50" s="90">
        <f t="shared" si="40"/>
        <v>4290.88</v>
      </c>
      <c r="AT50" s="90">
        <f t="shared" si="41"/>
        <v>4131.8999999999996</v>
      </c>
      <c r="AU50" s="90">
        <f t="shared" si="42"/>
        <v>3670.8</v>
      </c>
      <c r="AV50" s="90">
        <f t="shared" si="43"/>
        <v>3975.26</v>
      </c>
      <c r="AW50" s="90">
        <f t="shared" si="44"/>
        <v>4129.92</v>
      </c>
      <c r="AX50" s="90">
        <f t="shared" si="45"/>
        <v>4343.3599999999997</v>
      </c>
      <c r="AY50" s="90">
        <f t="shared" ref="AY50:AY113" si="46">$D$50-$D$50*E6</f>
        <v>5360</v>
      </c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90"/>
      <c r="BW50" s="90"/>
      <c r="BX50" s="90"/>
      <c r="BY50" s="90"/>
      <c r="BZ50" s="90"/>
      <c r="CA50" s="90"/>
      <c r="CB50" s="90"/>
      <c r="CC50" s="90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  <c r="CS50" s="90"/>
      <c r="CT50" s="90"/>
      <c r="CU50" s="90"/>
      <c r="CV50" s="90"/>
      <c r="CW50" s="90"/>
      <c r="CX50" s="90"/>
      <c r="CY50" s="90"/>
      <c r="CZ50" s="90"/>
      <c r="DA50" s="90"/>
      <c r="DB50" s="90"/>
      <c r="DC50" s="90"/>
      <c r="DD50" s="90"/>
      <c r="DE50" s="90"/>
      <c r="DF50" s="90"/>
      <c r="DG50" s="90"/>
      <c r="DH50" s="90"/>
      <c r="DI50" s="90"/>
      <c r="DJ50" s="90"/>
      <c r="DK50" s="90"/>
      <c r="DL50" s="90"/>
      <c r="DM50" s="90"/>
      <c r="DN50" s="90"/>
      <c r="DO50" s="90"/>
      <c r="DP50" s="130"/>
      <c r="DQ50" s="90"/>
      <c r="DR50" s="90"/>
      <c r="DS50" s="90"/>
      <c r="DT50" s="90"/>
      <c r="DU50" s="90"/>
      <c r="DV50" s="90"/>
      <c r="DW50" s="90"/>
      <c r="DX50" s="90"/>
      <c r="DY50" s="90"/>
    </row>
    <row r="51" spans="3:129" x14ac:dyDescent="0.25">
      <c r="C51" s="90">
        <v>1945</v>
      </c>
      <c r="D51" s="89">
        <v>5256</v>
      </c>
      <c r="E51" s="90">
        <f t="shared" si="0"/>
        <v>0.90000000000000047</v>
      </c>
      <c r="F51" s="90">
        <f t="shared" si="1"/>
        <v>101327.86</v>
      </c>
      <c r="G51" s="90">
        <f t="shared" si="2"/>
        <v>159.09999999999923</v>
      </c>
      <c r="H51" s="90">
        <f t="shared" si="3"/>
        <v>206.63999999999919</v>
      </c>
      <c r="I51" s="90">
        <f t="shared" si="4"/>
        <v>220.63999999999942</v>
      </c>
      <c r="J51" s="90">
        <f t="shared" si="5"/>
        <v>258.39999999999941</v>
      </c>
      <c r="K51" s="90">
        <f t="shared" si="6"/>
        <v>398.69999999999914</v>
      </c>
      <c r="L51" s="90">
        <f t="shared" si="7"/>
        <v>776.39999999999873</v>
      </c>
      <c r="M51" s="90">
        <f t="shared" si="8"/>
        <v>977.89999999999827</v>
      </c>
      <c r="N51" s="90">
        <f t="shared" si="9"/>
        <v>1371.5999999999976</v>
      </c>
      <c r="O51" s="90">
        <f t="shared" si="10"/>
        <v>1293.2399999999984</v>
      </c>
      <c r="P51" s="90">
        <f t="shared" si="11"/>
        <v>1556.2399999999984</v>
      </c>
      <c r="Q51" s="90">
        <f t="shared" si="12"/>
        <v>2014.7999999999984</v>
      </c>
      <c r="R51" s="90">
        <f t="shared" si="13"/>
        <v>2100.4799999999987</v>
      </c>
      <c r="S51" s="90">
        <f t="shared" si="14"/>
        <v>1618.7399999999989</v>
      </c>
      <c r="T51" s="90">
        <f t="shared" si="15"/>
        <v>1689.119999999999</v>
      </c>
      <c r="U51" s="90">
        <f t="shared" si="16"/>
        <v>1070.8399999999995</v>
      </c>
      <c r="V51" s="90">
        <f t="shared" si="17"/>
        <v>593.99999999999966</v>
      </c>
      <c r="W51" s="90">
        <f t="shared" si="18"/>
        <v>492.23999999999978</v>
      </c>
      <c r="X51" s="90">
        <f t="shared" si="19"/>
        <v>372.23999999999984</v>
      </c>
      <c r="Y51" s="90">
        <f t="shared" si="20"/>
        <v>440.21999999999991</v>
      </c>
      <c r="Z51" s="90">
        <f t="shared" si="21"/>
        <v>479.51999999999987</v>
      </c>
      <c r="AA51" s="90">
        <f t="shared" si="22"/>
        <v>1040.4999999999998</v>
      </c>
      <c r="AB51" s="90">
        <f t="shared" si="23"/>
        <v>1290.6399999999996</v>
      </c>
      <c r="AC51" s="90">
        <f t="shared" si="24"/>
        <v>1844.0999999999995</v>
      </c>
      <c r="AD51" s="90">
        <f t="shared" si="25"/>
        <v>2579.3599999999997</v>
      </c>
      <c r="AE51" s="90">
        <f t="shared" si="26"/>
        <v>2619.8599999999997</v>
      </c>
      <c r="AF51" s="90">
        <f t="shared" si="27"/>
        <v>2401.1999999999998</v>
      </c>
      <c r="AG51" s="90">
        <f t="shared" si="28"/>
        <v>2271.6799999999998</v>
      </c>
      <c r="AH51" s="90">
        <f t="shared" si="29"/>
        <v>3032.3199999999997</v>
      </c>
      <c r="AI51" s="90">
        <f t="shared" si="30"/>
        <v>3668.2799999999997</v>
      </c>
      <c r="AJ51" s="90">
        <f t="shared" si="31"/>
        <v>4447.2</v>
      </c>
      <c r="AK51" s="90">
        <f t="shared" si="32"/>
        <v>4284</v>
      </c>
      <c r="AL51" s="90">
        <f t="shared" si="33"/>
        <v>2560.3200000000002</v>
      </c>
      <c r="AM51" s="90">
        <f t="shared" si="34"/>
        <v>1943.98</v>
      </c>
      <c r="AN51" s="90">
        <f t="shared" si="35"/>
        <v>2234.4</v>
      </c>
      <c r="AO51" s="90">
        <f t="shared" si="36"/>
        <v>3182.4</v>
      </c>
      <c r="AP51" s="90">
        <f t="shared" si="37"/>
        <v>2708</v>
      </c>
      <c r="AQ51" s="90">
        <f t="shared" si="38"/>
        <v>2881.48</v>
      </c>
      <c r="AR51" s="90">
        <f t="shared" si="39"/>
        <v>3724.56</v>
      </c>
      <c r="AS51" s="90">
        <f t="shared" si="40"/>
        <v>4193.3599999999997</v>
      </c>
      <c r="AT51" s="90">
        <f t="shared" si="41"/>
        <v>4040.08</v>
      </c>
      <c r="AU51" s="90">
        <f t="shared" si="42"/>
        <v>3591</v>
      </c>
      <c r="AV51" s="90">
        <f t="shared" si="43"/>
        <v>3890.68</v>
      </c>
      <c r="AW51" s="90">
        <f t="shared" si="44"/>
        <v>4043.88</v>
      </c>
      <c r="AX51" s="90">
        <f t="shared" si="45"/>
        <v>4254.72</v>
      </c>
      <c r="AY51" s="90">
        <f t="shared" si="46"/>
        <v>5252.8</v>
      </c>
      <c r="AZ51" s="90">
        <f t="shared" ref="AZ51:AZ114" si="47">$D$51-$D$51*E6</f>
        <v>5256</v>
      </c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0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0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  <c r="CS51" s="90"/>
      <c r="CT51" s="90"/>
      <c r="CU51" s="90"/>
      <c r="CV51" s="90"/>
      <c r="CW51" s="90"/>
      <c r="CX51" s="90"/>
      <c r="CY51" s="90"/>
      <c r="CZ51" s="90"/>
      <c r="DA51" s="90"/>
      <c r="DB51" s="90"/>
      <c r="DC51" s="90"/>
      <c r="DD51" s="90"/>
      <c r="DE51" s="90"/>
      <c r="DF51" s="90"/>
      <c r="DG51" s="90"/>
      <c r="DH51" s="90"/>
      <c r="DI51" s="90"/>
      <c r="DJ51" s="90"/>
      <c r="DK51" s="90"/>
      <c r="DL51" s="90"/>
      <c r="DM51" s="90"/>
      <c r="DN51" s="90"/>
      <c r="DO51" s="90"/>
      <c r="DP51" s="130"/>
      <c r="DQ51" s="90"/>
      <c r="DR51" s="90"/>
      <c r="DS51" s="90"/>
      <c r="DT51" s="90"/>
      <c r="DU51" s="90"/>
      <c r="DV51" s="90"/>
      <c r="DW51" s="90"/>
      <c r="DX51" s="90"/>
      <c r="DY51" s="90"/>
    </row>
    <row r="52" spans="3:129" x14ac:dyDescent="0.25">
      <c r="C52" s="90">
        <v>1946</v>
      </c>
      <c r="D52" s="89">
        <v>5686</v>
      </c>
      <c r="E52" s="90">
        <f t="shared" si="0"/>
        <v>0.92000000000000048</v>
      </c>
      <c r="F52" s="90">
        <f t="shared" si="1"/>
        <v>103541.89999999998</v>
      </c>
      <c r="G52" s="90">
        <f t="shared" si="2"/>
        <v>127.27999999999929</v>
      </c>
      <c r="H52" s="90">
        <f t="shared" si="3"/>
        <v>172.19999999999914</v>
      </c>
      <c r="I52" s="90">
        <f t="shared" si="4"/>
        <v>189.11999999999921</v>
      </c>
      <c r="J52" s="90">
        <f t="shared" si="5"/>
        <v>226.09999999999923</v>
      </c>
      <c r="K52" s="90">
        <f t="shared" si="6"/>
        <v>354.39999999999918</v>
      </c>
      <c r="L52" s="90">
        <f t="shared" si="7"/>
        <v>698.7599999999984</v>
      </c>
      <c r="M52" s="90">
        <f t="shared" si="8"/>
        <v>888.99999999999818</v>
      </c>
      <c r="N52" s="90">
        <f t="shared" si="9"/>
        <v>1257.2999999999984</v>
      </c>
      <c r="O52" s="90">
        <f t="shared" si="10"/>
        <v>1193.7599999999984</v>
      </c>
      <c r="P52" s="90">
        <f t="shared" si="11"/>
        <v>1445.0799999999981</v>
      </c>
      <c r="Q52" s="90">
        <f t="shared" si="12"/>
        <v>1880.4799999999977</v>
      </c>
      <c r="R52" s="90">
        <f t="shared" si="13"/>
        <v>1969.199999999998</v>
      </c>
      <c r="S52" s="90">
        <f t="shared" si="14"/>
        <v>1523.5199999999986</v>
      </c>
      <c r="T52" s="90">
        <f t="shared" si="15"/>
        <v>1595.2799999999988</v>
      </c>
      <c r="U52" s="90">
        <f t="shared" si="16"/>
        <v>1014.4799999999993</v>
      </c>
      <c r="V52" s="90">
        <f t="shared" si="17"/>
        <v>564.29999999999973</v>
      </c>
      <c r="W52" s="90">
        <f t="shared" si="18"/>
        <v>468.79999999999973</v>
      </c>
      <c r="X52" s="90">
        <f t="shared" si="19"/>
        <v>355.31999999999982</v>
      </c>
      <c r="Y52" s="90">
        <f t="shared" si="20"/>
        <v>421.07999999999981</v>
      </c>
      <c r="Z52" s="90">
        <f t="shared" si="21"/>
        <v>459.53999999999985</v>
      </c>
      <c r="AA52" s="90">
        <f t="shared" si="22"/>
        <v>998.87999999999965</v>
      </c>
      <c r="AB52" s="90">
        <f t="shared" si="23"/>
        <v>1240.9999999999998</v>
      </c>
      <c r="AC52" s="90">
        <f t="shared" si="24"/>
        <v>1775.7999999999995</v>
      </c>
      <c r="AD52" s="90">
        <f t="shared" si="25"/>
        <v>2487.2399999999993</v>
      </c>
      <c r="AE52" s="90">
        <f t="shared" si="26"/>
        <v>2529.5199999999995</v>
      </c>
      <c r="AF52" s="90">
        <f t="shared" si="27"/>
        <v>2321.16</v>
      </c>
      <c r="AG52" s="90">
        <f t="shared" si="28"/>
        <v>2198.3999999999996</v>
      </c>
      <c r="AH52" s="90">
        <f t="shared" si="29"/>
        <v>2937.5599999999995</v>
      </c>
      <c r="AI52" s="90">
        <f t="shared" si="30"/>
        <v>3557.12</v>
      </c>
      <c r="AJ52" s="90">
        <f t="shared" si="31"/>
        <v>4316.3999999999996</v>
      </c>
      <c r="AK52" s="90">
        <f t="shared" si="32"/>
        <v>4161.6000000000004</v>
      </c>
      <c r="AL52" s="90">
        <f t="shared" si="33"/>
        <v>2489.1999999999998</v>
      </c>
      <c r="AM52" s="90">
        <f t="shared" si="34"/>
        <v>1891.44</v>
      </c>
      <c r="AN52" s="90">
        <f t="shared" si="35"/>
        <v>2175.6000000000004</v>
      </c>
      <c r="AO52" s="90">
        <f t="shared" si="36"/>
        <v>3100.8</v>
      </c>
      <c r="AP52" s="90">
        <f t="shared" si="37"/>
        <v>2640.3</v>
      </c>
      <c r="AQ52" s="90">
        <f t="shared" si="38"/>
        <v>2811.2</v>
      </c>
      <c r="AR52" s="90">
        <f t="shared" si="39"/>
        <v>3635.88</v>
      </c>
      <c r="AS52" s="90">
        <f t="shared" si="40"/>
        <v>4095.84</v>
      </c>
      <c r="AT52" s="90">
        <f t="shared" si="41"/>
        <v>3948.26</v>
      </c>
      <c r="AU52" s="90">
        <f t="shared" si="42"/>
        <v>3511.2</v>
      </c>
      <c r="AV52" s="90">
        <f t="shared" si="43"/>
        <v>3806.1</v>
      </c>
      <c r="AW52" s="90">
        <f t="shared" si="44"/>
        <v>3957.84</v>
      </c>
      <c r="AX52" s="90">
        <f t="shared" si="45"/>
        <v>4166.08</v>
      </c>
      <c r="AY52" s="90">
        <f t="shared" si="46"/>
        <v>5145.6000000000004</v>
      </c>
      <c r="AZ52" s="90">
        <f t="shared" si="47"/>
        <v>5150.88</v>
      </c>
      <c r="BA52" s="90">
        <f t="shared" ref="BA52:BA115" si="48">$D$52-$D$52*E6</f>
        <v>5686</v>
      </c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90"/>
      <c r="BR52" s="90"/>
      <c r="BS52" s="90"/>
      <c r="BT52" s="90"/>
      <c r="BU52" s="90"/>
      <c r="BV52" s="90"/>
      <c r="BW52" s="90"/>
      <c r="BX52" s="90"/>
      <c r="BY52" s="90"/>
      <c r="BZ52" s="90"/>
      <c r="CA52" s="90"/>
      <c r="CB52" s="90"/>
      <c r="CC52" s="90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  <c r="CS52" s="90"/>
      <c r="CT52" s="90"/>
      <c r="CU52" s="90"/>
      <c r="CV52" s="90"/>
      <c r="CW52" s="90"/>
      <c r="CX52" s="90"/>
      <c r="CY52" s="90"/>
      <c r="CZ52" s="90"/>
      <c r="DA52" s="90"/>
      <c r="DB52" s="90"/>
      <c r="DC52" s="90"/>
      <c r="DD52" s="90"/>
      <c r="DE52" s="90"/>
      <c r="DF52" s="90"/>
      <c r="DG52" s="90"/>
      <c r="DH52" s="90"/>
      <c r="DI52" s="90"/>
      <c r="DJ52" s="90"/>
      <c r="DK52" s="90"/>
      <c r="DL52" s="90"/>
      <c r="DM52" s="90"/>
      <c r="DN52" s="90"/>
      <c r="DO52" s="90"/>
      <c r="DP52" s="130"/>
      <c r="DQ52" s="90"/>
      <c r="DR52" s="90"/>
      <c r="DS52" s="90"/>
      <c r="DT52" s="90"/>
      <c r="DU52" s="90"/>
      <c r="DV52" s="90"/>
      <c r="DW52" s="90"/>
      <c r="DX52" s="90"/>
      <c r="DY52" s="90"/>
    </row>
    <row r="53" spans="3:129" x14ac:dyDescent="0.25">
      <c r="C53" s="90">
        <v>1947</v>
      </c>
      <c r="D53" s="89">
        <v>5850</v>
      </c>
      <c r="E53" s="90">
        <f t="shared" si="0"/>
        <v>0.9400000000000005</v>
      </c>
      <c r="F53" s="90">
        <f t="shared" si="1"/>
        <v>105806.21999999996</v>
      </c>
      <c r="G53" s="90">
        <f t="shared" si="2"/>
        <v>95.459999999999127</v>
      </c>
      <c r="H53" s="90">
        <f t="shared" si="3"/>
        <v>137.75999999999908</v>
      </c>
      <c r="I53" s="90">
        <f t="shared" si="4"/>
        <v>157.59999999999923</v>
      </c>
      <c r="J53" s="90">
        <f t="shared" si="5"/>
        <v>193.79999999999927</v>
      </c>
      <c r="K53" s="90">
        <f t="shared" si="6"/>
        <v>310.099999999999</v>
      </c>
      <c r="L53" s="90">
        <f t="shared" si="7"/>
        <v>621.11999999999853</v>
      </c>
      <c r="M53" s="90">
        <f t="shared" si="8"/>
        <v>800.09999999999809</v>
      </c>
      <c r="N53" s="90">
        <f t="shared" si="9"/>
        <v>1142.9999999999982</v>
      </c>
      <c r="O53" s="90">
        <f t="shared" si="10"/>
        <v>1094.2799999999984</v>
      </c>
      <c r="P53" s="90">
        <f t="shared" si="11"/>
        <v>1333.9199999999983</v>
      </c>
      <c r="Q53" s="90">
        <f t="shared" si="12"/>
        <v>1746.159999999998</v>
      </c>
      <c r="R53" s="90">
        <f t="shared" si="13"/>
        <v>1837.9199999999983</v>
      </c>
      <c r="S53" s="90">
        <f t="shared" si="14"/>
        <v>1428.2999999999988</v>
      </c>
      <c r="T53" s="90">
        <f t="shared" si="15"/>
        <v>1501.4399999999987</v>
      </c>
      <c r="U53" s="90">
        <f t="shared" si="16"/>
        <v>958.11999999999921</v>
      </c>
      <c r="V53" s="90">
        <f t="shared" si="17"/>
        <v>534.59999999999968</v>
      </c>
      <c r="W53" s="90">
        <f t="shared" si="18"/>
        <v>445.35999999999979</v>
      </c>
      <c r="X53" s="90">
        <f t="shared" si="19"/>
        <v>338.39999999999981</v>
      </c>
      <c r="Y53" s="90">
        <f t="shared" si="20"/>
        <v>401.93999999999983</v>
      </c>
      <c r="Z53" s="90">
        <f t="shared" si="21"/>
        <v>439.55999999999983</v>
      </c>
      <c r="AA53" s="90">
        <f t="shared" si="22"/>
        <v>957.25999999999976</v>
      </c>
      <c r="AB53" s="90">
        <f t="shared" si="23"/>
        <v>1191.3599999999997</v>
      </c>
      <c r="AC53" s="90">
        <f t="shared" si="24"/>
        <v>1707.4999999999995</v>
      </c>
      <c r="AD53" s="90">
        <f t="shared" si="25"/>
        <v>2395.1199999999994</v>
      </c>
      <c r="AE53" s="90">
        <f t="shared" si="26"/>
        <v>2439.1799999999994</v>
      </c>
      <c r="AF53" s="90">
        <f t="shared" si="27"/>
        <v>2241.1199999999994</v>
      </c>
      <c r="AG53" s="90">
        <f t="shared" si="28"/>
        <v>2125.12</v>
      </c>
      <c r="AH53" s="90">
        <f t="shared" si="29"/>
        <v>2842.7999999999997</v>
      </c>
      <c r="AI53" s="90">
        <f t="shared" si="30"/>
        <v>3445.9599999999996</v>
      </c>
      <c r="AJ53" s="90">
        <f t="shared" si="31"/>
        <v>4185.6000000000004</v>
      </c>
      <c r="AK53" s="90">
        <f t="shared" si="32"/>
        <v>4039.2</v>
      </c>
      <c r="AL53" s="90">
        <f t="shared" si="33"/>
        <v>2418.08</v>
      </c>
      <c r="AM53" s="90">
        <f t="shared" si="34"/>
        <v>1838.9</v>
      </c>
      <c r="AN53" s="90">
        <f t="shared" si="35"/>
        <v>2116.8000000000002</v>
      </c>
      <c r="AO53" s="90">
        <f t="shared" si="36"/>
        <v>3019.2000000000003</v>
      </c>
      <c r="AP53" s="90">
        <f t="shared" si="37"/>
        <v>2572.6000000000004</v>
      </c>
      <c r="AQ53" s="90">
        <f t="shared" si="38"/>
        <v>2740.92</v>
      </c>
      <c r="AR53" s="90">
        <f t="shared" si="39"/>
        <v>3547.2</v>
      </c>
      <c r="AS53" s="90">
        <f t="shared" si="40"/>
        <v>3998.32</v>
      </c>
      <c r="AT53" s="90">
        <f t="shared" si="41"/>
        <v>3856.44</v>
      </c>
      <c r="AU53" s="90">
        <f t="shared" si="42"/>
        <v>3431.4</v>
      </c>
      <c r="AV53" s="90">
        <f t="shared" si="43"/>
        <v>3721.52</v>
      </c>
      <c r="AW53" s="90">
        <f t="shared" si="44"/>
        <v>3871.8</v>
      </c>
      <c r="AX53" s="90">
        <f t="shared" si="45"/>
        <v>4077.44</v>
      </c>
      <c r="AY53" s="90">
        <f t="shared" si="46"/>
        <v>5038.3999999999996</v>
      </c>
      <c r="AZ53" s="90">
        <f t="shared" si="47"/>
        <v>5045.76</v>
      </c>
      <c r="BA53" s="90">
        <f t="shared" si="48"/>
        <v>5572.28</v>
      </c>
      <c r="BB53" s="90">
        <f t="shared" ref="BB53:BB116" si="49">$D$53-$D$53*E6</f>
        <v>5850</v>
      </c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90"/>
      <c r="BR53" s="90"/>
      <c r="BS53" s="90"/>
      <c r="BT53" s="90"/>
      <c r="BU53" s="90"/>
      <c r="BV53" s="90"/>
      <c r="BW53" s="90"/>
      <c r="BX53" s="90"/>
      <c r="BY53" s="90"/>
      <c r="BZ53" s="90"/>
      <c r="CA53" s="90"/>
      <c r="CB53" s="90"/>
      <c r="CC53" s="90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  <c r="DD53" s="90"/>
      <c r="DE53" s="90"/>
      <c r="DF53" s="90"/>
      <c r="DG53" s="90"/>
      <c r="DH53" s="90"/>
      <c r="DI53" s="90"/>
      <c r="DJ53" s="90"/>
      <c r="DK53" s="90"/>
      <c r="DL53" s="90"/>
      <c r="DM53" s="90"/>
      <c r="DN53" s="90"/>
      <c r="DO53" s="90"/>
      <c r="DP53" s="130"/>
      <c r="DQ53" s="90"/>
      <c r="DR53" s="90"/>
      <c r="DS53" s="90"/>
      <c r="DT53" s="90"/>
      <c r="DU53" s="90"/>
      <c r="DV53" s="90"/>
      <c r="DW53" s="90"/>
      <c r="DX53" s="90"/>
      <c r="DY53" s="90"/>
    </row>
    <row r="54" spans="3:129" x14ac:dyDescent="0.25">
      <c r="C54" s="90">
        <v>1948</v>
      </c>
      <c r="D54" s="89">
        <v>7396</v>
      </c>
      <c r="E54" s="90">
        <f t="shared" si="0"/>
        <v>0.96000000000000052</v>
      </c>
      <c r="F54" s="90">
        <f t="shared" si="1"/>
        <v>109499.53999999998</v>
      </c>
      <c r="G54" s="90">
        <f t="shared" si="2"/>
        <v>63.639999999999191</v>
      </c>
      <c r="H54" s="90">
        <f t="shared" si="3"/>
        <v>103.31999999999903</v>
      </c>
      <c r="I54" s="90">
        <f t="shared" si="4"/>
        <v>126.07999999999925</v>
      </c>
      <c r="J54" s="90">
        <f t="shared" si="5"/>
        <v>161.49999999999932</v>
      </c>
      <c r="K54" s="90">
        <f t="shared" si="6"/>
        <v>265.79999999999905</v>
      </c>
      <c r="L54" s="90">
        <f t="shared" si="7"/>
        <v>543.4799999999982</v>
      </c>
      <c r="M54" s="90">
        <f t="shared" si="8"/>
        <v>711.199999999998</v>
      </c>
      <c r="N54" s="90">
        <f t="shared" si="9"/>
        <v>1028.699999999998</v>
      </c>
      <c r="O54" s="90">
        <f t="shared" si="10"/>
        <v>994.79999999999791</v>
      </c>
      <c r="P54" s="90">
        <f t="shared" si="11"/>
        <v>1222.7599999999984</v>
      </c>
      <c r="Q54" s="90">
        <f t="shared" si="12"/>
        <v>1611.8399999999974</v>
      </c>
      <c r="R54" s="90">
        <f t="shared" si="13"/>
        <v>1706.6399999999976</v>
      </c>
      <c r="S54" s="90">
        <f t="shared" si="14"/>
        <v>1333.0799999999986</v>
      </c>
      <c r="T54" s="90">
        <f t="shared" si="15"/>
        <v>1407.5999999999985</v>
      </c>
      <c r="U54" s="90">
        <f t="shared" si="16"/>
        <v>901.75999999999931</v>
      </c>
      <c r="V54" s="90">
        <f t="shared" si="17"/>
        <v>504.89999999999964</v>
      </c>
      <c r="W54" s="90">
        <f t="shared" si="18"/>
        <v>421.91999999999973</v>
      </c>
      <c r="X54" s="90">
        <f t="shared" si="19"/>
        <v>321.47999999999979</v>
      </c>
      <c r="Y54" s="90">
        <f t="shared" si="20"/>
        <v>382.79999999999984</v>
      </c>
      <c r="Z54" s="90">
        <f t="shared" si="21"/>
        <v>419.57999999999981</v>
      </c>
      <c r="AA54" s="90">
        <f t="shared" si="22"/>
        <v>915.63999999999965</v>
      </c>
      <c r="AB54" s="90">
        <f t="shared" si="23"/>
        <v>1141.7199999999996</v>
      </c>
      <c r="AC54" s="90">
        <f t="shared" si="24"/>
        <v>1639.1999999999996</v>
      </c>
      <c r="AD54" s="90">
        <f t="shared" si="25"/>
        <v>2302.9999999999995</v>
      </c>
      <c r="AE54" s="90">
        <f t="shared" si="26"/>
        <v>2348.8399999999992</v>
      </c>
      <c r="AF54" s="90">
        <f t="shared" si="27"/>
        <v>2161.0799999999995</v>
      </c>
      <c r="AG54" s="90">
        <f t="shared" si="28"/>
        <v>2051.8399999999997</v>
      </c>
      <c r="AH54" s="90">
        <f t="shared" si="29"/>
        <v>2748.0399999999995</v>
      </c>
      <c r="AI54" s="90">
        <f t="shared" si="30"/>
        <v>3334.7999999999997</v>
      </c>
      <c r="AJ54" s="90">
        <f t="shared" si="31"/>
        <v>4054.7999999999997</v>
      </c>
      <c r="AK54" s="90">
        <f t="shared" si="32"/>
        <v>3916.7999999999997</v>
      </c>
      <c r="AL54" s="90">
        <f t="shared" si="33"/>
        <v>2346.96</v>
      </c>
      <c r="AM54" s="90">
        <f t="shared" si="34"/>
        <v>1786.3600000000001</v>
      </c>
      <c r="AN54" s="90">
        <f t="shared" si="35"/>
        <v>2058</v>
      </c>
      <c r="AO54" s="90">
        <f t="shared" si="36"/>
        <v>2937.6000000000004</v>
      </c>
      <c r="AP54" s="90">
        <f t="shared" si="37"/>
        <v>2504.9</v>
      </c>
      <c r="AQ54" s="90">
        <f t="shared" si="38"/>
        <v>2670.6400000000003</v>
      </c>
      <c r="AR54" s="90">
        <f t="shared" si="39"/>
        <v>3458.52</v>
      </c>
      <c r="AS54" s="90">
        <f t="shared" si="40"/>
        <v>3900.8</v>
      </c>
      <c r="AT54" s="90">
        <f t="shared" si="41"/>
        <v>3764.62</v>
      </c>
      <c r="AU54" s="90">
        <f t="shared" si="42"/>
        <v>3351.6</v>
      </c>
      <c r="AV54" s="90">
        <f t="shared" si="43"/>
        <v>3636.94</v>
      </c>
      <c r="AW54" s="90">
        <f t="shared" si="44"/>
        <v>3785.76</v>
      </c>
      <c r="AX54" s="90">
        <f t="shared" si="45"/>
        <v>3988.8</v>
      </c>
      <c r="AY54" s="90">
        <f t="shared" si="46"/>
        <v>4931.2</v>
      </c>
      <c r="AZ54" s="90">
        <f t="shared" si="47"/>
        <v>4940.6400000000003</v>
      </c>
      <c r="BA54" s="90">
        <f t="shared" si="48"/>
        <v>5458.56</v>
      </c>
      <c r="BB54" s="90">
        <f t="shared" si="49"/>
        <v>5733</v>
      </c>
      <c r="BC54" s="90">
        <f t="shared" ref="BC54:BC117" si="50">$D$54-$D$54*E6</f>
        <v>7396</v>
      </c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0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0"/>
      <c r="DC54" s="90"/>
      <c r="DD54" s="90"/>
      <c r="DE54" s="90"/>
      <c r="DF54" s="90"/>
      <c r="DG54" s="90"/>
      <c r="DH54" s="90"/>
      <c r="DI54" s="90"/>
      <c r="DJ54" s="90"/>
      <c r="DK54" s="90"/>
      <c r="DL54" s="90"/>
      <c r="DM54" s="90"/>
      <c r="DN54" s="90"/>
      <c r="DO54" s="90"/>
      <c r="DP54" s="130"/>
      <c r="DQ54" s="90"/>
      <c r="DR54" s="90"/>
      <c r="DS54" s="90"/>
      <c r="DT54" s="90"/>
      <c r="DU54" s="90"/>
      <c r="DV54" s="90"/>
      <c r="DW54" s="90"/>
      <c r="DX54" s="90"/>
      <c r="DY54" s="90"/>
    </row>
    <row r="55" spans="3:129" x14ac:dyDescent="0.25">
      <c r="C55" s="90">
        <v>1949</v>
      </c>
      <c r="D55" s="89">
        <v>7876</v>
      </c>
      <c r="E55" s="90">
        <f t="shared" si="0"/>
        <v>0.98000000000000054</v>
      </c>
      <c r="F55" s="90">
        <f t="shared" si="1"/>
        <v>113524.93999999999</v>
      </c>
      <c r="G55" s="90">
        <f t="shared" si="2"/>
        <v>31.819999999999254</v>
      </c>
      <c r="H55" s="90">
        <f t="shared" si="3"/>
        <v>68.8799999999992</v>
      </c>
      <c r="I55" s="90">
        <f t="shared" si="4"/>
        <v>94.559999999999263</v>
      </c>
      <c r="J55" s="90">
        <f t="shared" si="5"/>
        <v>129.19999999999914</v>
      </c>
      <c r="K55" s="90">
        <f t="shared" si="6"/>
        <v>221.49999999999886</v>
      </c>
      <c r="L55" s="90">
        <f t="shared" si="7"/>
        <v>465.83999999999833</v>
      </c>
      <c r="M55" s="90">
        <f t="shared" si="8"/>
        <v>622.29999999999791</v>
      </c>
      <c r="N55" s="90">
        <f t="shared" si="9"/>
        <v>914.39999999999782</v>
      </c>
      <c r="O55" s="90">
        <f t="shared" si="10"/>
        <v>895.31999999999789</v>
      </c>
      <c r="P55" s="90">
        <f t="shared" si="11"/>
        <v>1111.5999999999976</v>
      </c>
      <c r="Q55" s="90">
        <f t="shared" si="12"/>
        <v>1477.5199999999977</v>
      </c>
      <c r="R55" s="90">
        <f t="shared" si="13"/>
        <v>1575.3599999999979</v>
      </c>
      <c r="S55" s="90">
        <f t="shared" si="14"/>
        <v>1237.8599999999983</v>
      </c>
      <c r="T55" s="90">
        <f t="shared" si="15"/>
        <v>1313.7599999999984</v>
      </c>
      <c r="U55" s="90">
        <f t="shared" si="16"/>
        <v>845.39999999999918</v>
      </c>
      <c r="V55" s="90">
        <f t="shared" si="17"/>
        <v>475.19999999999959</v>
      </c>
      <c r="W55" s="90">
        <f t="shared" si="18"/>
        <v>398.47999999999968</v>
      </c>
      <c r="X55" s="90">
        <f t="shared" si="19"/>
        <v>304.55999999999983</v>
      </c>
      <c r="Y55" s="90">
        <f t="shared" si="20"/>
        <v>363.65999999999974</v>
      </c>
      <c r="Z55" s="90">
        <f t="shared" si="21"/>
        <v>399.5999999999998</v>
      </c>
      <c r="AA55" s="90">
        <f t="shared" si="22"/>
        <v>874.01999999999953</v>
      </c>
      <c r="AB55" s="90">
        <f t="shared" si="23"/>
        <v>1092.0799999999997</v>
      </c>
      <c r="AC55" s="90">
        <f t="shared" si="24"/>
        <v>1570.8999999999994</v>
      </c>
      <c r="AD55" s="90">
        <f t="shared" si="25"/>
        <v>2210.8799999999992</v>
      </c>
      <c r="AE55" s="90">
        <f t="shared" si="26"/>
        <v>2258.4999999999995</v>
      </c>
      <c r="AF55" s="90">
        <f t="shared" si="27"/>
        <v>2081.0399999999995</v>
      </c>
      <c r="AG55" s="90">
        <f t="shared" si="28"/>
        <v>1978.5599999999995</v>
      </c>
      <c r="AH55" s="90">
        <f t="shared" si="29"/>
        <v>2653.2799999999993</v>
      </c>
      <c r="AI55" s="90">
        <f t="shared" si="30"/>
        <v>3223.6399999999994</v>
      </c>
      <c r="AJ55" s="90">
        <f t="shared" si="31"/>
        <v>3923.9999999999995</v>
      </c>
      <c r="AK55" s="90">
        <f t="shared" si="32"/>
        <v>3794.3999999999996</v>
      </c>
      <c r="AL55" s="90">
        <f t="shared" si="33"/>
        <v>2275.84</v>
      </c>
      <c r="AM55" s="90">
        <f t="shared" si="34"/>
        <v>1733.82</v>
      </c>
      <c r="AN55" s="90">
        <f t="shared" si="35"/>
        <v>1999.1999999999998</v>
      </c>
      <c r="AO55" s="90">
        <f t="shared" si="36"/>
        <v>2856</v>
      </c>
      <c r="AP55" s="90">
        <f t="shared" si="37"/>
        <v>2437.1999999999998</v>
      </c>
      <c r="AQ55" s="90">
        <f t="shared" si="38"/>
        <v>2600.36</v>
      </c>
      <c r="AR55" s="90">
        <f t="shared" si="39"/>
        <v>3369.84</v>
      </c>
      <c r="AS55" s="90">
        <f t="shared" si="40"/>
        <v>3803.28</v>
      </c>
      <c r="AT55" s="90">
        <f t="shared" si="41"/>
        <v>3672.8</v>
      </c>
      <c r="AU55" s="90">
        <f t="shared" si="42"/>
        <v>3271.8</v>
      </c>
      <c r="AV55" s="90">
        <f t="shared" si="43"/>
        <v>3552.36</v>
      </c>
      <c r="AW55" s="90">
        <f t="shared" si="44"/>
        <v>3699.72</v>
      </c>
      <c r="AX55" s="90">
        <f t="shared" si="45"/>
        <v>3900.16</v>
      </c>
      <c r="AY55" s="90">
        <f t="shared" si="46"/>
        <v>4824</v>
      </c>
      <c r="AZ55" s="90">
        <f t="shared" si="47"/>
        <v>4835.5200000000004</v>
      </c>
      <c r="BA55" s="90">
        <f t="shared" si="48"/>
        <v>5344.84</v>
      </c>
      <c r="BB55" s="90">
        <f t="shared" si="49"/>
        <v>5616</v>
      </c>
      <c r="BC55" s="90">
        <f t="shared" si="50"/>
        <v>7248.08</v>
      </c>
      <c r="BD55" s="90">
        <f t="shared" ref="BD55:BD118" si="51">$D$55-$D$55*E6</f>
        <v>7876</v>
      </c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0"/>
      <c r="BX55" s="90"/>
      <c r="BY55" s="90"/>
      <c r="BZ55" s="90"/>
      <c r="CA55" s="90"/>
      <c r="CB55" s="90"/>
      <c r="CC55" s="90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  <c r="CS55" s="90"/>
      <c r="CT55" s="90"/>
      <c r="CU55" s="90"/>
      <c r="CV55" s="90"/>
      <c r="CW55" s="90"/>
      <c r="CX55" s="90"/>
      <c r="CY55" s="90"/>
      <c r="CZ55" s="90"/>
      <c r="DA55" s="90"/>
      <c r="DB55" s="90"/>
      <c r="DC55" s="90"/>
      <c r="DD55" s="90"/>
      <c r="DE55" s="90"/>
      <c r="DF55" s="90"/>
      <c r="DG55" s="90"/>
      <c r="DH55" s="90"/>
      <c r="DI55" s="90"/>
      <c r="DJ55" s="90"/>
      <c r="DK55" s="90"/>
      <c r="DL55" s="90"/>
      <c r="DM55" s="90"/>
      <c r="DN55" s="90"/>
      <c r="DO55" s="90"/>
      <c r="DP55" s="130"/>
      <c r="DQ55" s="90"/>
      <c r="DR55" s="90"/>
      <c r="DS55" s="90"/>
      <c r="DT55" s="90"/>
      <c r="DU55" s="90"/>
      <c r="DV55" s="90"/>
      <c r="DW55" s="90"/>
      <c r="DX55" s="90"/>
      <c r="DY55" s="90"/>
    </row>
    <row r="56" spans="3:129" x14ac:dyDescent="0.25">
      <c r="C56" s="90">
        <v>1950</v>
      </c>
      <c r="D56" s="89">
        <v>7773</v>
      </c>
      <c r="E56" s="90">
        <f t="shared" si="0"/>
        <v>1.0000000000000004</v>
      </c>
      <c r="F56" s="90">
        <f t="shared" si="1"/>
        <v>117289.81999999998</v>
      </c>
      <c r="G56" s="90">
        <f t="shared" si="2"/>
        <v>0</v>
      </c>
      <c r="H56" s="90">
        <f t="shared" si="3"/>
        <v>34.439999999999145</v>
      </c>
      <c r="I56" s="90">
        <f t="shared" si="4"/>
        <v>63.039999999999281</v>
      </c>
      <c r="J56" s="90">
        <f t="shared" si="5"/>
        <v>96.899999999999181</v>
      </c>
      <c r="K56" s="90">
        <f t="shared" si="6"/>
        <v>177.19999999999891</v>
      </c>
      <c r="L56" s="90">
        <f t="shared" si="7"/>
        <v>388.199999999998</v>
      </c>
      <c r="M56" s="90">
        <f t="shared" si="8"/>
        <v>533.39999999999782</v>
      </c>
      <c r="N56" s="90">
        <f t="shared" si="9"/>
        <v>800.09999999999764</v>
      </c>
      <c r="O56" s="90">
        <f t="shared" si="10"/>
        <v>795.83999999999833</v>
      </c>
      <c r="P56" s="90">
        <f t="shared" si="11"/>
        <v>1000.4399999999978</v>
      </c>
      <c r="Q56" s="90">
        <f t="shared" si="12"/>
        <v>1343.1999999999971</v>
      </c>
      <c r="R56" s="90">
        <f t="shared" si="13"/>
        <v>1444.0799999999972</v>
      </c>
      <c r="S56" s="90">
        <f t="shared" si="14"/>
        <v>1142.6399999999985</v>
      </c>
      <c r="T56" s="90">
        <f t="shared" si="15"/>
        <v>1219.9199999999983</v>
      </c>
      <c r="U56" s="90">
        <f t="shared" si="16"/>
        <v>789.03999999999905</v>
      </c>
      <c r="V56" s="90">
        <f t="shared" si="17"/>
        <v>445.49999999999955</v>
      </c>
      <c r="W56" s="90">
        <f t="shared" si="18"/>
        <v>375.03999999999974</v>
      </c>
      <c r="X56" s="90">
        <f t="shared" si="19"/>
        <v>287.63999999999976</v>
      </c>
      <c r="Y56" s="90">
        <f t="shared" si="20"/>
        <v>344.51999999999975</v>
      </c>
      <c r="Z56" s="90">
        <f t="shared" si="21"/>
        <v>379.61999999999978</v>
      </c>
      <c r="AA56" s="90">
        <f t="shared" si="22"/>
        <v>832.39999999999964</v>
      </c>
      <c r="AB56" s="90">
        <f t="shared" si="23"/>
        <v>1042.4399999999996</v>
      </c>
      <c r="AC56" s="90">
        <f t="shared" si="24"/>
        <v>1502.5999999999995</v>
      </c>
      <c r="AD56" s="90">
        <f t="shared" si="25"/>
        <v>2118.7599999999993</v>
      </c>
      <c r="AE56" s="90">
        <f t="shared" si="26"/>
        <v>2168.1599999999994</v>
      </c>
      <c r="AF56" s="90">
        <f t="shared" si="27"/>
        <v>2000.9999999999995</v>
      </c>
      <c r="AG56" s="90">
        <f t="shared" si="28"/>
        <v>1905.2799999999995</v>
      </c>
      <c r="AH56" s="90">
        <f t="shared" si="29"/>
        <v>2558.5199999999995</v>
      </c>
      <c r="AI56" s="90">
        <f t="shared" si="30"/>
        <v>3112.4799999999996</v>
      </c>
      <c r="AJ56" s="90">
        <f t="shared" si="31"/>
        <v>3793.1999999999994</v>
      </c>
      <c r="AK56" s="90">
        <f t="shared" si="32"/>
        <v>3671.9999999999995</v>
      </c>
      <c r="AL56" s="90">
        <f t="shared" si="33"/>
        <v>2204.7199999999998</v>
      </c>
      <c r="AM56" s="90">
        <f t="shared" si="34"/>
        <v>1681.2799999999997</v>
      </c>
      <c r="AN56" s="90">
        <f t="shared" si="35"/>
        <v>1940.4</v>
      </c>
      <c r="AO56" s="90">
        <f t="shared" si="36"/>
        <v>2774.3999999999996</v>
      </c>
      <c r="AP56" s="90">
        <f t="shared" si="37"/>
        <v>2369.5</v>
      </c>
      <c r="AQ56" s="90">
        <f t="shared" si="38"/>
        <v>2530.08</v>
      </c>
      <c r="AR56" s="90">
        <f t="shared" si="39"/>
        <v>3281.1600000000003</v>
      </c>
      <c r="AS56" s="90">
        <f t="shared" si="40"/>
        <v>3705.76</v>
      </c>
      <c r="AT56" s="90">
        <f t="shared" si="41"/>
        <v>3580.98</v>
      </c>
      <c r="AU56" s="90">
        <f t="shared" si="42"/>
        <v>3192</v>
      </c>
      <c r="AV56" s="90">
        <f t="shared" si="43"/>
        <v>3467.7799999999997</v>
      </c>
      <c r="AW56" s="90">
        <f t="shared" si="44"/>
        <v>3613.68</v>
      </c>
      <c r="AX56" s="90">
        <f t="shared" si="45"/>
        <v>3811.52</v>
      </c>
      <c r="AY56" s="90">
        <f t="shared" si="46"/>
        <v>4716.8</v>
      </c>
      <c r="AZ56" s="90">
        <f t="shared" si="47"/>
        <v>4730.3999999999996</v>
      </c>
      <c r="BA56" s="90">
        <f t="shared" si="48"/>
        <v>5231.12</v>
      </c>
      <c r="BB56" s="90">
        <f t="shared" si="49"/>
        <v>5499</v>
      </c>
      <c r="BC56" s="90">
        <f t="shared" si="50"/>
        <v>7100.16</v>
      </c>
      <c r="BD56" s="90">
        <f t="shared" si="51"/>
        <v>7718.48</v>
      </c>
      <c r="BE56" s="90">
        <f t="shared" ref="BE56:BE119" si="52">$D$56-$D$56*E6</f>
        <v>7773</v>
      </c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  <c r="DK56" s="90"/>
      <c r="DL56" s="90"/>
      <c r="DM56" s="90"/>
      <c r="DN56" s="90"/>
      <c r="DO56" s="90"/>
      <c r="DP56" s="130"/>
      <c r="DQ56" s="90"/>
      <c r="DR56" s="90"/>
      <c r="DS56" s="90"/>
      <c r="DT56" s="90"/>
      <c r="DU56" s="90"/>
      <c r="DV56" s="90"/>
      <c r="DW56" s="90"/>
      <c r="DX56" s="90"/>
      <c r="DY56" s="90"/>
    </row>
    <row r="57" spans="3:129" x14ac:dyDescent="0.25">
      <c r="C57" s="90">
        <v>1951</v>
      </c>
      <c r="D57" s="89">
        <v>8320</v>
      </c>
      <c r="E57" s="90">
        <f t="shared" si="0"/>
        <v>1</v>
      </c>
      <c r="F57" s="90">
        <f t="shared" si="1"/>
        <v>121478.05999999997</v>
      </c>
      <c r="G57" s="90">
        <f t="shared" si="2"/>
        <v>0</v>
      </c>
      <c r="H57" s="90">
        <f t="shared" si="3"/>
        <v>0</v>
      </c>
      <c r="I57" s="90">
        <f t="shared" si="4"/>
        <v>31.519999999999072</v>
      </c>
      <c r="J57" s="90">
        <f t="shared" si="5"/>
        <v>64.599999999999227</v>
      </c>
      <c r="K57" s="90">
        <f t="shared" si="6"/>
        <v>132.89999999999873</v>
      </c>
      <c r="L57" s="90">
        <f t="shared" si="7"/>
        <v>310.55999999999813</v>
      </c>
      <c r="M57" s="90">
        <f t="shared" si="8"/>
        <v>444.49999999999773</v>
      </c>
      <c r="N57" s="90">
        <f t="shared" si="9"/>
        <v>685.79999999999745</v>
      </c>
      <c r="O57" s="90">
        <f t="shared" si="10"/>
        <v>696.35999999999785</v>
      </c>
      <c r="P57" s="90">
        <f t="shared" si="11"/>
        <v>889.27999999999793</v>
      </c>
      <c r="Q57" s="90">
        <f t="shared" si="12"/>
        <v>1208.8799999999974</v>
      </c>
      <c r="R57" s="90">
        <f t="shared" si="13"/>
        <v>1312.7999999999975</v>
      </c>
      <c r="S57" s="90">
        <f t="shared" si="14"/>
        <v>1047.4199999999983</v>
      </c>
      <c r="T57" s="90">
        <f t="shared" si="15"/>
        <v>1126.0799999999986</v>
      </c>
      <c r="U57" s="90">
        <f t="shared" si="16"/>
        <v>732.67999999999893</v>
      </c>
      <c r="V57" s="90">
        <f t="shared" si="17"/>
        <v>415.7999999999995</v>
      </c>
      <c r="W57" s="90">
        <f t="shared" si="18"/>
        <v>351.59999999999968</v>
      </c>
      <c r="X57" s="90">
        <f t="shared" si="19"/>
        <v>270.7199999999998</v>
      </c>
      <c r="Y57" s="90">
        <f t="shared" si="20"/>
        <v>325.37999999999977</v>
      </c>
      <c r="Z57" s="90">
        <f t="shared" si="21"/>
        <v>359.63999999999976</v>
      </c>
      <c r="AA57" s="90">
        <f t="shared" si="22"/>
        <v>790.77999999999952</v>
      </c>
      <c r="AB57" s="90">
        <f t="shared" si="23"/>
        <v>992.7999999999995</v>
      </c>
      <c r="AC57" s="90">
        <f t="shared" si="24"/>
        <v>1434.2999999999993</v>
      </c>
      <c r="AD57" s="90">
        <f t="shared" si="25"/>
        <v>2026.6399999999994</v>
      </c>
      <c r="AE57" s="90">
        <f t="shared" si="26"/>
        <v>2077.8199999999993</v>
      </c>
      <c r="AF57" s="90">
        <f t="shared" si="27"/>
        <v>1920.9599999999996</v>
      </c>
      <c r="AG57" s="90">
        <f t="shared" si="28"/>
        <v>1831.9999999999995</v>
      </c>
      <c r="AH57" s="90">
        <f t="shared" si="29"/>
        <v>2463.7599999999993</v>
      </c>
      <c r="AI57" s="90">
        <f t="shared" si="30"/>
        <v>3001.3199999999993</v>
      </c>
      <c r="AJ57" s="90">
        <f t="shared" si="31"/>
        <v>3662.3999999999992</v>
      </c>
      <c r="AK57" s="90">
        <f t="shared" si="32"/>
        <v>3549.5999999999995</v>
      </c>
      <c r="AL57" s="90">
        <f t="shared" si="33"/>
        <v>2133.5999999999995</v>
      </c>
      <c r="AM57" s="90">
        <f t="shared" si="34"/>
        <v>1628.7399999999998</v>
      </c>
      <c r="AN57" s="90">
        <f t="shared" si="35"/>
        <v>1881.6</v>
      </c>
      <c r="AO57" s="90">
        <f t="shared" si="36"/>
        <v>2692.8</v>
      </c>
      <c r="AP57" s="90">
        <f t="shared" si="37"/>
        <v>2301.8000000000002</v>
      </c>
      <c r="AQ57" s="90">
        <f t="shared" si="38"/>
        <v>2459.8000000000002</v>
      </c>
      <c r="AR57" s="90">
        <f t="shared" si="39"/>
        <v>3192.48</v>
      </c>
      <c r="AS57" s="90">
        <f t="shared" si="40"/>
        <v>3608.2400000000002</v>
      </c>
      <c r="AT57" s="90">
        <f t="shared" si="41"/>
        <v>3489.16</v>
      </c>
      <c r="AU57" s="90">
        <f t="shared" si="42"/>
        <v>3112.2000000000003</v>
      </c>
      <c r="AV57" s="90">
        <f t="shared" si="43"/>
        <v>3383.2</v>
      </c>
      <c r="AW57" s="90">
        <f t="shared" si="44"/>
        <v>3527.64</v>
      </c>
      <c r="AX57" s="90">
        <f t="shared" si="45"/>
        <v>3722.88</v>
      </c>
      <c r="AY57" s="90">
        <f t="shared" si="46"/>
        <v>4609.6000000000004</v>
      </c>
      <c r="AZ57" s="90">
        <f t="shared" si="47"/>
        <v>4625.28</v>
      </c>
      <c r="BA57" s="90">
        <f t="shared" si="48"/>
        <v>5117.3999999999996</v>
      </c>
      <c r="BB57" s="90">
        <f t="shared" si="49"/>
        <v>5382</v>
      </c>
      <c r="BC57" s="90">
        <f t="shared" si="50"/>
        <v>6952.24</v>
      </c>
      <c r="BD57" s="90">
        <f t="shared" si="51"/>
        <v>7560.96</v>
      </c>
      <c r="BE57" s="90">
        <f t="shared" si="52"/>
        <v>7617.54</v>
      </c>
      <c r="BF57" s="90">
        <f t="shared" ref="BF57:BF120" si="53">$D$57-$D$57*E6</f>
        <v>8320</v>
      </c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0"/>
      <c r="DC57" s="90"/>
      <c r="DD57" s="90"/>
      <c r="DE57" s="90"/>
      <c r="DF57" s="90"/>
      <c r="DG57" s="90"/>
      <c r="DH57" s="90"/>
      <c r="DI57" s="90"/>
      <c r="DJ57" s="90"/>
      <c r="DK57" s="90"/>
      <c r="DL57" s="90"/>
      <c r="DM57" s="90"/>
      <c r="DN57" s="90"/>
      <c r="DO57" s="90"/>
      <c r="DP57" s="130"/>
      <c r="DQ57" s="90"/>
      <c r="DR57" s="90"/>
      <c r="DS57" s="90"/>
      <c r="DT57" s="90"/>
      <c r="DU57" s="90"/>
      <c r="DV57" s="90"/>
      <c r="DW57" s="90"/>
      <c r="DX57" s="90"/>
      <c r="DY57" s="90"/>
    </row>
    <row r="58" spans="3:129" x14ac:dyDescent="0.25">
      <c r="C58" s="90">
        <v>1952</v>
      </c>
      <c r="D58" s="89">
        <v>7514</v>
      </c>
      <c r="E58" s="90">
        <f t="shared" si="0"/>
        <v>1</v>
      </c>
      <c r="F58" s="90">
        <f t="shared" si="1"/>
        <v>124728.33999999998</v>
      </c>
      <c r="G58" s="90">
        <f t="shared" si="2"/>
        <v>0</v>
      </c>
      <c r="H58" s="90">
        <f t="shared" si="3"/>
        <v>0</v>
      </c>
      <c r="I58" s="90">
        <f t="shared" si="4"/>
        <v>0</v>
      </c>
      <c r="J58" s="90">
        <f t="shared" si="5"/>
        <v>32.299999999999045</v>
      </c>
      <c r="K58" s="90">
        <f t="shared" si="6"/>
        <v>88.599999999999</v>
      </c>
      <c r="L58" s="90">
        <f t="shared" si="7"/>
        <v>232.91999999999825</v>
      </c>
      <c r="M58" s="90">
        <f t="shared" si="8"/>
        <v>355.59999999999764</v>
      </c>
      <c r="N58" s="90">
        <f t="shared" si="9"/>
        <v>571.49999999999727</v>
      </c>
      <c r="O58" s="90">
        <f t="shared" si="10"/>
        <v>596.87999999999738</v>
      </c>
      <c r="P58" s="90">
        <f t="shared" si="11"/>
        <v>778.11999999999716</v>
      </c>
      <c r="Q58" s="90">
        <f t="shared" si="12"/>
        <v>1074.5599999999977</v>
      </c>
      <c r="R58" s="90">
        <f t="shared" si="13"/>
        <v>1181.5199999999977</v>
      </c>
      <c r="S58" s="90">
        <f t="shared" si="14"/>
        <v>952.199999999998</v>
      </c>
      <c r="T58" s="90">
        <f t="shared" si="15"/>
        <v>1032.2399999999984</v>
      </c>
      <c r="U58" s="90">
        <f t="shared" si="16"/>
        <v>676.31999999999925</v>
      </c>
      <c r="V58" s="90">
        <f t="shared" si="17"/>
        <v>386.09999999999945</v>
      </c>
      <c r="W58" s="90">
        <f t="shared" si="18"/>
        <v>328.15999999999963</v>
      </c>
      <c r="X58" s="90">
        <f t="shared" si="19"/>
        <v>253.79999999999973</v>
      </c>
      <c r="Y58" s="90">
        <f t="shared" si="20"/>
        <v>306.23999999999978</v>
      </c>
      <c r="Z58" s="90">
        <f t="shared" si="21"/>
        <v>339.65999999999974</v>
      </c>
      <c r="AA58" s="90">
        <f t="shared" si="22"/>
        <v>749.1599999999994</v>
      </c>
      <c r="AB58" s="90">
        <f t="shared" si="23"/>
        <v>943.1599999999994</v>
      </c>
      <c r="AC58" s="90">
        <f t="shared" si="24"/>
        <v>1365.9999999999991</v>
      </c>
      <c r="AD58" s="90">
        <f t="shared" si="25"/>
        <v>1934.5199999999991</v>
      </c>
      <c r="AE58" s="90">
        <f t="shared" si="26"/>
        <v>1987.4799999999991</v>
      </c>
      <c r="AF58" s="90">
        <f t="shared" si="27"/>
        <v>1840.9199999999996</v>
      </c>
      <c r="AG58" s="90">
        <f t="shared" si="28"/>
        <v>1758.7199999999996</v>
      </c>
      <c r="AH58" s="90">
        <f t="shared" si="29"/>
        <v>2368.9999999999995</v>
      </c>
      <c r="AI58" s="90">
        <f t="shared" si="30"/>
        <v>2890.1599999999994</v>
      </c>
      <c r="AJ58" s="90">
        <f t="shared" si="31"/>
        <v>3531.599999999999</v>
      </c>
      <c r="AK58" s="90">
        <f t="shared" si="32"/>
        <v>3427.1999999999994</v>
      </c>
      <c r="AL58" s="90">
        <f t="shared" si="33"/>
        <v>2062.4799999999996</v>
      </c>
      <c r="AM58" s="90">
        <f t="shared" si="34"/>
        <v>1576.1999999999998</v>
      </c>
      <c r="AN58" s="90">
        <f t="shared" si="35"/>
        <v>1822.7999999999997</v>
      </c>
      <c r="AO58" s="90">
        <f t="shared" si="36"/>
        <v>2611.1999999999998</v>
      </c>
      <c r="AP58" s="90">
        <f t="shared" si="37"/>
        <v>2234.1</v>
      </c>
      <c r="AQ58" s="90">
        <f t="shared" si="38"/>
        <v>2389.52</v>
      </c>
      <c r="AR58" s="90">
        <f t="shared" si="39"/>
        <v>3103.8</v>
      </c>
      <c r="AS58" s="90">
        <f t="shared" si="40"/>
        <v>3510.7200000000003</v>
      </c>
      <c r="AT58" s="90">
        <f t="shared" si="41"/>
        <v>3397.34</v>
      </c>
      <c r="AU58" s="90">
        <f t="shared" si="42"/>
        <v>3032.4</v>
      </c>
      <c r="AV58" s="90">
        <f t="shared" si="43"/>
        <v>3298.62</v>
      </c>
      <c r="AW58" s="90">
        <f t="shared" si="44"/>
        <v>3441.6</v>
      </c>
      <c r="AX58" s="90">
        <f t="shared" si="45"/>
        <v>3634.24</v>
      </c>
      <c r="AY58" s="90">
        <f t="shared" si="46"/>
        <v>4502.3999999999996</v>
      </c>
      <c r="AZ58" s="90">
        <f t="shared" si="47"/>
        <v>4520.16</v>
      </c>
      <c r="BA58" s="90">
        <f t="shared" si="48"/>
        <v>5003.68</v>
      </c>
      <c r="BB58" s="90">
        <f t="shared" si="49"/>
        <v>5265</v>
      </c>
      <c r="BC58" s="90">
        <f t="shared" si="50"/>
        <v>6804.32</v>
      </c>
      <c r="BD58" s="90">
        <f t="shared" si="51"/>
        <v>7403.44</v>
      </c>
      <c r="BE58" s="90">
        <f t="shared" si="52"/>
        <v>7462.08</v>
      </c>
      <c r="BF58" s="90">
        <f t="shared" si="53"/>
        <v>8153.6</v>
      </c>
      <c r="BG58" s="90">
        <f t="shared" ref="BG58:BG121" si="54">$D$58-$D$58*E6</f>
        <v>7514</v>
      </c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  <c r="CS58" s="90"/>
      <c r="CT58" s="90"/>
      <c r="CU58" s="90"/>
      <c r="CV58" s="90"/>
      <c r="CW58" s="90"/>
      <c r="CX58" s="90"/>
      <c r="CY58" s="90"/>
      <c r="CZ58" s="90"/>
      <c r="DA58" s="90"/>
      <c r="DB58" s="90"/>
      <c r="DC58" s="90"/>
      <c r="DD58" s="90"/>
      <c r="DE58" s="90"/>
      <c r="DF58" s="90"/>
      <c r="DG58" s="90"/>
      <c r="DH58" s="90"/>
      <c r="DI58" s="90"/>
      <c r="DJ58" s="90"/>
      <c r="DK58" s="90"/>
      <c r="DL58" s="90"/>
      <c r="DM58" s="90"/>
      <c r="DN58" s="90"/>
      <c r="DO58" s="90"/>
      <c r="DP58" s="130"/>
      <c r="DQ58" s="90"/>
      <c r="DR58" s="90"/>
      <c r="DS58" s="90"/>
      <c r="DT58" s="90"/>
      <c r="DU58" s="90"/>
      <c r="DV58" s="90"/>
      <c r="DW58" s="90"/>
      <c r="DX58" s="90"/>
      <c r="DY58" s="90"/>
    </row>
    <row r="59" spans="3:129" x14ac:dyDescent="0.25">
      <c r="C59" s="90">
        <v>1953</v>
      </c>
      <c r="D59" s="89">
        <v>7652</v>
      </c>
      <c r="E59" s="90">
        <f t="shared" si="0"/>
        <v>1</v>
      </c>
      <c r="F59" s="90">
        <f t="shared" si="1"/>
        <v>127997.85999999996</v>
      </c>
      <c r="G59" s="90">
        <f t="shared" si="2"/>
        <v>0</v>
      </c>
      <c r="H59" s="90">
        <f t="shared" si="3"/>
        <v>0</v>
      </c>
      <c r="I59" s="90">
        <f t="shared" si="4"/>
        <v>0</v>
      </c>
      <c r="J59" s="90">
        <f t="shared" si="5"/>
        <v>0</v>
      </c>
      <c r="K59" s="90">
        <f t="shared" si="6"/>
        <v>44.299999999998818</v>
      </c>
      <c r="L59" s="90">
        <f t="shared" si="7"/>
        <v>155.27999999999793</v>
      </c>
      <c r="M59" s="90">
        <f t="shared" si="8"/>
        <v>266.699999999998</v>
      </c>
      <c r="N59" s="90">
        <f t="shared" si="9"/>
        <v>457.19999999999709</v>
      </c>
      <c r="O59" s="90">
        <f t="shared" si="10"/>
        <v>497.39999999999782</v>
      </c>
      <c r="P59" s="90">
        <f t="shared" si="11"/>
        <v>666.95999999999731</v>
      </c>
      <c r="Q59" s="90">
        <f t="shared" si="12"/>
        <v>940.23999999999705</v>
      </c>
      <c r="R59" s="90">
        <f t="shared" si="13"/>
        <v>1050.2399999999971</v>
      </c>
      <c r="S59" s="90">
        <f t="shared" si="14"/>
        <v>856.9799999999982</v>
      </c>
      <c r="T59" s="90">
        <f t="shared" si="15"/>
        <v>938.39999999999827</v>
      </c>
      <c r="U59" s="90">
        <f t="shared" si="16"/>
        <v>619.95999999999913</v>
      </c>
      <c r="V59" s="90">
        <f t="shared" si="17"/>
        <v>356.39999999999941</v>
      </c>
      <c r="W59" s="90">
        <f t="shared" si="18"/>
        <v>304.71999999999957</v>
      </c>
      <c r="X59" s="90">
        <f t="shared" si="19"/>
        <v>236.87999999999977</v>
      </c>
      <c r="Y59" s="90">
        <f t="shared" si="20"/>
        <v>287.09999999999968</v>
      </c>
      <c r="Z59" s="90">
        <f t="shared" si="21"/>
        <v>319.67999999999972</v>
      </c>
      <c r="AA59" s="90">
        <f t="shared" si="22"/>
        <v>707.53999999999951</v>
      </c>
      <c r="AB59" s="90">
        <f t="shared" si="23"/>
        <v>893.51999999999953</v>
      </c>
      <c r="AC59" s="90">
        <f t="shared" si="24"/>
        <v>1297.6999999999994</v>
      </c>
      <c r="AD59" s="90">
        <f t="shared" si="25"/>
        <v>1842.3999999999992</v>
      </c>
      <c r="AE59" s="90">
        <f t="shared" si="26"/>
        <v>1897.139999999999</v>
      </c>
      <c r="AF59" s="90">
        <f t="shared" si="27"/>
        <v>1760.8799999999992</v>
      </c>
      <c r="AG59" s="90">
        <f t="shared" si="28"/>
        <v>1685.4399999999994</v>
      </c>
      <c r="AH59" s="90">
        <f t="shared" si="29"/>
        <v>2274.2399999999993</v>
      </c>
      <c r="AI59" s="90">
        <f t="shared" si="30"/>
        <v>2778.9999999999995</v>
      </c>
      <c r="AJ59" s="90">
        <f t="shared" si="31"/>
        <v>3400.7999999999988</v>
      </c>
      <c r="AK59" s="90">
        <f t="shared" si="32"/>
        <v>3304.7999999999993</v>
      </c>
      <c r="AL59" s="90">
        <f t="shared" si="33"/>
        <v>1991.3599999999997</v>
      </c>
      <c r="AM59" s="90">
        <f t="shared" si="34"/>
        <v>1523.6599999999999</v>
      </c>
      <c r="AN59" s="90">
        <f t="shared" si="35"/>
        <v>1763.9999999999998</v>
      </c>
      <c r="AO59" s="90">
        <f t="shared" si="36"/>
        <v>2529.5999999999995</v>
      </c>
      <c r="AP59" s="90">
        <f t="shared" si="37"/>
        <v>2166.3999999999996</v>
      </c>
      <c r="AQ59" s="90">
        <f t="shared" si="38"/>
        <v>2319.2399999999998</v>
      </c>
      <c r="AR59" s="90">
        <f t="shared" si="39"/>
        <v>3015.12</v>
      </c>
      <c r="AS59" s="90">
        <f t="shared" si="40"/>
        <v>3413.2</v>
      </c>
      <c r="AT59" s="90">
        <f t="shared" si="41"/>
        <v>3305.5200000000004</v>
      </c>
      <c r="AU59" s="90">
        <f t="shared" si="42"/>
        <v>2952.6000000000004</v>
      </c>
      <c r="AV59" s="90">
        <f t="shared" si="43"/>
        <v>3214.04</v>
      </c>
      <c r="AW59" s="90">
        <f t="shared" si="44"/>
        <v>3355.56</v>
      </c>
      <c r="AX59" s="90">
        <f t="shared" si="45"/>
        <v>3545.6</v>
      </c>
      <c r="AY59" s="90">
        <f t="shared" si="46"/>
        <v>4395.2</v>
      </c>
      <c r="AZ59" s="90">
        <f t="shared" si="47"/>
        <v>4415.04</v>
      </c>
      <c r="BA59" s="90">
        <f t="shared" si="48"/>
        <v>4889.96</v>
      </c>
      <c r="BB59" s="90">
        <f t="shared" si="49"/>
        <v>5148</v>
      </c>
      <c r="BC59" s="90">
        <f t="shared" si="50"/>
        <v>6656.4</v>
      </c>
      <c r="BD59" s="90">
        <f t="shared" si="51"/>
        <v>7245.92</v>
      </c>
      <c r="BE59" s="90">
        <f t="shared" si="52"/>
        <v>7306.62</v>
      </c>
      <c r="BF59" s="90">
        <f t="shared" si="53"/>
        <v>7987.2</v>
      </c>
      <c r="BG59" s="90">
        <f t="shared" si="54"/>
        <v>7363.72</v>
      </c>
      <c r="BH59" s="90">
        <f t="shared" ref="BH59:BH122" si="55">$D$59-$D$59*E6</f>
        <v>7652</v>
      </c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  <c r="DD59" s="90"/>
      <c r="DE59" s="90"/>
      <c r="DF59" s="90"/>
      <c r="DG59" s="90"/>
      <c r="DH59" s="90"/>
      <c r="DI59" s="90"/>
      <c r="DJ59" s="90"/>
      <c r="DK59" s="90"/>
      <c r="DL59" s="90"/>
      <c r="DM59" s="90"/>
      <c r="DN59" s="90"/>
      <c r="DO59" s="90"/>
      <c r="DP59" s="130"/>
      <c r="DQ59" s="90"/>
      <c r="DR59" s="90"/>
      <c r="DS59" s="90"/>
      <c r="DT59" s="90"/>
      <c r="DU59" s="90"/>
      <c r="DV59" s="90"/>
      <c r="DW59" s="90"/>
      <c r="DX59" s="90"/>
      <c r="DY59" s="90"/>
    </row>
    <row r="60" spans="3:129" x14ac:dyDescent="0.25">
      <c r="C60" s="90">
        <v>1954</v>
      </c>
      <c r="D60" s="89">
        <v>7396</v>
      </c>
      <c r="E60" s="90">
        <f t="shared" si="0"/>
        <v>1</v>
      </c>
      <c r="F60" s="90">
        <f t="shared" si="1"/>
        <v>130890.63999999997</v>
      </c>
      <c r="G60" s="90">
        <f t="shared" si="2"/>
        <v>0</v>
      </c>
      <c r="H60" s="90">
        <f t="shared" si="3"/>
        <v>0</v>
      </c>
      <c r="I60" s="90">
        <f t="shared" si="4"/>
        <v>0</v>
      </c>
      <c r="J60" s="90">
        <f t="shared" si="5"/>
        <v>0</v>
      </c>
      <c r="K60" s="90">
        <f t="shared" si="6"/>
        <v>0</v>
      </c>
      <c r="L60" s="90">
        <f t="shared" si="7"/>
        <v>77.639999999998054</v>
      </c>
      <c r="M60" s="90">
        <f t="shared" si="8"/>
        <v>177.79999999999745</v>
      </c>
      <c r="N60" s="90">
        <f t="shared" si="9"/>
        <v>342.89999999999691</v>
      </c>
      <c r="O60" s="90">
        <f t="shared" si="10"/>
        <v>397.91999999999734</v>
      </c>
      <c r="P60" s="90">
        <f t="shared" si="11"/>
        <v>555.79999999999745</v>
      </c>
      <c r="Q60" s="90">
        <f t="shared" si="12"/>
        <v>805.91999999999734</v>
      </c>
      <c r="R60" s="90">
        <f t="shared" si="13"/>
        <v>918.95999999999731</v>
      </c>
      <c r="S60" s="90">
        <f t="shared" si="14"/>
        <v>761.75999999999794</v>
      </c>
      <c r="T60" s="90">
        <f t="shared" si="15"/>
        <v>844.55999999999813</v>
      </c>
      <c r="U60" s="90">
        <f t="shared" si="16"/>
        <v>563.599999999999</v>
      </c>
      <c r="V60" s="90">
        <f t="shared" si="17"/>
        <v>326.69999999999936</v>
      </c>
      <c r="W60" s="90">
        <f t="shared" si="18"/>
        <v>281.27999999999963</v>
      </c>
      <c r="X60" s="90">
        <f t="shared" si="19"/>
        <v>219.9599999999997</v>
      </c>
      <c r="Y60" s="90">
        <f t="shared" si="20"/>
        <v>267.9599999999997</v>
      </c>
      <c r="Z60" s="90">
        <f t="shared" si="21"/>
        <v>299.6999999999997</v>
      </c>
      <c r="AA60" s="90">
        <f t="shared" si="22"/>
        <v>665.91999999999939</v>
      </c>
      <c r="AB60" s="90">
        <f t="shared" si="23"/>
        <v>843.87999999999943</v>
      </c>
      <c r="AC60" s="90">
        <f t="shared" si="24"/>
        <v>1229.3999999999992</v>
      </c>
      <c r="AD60" s="90">
        <f t="shared" si="25"/>
        <v>1750.2799999999988</v>
      </c>
      <c r="AE60" s="90">
        <f t="shared" si="26"/>
        <v>1806.7999999999993</v>
      </c>
      <c r="AF60" s="90">
        <f t="shared" si="27"/>
        <v>1680.8399999999992</v>
      </c>
      <c r="AG60" s="90">
        <f t="shared" si="28"/>
        <v>1612.1599999999994</v>
      </c>
      <c r="AH60" s="90">
        <f t="shared" si="29"/>
        <v>2179.4799999999991</v>
      </c>
      <c r="AI60" s="90">
        <f t="shared" si="30"/>
        <v>2667.8399999999992</v>
      </c>
      <c r="AJ60" s="90">
        <f t="shared" si="31"/>
        <v>3269.9999999999991</v>
      </c>
      <c r="AK60" s="90">
        <f t="shared" si="32"/>
        <v>3182.3999999999992</v>
      </c>
      <c r="AL60" s="90">
        <f t="shared" si="33"/>
        <v>1920.2399999999996</v>
      </c>
      <c r="AM60" s="90">
        <f t="shared" si="34"/>
        <v>1471.1199999999997</v>
      </c>
      <c r="AN60" s="90">
        <f t="shared" si="35"/>
        <v>1705.1999999999998</v>
      </c>
      <c r="AO60" s="90">
        <f t="shared" si="36"/>
        <v>2448</v>
      </c>
      <c r="AP60" s="90">
        <f t="shared" si="37"/>
        <v>2098.6999999999998</v>
      </c>
      <c r="AQ60" s="90">
        <f t="shared" si="38"/>
        <v>2248.96</v>
      </c>
      <c r="AR60" s="90">
        <f t="shared" si="39"/>
        <v>2926.4399999999996</v>
      </c>
      <c r="AS60" s="90">
        <f t="shared" si="40"/>
        <v>3315.6800000000003</v>
      </c>
      <c r="AT60" s="90">
        <f t="shared" si="41"/>
        <v>3213.7</v>
      </c>
      <c r="AU60" s="90">
        <f t="shared" si="42"/>
        <v>2872.8</v>
      </c>
      <c r="AV60" s="90">
        <f t="shared" si="43"/>
        <v>3129.46</v>
      </c>
      <c r="AW60" s="90">
        <f t="shared" si="44"/>
        <v>3269.5200000000004</v>
      </c>
      <c r="AX60" s="90">
        <f t="shared" si="45"/>
        <v>3456.96</v>
      </c>
      <c r="AY60" s="90">
        <f t="shared" si="46"/>
        <v>4288</v>
      </c>
      <c r="AZ60" s="90">
        <f t="shared" si="47"/>
        <v>4309.92</v>
      </c>
      <c r="BA60" s="90">
        <f t="shared" si="48"/>
        <v>4776.24</v>
      </c>
      <c r="BB60" s="90">
        <f t="shared" si="49"/>
        <v>5031</v>
      </c>
      <c r="BC60" s="90">
        <f t="shared" si="50"/>
        <v>6508.48</v>
      </c>
      <c r="BD60" s="90">
        <f t="shared" si="51"/>
        <v>7088.4</v>
      </c>
      <c r="BE60" s="90">
        <f t="shared" si="52"/>
        <v>7151.16</v>
      </c>
      <c r="BF60" s="90">
        <f t="shared" si="53"/>
        <v>7820.8</v>
      </c>
      <c r="BG60" s="90">
        <f t="shared" si="54"/>
        <v>7213.44</v>
      </c>
      <c r="BH60" s="90">
        <f t="shared" si="55"/>
        <v>7498.96</v>
      </c>
      <c r="BI60" s="90">
        <f t="shared" ref="BI60:BI123" si="56">$D$60-$D$60*E6</f>
        <v>7396</v>
      </c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  <c r="CS60" s="90"/>
      <c r="CT60" s="90"/>
      <c r="CU60" s="90"/>
      <c r="CV60" s="90"/>
      <c r="CW60" s="90"/>
      <c r="CX60" s="90"/>
      <c r="CY60" s="90"/>
      <c r="CZ60" s="90"/>
      <c r="DA60" s="90"/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130"/>
      <c r="DQ60" s="90"/>
      <c r="DR60" s="90"/>
      <c r="DS60" s="90"/>
      <c r="DT60" s="90"/>
      <c r="DU60" s="90"/>
      <c r="DV60" s="90"/>
      <c r="DW60" s="90"/>
      <c r="DX60" s="90"/>
      <c r="DY60" s="90"/>
    </row>
    <row r="61" spans="3:129" x14ac:dyDescent="0.25">
      <c r="C61" s="90">
        <v>1955</v>
      </c>
      <c r="D61" s="89">
        <v>7682</v>
      </c>
      <c r="E61" s="90">
        <f t="shared" si="0"/>
        <v>1</v>
      </c>
      <c r="F61" s="90">
        <f t="shared" si="1"/>
        <v>133965.79999999999</v>
      </c>
      <c r="G61" s="90">
        <f t="shared" si="2"/>
        <v>0</v>
      </c>
      <c r="H61" s="90">
        <f t="shared" si="3"/>
        <v>0</v>
      </c>
      <c r="I61" s="90">
        <f t="shared" si="4"/>
        <v>0</v>
      </c>
      <c r="J61" s="90">
        <f t="shared" si="5"/>
        <v>0</v>
      </c>
      <c r="K61" s="90">
        <f t="shared" si="6"/>
        <v>0</v>
      </c>
      <c r="L61" s="90">
        <f t="shared" si="7"/>
        <v>0</v>
      </c>
      <c r="M61" s="90">
        <f t="shared" si="8"/>
        <v>88.899999999997817</v>
      </c>
      <c r="N61" s="90">
        <f t="shared" si="9"/>
        <v>228.59999999999673</v>
      </c>
      <c r="O61" s="90">
        <f t="shared" si="10"/>
        <v>298.43999999999778</v>
      </c>
      <c r="P61" s="90">
        <f t="shared" si="11"/>
        <v>444.6399999999976</v>
      </c>
      <c r="Q61" s="90">
        <f t="shared" si="12"/>
        <v>671.59999999999673</v>
      </c>
      <c r="R61" s="90">
        <f t="shared" si="13"/>
        <v>787.67999999999665</v>
      </c>
      <c r="S61" s="90">
        <f t="shared" si="14"/>
        <v>666.53999999999814</v>
      </c>
      <c r="T61" s="90">
        <f t="shared" si="15"/>
        <v>750.71999999999798</v>
      </c>
      <c r="U61" s="90">
        <f t="shared" si="16"/>
        <v>507.23999999999887</v>
      </c>
      <c r="V61" s="90">
        <f t="shared" si="17"/>
        <v>296.99999999999955</v>
      </c>
      <c r="W61" s="90">
        <f t="shared" si="18"/>
        <v>257.83999999999958</v>
      </c>
      <c r="X61" s="90">
        <f t="shared" si="19"/>
        <v>203.03999999999974</v>
      </c>
      <c r="Y61" s="90">
        <f t="shared" si="20"/>
        <v>248.81999999999971</v>
      </c>
      <c r="Z61" s="90">
        <f t="shared" si="21"/>
        <v>279.71999999999969</v>
      </c>
      <c r="AA61" s="90">
        <f t="shared" si="22"/>
        <v>624.2999999999995</v>
      </c>
      <c r="AB61" s="90">
        <f t="shared" si="23"/>
        <v>794.23999999999933</v>
      </c>
      <c r="AC61" s="90">
        <f t="shared" si="24"/>
        <v>1161.099999999999</v>
      </c>
      <c r="AD61" s="90">
        <f t="shared" si="25"/>
        <v>1658.1599999999989</v>
      </c>
      <c r="AE61" s="90">
        <f t="shared" si="26"/>
        <v>1716.4599999999991</v>
      </c>
      <c r="AF61" s="90">
        <f t="shared" si="27"/>
        <v>1600.7999999999993</v>
      </c>
      <c r="AG61" s="90">
        <f t="shared" si="28"/>
        <v>1538.8799999999992</v>
      </c>
      <c r="AH61" s="90">
        <f t="shared" si="29"/>
        <v>2084.7199999999993</v>
      </c>
      <c r="AI61" s="90">
        <f t="shared" si="30"/>
        <v>2556.6799999999994</v>
      </c>
      <c r="AJ61" s="90">
        <f t="shared" si="31"/>
        <v>3139.1999999999994</v>
      </c>
      <c r="AK61" s="90">
        <f t="shared" si="32"/>
        <v>3059.9999999999995</v>
      </c>
      <c r="AL61" s="90">
        <f t="shared" si="33"/>
        <v>1849.1199999999994</v>
      </c>
      <c r="AM61" s="90">
        <f t="shared" si="34"/>
        <v>1418.5799999999997</v>
      </c>
      <c r="AN61" s="90">
        <f t="shared" si="35"/>
        <v>1646.3999999999996</v>
      </c>
      <c r="AO61" s="90">
        <f t="shared" si="36"/>
        <v>2366.3999999999996</v>
      </c>
      <c r="AP61" s="90">
        <f t="shared" si="37"/>
        <v>2030.9999999999998</v>
      </c>
      <c r="AQ61" s="90">
        <f t="shared" si="38"/>
        <v>2178.6799999999998</v>
      </c>
      <c r="AR61" s="90">
        <f t="shared" si="39"/>
        <v>2837.7599999999998</v>
      </c>
      <c r="AS61" s="90">
        <f t="shared" si="40"/>
        <v>3218.16</v>
      </c>
      <c r="AT61" s="90">
        <f t="shared" si="41"/>
        <v>3121.88</v>
      </c>
      <c r="AU61" s="90">
        <f t="shared" si="42"/>
        <v>2793</v>
      </c>
      <c r="AV61" s="90">
        <f t="shared" si="43"/>
        <v>3044.88</v>
      </c>
      <c r="AW61" s="90">
        <f t="shared" si="44"/>
        <v>3183.4800000000005</v>
      </c>
      <c r="AX61" s="90">
        <f t="shared" si="45"/>
        <v>3368.32</v>
      </c>
      <c r="AY61" s="90">
        <f t="shared" si="46"/>
        <v>4180.8</v>
      </c>
      <c r="AZ61" s="90">
        <f t="shared" si="47"/>
        <v>4204.8</v>
      </c>
      <c r="BA61" s="90">
        <f t="shared" si="48"/>
        <v>4662.5200000000004</v>
      </c>
      <c r="BB61" s="90">
        <f t="shared" si="49"/>
        <v>4914</v>
      </c>
      <c r="BC61" s="90">
        <f t="shared" si="50"/>
        <v>6360.5599999999995</v>
      </c>
      <c r="BD61" s="90">
        <f t="shared" si="51"/>
        <v>6930.88</v>
      </c>
      <c r="BE61" s="90">
        <f t="shared" si="52"/>
        <v>6995.7</v>
      </c>
      <c r="BF61" s="90">
        <f t="shared" si="53"/>
        <v>7654.4</v>
      </c>
      <c r="BG61" s="90">
        <f t="shared" si="54"/>
        <v>7063.16</v>
      </c>
      <c r="BH61" s="90">
        <f t="shared" si="55"/>
        <v>7345.92</v>
      </c>
      <c r="BI61" s="90">
        <f t="shared" si="56"/>
        <v>7248.08</v>
      </c>
      <c r="BJ61" s="90">
        <f t="shared" ref="BJ61:BJ124" si="57">$D$61-$D$61*E6</f>
        <v>7682</v>
      </c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/>
      <c r="DH61" s="90"/>
      <c r="DI61" s="90"/>
      <c r="DJ61" s="90"/>
      <c r="DK61" s="90"/>
      <c r="DL61" s="90"/>
      <c r="DM61" s="90"/>
      <c r="DN61" s="90"/>
      <c r="DO61" s="90"/>
      <c r="DP61" s="130"/>
      <c r="DQ61" s="90"/>
      <c r="DR61" s="90"/>
      <c r="DS61" s="90"/>
      <c r="DT61" s="90"/>
      <c r="DU61" s="90"/>
      <c r="DV61" s="90"/>
      <c r="DW61" s="90"/>
      <c r="DX61" s="90"/>
      <c r="DY61" s="90"/>
    </row>
    <row r="62" spans="3:129" x14ac:dyDescent="0.25">
      <c r="C62" s="90">
        <v>1956</v>
      </c>
      <c r="D62" s="89">
        <v>7804</v>
      </c>
      <c r="E62" s="90">
        <f t="shared" si="0"/>
        <v>1</v>
      </c>
      <c r="F62" s="90">
        <f t="shared" si="1"/>
        <v>137086.95999999996</v>
      </c>
      <c r="G62" s="90">
        <f t="shared" si="2"/>
        <v>0</v>
      </c>
      <c r="H62" s="90">
        <f t="shared" si="3"/>
        <v>0</v>
      </c>
      <c r="I62" s="90">
        <f t="shared" si="4"/>
        <v>0</v>
      </c>
      <c r="J62" s="90">
        <f t="shared" si="5"/>
        <v>0</v>
      </c>
      <c r="K62" s="90">
        <f t="shared" si="6"/>
        <v>0</v>
      </c>
      <c r="L62" s="90">
        <f t="shared" si="7"/>
        <v>0</v>
      </c>
      <c r="M62" s="90">
        <f t="shared" si="8"/>
        <v>0</v>
      </c>
      <c r="N62" s="90">
        <f t="shared" si="9"/>
        <v>114.29999999999654</v>
      </c>
      <c r="O62" s="90">
        <f t="shared" si="10"/>
        <v>198.95999999999731</v>
      </c>
      <c r="P62" s="90">
        <f t="shared" si="11"/>
        <v>333.47999999999683</v>
      </c>
      <c r="Q62" s="90">
        <f t="shared" si="12"/>
        <v>537.27999999999702</v>
      </c>
      <c r="R62" s="90">
        <f t="shared" si="13"/>
        <v>656.39999999999691</v>
      </c>
      <c r="S62" s="90">
        <f t="shared" si="14"/>
        <v>571.31999999999789</v>
      </c>
      <c r="T62" s="90">
        <f t="shared" si="15"/>
        <v>656.87999999999784</v>
      </c>
      <c r="U62" s="90">
        <f t="shared" si="16"/>
        <v>450.87999999999874</v>
      </c>
      <c r="V62" s="90">
        <f t="shared" si="17"/>
        <v>267.2999999999995</v>
      </c>
      <c r="W62" s="90">
        <f t="shared" si="18"/>
        <v>234.39999999999952</v>
      </c>
      <c r="X62" s="90">
        <f t="shared" si="19"/>
        <v>186.11999999999966</v>
      </c>
      <c r="Y62" s="90">
        <f t="shared" si="20"/>
        <v>229.67999999999972</v>
      </c>
      <c r="Z62" s="90">
        <f t="shared" si="21"/>
        <v>259.73999999999967</v>
      </c>
      <c r="AA62" s="90">
        <f t="shared" si="22"/>
        <v>582.67999999999938</v>
      </c>
      <c r="AB62" s="90">
        <f t="shared" si="23"/>
        <v>744.59999999999923</v>
      </c>
      <c r="AC62" s="90">
        <f t="shared" si="24"/>
        <v>1092.7999999999993</v>
      </c>
      <c r="AD62" s="90">
        <f t="shared" si="25"/>
        <v>1566.0399999999991</v>
      </c>
      <c r="AE62" s="90">
        <f t="shared" si="26"/>
        <v>1626.119999999999</v>
      </c>
      <c r="AF62" s="90">
        <f t="shared" si="27"/>
        <v>1520.7599999999993</v>
      </c>
      <c r="AG62" s="90">
        <f t="shared" si="28"/>
        <v>1465.5999999999995</v>
      </c>
      <c r="AH62" s="90">
        <f t="shared" si="29"/>
        <v>1989.9599999999991</v>
      </c>
      <c r="AI62" s="90">
        <f t="shared" si="30"/>
        <v>2445.5199999999991</v>
      </c>
      <c r="AJ62" s="90">
        <f t="shared" si="31"/>
        <v>3008.3999999999992</v>
      </c>
      <c r="AK62" s="90">
        <f t="shared" si="32"/>
        <v>2937.599999999999</v>
      </c>
      <c r="AL62" s="90">
        <f t="shared" si="33"/>
        <v>1777.9999999999995</v>
      </c>
      <c r="AM62" s="90">
        <f t="shared" si="34"/>
        <v>1366.0399999999995</v>
      </c>
      <c r="AN62" s="90">
        <f t="shared" si="35"/>
        <v>1587.5999999999997</v>
      </c>
      <c r="AO62" s="90">
        <f t="shared" si="36"/>
        <v>2284.7999999999993</v>
      </c>
      <c r="AP62" s="90">
        <f t="shared" si="37"/>
        <v>1963.2999999999997</v>
      </c>
      <c r="AQ62" s="90">
        <f t="shared" si="38"/>
        <v>2108.3999999999996</v>
      </c>
      <c r="AR62" s="90">
        <f t="shared" si="39"/>
        <v>2749.08</v>
      </c>
      <c r="AS62" s="90">
        <f t="shared" si="40"/>
        <v>3120.64</v>
      </c>
      <c r="AT62" s="90">
        <f t="shared" si="41"/>
        <v>3030.06</v>
      </c>
      <c r="AU62" s="90">
        <f t="shared" si="42"/>
        <v>2713.2</v>
      </c>
      <c r="AV62" s="90">
        <f t="shared" si="43"/>
        <v>2960.3</v>
      </c>
      <c r="AW62" s="90">
        <f t="shared" si="44"/>
        <v>3097.44</v>
      </c>
      <c r="AX62" s="90">
        <f t="shared" si="45"/>
        <v>3279.6800000000003</v>
      </c>
      <c r="AY62" s="90">
        <f t="shared" si="46"/>
        <v>4073.6000000000004</v>
      </c>
      <c r="AZ62" s="90">
        <f t="shared" si="47"/>
        <v>4099.68</v>
      </c>
      <c r="BA62" s="90">
        <f t="shared" si="48"/>
        <v>4548.8</v>
      </c>
      <c r="BB62" s="90">
        <f t="shared" si="49"/>
        <v>4797</v>
      </c>
      <c r="BC62" s="90">
        <f t="shared" si="50"/>
        <v>6212.6399999999994</v>
      </c>
      <c r="BD62" s="90">
        <f t="shared" si="51"/>
        <v>6773.36</v>
      </c>
      <c r="BE62" s="90">
        <f t="shared" si="52"/>
        <v>6840.24</v>
      </c>
      <c r="BF62" s="90">
        <f t="shared" si="53"/>
        <v>7488</v>
      </c>
      <c r="BG62" s="90">
        <f t="shared" si="54"/>
        <v>6912.88</v>
      </c>
      <c r="BH62" s="90">
        <f t="shared" si="55"/>
        <v>7192.88</v>
      </c>
      <c r="BI62" s="90">
        <f t="shared" si="56"/>
        <v>7100.16</v>
      </c>
      <c r="BJ62" s="90">
        <f t="shared" si="57"/>
        <v>7528.36</v>
      </c>
      <c r="BK62" s="90">
        <f t="shared" ref="BK62:BK125" si="58">$D$62-$D$62*E6</f>
        <v>7804</v>
      </c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  <c r="CS62" s="90"/>
      <c r="CT62" s="90"/>
      <c r="CU62" s="90"/>
      <c r="CV62" s="90"/>
      <c r="CW62" s="90"/>
      <c r="CX62" s="90"/>
      <c r="CY62" s="90"/>
      <c r="CZ62" s="90"/>
      <c r="DA62" s="90"/>
      <c r="DB62" s="90"/>
      <c r="DC62" s="90"/>
      <c r="DD62" s="90"/>
      <c r="DE62" s="90"/>
      <c r="DF62" s="90"/>
      <c r="DG62" s="90"/>
      <c r="DH62" s="90"/>
      <c r="DI62" s="90"/>
      <c r="DJ62" s="90"/>
      <c r="DK62" s="90"/>
      <c r="DL62" s="90"/>
      <c r="DM62" s="90"/>
      <c r="DN62" s="90"/>
      <c r="DO62" s="90"/>
      <c r="DP62" s="130"/>
      <c r="DQ62" s="90"/>
      <c r="DR62" s="90"/>
      <c r="DS62" s="90"/>
      <c r="DT62" s="90"/>
      <c r="DU62" s="90"/>
      <c r="DV62" s="90"/>
      <c r="DW62" s="90"/>
      <c r="DX62" s="90"/>
      <c r="DY62" s="90"/>
    </row>
    <row r="63" spans="3:129" x14ac:dyDescent="0.25">
      <c r="C63" s="90">
        <v>1957</v>
      </c>
      <c r="D63" s="89">
        <v>8584</v>
      </c>
      <c r="E63" s="90">
        <f t="shared" si="0"/>
        <v>1</v>
      </c>
      <c r="F63" s="90">
        <f t="shared" si="1"/>
        <v>140920.94</v>
      </c>
      <c r="G63" s="90">
        <f t="shared" si="2"/>
        <v>0</v>
      </c>
      <c r="H63" s="90">
        <f t="shared" si="3"/>
        <v>0</v>
      </c>
      <c r="I63" s="90">
        <f t="shared" si="4"/>
        <v>0</v>
      </c>
      <c r="J63" s="90">
        <f t="shared" si="5"/>
        <v>0</v>
      </c>
      <c r="K63" s="90">
        <f t="shared" si="6"/>
        <v>0</v>
      </c>
      <c r="L63" s="90">
        <f t="shared" si="7"/>
        <v>0</v>
      </c>
      <c r="M63" s="90">
        <f t="shared" si="8"/>
        <v>0</v>
      </c>
      <c r="N63" s="90">
        <f t="shared" si="9"/>
        <v>0</v>
      </c>
      <c r="O63" s="90">
        <f t="shared" si="10"/>
        <v>99.479999999997744</v>
      </c>
      <c r="P63" s="90">
        <f t="shared" si="11"/>
        <v>222.31999999999698</v>
      </c>
      <c r="Q63" s="90">
        <f t="shared" si="12"/>
        <v>402.9599999999964</v>
      </c>
      <c r="R63" s="90">
        <f t="shared" si="13"/>
        <v>525.11999999999716</v>
      </c>
      <c r="S63" s="90">
        <f t="shared" si="14"/>
        <v>476.09999999999764</v>
      </c>
      <c r="T63" s="90">
        <f t="shared" si="15"/>
        <v>563.03999999999814</v>
      </c>
      <c r="U63" s="90">
        <f t="shared" si="16"/>
        <v>394.51999999999862</v>
      </c>
      <c r="V63" s="90">
        <f t="shared" si="17"/>
        <v>237.59999999999945</v>
      </c>
      <c r="W63" s="90">
        <f t="shared" si="18"/>
        <v>210.95999999999958</v>
      </c>
      <c r="X63" s="90">
        <f t="shared" si="19"/>
        <v>169.1999999999997</v>
      </c>
      <c r="Y63" s="90">
        <f t="shared" si="20"/>
        <v>210.53999999999962</v>
      </c>
      <c r="Z63" s="90">
        <f t="shared" si="21"/>
        <v>239.75999999999965</v>
      </c>
      <c r="AA63" s="90">
        <f t="shared" si="22"/>
        <v>541.05999999999926</v>
      </c>
      <c r="AB63" s="90">
        <f t="shared" si="23"/>
        <v>694.95999999999913</v>
      </c>
      <c r="AC63" s="90">
        <f t="shared" si="24"/>
        <v>1024.4999999999991</v>
      </c>
      <c r="AD63" s="90">
        <f t="shared" si="25"/>
        <v>1473.9199999999987</v>
      </c>
      <c r="AE63" s="90">
        <f t="shared" si="26"/>
        <v>1535.7799999999988</v>
      </c>
      <c r="AF63" s="90">
        <f t="shared" si="27"/>
        <v>1440.7199999999989</v>
      </c>
      <c r="AG63" s="90">
        <f t="shared" si="28"/>
        <v>1392.3199999999993</v>
      </c>
      <c r="AH63" s="90">
        <f t="shared" si="29"/>
        <v>1895.1999999999989</v>
      </c>
      <c r="AI63" s="90">
        <f t="shared" si="30"/>
        <v>2334.3599999999988</v>
      </c>
      <c r="AJ63" s="90">
        <f t="shared" si="31"/>
        <v>2877.599999999999</v>
      </c>
      <c r="AK63" s="90">
        <f t="shared" si="32"/>
        <v>2815.1999999999989</v>
      </c>
      <c r="AL63" s="90">
        <f t="shared" si="33"/>
        <v>1706.8799999999997</v>
      </c>
      <c r="AM63" s="90">
        <f t="shared" si="34"/>
        <v>1313.4999999999998</v>
      </c>
      <c r="AN63" s="90">
        <f t="shared" si="35"/>
        <v>1528.7999999999995</v>
      </c>
      <c r="AO63" s="90">
        <f t="shared" si="36"/>
        <v>2203.1999999999994</v>
      </c>
      <c r="AP63" s="90">
        <f t="shared" si="37"/>
        <v>1895.5999999999997</v>
      </c>
      <c r="AQ63" s="90">
        <f t="shared" si="38"/>
        <v>2038.1199999999997</v>
      </c>
      <c r="AR63" s="90">
        <f t="shared" si="39"/>
        <v>2660.3999999999996</v>
      </c>
      <c r="AS63" s="90">
        <f t="shared" si="40"/>
        <v>3023.12</v>
      </c>
      <c r="AT63" s="90">
        <f t="shared" si="41"/>
        <v>2938.24</v>
      </c>
      <c r="AU63" s="90">
        <f t="shared" si="42"/>
        <v>2633.3999999999996</v>
      </c>
      <c r="AV63" s="90">
        <f t="shared" si="43"/>
        <v>2875.7200000000003</v>
      </c>
      <c r="AW63" s="90">
        <f t="shared" si="44"/>
        <v>3011.4</v>
      </c>
      <c r="AX63" s="90">
        <f t="shared" si="45"/>
        <v>3191.04</v>
      </c>
      <c r="AY63" s="90">
        <f t="shared" si="46"/>
        <v>3966.4000000000005</v>
      </c>
      <c r="AZ63" s="90">
        <f t="shared" si="47"/>
        <v>3994.5600000000004</v>
      </c>
      <c r="BA63" s="90">
        <f t="shared" si="48"/>
        <v>4435.08</v>
      </c>
      <c r="BB63" s="90">
        <f t="shared" si="49"/>
        <v>4680</v>
      </c>
      <c r="BC63" s="90">
        <f t="shared" si="50"/>
        <v>6064.72</v>
      </c>
      <c r="BD63" s="90">
        <f t="shared" si="51"/>
        <v>6615.84</v>
      </c>
      <c r="BE63" s="90">
        <f t="shared" si="52"/>
        <v>6684.78</v>
      </c>
      <c r="BF63" s="90">
        <f t="shared" si="53"/>
        <v>7321.6</v>
      </c>
      <c r="BG63" s="90">
        <f t="shared" si="54"/>
        <v>6762.6</v>
      </c>
      <c r="BH63" s="90">
        <f t="shared" si="55"/>
        <v>7039.84</v>
      </c>
      <c r="BI63" s="90">
        <f t="shared" si="56"/>
        <v>6952.24</v>
      </c>
      <c r="BJ63" s="90">
        <f t="shared" si="57"/>
        <v>7374.72</v>
      </c>
      <c r="BK63" s="90">
        <f t="shared" si="58"/>
        <v>7647.92</v>
      </c>
      <c r="BL63" s="90">
        <f t="shared" ref="BL63:BL126" si="59">$D$63-$D$63*E6</f>
        <v>8584</v>
      </c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  <c r="DD63" s="90"/>
      <c r="DE63" s="90"/>
      <c r="DF63" s="90"/>
      <c r="DG63" s="90"/>
      <c r="DH63" s="90"/>
      <c r="DI63" s="90"/>
      <c r="DJ63" s="90"/>
      <c r="DK63" s="90"/>
      <c r="DL63" s="90"/>
      <c r="DM63" s="90"/>
      <c r="DN63" s="90"/>
      <c r="DO63" s="90"/>
      <c r="DP63" s="130"/>
      <c r="DQ63" s="90"/>
      <c r="DR63" s="90"/>
      <c r="DS63" s="90"/>
      <c r="DT63" s="90"/>
      <c r="DU63" s="90"/>
      <c r="DV63" s="90"/>
      <c r="DW63" s="90"/>
      <c r="DX63" s="90"/>
      <c r="DY63" s="90"/>
    </row>
    <row r="64" spans="3:129" x14ac:dyDescent="0.25">
      <c r="C64" s="90">
        <v>1958</v>
      </c>
      <c r="D64" s="89">
        <v>9883</v>
      </c>
      <c r="E64" s="90">
        <f t="shared" si="0"/>
        <v>1</v>
      </c>
      <c r="F64" s="90">
        <f t="shared" si="1"/>
        <v>145996.53999999995</v>
      </c>
      <c r="G64" s="90">
        <f t="shared" si="2"/>
        <v>0</v>
      </c>
      <c r="H64" s="90">
        <f t="shared" si="3"/>
        <v>0</v>
      </c>
      <c r="I64" s="90">
        <f t="shared" si="4"/>
        <v>0</v>
      </c>
      <c r="J64" s="90">
        <f t="shared" si="5"/>
        <v>0</v>
      </c>
      <c r="K64" s="90">
        <f t="shared" si="6"/>
        <v>0</v>
      </c>
      <c r="L64" s="90">
        <f t="shared" si="7"/>
        <v>0</v>
      </c>
      <c r="M64" s="90">
        <f t="shared" si="8"/>
        <v>0</v>
      </c>
      <c r="N64" s="90">
        <f t="shared" si="9"/>
        <v>0</v>
      </c>
      <c r="O64" s="90">
        <f t="shared" si="10"/>
        <v>0</v>
      </c>
      <c r="P64" s="90">
        <f t="shared" si="11"/>
        <v>111.15999999999713</v>
      </c>
      <c r="Q64" s="90">
        <f t="shared" si="12"/>
        <v>268.63999999999669</v>
      </c>
      <c r="R64" s="90">
        <f t="shared" si="13"/>
        <v>393.83999999999651</v>
      </c>
      <c r="S64" s="90">
        <f t="shared" si="14"/>
        <v>380.87999999999738</v>
      </c>
      <c r="T64" s="90">
        <f t="shared" si="15"/>
        <v>469.199999999998</v>
      </c>
      <c r="U64" s="90">
        <f t="shared" si="16"/>
        <v>338.15999999999894</v>
      </c>
      <c r="V64" s="90">
        <f t="shared" si="17"/>
        <v>207.89999999999941</v>
      </c>
      <c r="W64" s="90">
        <f t="shared" si="18"/>
        <v>187.51999999999953</v>
      </c>
      <c r="X64" s="90">
        <f t="shared" si="19"/>
        <v>152.27999999999963</v>
      </c>
      <c r="Y64" s="90">
        <f t="shared" si="20"/>
        <v>191.39999999999964</v>
      </c>
      <c r="Z64" s="90">
        <f t="shared" si="21"/>
        <v>219.77999999999963</v>
      </c>
      <c r="AA64" s="90">
        <f t="shared" si="22"/>
        <v>499.43999999999937</v>
      </c>
      <c r="AB64" s="90">
        <f t="shared" si="23"/>
        <v>645.31999999999925</v>
      </c>
      <c r="AC64" s="90">
        <f t="shared" si="24"/>
        <v>956.19999999999891</v>
      </c>
      <c r="AD64" s="90">
        <f t="shared" si="25"/>
        <v>1381.7999999999988</v>
      </c>
      <c r="AE64" s="90">
        <f t="shared" si="26"/>
        <v>1445.4399999999987</v>
      </c>
      <c r="AF64" s="90">
        <f t="shared" si="27"/>
        <v>1360.6799999999989</v>
      </c>
      <c r="AG64" s="90">
        <f t="shared" si="28"/>
        <v>1319.0399999999991</v>
      </c>
      <c r="AH64" s="90">
        <f t="shared" si="29"/>
        <v>1800.4399999999991</v>
      </c>
      <c r="AI64" s="90">
        <f t="shared" si="30"/>
        <v>2223.1999999999989</v>
      </c>
      <c r="AJ64" s="90">
        <f t="shared" si="31"/>
        <v>2746.7999999999988</v>
      </c>
      <c r="AK64" s="90">
        <f t="shared" si="32"/>
        <v>2692.7999999999988</v>
      </c>
      <c r="AL64" s="90">
        <f t="shared" si="33"/>
        <v>1635.7599999999995</v>
      </c>
      <c r="AM64" s="90">
        <f t="shared" si="34"/>
        <v>1260.9599999999996</v>
      </c>
      <c r="AN64" s="90">
        <f t="shared" si="35"/>
        <v>1469.9999999999998</v>
      </c>
      <c r="AO64" s="90">
        <f t="shared" si="36"/>
        <v>2121.5999999999995</v>
      </c>
      <c r="AP64" s="90">
        <f t="shared" si="37"/>
        <v>1827.8999999999996</v>
      </c>
      <c r="AQ64" s="90">
        <f t="shared" si="38"/>
        <v>1967.8399999999997</v>
      </c>
      <c r="AR64" s="90">
        <f t="shared" si="39"/>
        <v>2571.7199999999993</v>
      </c>
      <c r="AS64" s="90">
        <f t="shared" si="40"/>
        <v>2925.5999999999995</v>
      </c>
      <c r="AT64" s="90">
        <f t="shared" si="41"/>
        <v>2846.4199999999996</v>
      </c>
      <c r="AU64" s="90">
        <f t="shared" si="42"/>
        <v>2553.6</v>
      </c>
      <c r="AV64" s="90">
        <f t="shared" si="43"/>
        <v>2791.14</v>
      </c>
      <c r="AW64" s="90">
        <f t="shared" si="44"/>
        <v>2925.3599999999997</v>
      </c>
      <c r="AX64" s="90">
        <f t="shared" si="45"/>
        <v>3102.4</v>
      </c>
      <c r="AY64" s="90">
        <f t="shared" si="46"/>
        <v>3859.2</v>
      </c>
      <c r="AZ64" s="90">
        <f t="shared" si="47"/>
        <v>3889.4400000000005</v>
      </c>
      <c r="BA64" s="90">
        <f t="shared" si="48"/>
        <v>4321.3600000000006</v>
      </c>
      <c r="BB64" s="90">
        <f t="shared" si="49"/>
        <v>4563</v>
      </c>
      <c r="BC64" s="90">
        <f t="shared" si="50"/>
        <v>5916.8</v>
      </c>
      <c r="BD64" s="90">
        <f t="shared" si="51"/>
        <v>6458.32</v>
      </c>
      <c r="BE64" s="90">
        <f t="shared" si="52"/>
        <v>6529.32</v>
      </c>
      <c r="BF64" s="90">
        <f t="shared" si="53"/>
        <v>7155.2</v>
      </c>
      <c r="BG64" s="90">
        <f t="shared" si="54"/>
        <v>6612.32</v>
      </c>
      <c r="BH64" s="90">
        <f t="shared" si="55"/>
        <v>6886.8</v>
      </c>
      <c r="BI64" s="90">
        <f t="shared" si="56"/>
        <v>6804.32</v>
      </c>
      <c r="BJ64" s="90">
        <f t="shared" si="57"/>
        <v>7221.08</v>
      </c>
      <c r="BK64" s="90">
        <f t="shared" si="58"/>
        <v>7491.84</v>
      </c>
      <c r="BL64" s="90">
        <f t="shared" si="59"/>
        <v>8412.32</v>
      </c>
      <c r="BM64" s="90">
        <f t="shared" ref="BM64:BM127" si="60">$D$64-$D$64*E6</f>
        <v>9883</v>
      </c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  <c r="CS64" s="90"/>
      <c r="CT64" s="90"/>
      <c r="CU64" s="90"/>
      <c r="CV64" s="90"/>
      <c r="CW64" s="90"/>
      <c r="CX64" s="90"/>
      <c r="CY64" s="90"/>
      <c r="CZ64" s="90"/>
      <c r="DA64" s="90"/>
      <c r="DB64" s="90"/>
      <c r="DC64" s="90"/>
      <c r="DD64" s="90"/>
      <c r="DE64" s="90"/>
      <c r="DF64" s="90"/>
      <c r="DG64" s="90"/>
      <c r="DH64" s="90"/>
      <c r="DI64" s="90"/>
      <c r="DJ64" s="90"/>
      <c r="DK64" s="90"/>
      <c r="DL64" s="90"/>
      <c r="DM64" s="90"/>
      <c r="DN64" s="90"/>
      <c r="DO64" s="90"/>
      <c r="DP64" s="130"/>
      <c r="DQ64" s="90"/>
      <c r="DR64" s="90"/>
      <c r="DS64" s="90"/>
      <c r="DT64" s="90"/>
      <c r="DU64" s="90"/>
      <c r="DV64" s="90"/>
      <c r="DW64" s="90"/>
      <c r="DX64" s="90"/>
      <c r="DY64" s="90"/>
    </row>
    <row r="65" spans="3:129" x14ac:dyDescent="0.25">
      <c r="C65" s="90">
        <v>1959</v>
      </c>
      <c r="D65" s="89">
        <v>7518</v>
      </c>
      <c r="E65" s="90">
        <f t="shared" si="0"/>
        <v>1</v>
      </c>
      <c r="F65" s="90">
        <f t="shared" si="1"/>
        <v>148608.95999999996</v>
      </c>
      <c r="G65" s="90">
        <f t="shared" si="2"/>
        <v>0</v>
      </c>
      <c r="H65" s="90">
        <f t="shared" si="3"/>
        <v>0</v>
      </c>
      <c r="I65" s="90">
        <f t="shared" si="4"/>
        <v>0</v>
      </c>
      <c r="J65" s="90">
        <f t="shared" si="5"/>
        <v>0</v>
      </c>
      <c r="K65" s="90">
        <f t="shared" si="6"/>
        <v>0</v>
      </c>
      <c r="L65" s="90">
        <f t="shared" si="7"/>
        <v>0</v>
      </c>
      <c r="M65" s="90">
        <f t="shared" si="8"/>
        <v>0</v>
      </c>
      <c r="N65" s="90">
        <f t="shared" si="9"/>
        <v>0</v>
      </c>
      <c r="O65" s="90">
        <f t="shared" si="10"/>
        <v>0</v>
      </c>
      <c r="P65" s="90">
        <f t="shared" si="11"/>
        <v>0</v>
      </c>
      <c r="Q65" s="90">
        <f t="shared" si="12"/>
        <v>134.31999999999607</v>
      </c>
      <c r="R65" s="90">
        <f t="shared" si="13"/>
        <v>262.55999999999676</v>
      </c>
      <c r="S65" s="90">
        <f t="shared" si="14"/>
        <v>285.65999999999804</v>
      </c>
      <c r="T65" s="90">
        <f t="shared" si="15"/>
        <v>375.35999999999785</v>
      </c>
      <c r="U65" s="90">
        <f t="shared" si="16"/>
        <v>281.79999999999882</v>
      </c>
      <c r="V65" s="90">
        <f t="shared" si="17"/>
        <v>178.19999999999936</v>
      </c>
      <c r="W65" s="90">
        <f t="shared" si="18"/>
        <v>164.07999999999947</v>
      </c>
      <c r="X65" s="90">
        <f t="shared" si="19"/>
        <v>135.35999999999967</v>
      </c>
      <c r="Y65" s="90">
        <f t="shared" si="20"/>
        <v>172.25999999999965</v>
      </c>
      <c r="Z65" s="90">
        <f t="shared" si="21"/>
        <v>199.79999999999961</v>
      </c>
      <c r="AA65" s="90">
        <f t="shared" si="22"/>
        <v>457.81999999999925</v>
      </c>
      <c r="AB65" s="90">
        <f t="shared" si="23"/>
        <v>595.67999999999915</v>
      </c>
      <c r="AC65" s="90">
        <f t="shared" si="24"/>
        <v>887.89999999999873</v>
      </c>
      <c r="AD65" s="90">
        <f t="shared" si="25"/>
        <v>1289.6799999999985</v>
      </c>
      <c r="AE65" s="90">
        <f t="shared" si="26"/>
        <v>1355.0999999999985</v>
      </c>
      <c r="AF65" s="90">
        <f t="shared" si="27"/>
        <v>1280.639999999999</v>
      </c>
      <c r="AG65" s="90">
        <f t="shared" si="28"/>
        <v>1245.7599999999989</v>
      </c>
      <c r="AH65" s="90">
        <f t="shared" si="29"/>
        <v>1705.6799999999989</v>
      </c>
      <c r="AI65" s="90">
        <f t="shared" si="30"/>
        <v>2112.0399999999986</v>
      </c>
      <c r="AJ65" s="90">
        <f t="shared" si="31"/>
        <v>2615.9999999999986</v>
      </c>
      <c r="AK65" s="90">
        <f t="shared" si="32"/>
        <v>2570.3999999999987</v>
      </c>
      <c r="AL65" s="90">
        <f t="shared" si="33"/>
        <v>1564.6399999999994</v>
      </c>
      <c r="AM65" s="90">
        <f t="shared" si="34"/>
        <v>1208.4199999999996</v>
      </c>
      <c r="AN65" s="90">
        <f t="shared" si="35"/>
        <v>1411.1999999999996</v>
      </c>
      <c r="AO65" s="90">
        <f t="shared" si="36"/>
        <v>2039.9999999999995</v>
      </c>
      <c r="AP65" s="90">
        <f t="shared" si="37"/>
        <v>1760.1999999999996</v>
      </c>
      <c r="AQ65" s="90">
        <f t="shared" si="38"/>
        <v>1897.5599999999995</v>
      </c>
      <c r="AR65" s="90">
        <f t="shared" si="39"/>
        <v>2483.0399999999995</v>
      </c>
      <c r="AS65" s="90">
        <f t="shared" si="40"/>
        <v>2828.0799999999995</v>
      </c>
      <c r="AT65" s="90">
        <f t="shared" si="41"/>
        <v>2754.5999999999995</v>
      </c>
      <c r="AU65" s="90">
        <f t="shared" si="42"/>
        <v>2473.7999999999997</v>
      </c>
      <c r="AV65" s="90">
        <f t="shared" si="43"/>
        <v>2706.5599999999995</v>
      </c>
      <c r="AW65" s="90">
        <f t="shared" si="44"/>
        <v>2839.3199999999997</v>
      </c>
      <c r="AX65" s="90">
        <f t="shared" si="45"/>
        <v>3013.76</v>
      </c>
      <c r="AY65" s="90">
        <f t="shared" si="46"/>
        <v>3752</v>
      </c>
      <c r="AZ65" s="90">
        <f t="shared" si="47"/>
        <v>3784.32</v>
      </c>
      <c r="BA65" s="90">
        <f t="shared" si="48"/>
        <v>4207.6400000000003</v>
      </c>
      <c r="BB65" s="90">
        <f t="shared" si="49"/>
        <v>4446</v>
      </c>
      <c r="BC65" s="90">
        <f t="shared" si="50"/>
        <v>5768.88</v>
      </c>
      <c r="BD65" s="90">
        <f t="shared" si="51"/>
        <v>6300.8</v>
      </c>
      <c r="BE65" s="90">
        <f t="shared" si="52"/>
        <v>6373.8600000000006</v>
      </c>
      <c r="BF65" s="90">
        <f t="shared" si="53"/>
        <v>6988.8</v>
      </c>
      <c r="BG65" s="90">
        <f t="shared" si="54"/>
        <v>6462.04</v>
      </c>
      <c r="BH65" s="90">
        <f t="shared" si="55"/>
        <v>6733.76</v>
      </c>
      <c r="BI65" s="90">
        <f t="shared" si="56"/>
        <v>6656.4</v>
      </c>
      <c r="BJ65" s="90">
        <f t="shared" si="57"/>
        <v>7067.44</v>
      </c>
      <c r="BK65" s="90">
        <f t="shared" si="58"/>
        <v>7335.76</v>
      </c>
      <c r="BL65" s="90">
        <f t="shared" si="59"/>
        <v>8240.64</v>
      </c>
      <c r="BM65" s="90">
        <f t="shared" si="60"/>
        <v>9685.34</v>
      </c>
      <c r="BN65" s="90">
        <f t="shared" ref="BN65:BN128" si="61">$D$65-$D$65*E6</f>
        <v>7518</v>
      </c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  <c r="DD65" s="90"/>
      <c r="DE65" s="90"/>
      <c r="DF65" s="90"/>
      <c r="DG65" s="90"/>
      <c r="DH65" s="90"/>
      <c r="DI65" s="90"/>
      <c r="DJ65" s="90"/>
      <c r="DK65" s="90"/>
      <c r="DL65" s="90"/>
      <c r="DM65" s="90"/>
      <c r="DN65" s="90"/>
      <c r="DO65" s="90"/>
      <c r="DP65" s="130"/>
      <c r="DQ65" s="90"/>
      <c r="DR65" s="90"/>
      <c r="DS65" s="90"/>
      <c r="DT65" s="90"/>
      <c r="DU65" s="90"/>
      <c r="DV65" s="90"/>
      <c r="DW65" s="90"/>
      <c r="DX65" s="90"/>
      <c r="DY65" s="90"/>
    </row>
    <row r="66" spans="3:129" x14ac:dyDescent="0.25">
      <c r="C66" s="90">
        <v>1960</v>
      </c>
      <c r="D66" s="89">
        <v>9088</v>
      </c>
      <c r="E66" s="90">
        <f t="shared" si="0"/>
        <v>1</v>
      </c>
      <c r="F66" s="90">
        <f t="shared" si="1"/>
        <v>152752.18</v>
      </c>
      <c r="G66" s="90">
        <f t="shared" si="2"/>
        <v>0</v>
      </c>
      <c r="H66" s="90">
        <f t="shared" si="3"/>
        <v>0</v>
      </c>
      <c r="I66" s="90">
        <f t="shared" si="4"/>
        <v>0</v>
      </c>
      <c r="J66" s="90">
        <f t="shared" si="5"/>
        <v>0</v>
      </c>
      <c r="K66" s="90">
        <f t="shared" si="6"/>
        <v>0</v>
      </c>
      <c r="L66" s="90">
        <f t="shared" si="7"/>
        <v>0</v>
      </c>
      <c r="M66" s="90">
        <f t="shared" si="8"/>
        <v>0</v>
      </c>
      <c r="N66" s="90">
        <f t="shared" si="9"/>
        <v>0</v>
      </c>
      <c r="O66" s="90">
        <f t="shared" si="10"/>
        <v>0</v>
      </c>
      <c r="P66" s="90">
        <f t="shared" si="11"/>
        <v>0</v>
      </c>
      <c r="Q66" s="90">
        <f t="shared" si="12"/>
        <v>0</v>
      </c>
      <c r="R66" s="90">
        <f t="shared" si="13"/>
        <v>131.27999999999611</v>
      </c>
      <c r="S66" s="90">
        <f t="shared" si="14"/>
        <v>190.43999999999778</v>
      </c>
      <c r="T66" s="90">
        <f t="shared" si="15"/>
        <v>281.51999999999771</v>
      </c>
      <c r="U66" s="90">
        <f t="shared" si="16"/>
        <v>225.43999999999869</v>
      </c>
      <c r="V66" s="90">
        <f t="shared" si="17"/>
        <v>148.49999999999932</v>
      </c>
      <c r="W66" s="90">
        <f t="shared" si="18"/>
        <v>140.63999999999942</v>
      </c>
      <c r="X66" s="90">
        <f t="shared" si="19"/>
        <v>118.4399999999996</v>
      </c>
      <c r="Y66" s="90">
        <f t="shared" si="20"/>
        <v>153.11999999999955</v>
      </c>
      <c r="Z66" s="90">
        <f t="shared" si="21"/>
        <v>179.8199999999996</v>
      </c>
      <c r="AA66" s="90">
        <f t="shared" si="22"/>
        <v>416.19999999999914</v>
      </c>
      <c r="AB66" s="90">
        <f t="shared" si="23"/>
        <v>546.03999999999905</v>
      </c>
      <c r="AC66" s="90">
        <f t="shared" si="24"/>
        <v>819.599999999999</v>
      </c>
      <c r="AD66" s="90">
        <f t="shared" si="25"/>
        <v>1197.5599999999986</v>
      </c>
      <c r="AE66" s="90">
        <f t="shared" si="26"/>
        <v>1264.7599999999984</v>
      </c>
      <c r="AF66" s="90">
        <f t="shared" si="27"/>
        <v>1200.599999999999</v>
      </c>
      <c r="AG66" s="90">
        <f t="shared" si="28"/>
        <v>1172.4799999999991</v>
      </c>
      <c r="AH66" s="90">
        <f t="shared" si="29"/>
        <v>1610.9199999999987</v>
      </c>
      <c r="AI66" s="90">
        <f t="shared" si="30"/>
        <v>2000.8799999999987</v>
      </c>
      <c r="AJ66" s="90">
        <f t="shared" si="31"/>
        <v>2485.1999999999985</v>
      </c>
      <c r="AK66" s="90">
        <f t="shared" si="32"/>
        <v>2447.9999999999986</v>
      </c>
      <c r="AL66" s="90">
        <f t="shared" si="33"/>
        <v>1493.5199999999995</v>
      </c>
      <c r="AM66" s="90">
        <f t="shared" si="34"/>
        <v>1155.8799999999997</v>
      </c>
      <c r="AN66" s="90">
        <f t="shared" si="35"/>
        <v>1352.3999999999996</v>
      </c>
      <c r="AO66" s="90">
        <f t="shared" si="36"/>
        <v>1958.3999999999996</v>
      </c>
      <c r="AP66" s="90">
        <f t="shared" si="37"/>
        <v>1692.4999999999995</v>
      </c>
      <c r="AQ66" s="90">
        <f t="shared" si="38"/>
        <v>1827.2799999999995</v>
      </c>
      <c r="AR66" s="90">
        <f t="shared" si="39"/>
        <v>2394.3599999999997</v>
      </c>
      <c r="AS66" s="90">
        <f t="shared" si="40"/>
        <v>2730.5599999999995</v>
      </c>
      <c r="AT66" s="90">
        <f t="shared" si="41"/>
        <v>2662.7799999999997</v>
      </c>
      <c r="AU66" s="90">
        <f t="shared" si="42"/>
        <v>2394</v>
      </c>
      <c r="AV66" s="90">
        <f t="shared" si="43"/>
        <v>2621.9799999999996</v>
      </c>
      <c r="AW66" s="90">
        <f t="shared" si="44"/>
        <v>2753.2799999999997</v>
      </c>
      <c r="AX66" s="90">
        <f t="shared" si="45"/>
        <v>2925.12</v>
      </c>
      <c r="AY66" s="90">
        <f t="shared" si="46"/>
        <v>3644.8</v>
      </c>
      <c r="AZ66" s="90">
        <f t="shared" si="47"/>
        <v>3679.2</v>
      </c>
      <c r="BA66" s="90">
        <f t="shared" si="48"/>
        <v>4093.92</v>
      </c>
      <c r="BB66" s="90">
        <f t="shared" si="49"/>
        <v>4329</v>
      </c>
      <c r="BC66" s="90">
        <f t="shared" si="50"/>
        <v>5620.96</v>
      </c>
      <c r="BD66" s="90">
        <f t="shared" si="51"/>
        <v>6143.2800000000007</v>
      </c>
      <c r="BE66" s="90">
        <f t="shared" si="52"/>
        <v>6218.4</v>
      </c>
      <c r="BF66" s="90">
        <f t="shared" si="53"/>
        <v>6822.4</v>
      </c>
      <c r="BG66" s="90">
        <f t="shared" si="54"/>
        <v>6311.76</v>
      </c>
      <c r="BH66" s="90">
        <f t="shared" si="55"/>
        <v>6580.7199999999993</v>
      </c>
      <c r="BI66" s="90">
        <f t="shared" si="56"/>
        <v>6508.48</v>
      </c>
      <c r="BJ66" s="90">
        <f t="shared" si="57"/>
        <v>6913.8</v>
      </c>
      <c r="BK66" s="90">
        <f t="shared" si="58"/>
        <v>7179.68</v>
      </c>
      <c r="BL66" s="90">
        <f t="shared" si="59"/>
        <v>8068.96</v>
      </c>
      <c r="BM66" s="90">
        <f t="shared" si="60"/>
        <v>9487.68</v>
      </c>
      <c r="BN66" s="90">
        <f t="shared" si="61"/>
        <v>7367.64</v>
      </c>
      <c r="BO66" s="90">
        <f t="shared" ref="BO66:BO129" si="62">$D$66-$D$66*E6</f>
        <v>9088</v>
      </c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  <c r="CS66" s="90"/>
      <c r="CT66" s="90"/>
      <c r="CU66" s="90"/>
      <c r="CV66" s="90"/>
      <c r="CW66" s="90"/>
      <c r="CX66" s="90"/>
      <c r="CY66" s="90"/>
      <c r="CZ66" s="90"/>
      <c r="DA66" s="90"/>
      <c r="DB66" s="90"/>
      <c r="DC66" s="90"/>
      <c r="DD66" s="90"/>
      <c r="DE66" s="90"/>
      <c r="DF66" s="90"/>
      <c r="DG66" s="90"/>
      <c r="DH66" s="90"/>
      <c r="DI66" s="90"/>
      <c r="DJ66" s="90"/>
      <c r="DK66" s="90"/>
      <c r="DL66" s="90"/>
      <c r="DM66" s="90"/>
      <c r="DN66" s="90"/>
      <c r="DO66" s="90"/>
      <c r="DP66" s="130"/>
      <c r="DQ66" s="90"/>
      <c r="DR66" s="90"/>
      <c r="DS66" s="90"/>
      <c r="DT66" s="90"/>
      <c r="DU66" s="90"/>
      <c r="DV66" s="90"/>
      <c r="DW66" s="90"/>
      <c r="DX66" s="90"/>
      <c r="DY66" s="90"/>
    </row>
    <row r="67" spans="3:129" x14ac:dyDescent="0.25">
      <c r="C67" s="90">
        <v>1961</v>
      </c>
      <c r="D67" s="89">
        <v>9500</v>
      </c>
      <c r="E67" s="90">
        <f t="shared" si="0"/>
        <v>1</v>
      </c>
      <c r="F67" s="90">
        <f t="shared" si="1"/>
        <v>157259.95999999993</v>
      </c>
      <c r="G67" s="90">
        <f t="shared" si="2"/>
        <v>0</v>
      </c>
      <c r="H67" s="90">
        <f t="shared" si="3"/>
        <v>0</v>
      </c>
      <c r="I67" s="90">
        <f t="shared" si="4"/>
        <v>0</v>
      </c>
      <c r="J67" s="90">
        <f t="shared" si="5"/>
        <v>0</v>
      </c>
      <c r="K67" s="90">
        <f t="shared" si="6"/>
        <v>0</v>
      </c>
      <c r="L67" s="90">
        <f t="shared" si="7"/>
        <v>0</v>
      </c>
      <c r="M67" s="90">
        <f t="shared" si="8"/>
        <v>0</v>
      </c>
      <c r="N67" s="90">
        <f t="shared" si="9"/>
        <v>0</v>
      </c>
      <c r="O67" s="90">
        <f t="shared" si="10"/>
        <v>0</v>
      </c>
      <c r="P67" s="90">
        <f t="shared" si="11"/>
        <v>0</v>
      </c>
      <c r="Q67" s="90">
        <f t="shared" si="12"/>
        <v>0</v>
      </c>
      <c r="R67" s="90">
        <f t="shared" si="13"/>
        <v>0</v>
      </c>
      <c r="S67" s="90">
        <f t="shared" si="14"/>
        <v>95.219999999997526</v>
      </c>
      <c r="T67" s="90">
        <f t="shared" si="15"/>
        <v>187.67999999999756</v>
      </c>
      <c r="U67" s="90">
        <f t="shared" si="16"/>
        <v>169.07999999999856</v>
      </c>
      <c r="V67" s="90">
        <f t="shared" si="17"/>
        <v>118.79999999999927</v>
      </c>
      <c r="W67" s="90">
        <f t="shared" si="18"/>
        <v>117.19999999999936</v>
      </c>
      <c r="X67" s="90">
        <f t="shared" si="19"/>
        <v>101.51999999999964</v>
      </c>
      <c r="Y67" s="90">
        <f t="shared" si="20"/>
        <v>133.97999999999956</v>
      </c>
      <c r="Z67" s="90">
        <f t="shared" si="21"/>
        <v>159.83999999999958</v>
      </c>
      <c r="AA67" s="90">
        <f t="shared" si="22"/>
        <v>374.57999999999925</v>
      </c>
      <c r="AB67" s="90">
        <f t="shared" si="23"/>
        <v>496.39999999999895</v>
      </c>
      <c r="AC67" s="90">
        <f t="shared" si="24"/>
        <v>751.29999999999882</v>
      </c>
      <c r="AD67" s="90">
        <f t="shared" si="25"/>
        <v>1105.4399999999982</v>
      </c>
      <c r="AE67" s="90">
        <f t="shared" si="26"/>
        <v>1174.4199999999987</v>
      </c>
      <c r="AF67" s="90">
        <f t="shared" si="27"/>
        <v>1120.5599999999986</v>
      </c>
      <c r="AG67" s="90">
        <f t="shared" si="28"/>
        <v>1099.1999999999989</v>
      </c>
      <c r="AH67" s="90">
        <f t="shared" si="29"/>
        <v>1516.1599999999985</v>
      </c>
      <c r="AI67" s="90">
        <f t="shared" si="30"/>
        <v>1889.7199999999984</v>
      </c>
      <c r="AJ67" s="90">
        <f t="shared" si="31"/>
        <v>2354.3999999999987</v>
      </c>
      <c r="AK67" s="90">
        <f t="shared" si="32"/>
        <v>2325.5999999999985</v>
      </c>
      <c r="AL67" s="90">
        <f t="shared" si="33"/>
        <v>1422.3999999999992</v>
      </c>
      <c r="AM67" s="90">
        <f t="shared" si="34"/>
        <v>1103.3399999999995</v>
      </c>
      <c r="AN67" s="90">
        <f t="shared" si="35"/>
        <v>1293.5999999999995</v>
      </c>
      <c r="AO67" s="90">
        <f t="shared" si="36"/>
        <v>1876.7999999999993</v>
      </c>
      <c r="AP67" s="90">
        <f t="shared" si="37"/>
        <v>1624.7999999999995</v>
      </c>
      <c r="AQ67" s="90">
        <f t="shared" si="38"/>
        <v>1756.9999999999995</v>
      </c>
      <c r="AR67" s="90">
        <f t="shared" si="39"/>
        <v>2305.6799999999994</v>
      </c>
      <c r="AS67" s="90">
        <f t="shared" si="40"/>
        <v>2633.0399999999995</v>
      </c>
      <c r="AT67" s="90">
        <f t="shared" si="41"/>
        <v>2570.9599999999996</v>
      </c>
      <c r="AU67" s="90">
        <f t="shared" si="42"/>
        <v>2314.1999999999998</v>
      </c>
      <c r="AV67" s="90">
        <f t="shared" si="43"/>
        <v>2537.3999999999996</v>
      </c>
      <c r="AW67" s="90">
        <f t="shared" si="44"/>
        <v>2667.24</v>
      </c>
      <c r="AX67" s="90">
        <f t="shared" si="45"/>
        <v>2836.4799999999996</v>
      </c>
      <c r="AY67" s="90">
        <f t="shared" si="46"/>
        <v>3537.6</v>
      </c>
      <c r="AZ67" s="90">
        <f t="shared" si="47"/>
        <v>3574.08</v>
      </c>
      <c r="BA67" s="90">
        <f t="shared" si="48"/>
        <v>3980.2</v>
      </c>
      <c r="BB67" s="90">
        <f t="shared" si="49"/>
        <v>4212</v>
      </c>
      <c r="BC67" s="90">
        <f t="shared" si="50"/>
        <v>5473.0400000000009</v>
      </c>
      <c r="BD67" s="90">
        <f t="shared" si="51"/>
        <v>5985.76</v>
      </c>
      <c r="BE67" s="90">
        <f t="shared" si="52"/>
        <v>6062.9400000000005</v>
      </c>
      <c r="BF67" s="90">
        <f t="shared" si="53"/>
        <v>6656</v>
      </c>
      <c r="BG67" s="90">
        <f t="shared" si="54"/>
        <v>6161.48</v>
      </c>
      <c r="BH67" s="90">
        <f t="shared" si="55"/>
        <v>6427.68</v>
      </c>
      <c r="BI67" s="90">
        <f t="shared" si="56"/>
        <v>6360.5599999999995</v>
      </c>
      <c r="BJ67" s="90">
        <f t="shared" si="57"/>
        <v>6760.16</v>
      </c>
      <c r="BK67" s="90">
        <f t="shared" si="58"/>
        <v>7023.6</v>
      </c>
      <c r="BL67" s="90">
        <f t="shared" si="59"/>
        <v>7897.28</v>
      </c>
      <c r="BM67" s="90">
        <f t="shared" si="60"/>
        <v>9290.02</v>
      </c>
      <c r="BN67" s="90">
        <f t="shared" si="61"/>
        <v>7217.28</v>
      </c>
      <c r="BO67" s="90">
        <f t="shared" si="62"/>
        <v>8906.24</v>
      </c>
      <c r="BP67" s="90">
        <f t="shared" ref="BP67:BP130" si="63">$D$67-$D$67*E6</f>
        <v>9500</v>
      </c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/>
      <c r="DH67" s="90"/>
      <c r="DI67" s="90"/>
      <c r="DJ67" s="90"/>
      <c r="DK67" s="90"/>
      <c r="DL67" s="90"/>
      <c r="DM67" s="90"/>
      <c r="DN67" s="90"/>
      <c r="DO67" s="90"/>
      <c r="DP67" s="130"/>
      <c r="DQ67" s="90"/>
      <c r="DR67" s="90"/>
      <c r="DS67" s="90"/>
      <c r="DT67" s="90"/>
      <c r="DU67" s="90"/>
      <c r="DV67" s="90"/>
      <c r="DW67" s="90"/>
      <c r="DX67" s="90"/>
      <c r="DY67" s="90"/>
    </row>
    <row r="68" spans="3:129" x14ac:dyDescent="0.25">
      <c r="C68" s="90">
        <v>1962</v>
      </c>
      <c r="D68" s="89">
        <v>8556</v>
      </c>
      <c r="E68" s="90">
        <f t="shared" si="0"/>
        <v>1</v>
      </c>
      <c r="F68" s="90">
        <f t="shared" si="1"/>
        <v>160765.02000000002</v>
      </c>
      <c r="G68" s="90">
        <f t="shared" si="2"/>
        <v>0</v>
      </c>
      <c r="H68" s="90">
        <f t="shared" si="3"/>
        <v>0</v>
      </c>
      <c r="I68" s="90">
        <f t="shared" si="4"/>
        <v>0</v>
      </c>
      <c r="J68" s="90">
        <f t="shared" si="5"/>
        <v>0</v>
      </c>
      <c r="K68" s="90">
        <f t="shared" si="6"/>
        <v>0</v>
      </c>
      <c r="L68" s="90">
        <f t="shared" si="7"/>
        <v>0</v>
      </c>
      <c r="M68" s="90">
        <f t="shared" si="8"/>
        <v>0</v>
      </c>
      <c r="N68" s="90">
        <f t="shared" si="9"/>
        <v>0</v>
      </c>
      <c r="O68" s="90">
        <f t="shared" si="10"/>
        <v>0</v>
      </c>
      <c r="P68" s="90">
        <f t="shared" si="11"/>
        <v>0</v>
      </c>
      <c r="Q68" s="90">
        <f t="shared" si="12"/>
        <v>0</v>
      </c>
      <c r="R68" s="90">
        <f t="shared" si="13"/>
        <v>0</v>
      </c>
      <c r="S68" s="90">
        <f t="shared" si="14"/>
        <v>0</v>
      </c>
      <c r="T68" s="90">
        <f t="shared" si="15"/>
        <v>93.839999999997417</v>
      </c>
      <c r="U68" s="90">
        <f t="shared" si="16"/>
        <v>112.71999999999844</v>
      </c>
      <c r="V68" s="90">
        <f t="shared" si="17"/>
        <v>89.099999999999227</v>
      </c>
      <c r="W68" s="90">
        <f t="shared" si="18"/>
        <v>93.759999999999536</v>
      </c>
      <c r="X68" s="90">
        <f t="shared" si="19"/>
        <v>84.599999999999568</v>
      </c>
      <c r="Y68" s="90">
        <f t="shared" si="20"/>
        <v>114.83999999999958</v>
      </c>
      <c r="Z68" s="90">
        <f t="shared" si="21"/>
        <v>139.85999999999956</v>
      </c>
      <c r="AA68" s="90">
        <f t="shared" si="22"/>
        <v>332.95999999999913</v>
      </c>
      <c r="AB68" s="90">
        <f t="shared" si="23"/>
        <v>446.75999999999908</v>
      </c>
      <c r="AC68" s="90">
        <f t="shared" si="24"/>
        <v>682.99999999999864</v>
      </c>
      <c r="AD68" s="90">
        <f t="shared" si="25"/>
        <v>1013.3199999999983</v>
      </c>
      <c r="AE68" s="90">
        <f t="shared" si="26"/>
        <v>1084.0799999999986</v>
      </c>
      <c r="AF68" s="90">
        <f t="shared" si="27"/>
        <v>1040.5199999999986</v>
      </c>
      <c r="AG68" s="90">
        <f t="shared" si="28"/>
        <v>1025.9199999999987</v>
      </c>
      <c r="AH68" s="90">
        <f t="shared" si="29"/>
        <v>1421.3999999999987</v>
      </c>
      <c r="AI68" s="90">
        <f t="shared" si="30"/>
        <v>1778.5599999999986</v>
      </c>
      <c r="AJ68" s="90">
        <f t="shared" si="31"/>
        <v>2223.5999999999985</v>
      </c>
      <c r="AK68" s="90">
        <f t="shared" si="32"/>
        <v>2203.1999999999985</v>
      </c>
      <c r="AL68" s="90">
        <f t="shared" si="33"/>
        <v>1351.2799999999993</v>
      </c>
      <c r="AM68" s="90">
        <f t="shared" si="34"/>
        <v>1050.7999999999995</v>
      </c>
      <c r="AN68" s="90">
        <f t="shared" si="35"/>
        <v>1234.7999999999995</v>
      </c>
      <c r="AO68" s="90">
        <f t="shared" si="36"/>
        <v>1795.1999999999994</v>
      </c>
      <c r="AP68" s="90">
        <f t="shared" si="37"/>
        <v>1557.0999999999995</v>
      </c>
      <c r="AQ68" s="90">
        <f t="shared" si="38"/>
        <v>1686.7199999999996</v>
      </c>
      <c r="AR68" s="90">
        <f t="shared" si="39"/>
        <v>2216.9999999999995</v>
      </c>
      <c r="AS68" s="90">
        <f t="shared" si="40"/>
        <v>2535.5199999999991</v>
      </c>
      <c r="AT68" s="90">
        <f t="shared" si="41"/>
        <v>2479.1399999999994</v>
      </c>
      <c r="AU68" s="90">
        <f t="shared" si="42"/>
        <v>2234.3999999999996</v>
      </c>
      <c r="AV68" s="90">
        <f t="shared" si="43"/>
        <v>2452.8199999999997</v>
      </c>
      <c r="AW68" s="90">
        <f t="shared" si="44"/>
        <v>2581.1999999999998</v>
      </c>
      <c r="AX68" s="90">
        <f t="shared" si="45"/>
        <v>2747.8399999999997</v>
      </c>
      <c r="AY68" s="90">
        <f t="shared" si="46"/>
        <v>3430.3999999999996</v>
      </c>
      <c r="AZ68" s="90">
        <f t="shared" si="47"/>
        <v>3468.96</v>
      </c>
      <c r="BA68" s="90">
        <f t="shared" si="48"/>
        <v>3866.48</v>
      </c>
      <c r="BB68" s="90">
        <f t="shared" si="49"/>
        <v>4095</v>
      </c>
      <c r="BC68" s="90">
        <f t="shared" si="50"/>
        <v>5325.1200000000008</v>
      </c>
      <c r="BD68" s="90">
        <f t="shared" si="51"/>
        <v>5828.2400000000007</v>
      </c>
      <c r="BE68" s="90">
        <f t="shared" si="52"/>
        <v>5907.4800000000005</v>
      </c>
      <c r="BF68" s="90">
        <f t="shared" si="53"/>
        <v>6489.6</v>
      </c>
      <c r="BG68" s="90">
        <f t="shared" si="54"/>
        <v>6011.2</v>
      </c>
      <c r="BH68" s="90">
        <f t="shared" si="55"/>
        <v>6274.64</v>
      </c>
      <c r="BI68" s="90">
        <f t="shared" si="56"/>
        <v>6212.6399999999994</v>
      </c>
      <c r="BJ68" s="90">
        <f t="shared" si="57"/>
        <v>6606.52</v>
      </c>
      <c r="BK68" s="90">
        <f t="shared" si="58"/>
        <v>6867.52</v>
      </c>
      <c r="BL68" s="90">
        <f t="shared" si="59"/>
        <v>7725.6</v>
      </c>
      <c r="BM68" s="90">
        <f t="shared" si="60"/>
        <v>9092.36</v>
      </c>
      <c r="BN68" s="90">
        <f t="shared" si="61"/>
        <v>7066.92</v>
      </c>
      <c r="BO68" s="90">
        <f t="shared" si="62"/>
        <v>8724.48</v>
      </c>
      <c r="BP68" s="90">
        <f t="shared" si="63"/>
        <v>9310</v>
      </c>
      <c r="BQ68" s="90">
        <f t="shared" ref="BQ68:BQ131" si="64">$D$68-$D$68*E6</f>
        <v>8556</v>
      </c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  <c r="DJ68" s="90"/>
      <c r="DK68" s="90"/>
      <c r="DL68" s="90"/>
      <c r="DM68" s="90"/>
      <c r="DN68" s="90"/>
      <c r="DO68" s="90"/>
      <c r="DP68" s="130"/>
      <c r="DQ68" s="90"/>
      <c r="DR68" s="90"/>
      <c r="DS68" s="90"/>
      <c r="DT68" s="90"/>
      <c r="DU68" s="90"/>
      <c r="DV68" s="90"/>
      <c r="DW68" s="90"/>
      <c r="DX68" s="90"/>
      <c r="DY68" s="90"/>
    </row>
    <row r="69" spans="3:129" x14ac:dyDescent="0.25">
      <c r="C69" s="90">
        <v>1963</v>
      </c>
      <c r="D69" s="89">
        <v>8001</v>
      </c>
      <c r="E69" s="90">
        <f t="shared" si="0"/>
        <v>1</v>
      </c>
      <c r="F69" s="90">
        <f t="shared" si="1"/>
        <v>163639.18</v>
      </c>
      <c r="G69" s="90">
        <f t="shared" si="2"/>
        <v>0</v>
      </c>
      <c r="H69" s="90">
        <f t="shared" si="3"/>
        <v>0</v>
      </c>
      <c r="I69" s="90">
        <f t="shared" si="4"/>
        <v>0</v>
      </c>
      <c r="J69" s="90">
        <f t="shared" si="5"/>
        <v>0</v>
      </c>
      <c r="K69" s="90">
        <f t="shared" si="6"/>
        <v>0</v>
      </c>
      <c r="L69" s="90">
        <f t="shared" si="7"/>
        <v>0</v>
      </c>
      <c r="M69" s="90">
        <f t="shared" si="8"/>
        <v>0</v>
      </c>
      <c r="N69" s="90">
        <f t="shared" si="9"/>
        <v>0</v>
      </c>
      <c r="O69" s="90">
        <f t="shared" si="10"/>
        <v>0</v>
      </c>
      <c r="P69" s="90">
        <f t="shared" si="11"/>
        <v>0</v>
      </c>
      <c r="Q69" s="90">
        <f t="shared" si="12"/>
        <v>0</v>
      </c>
      <c r="R69" s="90">
        <f t="shared" si="13"/>
        <v>0</v>
      </c>
      <c r="S69" s="90">
        <f t="shared" si="14"/>
        <v>0</v>
      </c>
      <c r="T69" s="90">
        <f t="shared" si="15"/>
        <v>0</v>
      </c>
      <c r="U69" s="90">
        <f t="shared" si="16"/>
        <v>56.359999999998308</v>
      </c>
      <c r="V69" s="90">
        <f t="shared" si="17"/>
        <v>59.399999999999181</v>
      </c>
      <c r="W69" s="90">
        <f t="shared" si="18"/>
        <v>70.319999999999482</v>
      </c>
      <c r="X69" s="90">
        <f t="shared" si="19"/>
        <v>67.679999999999609</v>
      </c>
      <c r="Y69" s="90">
        <f t="shared" si="20"/>
        <v>95.699999999999591</v>
      </c>
      <c r="Z69" s="90">
        <f t="shared" si="21"/>
        <v>119.87999999999954</v>
      </c>
      <c r="AA69" s="90">
        <f t="shared" si="22"/>
        <v>291.33999999999901</v>
      </c>
      <c r="AB69" s="90">
        <f t="shared" si="23"/>
        <v>397.11999999999898</v>
      </c>
      <c r="AC69" s="90">
        <f t="shared" si="24"/>
        <v>614.69999999999845</v>
      </c>
      <c r="AD69" s="90">
        <f t="shared" si="25"/>
        <v>921.19999999999845</v>
      </c>
      <c r="AE69" s="90">
        <f t="shared" si="26"/>
        <v>993.73999999999842</v>
      </c>
      <c r="AF69" s="90">
        <f t="shared" si="27"/>
        <v>960.47999999999865</v>
      </c>
      <c r="AG69" s="90">
        <f t="shared" si="28"/>
        <v>952.63999999999896</v>
      </c>
      <c r="AH69" s="90">
        <f t="shared" si="29"/>
        <v>1326.6399999999985</v>
      </c>
      <c r="AI69" s="90">
        <f t="shared" si="30"/>
        <v>1667.3999999999983</v>
      </c>
      <c r="AJ69" s="90">
        <f t="shared" si="31"/>
        <v>2092.7999999999984</v>
      </c>
      <c r="AK69" s="90">
        <f t="shared" si="32"/>
        <v>2080.7999999999984</v>
      </c>
      <c r="AL69" s="90">
        <f t="shared" si="33"/>
        <v>1280.1599999999989</v>
      </c>
      <c r="AM69" s="90">
        <f t="shared" si="34"/>
        <v>998.25999999999954</v>
      </c>
      <c r="AN69" s="90">
        <f t="shared" si="35"/>
        <v>1175.9999999999993</v>
      </c>
      <c r="AO69" s="90">
        <f t="shared" si="36"/>
        <v>1713.5999999999995</v>
      </c>
      <c r="AP69" s="90">
        <f t="shared" si="37"/>
        <v>1489.3999999999994</v>
      </c>
      <c r="AQ69" s="90">
        <f t="shared" si="38"/>
        <v>1616.4399999999994</v>
      </c>
      <c r="AR69" s="90">
        <f t="shared" si="39"/>
        <v>2128.3199999999993</v>
      </c>
      <c r="AS69" s="90">
        <f t="shared" si="40"/>
        <v>2437.9999999999995</v>
      </c>
      <c r="AT69" s="90">
        <f t="shared" si="41"/>
        <v>2387.3199999999993</v>
      </c>
      <c r="AU69" s="90">
        <f t="shared" si="42"/>
        <v>2154.5999999999995</v>
      </c>
      <c r="AV69" s="90">
        <f t="shared" si="43"/>
        <v>2368.2399999999998</v>
      </c>
      <c r="AW69" s="90">
        <f t="shared" si="44"/>
        <v>2495.16</v>
      </c>
      <c r="AX69" s="90">
        <f t="shared" si="45"/>
        <v>2659.2</v>
      </c>
      <c r="AY69" s="90">
        <f t="shared" si="46"/>
        <v>3323.2</v>
      </c>
      <c r="AZ69" s="90">
        <f t="shared" si="47"/>
        <v>3363.8399999999997</v>
      </c>
      <c r="BA69" s="90">
        <f t="shared" si="48"/>
        <v>3752.7599999999998</v>
      </c>
      <c r="BB69" s="90">
        <f t="shared" si="49"/>
        <v>3978</v>
      </c>
      <c r="BC69" s="90">
        <f t="shared" si="50"/>
        <v>5177.2000000000007</v>
      </c>
      <c r="BD69" s="90">
        <f t="shared" si="51"/>
        <v>5670.72</v>
      </c>
      <c r="BE69" s="90">
        <f t="shared" si="52"/>
        <v>5752.02</v>
      </c>
      <c r="BF69" s="90">
        <f t="shared" si="53"/>
        <v>6323.2000000000007</v>
      </c>
      <c r="BG69" s="90">
        <f t="shared" si="54"/>
        <v>5860.92</v>
      </c>
      <c r="BH69" s="90">
        <f t="shared" si="55"/>
        <v>6121.6</v>
      </c>
      <c r="BI69" s="90">
        <f t="shared" si="56"/>
        <v>6064.72</v>
      </c>
      <c r="BJ69" s="90">
        <f t="shared" si="57"/>
        <v>6452.88</v>
      </c>
      <c r="BK69" s="90">
        <f t="shared" si="58"/>
        <v>6711.44</v>
      </c>
      <c r="BL69" s="90">
        <f t="shared" si="59"/>
        <v>7553.92</v>
      </c>
      <c r="BM69" s="90">
        <f t="shared" si="60"/>
        <v>8894.7000000000007</v>
      </c>
      <c r="BN69" s="90">
        <f t="shared" si="61"/>
        <v>6916.5599999999995</v>
      </c>
      <c r="BO69" s="90">
        <f t="shared" si="62"/>
        <v>8542.7199999999993</v>
      </c>
      <c r="BP69" s="90">
        <f t="shared" si="63"/>
        <v>9120</v>
      </c>
      <c r="BQ69" s="90">
        <f t="shared" si="64"/>
        <v>8384.8799999999992</v>
      </c>
      <c r="BR69" s="90">
        <f t="shared" ref="BR69:BR132" si="65">$D$69-$D$69*E6</f>
        <v>8001</v>
      </c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  <c r="CS69" s="90"/>
      <c r="CT69" s="90"/>
      <c r="CU69" s="90"/>
      <c r="CV69" s="90"/>
      <c r="CW69" s="90"/>
      <c r="CX69" s="90"/>
      <c r="CY69" s="90"/>
      <c r="CZ69" s="90"/>
      <c r="DA69" s="90"/>
      <c r="DB69" s="90"/>
      <c r="DC69" s="90"/>
      <c r="DD69" s="90"/>
      <c r="DE69" s="90"/>
      <c r="DF69" s="90"/>
      <c r="DG69" s="90"/>
      <c r="DH69" s="90"/>
      <c r="DI69" s="90"/>
      <c r="DJ69" s="90"/>
      <c r="DK69" s="90"/>
      <c r="DL69" s="90"/>
      <c r="DM69" s="90"/>
      <c r="DN69" s="90"/>
      <c r="DO69" s="90"/>
      <c r="DP69" s="130"/>
      <c r="DQ69" s="90"/>
      <c r="DR69" s="90"/>
      <c r="DS69" s="90"/>
      <c r="DT69" s="90"/>
      <c r="DU69" s="90"/>
      <c r="DV69" s="90"/>
      <c r="DW69" s="90"/>
      <c r="DX69" s="90"/>
      <c r="DY69" s="90"/>
    </row>
    <row r="70" spans="3:129" x14ac:dyDescent="0.25">
      <c r="C70" s="90">
        <v>1964</v>
      </c>
      <c r="D70" s="89">
        <v>8591</v>
      </c>
      <c r="E70" s="90">
        <f t="shared" si="0"/>
        <v>1</v>
      </c>
      <c r="F70" s="90">
        <f t="shared" si="1"/>
        <v>167037.16</v>
      </c>
      <c r="G70" s="90">
        <f t="shared" si="2"/>
        <v>0</v>
      </c>
      <c r="H70" s="90">
        <f t="shared" si="3"/>
        <v>0</v>
      </c>
      <c r="I70" s="90">
        <f t="shared" si="4"/>
        <v>0</v>
      </c>
      <c r="J70" s="90">
        <f t="shared" si="5"/>
        <v>0</v>
      </c>
      <c r="K70" s="90">
        <f t="shared" si="6"/>
        <v>0</v>
      </c>
      <c r="L70" s="90">
        <f t="shared" si="7"/>
        <v>0</v>
      </c>
      <c r="M70" s="90">
        <f t="shared" si="8"/>
        <v>0</v>
      </c>
      <c r="N70" s="90">
        <f t="shared" si="9"/>
        <v>0</v>
      </c>
      <c r="O70" s="90">
        <f t="shared" si="10"/>
        <v>0</v>
      </c>
      <c r="P70" s="90">
        <f t="shared" si="11"/>
        <v>0</v>
      </c>
      <c r="Q70" s="90">
        <f t="shared" si="12"/>
        <v>0</v>
      </c>
      <c r="R70" s="90">
        <f t="shared" si="13"/>
        <v>0</v>
      </c>
      <c r="S70" s="90">
        <f t="shared" si="14"/>
        <v>0</v>
      </c>
      <c r="T70" s="90">
        <f t="shared" si="15"/>
        <v>0</v>
      </c>
      <c r="U70" s="90">
        <f t="shared" si="16"/>
        <v>0</v>
      </c>
      <c r="V70" s="90">
        <f t="shared" si="17"/>
        <v>29.699999999999136</v>
      </c>
      <c r="W70" s="90">
        <f t="shared" si="18"/>
        <v>46.879999999999427</v>
      </c>
      <c r="X70" s="90">
        <f t="shared" si="19"/>
        <v>50.759999999999536</v>
      </c>
      <c r="Y70" s="90">
        <f t="shared" si="20"/>
        <v>76.559999999999491</v>
      </c>
      <c r="Z70" s="90">
        <f t="shared" si="21"/>
        <v>99.899999999999523</v>
      </c>
      <c r="AA70" s="90">
        <f t="shared" si="22"/>
        <v>249.71999999999912</v>
      </c>
      <c r="AB70" s="90">
        <f t="shared" si="23"/>
        <v>347.47999999999911</v>
      </c>
      <c r="AC70" s="90">
        <f t="shared" si="24"/>
        <v>546.39999999999873</v>
      </c>
      <c r="AD70" s="90">
        <f t="shared" si="25"/>
        <v>829.07999999999811</v>
      </c>
      <c r="AE70" s="90">
        <f t="shared" si="26"/>
        <v>903.39999999999827</v>
      </c>
      <c r="AF70" s="90">
        <f t="shared" si="27"/>
        <v>880.43999999999869</v>
      </c>
      <c r="AG70" s="90">
        <f t="shared" si="28"/>
        <v>879.35999999999876</v>
      </c>
      <c r="AH70" s="90">
        <f t="shared" si="29"/>
        <v>1231.8799999999983</v>
      </c>
      <c r="AI70" s="90">
        <f t="shared" si="30"/>
        <v>1556.2399999999984</v>
      </c>
      <c r="AJ70" s="90">
        <f t="shared" si="31"/>
        <v>1961.9999999999982</v>
      </c>
      <c r="AK70" s="90">
        <f t="shared" si="32"/>
        <v>1958.3999999999987</v>
      </c>
      <c r="AL70" s="90">
        <f t="shared" si="33"/>
        <v>1209.0399999999991</v>
      </c>
      <c r="AM70" s="90">
        <f t="shared" si="34"/>
        <v>945.71999999999935</v>
      </c>
      <c r="AN70" s="90">
        <f t="shared" si="35"/>
        <v>1117.1999999999994</v>
      </c>
      <c r="AO70" s="90">
        <f t="shared" si="36"/>
        <v>1631.9999999999991</v>
      </c>
      <c r="AP70" s="90">
        <f t="shared" si="37"/>
        <v>1421.6999999999994</v>
      </c>
      <c r="AQ70" s="90">
        <f t="shared" si="38"/>
        <v>1546.1599999999994</v>
      </c>
      <c r="AR70" s="90">
        <f t="shared" si="39"/>
        <v>2039.6399999999994</v>
      </c>
      <c r="AS70" s="90">
        <f t="shared" si="40"/>
        <v>2340.4799999999996</v>
      </c>
      <c r="AT70" s="90">
        <f t="shared" si="41"/>
        <v>2295.4999999999995</v>
      </c>
      <c r="AU70" s="90">
        <f t="shared" si="42"/>
        <v>2074.7999999999993</v>
      </c>
      <c r="AV70" s="90">
        <f t="shared" si="43"/>
        <v>2283.6599999999994</v>
      </c>
      <c r="AW70" s="90">
        <f t="shared" si="44"/>
        <v>2409.1199999999994</v>
      </c>
      <c r="AX70" s="90">
        <f t="shared" si="45"/>
        <v>2570.5599999999995</v>
      </c>
      <c r="AY70" s="90">
        <f t="shared" si="46"/>
        <v>3215.9999999999995</v>
      </c>
      <c r="AZ70" s="90">
        <f t="shared" si="47"/>
        <v>3258.7199999999993</v>
      </c>
      <c r="BA70" s="90">
        <f t="shared" si="48"/>
        <v>3639.04</v>
      </c>
      <c r="BB70" s="90">
        <f t="shared" si="49"/>
        <v>3861</v>
      </c>
      <c r="BC70" s="90">
        <f t="shared" si="50"/>
        <v>5029.28</v>
      </c>
      <c r="BD70" s="90">
        <f t="shared" si="51"/>
        <v>5513.2000000000007</v>
      </c>
      <c r="BE70" s="90">
        <f t="shared" si="52"/>
        <v>5596.56</v>
      </c>
      <c r="BF70" s="90">
        <f t="shared" si="53"/>
        <v>6156.8</v>
      </c>
      <c r="BG70" s="90">
        <f t="shared" si="54"/>
        <v>5710.64</v>
      </c>
      <c r="BH70" s="90">
        <f t="shared" si="55"/>
        <v>5968.56</v>
      </c>
      <c r="BI70" s="90">
        <f t="shared" si="56"/>
        <v>5916.8</v>
      </c>
      <c r="BJ70" s="90">
        <f t="shared" si="57"/>
        <v>6299.24</v>
      </c>
      <c r="BK70" s="90">
        <f t="shared" si="58"/>
        <v>6555.36</v>
      </c>
      <c r="BL70" s="90">
        <f t="shared" si="59"/>
        <v>7382.24</v>
      </c>
      <c r="BM70" s="90">
        <f t="shared" si="60"/>
        <v>8697.0400000000009</v>
      </c>
      <c r="BN70" s="90">
        <f t="shared" si="61"/>
        <v>6766.2</v>
      </c>
      <c r="BO70" s="90">
        <f t="shared" si="62"/>
        <v>8360.9599999999991</v>
      </c>
      <c r="BP70" s="90">
        <f t="shared" si="63"/>
        <v>8930</v>
      </c>
      <c r="BQ70" s="90">
        <f t="shared" si="64"/>
        <v>8213.76</v>
      </c>
      <c r="BR70" s="90">
        <f t="shared" si="65"/>
        <v>7840.98</v>
      </c>
      <c r="BS70" s="90">
        <f>$D$70-$D$70*E6</f>
        <v>8591</v>
      </c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  <c r="DD70" s="90"/>
      <c r="DE70" s="90"/>
      <c r="DF70" s="90"/>
      <c r="DG70" s="90"/>
      <c r="DH70" s="90"/>
      <c r="DI70" s="90"/>
      <c r="DJ70" s="90"/>
      <c r="DK70" s="90"/>
      <c r="DL70" s="90"/>
      <c r="DM70" s="90"/>
      <c r="DN70" s="90"/>
      <c r="DO70" s="90"/>
      <c r="DP70" s="130"/>
      <c r="DQ70" s="90"/>
      <c r="DR70" s="90"/>
      <c r="DS70" s="90"/>
      <c r="DT70" s="90"/>
      <c r="DU70" s="90"/>
      <c r="DV70" s="90"/>
      <c r="DW70" s="90"/>
      <c r="DX70" s="90"/>
      <c r="DY70" s="90"/>
    </row>
    <row r="71" spans="3:129" x14ac:dyDescent="0.25">
      <c r="C71" s="90">
        <v>1965</v>
      </c>
      <c r="D71" s="89">
        <v>8888</v>
      </c>
      <c r="E71" s="90">
        <f t="shared" ref="E71:E128" si="66">IF(E70&lt;1,(1/$B$6)+E70,1)</f>
        <v>1</v>
      </c>
      <c r="F71" s="90">
        <f t="shared" ref="F71:F123" si="67">SUM(G71:DY71)</f>
        <v>170616.67999999996</v>
      </c>
      <c r="G71" s="90">
        <f t="shared" ref="G71:G110" si="68">$D$6-$D$6*E71</f>
        <v>0</v>
      </c>
      <c r="H71" s="90">
        <f t="shared" ref="H71:H134" si="69">$D$7-$D$7*E70</f>
        <v>0</v>
      </c>
      <c r="I71" s="90">
        <f t="shared" si="4"/>
        <v>0</v>
      </c>
      <c r="J71" s="90">
        <f t="shared" si="5"/>
        <v>0</v>
      </c>
      <c r="K71" s="90">
        <f t="shared" si="6"/>
        <v>0</v>
      </c>
      <c r="L71" s="90">
        <f t="shared" si="7"/>
        <v>0</v>
      </c>
      <c r="M71" s="90">
        <f t="shared" si="8"/>
        <v>0</v>
      </c>
      <c r="N71" s="90">
        <f t="shared" si="9"/>
        <v>0</v>
      </c>
      <c r="O71" s="90">
        <f t="shared" si="10"/>
        <v>0</v>
      </c>
      <c r="P71" s="90">
        <f t="shared" si="11"/>
        <v>0</v>
      </c>
      <c r="Q71" s="90">
        <f t="shared" si="12"/>
        <v>0</v>
      </c>
      <c r="R71" s="90">
        <f t="shared" si="13"/>
        <v>0</v>
      </c>
      <c r="S71" s="90">
        <f t="shared" si="14"/>
        <v>0</v>
      </c>
      <c r="T71" s="90">
        <f t="shared" si="15"/>
        <v>0</v>
      </c>
      <c r="U71" s="90">
        <f t="shared" si="16"/>
        <v>0</v>
      </c>
      <c r="V71" s="90">
        <f t="shared" si="17"/>
        <v>0</v>
      </c>
      <c r="W71" s="90">
        <f t="shared" si="18"/>
        <v>23.439999999999372</v>
      </c>
      <c r="X71" s="90">
        <f t="shared" si="19"/>
        <v>33.839999999999577</v>
      </c>
      <c r="Y71" s="90">
        <f t="shared" si="20"/>
        <v>57.419999999999504</v>
      </c>
      <c r="Z71" s="90">
        <f t="shared" si="21"/>
        <v>79.919999999999504</v>
      </c>
      <c r="AA71" s="90">
        <f t="shared" si="22"/>
        <v>208.099999999999</v>
      </c>
      <c r="AB71" s="90">
        <f t="shared" si="23"/>
        <v>297.83999999999878</v>
      </c>
      <c r="AC71" s="90">
        <f t="shared" si="24"/>
        <v>478.09999999999854</v>
      </c>
      <c r="AD71" s="90">
        <f t="shared" si="25"/>
        <v>736.95999999999822</v>
      </c>
      <c r="AE71" s="90">
        <f t="shared" si="26"/>
        <v>813.05999999999813</v>
      </c>
      <c r="AF71" s="90">
        <f t="shared" si="27"/>
        <v>800.39999999999827</v>
      </c>
      <c r="AG71" s="90">
        <f t="shared" si="28"/>
        <v>806.07999999999856</v>
      </c>
      <c r="AH71" s="90">
        <f t="shared" si="29"/>
        <v>1137.1199999999985</v>
      </c>
      <c r="AI71" s="90">
        <f t="shared" si="30"/>
        <v>1445.0799999999981</v>
      </c>
      <c r="AJ71" s="90">
        <f t="shared" si="31"/>
        <v>1831.199999999998</v>
      </c>
      <c r="AK71" s="90">
        <f t="shared" si="32"/>
        <v>1835.9999999999982</v>
      </c>
      <c r="AL71" s="90">
        <f t="shared" si="33"/>
        <v>1137.9199999999992</v>
      </c>
      <c r="AM71" s="90">
        <f t="shared" si="34"/>
        <v>893.17999999999938</v>
      </c>
      <c r="AN71" s="90">
        <f t="shared" si="35"/>
        <v>1058.3999999999994</v>
      </c>
      <c r="AO71" s="90">
        <f t="shared" si="36"/>
        <v>1550.3999999999992</v>
      </c>
      <c r="AP71" s="90">
        <f t="shared" si="37"/>
        <v>1353.9999999999993</v>
      </c>
      <c r="AQ71" s="90">
        <f t="shared" si="38"/>
        <v>1475.8799999999994</v>
      </c>
      <c r="AR71" s="90">
        <f t="shared" si="39"/>
        <v>1950.9599999999991</v>
      </c>
      <c r="AS71" s="90">
        <f t="shared" si="40"/>
        <v>2242.9599999999991</v>
      </c>
      <c r="AT71" s="90">
        <f t="shared" si="41"/>
        <v>2203.6799999999994</v>
      </c>
      <c r="AU71" s="90">
        <f t="shared" si="42"/>
        <v>1994.9999999999995</v>
      </c>
      <c r="AV71" s="90">
        <f t="shared" si="43"/>
        <v>2199.0799999999995</v>
      </c>
      <c r="AW71" s="90">
        <f t="shared" si="44"/>
        <v>2323.0799999999995</v>
      </c>
      <c r="AX71" s="90">
        <f t="shared" si="45"/>
        <v>2481.9199999999992</v>
      </c>
      <c r="AY71" s="90">
        <f t="shared" si="46"/>
        <v>3108.7999999999993</v>
      </c>
      <c r="AZ71" s="90">
        <f t="shared" si="47"/>
        <v>3153.5999999999995</v>
      </c>
      <c r="BA71" s="90">
        <f t="shared" si="48"/>
        <v>3525.3199999999997</v>
      </c>
      <c r="BB71" s="90">
        <f t="shared" si="49"/>
        <v>3743.9999999999995</v>
      </c>
      <c r="BC71" s="90">
        <f t="shared" si="50"/>
        <v>4881.3599999999997</v>
      </c>
      <c r="BD71" s="90">
        <f t="shared" si="51"/>
        <v>5355.68</v>
      </c>
      <c r="BE71" s="90">
        <f t="shared" si="52"/>
        <v>5441.1</v>
      </c>
      <c r="BF71" s="90">
        <f t="shared" si="53"/>
        <v>5990.4</v>
      </c>
      <c r="BG71" s="90">
        <f t="shared" si="54"/>
        <v>5560.3600000000006</v>
      </c>
      <c r="BH71" s="90">
        <f t="shared" si="55"/>
        <v>5815.52</v>
      </c>
      <c r="BI71" s="90">
        <f t="shared" si="56"/>
        <v>5768.88</v>
      </c>
      <c r="BJ71" s="90">
        <f t="shared" si="57"/>
        <v>6145.6</v>
      </c>
      <c r="BK71" s="90">
        <f t="shared" si="58"/>
        <v>6399.28</v>
      </c>
      <c r="BL71" s="90">
        <f t="shared" si="59"/>
        <v>7210.5599999999995</v>
      </c>
      <c r="BM71" s="90">
        <f t="shared" si="60"/>
        <v>8499.3799999999992</v>
      </c>
      <c r="BN71" s="90">
        <f t="shared" si="61"/>
        <v>6615.84</v>
      </c>
      <c r="BO71" s="90">
        <f t="shared" si="62"/>
        <v>8179.2</v>
      </c>
      <c r="BP71" s="90">
        <f t="shared" si="63"/>
        <v>8740</v>
      </c>
      <c r="BQ71" s="90">
        <f t="shared" si="64"/>
        <v>8042.64</v>
      </c>
      <c r="BR71" s="90">
        <f t="shared" si="65"/>
        <v>7680.96</v>
      </c>
      <c r="BS71" s="90">
        <f t="shared" ref="BS71:BS88" si="70">$D$70-$D$70*E7</f>
        <v>8419.18</v>
      </c>
      <c r="BT71" s="90">
        <f>$D$71-$D$71*E6</f>
        <v>8888</v>
      </c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  <c r="DD71" s="90"/>
      <c r="DE71" s="90"/>
      <c r="DF71" s="90"/>
      <c r="DG71" s="90"/>
      <c r="DH71" s="90"/>
      <c r="DI71" s="90"/>
      <c r="DJ71" s="90"/>
      <c r="DK71" s="90"/>
      <c r="DL71" s="90"/>
      <c r="DM71" s="90"/>
      <c r="DN71" s="90"/>
      <c r="DO71" s="90"/>
      <c r="DP71" s="130"/>
      <c r="DQ71" s="90"/>
      <c r="DR71" s="90"/>
      <c r="DS71" s="90"/>
      <c r="DT71" s="90"/>
      <c r="DU71" s="90"/>
      <c r="DV71" s="90"/>
      <c r="DW71" s="90"/>
      <c r="DX71" s="90"/>
      <c r="DY71" s="90"/>
    </row>
    <row r="72" spans="3:129" x14ac:dyDescent="0.25">
      <c r="C72" s="90">
        <v>1966</v>
      </c>
      <c r="D72" s="89">
        <v>9399</v>
      </c>
      <c r="E72" s="90">
        <f t="shared" si="66"/>
        <v>1</v>
      </c>
      <c r="F72" s="90">
        <f t="shared" si="67"/>
        <v>174559.13999999996</v>
      </c>
      <c r="G72" s="90">
        <f t="shared" si="68"/>
        <v>0</v>
      </c>
      <c r="H72" s="90">
        <f t="shared" si="69"/>
        <v>0</v>
      </c>
      <c r="I72" s="90">
        <f t="shared" ref="I72:I135" si="71">$D$8-$D$8*E70</f>
        <v>0</v>
      </c>
      <c r="J72" s="90">
        <f t="shared" si="5"/>
        <v>0</v>
      </c>
      <c r="K72" s="90">
        <f t="shared" si="6"/>
        <v>0</v>
      </c>
      <c r="L72" s="90">
        <f t="shared" si="7"/>
        <v>0</v>
      </c>
      <c r="M72" s="90">
        <f t="shared" si="8"/>
        <v>0</v>
      </c>
      <c r="N72" s="90">
        <f t="shared" si="9"/>
        <v>0</v>
      </c>
      <c r="O72" s="90">
        <f t="shared" si="10"/>
        <v>0</v>
      </c>
      <c r="P72" s="90">
        <f t="shared" si="11"/>
        <v>0</v>
      </c>
      <c r="Q72" s="90">
        <f t="shared" si="12"/>
        <v>0</v>
      </c>
      <c r="R72" s="90">
        <f t="shared" si="13"/>
        <v>0</v>
      </c>
      <c r="S72" s="90">
        <f t="shared" si="14"/>
        <v>0</v>
      </c>
      <c r="T72" s="90">
        <f t="shared" si="15"/>
        <v>0</v>
      </c>
      <c r="U72" s="90">
        <f t="shared" si="16"/>
        <v>0</v>
      </c>
      <c r="V72" s="90">
        <f t="shared" si="17"/>
        <v>0</v>
      </c>
      <c r="W72" s="90">
        <f t="shared" si="18"/>
        <v>0</v>
      </c>
      <c r="X72" s="90">
        <f t="shared" si="19"/>
        <v>16.919999999999504</v>
      </c>
      <c r="Y72" s="90">
        <f t="shared" si="20"/>
        <v>38.279999999999518</v>
      </c>
      <c r="Z72" s="90">
        <f t="shared" si="21"/>
        <v>59.939999999999486</v>
      </c>
      <c r="AA72" s="90">
        <f t="shared" si="22"/>
        <v>166.47999999999888</v>
      </c>
      <c r="AB72" s="90">
        <f t="shared" si="23"/>
        <v>248.19999999999891</v>
      </c>
      <c r="AC72" s="90">
        <f t="shared" si="24"/>
        <v>409.79999999999836</v>
      </c>
      <c r="AD72" s="90">
        <f t="shared" si="25"/>
        <v>644.83999999999787</v>
      </c>
      <c r="AE72" s="90">
        <f t="shared" si="26"/>
        <v>722.71999999999798</v>
      </c>
      <c r="AF72" s="90">
        <f t="shared" si="27"/>
        <v>720.35999999999831</v>
      </c>
      <c r="AG72" s="90">
        <f t="shared" si="28"/>
        <v>732.79999999999882</v>
      </c>
      <c r="AH72" s="90">
        <f t="shared" si="29"/>
        <v>1042.3599999999983</v>
      </c>
      <c r="AI72" s="90">
        <f t="shared" si="30"/>
        <v>1333.9199999999983</v>
      </c>
      <c r="AJ72" s="90">
        <f t="shared" si="31"/>
        <v>1700.3999999999978</v>
      </c>
      <c r="AK72" s="90">
        <f t="shared" si="32"/>
        <v>1713.5999999999985</v>
      </c>
      <c r="AL72" s="90">
        <f t="shared" si="33"/>
        <v>1066.7999999999988</v>
      </c>
      <c r="AM72" s="90">
        <f t="shared" si="34"/>
        <v>840.63999999999919</v>
      </c>
      <c r="AN72" s="90">
        <f t="shared" si="35"/>
        <v>999.59999999999923</v>
      </c>
      <c r="AO72" s="90">
        <f t="shared" si="36"/>
        <v>1468.7999999999988</v>
      </c>
      <c r="AP72" s="90">
        <f t="shared" si="37"/>
        <v>1286.2999999999993</v>
      </c>
      <c r="AQ72" s="90">
        <f t="shared" si="38"/>
        <v>1405.5999999999995</v>
      </c>
      <c r="AR72" s="90">
        <f t="shared" si="39"/>
        <v>1862.2799999999993</v>
      </c>
      <c r="AS72" s="90">
        <f t="shared" si="40"/>
        <v>2145.4399999999991</v>
      </c>
      <c r="AT72" s="90">
        <f t="shared" si="41"/>
        <v>2111.8599999999992</v>
      </c>
      <c r="AU72" s="90">
        <f t="shared" si="42"/>
        <v>1915.1999999999994</v>
      </c>
      <c r="AV72" s="90">
        <f t="shared" si="43"/>
        <v>2114.4999999999995</v>
      </c>
      <c r="AW72" s="90">
        <f t="shared" si="44"/>
        <v>2237.0399999999995</v>
      </c>
      <c r="AX72" s="90">
        <f t="shared" si="45"/>
        <v>2393.2799999999997</v>
      </c>
      <c r="AY72" s="90">
        <f t="shared" si="46"/>
        <v>3001.5999999999995</v>
      </c>
      <c r="AZ72" s="90">
        <f t="shared" si="47"/>
        <v>3048.4799999999996</v>
      </c>
      <c r="BA72" s="90">
        <f t="shared" si="48"/>
        <v>3411.5999999999995</v>
      </c>
      <c r="BB72" s="90">
        <f t="shared" si="49"/>
        <v>3626.9999999999995</v>
      </c>
      <c r="BC72" s="90">
        <f t="shared" si="50"/>
        <v>4733.4399999999996</v>
      </c>
      <c r="BD72" s="90">
        <f t="shared" si="51"/>
        <v>5198.16</v>
      </c>
      <c r="BE72" s="90">
        <f t="shared" si="52"/>
        <v>5285.6399999999994</v>
      </c>
      <c r="BF72" s="90">
        <f t="shared" si="53"/>
        <v>5824</v>
      </c>
      <c r="BG72" s="90">
        <f t="shared" si="54"/>
        <v>5410.08</v>
      </c>
      <c r="BH72" s="90">
        <f t="shared" si="55"/>
        <v>5662.4800000000005</v>
      </c>
      <c r="BI72" s="90">
        <f t="shared" si="56"/>
        <v>5620.96</v>
      </c>
      <c r="BJ72" s="90">
        <f t="shared" si="57"/>
        <v>5991.96</v>
      </c>
      <c r="BK72" s="90">
        <f t="shared" si="58"/>
        <v>6243.2</v>
      </c>
      <c r="BL72" s="90">
        <f t="shared" si="59"/>
        <v>7038.88</v>
      </c>
      <c r="BM72" s="90">
        <f t="shared" si="60"/>
        <v>8301.7199999999993</v>
      </c>
      <c r="BN72" s="90">
        <f t="shared" si="61"/>
        <v>6465.48</v>
      </c>
      <c r="BO72" s="90">
        <f t="shared" si="62"/>
        <v>7997.44</v>
      </c>
      <c r="BP72" s="90">
        <f t="shared" si="63"/>
        <v>8550</v>
      </c>
      <c r="BQ72" s="90">
        <f t="shared" si="64"/>
        <v>7871.52</v>
      </c>
      <c r="BR72" s="90">
        <f t="shared" si="65"/>
        <v>7520.94</v>
      </c>
      <c r="BS72" s="90">
        <f t="shared" si="70"/>
        <v>8247.36</v>
      </c>
      <c r="BT72" s="90">
        <f t="shared" ref="BT72:BT89" si="72">$D$71-$D$71*E7</f>
        <v>8710.24</v>
      </c>
      <c r="BU72" s="90">
        <f>$D$72-$D$72*E6</f>
        <v>9399</v>
      </c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  <c r="CS72" s="90"/>
      <c r="CT72" s="90"/>
      <c r="CU72" s="90"/>
      <c r="CV72" s="90"/>
      <c r="CW72" s="90"/>
      <c r="CX72" s="90"/>
      <c r="CY72" s="90"/>
      <c r="CZ72" s="90"/>
      <c r="DA72" s="90"/>
      <c r="DB72" s="90"/>
      <c r="DC72" s="90"/>
      <c r="DD72" s="90"/>
      <c r="DE72" s="90"/>
      <c r="DF72" s="90"/>
      <c r="DG72" s="90"/>
      <c r="DH72" s="90"/>
      <c r="DI72" s="90"/>
      <c r="DJ72" s="90"/>
      <c r="DK72" s="90"/>
      <c r="DL72" s="90"/>
      <c r="DM72" s="90"/>
      <c r="DN72" s="90"/>
      <c r="DO72" s="90"/>
      <c r="DP72" s="130"/>
      <c r="DQ72" s="90"/>
      <c r="DR72" s="90"/>
      <c r="DS72" s="90"/>
      <c r="DT72" s="90"/>
      <c r="DU72" s="90"/>
      <c r="DV72" s="90"/>
      <c r="DW72" s="90"/>
      <c r="DX72" s="90"/>
      <c r="DY72" s="90"/>
    </row>
    <row r="73" spans="3:129" x14ac:dyDescent="0.25">
      <c r="C73" s="90">
        <v>1967</v>
      </c>
      <c r="D73" s="89">
        <v>10197</v>
      </c>
      <c r="E73" s="90">
        <f t="shared" si="66"/>
        <v>1</v>
      </c>
      <c r="F73" s="90">
        <f t="shared" si="67"/>
        <v>179135.05999999997</v>
      </c>
      <c r="G73" s="90">
        <f t="shared" si="68"/>
        <v>0</v>
      </c>
      <c r="H73" s="90">
        <f t="shared" si="69"/>
        <v>0</v>
      </c>
      <c r="I73" s="90">
        <f t="shared" si="71"/>
        <v>0</v>
      </c>
      <c r="J73" s="90">
        <f t="shared" ref="J73:J136" si="73">$D$9-$D$9*E70</f>
        <v>0</v>
      </c>
      <c r="K73" s="90">
        <f t="shared" si="6"/>
        <v>0</v>
      </c>
      <c r="L73" s="90">
        <f t="shared" si="7"/>
        <v>0</v>
      </c>
      <c r="M73" s="90">
        <f t="shared" si="8"/>
        <v>0</v>
      </c>
      <c r="N73" s="90">
        <f t="shared" si="9"/>
        <v>0</v>
      </c>
      <c r="O73" s="90">
        <f t="shared" si="10"/>
        <v>0</v>
      </c>
      <c r="P73" s="90">
        <f t="shared" si="11"/>
        <v>0</v>
      </c>
      <c r="Q73" s="90">
        <f t="shared" si="12"/>
        <v>0</v>
      </c>
      <c r="R73" s="90">
        <f t="shared" si="13"/>
        <v>0</v>
      </c>
      <c r="S73" s="90">
        <f t="shared" si="14"/>
        <v>0</v>
      </c>
      <c r="T73" s="90">
        <f t="shared" si="15"/>
        <v>0</v>
      </c>
      <c r="U73" s="90">
        <f t="shared" si="16"/>
        <v>0</v>
      </c>
      <c r="V73" s="90">
        <f t="shared" si="17"/>
        <v>0</v>
      </c>
      <c r="W73" s="90">
        <f t="shared" si="18"/>
        <v>0</v>
      </c>
      <c r="X73" s="90">
        <f t="shared" si="19"/>
        <v>0</v>
      </c>
      <c r="Y73" s="90">
        <f t="shared" si="20"/>
        <v>19.139999999999532</v>
      </c>
      <c r="Z73" s="90">
        <f t="shared" si="21"/>
        <v>39.959999999999468</v>
      </c>
      <c r="AA73" s="90">
        <f t="shared" si="22"/>
        <v>124.85999999999899</v>
      </c>
      <c r="AB73" s="90">
        <f t="shared" si="23"/>
        <v>198.55999999999858</v>
      </c>
      <c r="AC73" s="90">
        <f t="shared" si="24"/>
        <v>341.49999999999818</v>
      </c>
      <c r="AD73" s="90">
        <f t="shared" si="25"/>
        <v>552.71999999999798</v>
      </c>
      <c r="AE73" s="90">
        <f t="shared" si="26"/>
        <v>632.37999999999784</v>
      </c>
      <c r="AF73" s="90">
        <f t="shared" si="27"/>
        <v>640.31999999999834</v>
      </c>
      <c r="AG73" s="90">
        <f t="shared" si="28"/>
        <v>659.51999999999862</v>
      </c>
      <c r="AH73" s="90">
        <f t="shared" si="29"/>
        <v>947.59999999999809</v>
      </c>
      <c r="AI73" s="90">
        <f t="shared" si="30"/>
        <v>1222.7599999999984</v>
      </c>
      <c r="AJ73" s="90">
        <f t="shared" si="31"/>
        <v>1569.5999999999976</v>
      </c>
      <c r="AK73" s="90">
        <f t="shared" si="32"/>
        <v>1591.199999999998</v>
      </c>
      <c r="AL73" s="90">
        <f t="shared" si="33"/>
        <v>995.67999999999893</v>
      </c>
      <c r="AM73" s="90">
        <f t="shared" si="34"/>
        <v>788.09999999999923</v>
      </c>
      <c r="AN73" s="90">
        <f t="shared" si="35"/>
        <v>940.79999999999927</v>
      </c>
      <c r="AO73" s="90">
        <f t="shared" si="36"/>
        <v>1387.1999999999989</v>
      </c>
      <c r="AP73" s="90">
        <f t="shared" si="37"/>
        <v>1218.599999999999</v>
      </c>
      <c r="AQ73" s="90">
        <f t="shared" si="38"/>
        <v>1335.3199999999993</v>
      </c>
      <c r="AR73" s="90">
        <f t="shared" si="39"/>
        <v>1773.599999999999</v>
      </c>
      <c r="AS73" s="90">
        <f t="shared" si="40"/>
        <v>2047.9199999999992</v>
      </c>
      <c r="AT73" s="90">
        <f t="shared" si="41"/>
        <v>2020.0399999999991</v>
      </c>
      <c r="AU73" s="90">
        <f t="shared" si="42"/>
        <v>1835.3999999999996</v>
      </c>
      <c r="AV73" s="90">
        <f t="shared" si="43"/>
        <v>2029.9199999999996</v>
      </c>
      <c r="AW73" s="90">
        <f t="shared" si="44"/>
        <v>2150.9999999999995</v>
      </c>
      <c r="AX73" s="90">
        <f t="shared" si="45"/>
        <v>2304.6399999999994</v>
      </c>
      <c r="AY73" s="90">
        <f t="shared" si="46"/>
        <v>2894.3999999999992</v>
      </c>
      <c r="AZ73" s="90">
        <f t="shared" si="47"/>
        <v>2943.3599999999992</v>
      </c>
      <c r="BA73" s="90">
        <f t="shared" si="48"/>
        <v>3297.8799999999997</v>
      </c>
      <c r="BB73" s="90">
        <f t="shared" si="49"/>
        <v>3509.9999999999995</v>
      </c>
      <c r="BC73" s="90">
        <f t="shared" si="50"/>
        <v>4585.5199999999995</v>
      </c>
      <c r="BD73" s="90">
        <f t="shared" si="51"/>
        <v>5040.6399999999994</v>
      </c>
      <c r="BE73" s="90">
        <f t="shared" si="52"/>
        <v>5130.18</v>
      </c>
      <c r="BF73" s="90">
        <f t="shared" si="53"/>
        <v>5657.6</v>
      </c>
      <c r="BG73" s="90">
        <f t="shared" si="54"/>
        <v>5259.8</v>
      </c>
      <c r="BH73" s="90">
        <f t="shared" si="55"/>
        <v>5509.4400000000005</v>
      </c>
      <c r="BI73" s="90">
        <f t="shared" si="56"/>
        <v>5473.0400000000009</v>
      </c>
      <c r="BJ73" s="90">
        <f t="shared" si="57"/>
        <v>5838.3200000000006</v>
      </c>
      <c r="BK73" s="90">
        <f t="shared" si="58"/>
        <v>6087.12</v>
      </c>
      <c r="BL73" s="90">
        <f t="shared" si="59"/>
        <v>6867.2</v>
      </c>
      <c r="BM73" s="90">
        <f t="shared" si="60"/>
        <v>8104.06</v>
      </c>
      <c r="BN73" s="90">
        <f t="shared" si="61"/>
        <v>6315.12</v>
      </c>
      <c r="BO73" s="90">
        <f t="shared" si="62"/>
        <v>7815.68</v>
      </c>
      <c r="BP73" s="90">
        <f t="shared" si="63"/>
        <v>8360</v>
      </c>
      <c r="BQ73" s="90">
        <f t="shared" si="64"/>
        <v>7700.4</v>
      </c>
      <c r="BR73" s="90">
        <f t="shared" si="65"/>
        <v>7360.92</v>
      </c>
      <c r="BS73" s="90">
        <f t="shared" si="70"/>
        <v>8075.54</v>
      </c>
      <c r="BT73" s="90">
        <f t="shared" si="72"/>
        <v>8532.48</v>
      </c>
      <c r="BU73" s="90">
        <f t="shared" ref="BU73:BU90" si="74">$D$72-$D$72*E7</f>
        <v>9211.02</v>
      </c>
      <c r="BV73" s="90">
        <f>$D$73-$D$73*E6</f>
        <v>10197</v>
      </c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  <c r="DD73" s="90"/>
      <c r="DE73" s="90"/>
      <c r="DF73" s="90"/>
      <c r="DG73" s="90"/>
      <c r="DH73" s="90"/>
      <c r="DI73" s="90"/>
      <c r="DJ73" s="90"/>
      <c r="DK73" s="90"/>
      <c r="DL73" s="90"/>
      <c r="DM73" s="90"/>
      <c r="DN73" s="90"/>
      <c r="DO73" s="90"/>
      <c r="DP73" s="130"/>
      <c r="DQ73" s="90"/>
      <c r="DR73" s="90"/>
      <c r="DS73" s="90"/>
      <c r="DT73" s="90"/>
      <c r="DU73" s="90"/>
      <c r="DV73" s="90"/>
      <c r="DW73" s="90"/>
      <c r="DX73" s="90"/>
      <c r="DY73" s="90"/>
    </row>
    <row r="74" spans="3:129" x14ac:dyDescent="0.25">
      <c r="C74" s="90">
        <v>1968</v>
      </c>
      <c r="D74" s="89">
        <v>11875</v>
      </c>
      <c r="E74" s="90">
        <f t="shared" si="66"/>
        <v>1</v>
      </c>
      <c r="F74" s="90">
        <f t="shared" si="67"/>
        <v>185201.95999999993</v>
      </c>
      <c r="G74" s="90">
        <f t="shared" si="68"/>
        <v>0</v>
      </c>
      <c r="H74" s="90">
        <f t="shared" si="69"/>
        <v>0</v>
      </c>
      <c r="I74" s="90">
        <f t="shared" si="71"/>
        <v>0</v>
      </c>
      <c r="J74" s="90">
        <f t="shared" si="73"/>
        <v>0</v>
      </c>
      <c r="K74" s="90">
        <f t="shared" ref="K74:K137" si="75">$D$10-$D$10*E70</f>
        <v>0</v>
      </c>
      <c r="L74" s="90">
        <f t="shared" si="7"/>
        <v>0</v>
      </c>
      <c r="M74" s="90">
        <f t="shared" si="8"/>
        <v>0</v>
      </c>
      <c r="N74" s="90">
        <f t="shared" si="9"/>
        <v>0</v>
      </c>
      <c r="O74" s="90">
        <f t="shared" si="10"/>
        <v>0</v>
      </c>
      <c r="P74" s="90">
        <f t="shared" si="11"/>
        <v>0</v>
      </c>
      <c r="Q74" s="90">
        <f t="shared" si="12"/>
        <v>0</v>
      </c>
      <c r="R74" s="90">
        <f t="shared" si="13"/>
        <v>0</v>
      </c>
      <c r="S74" s="90">
        <f t="shared" si="14"/>
        <v>0</v>
      </c>
      <c r="T74" s="90">
        <f t="shared" si="15"/>
        <v>0</v>
      </c>
      <c r="U74" s="90">
        <f t="shared" si="16"/>
        <v>0</v>
      </c>
      <c r="V74" s="90">
        <f t="shared" si="17"/>
        <v>0</v>
      </c>
      <c r="W74" s="90">
        <f t="shared" si="18"/>
        <v>0</v>
      </c>
      <c r="X74" s="90">
        <f t="shared" si="19"/>
        <v>0</v>
      </c>
      <c r="Y74" s="90">
        <f t="shared" si="20"/>
        <v>0</v>
      </c>
      <c r="Z74" s="90">
        <f t="shared" si="21"/>
        <v>19.97999999999945</v>
      </c>
      <c r="AA74" s="90">
        <f t="shared" si="22"/>
        <v>83.239999999998872</v>
      </c>
      <c r="AB74" s="90">
        <f t="shared" si="23"/>
        <v>148.91999999999871</v>
      </c>
      <c r="AC74" s="90">
        <f t="shared" si="24"/>
        <v>273.19999999999845</v>
      </c>
      <c r="AD74" s="90">
        <f t="shared" si="25"/>
        <v>460.59999999999764</v>
      </c>
      <c r="AE74" s="90">
        <f t="shared" si="26"/>
        <v>542.03999999999814</v>
      </c>
      <c r="AF74" s="90">
        <f t="shared" si="27"/>
        <v>560.27999999999838</v>
      </c>
      <c r="AG74" s="90">
        <f t="shared" si="28"/>
        <v>586.23999999999842</v>
      </c>
      <c r="AH74" s="90">
        <f t="shared" si="29"/>
        <v>852.83999999999833</v>
      </c>
      <c r="AI74" s="90">
        <f t="shared" si="30"/>
        <v>1111.5999999999976</v>
      </c>
      <c r="AJ74" s="90">
        <f t="shared" si="31"/>
        <v>1438.7999999999975</v>
      </c>
      <c r="AK74" s="90">
        <f t="shared" si="32"/>
        <v>1468.7999999999975</v>
      </c>
      <c r="AL74" s="90">
        <f t="shared" si="33"/>
        <v>924.55999999999904</v>
      </c>
      <c r="AM74" s="90">
        <f t="shared" si="34"/>
        <v>735.55999999999926</v>
      </c>
      <c r="AN74" s="90">
        <f t="shared" si="35"/>
        <v>881.99999999999909</v>
      </c>
      <c r="AO74" s="90">
        <f t="shared" si="36"/>
        <v>1305.599999999999</v>
      </c>
      <c r="AP74" s="90">
        <f t="shared" si="37"/>
        <v>1150.8999999999992</v>
      </c>
      <c r="AQ74" s="90">
        <f t="shared" si="38"/>
        <v>1265.0399999999991</v>
      </c>
      <c r="AR74" s="90">
        <f t="shared" si="39"/>
        <v>1684.9199999999992</v>
      </c>
      <c r="AS74" s="90">
        <f t="shared" si="40"/>
        <v>1950.3999999999992</v>
      </c>
      <c r="AT74" s="90">
        <f t="shared" si="41"/>
        <v>1928.2199999999993</v>
      </c>
      <c r="AU74" s="90">
        <f t="shared" si="42"/>
        <v>1755.5999999999995</v>
      </c>
      <c r="AV74" s="90">
        <f t="shared" si="43"/>
        <v>1945.3399999999992</v>
      </c>
      <c r="AW74" s="90">
        <f t="shared" si="44"/>
        <v>2064.9599999999996</v>
      </c>
      <c r="AX74" s="90">
        <f t="shared" si="45"/>
        <v>2215.9999999999995</v>
      </c>
      <c r="AY74" s="90">
        <f t="shared" si="46"/>
        <v>2787.1999999999994</v>
      </c>
      <c r="AZ74" s="90">
        <f t="shared" si="47"/>
        <v>2838.2399999999993</v>
      </c>
      <c r="BA74" s="90">
        <f t="shared" si="48"/>
        <v>3184.1599999999994</v>
      </c>
      <c r="BB74" s="90">
        <f t="shared" si="49"/>
        <v>3392.9999999999995</v>
      </c>
      <c r="BC74" s="90">
        <f t="shared" si="50"/>
        <v>4437.5999999999995</v>
      </c>
      <c r="BD74" s="90">
        <f t="shared" si="51"/>
        <v>4883.119999999999</v>
      </c>
      <c r="BE74" s="90">
        <f t="shared" si="52"/>
        <v>4974.7199999999993</v>
      </c>
      <c r="BF74" s="90">
        <f t="shared" si="53"/>
        <v>5491.2</v>
      </c>
      <c r="BG74" s="90">
        <f t="shared" si="54"/>
        <v>5109.5200000000004</v>
      </c>
      <c r="BH74" s="90">
        <f t="shared" si="55"/>
        <v>5356.4</v>
      </c>
      <c r="BI74" s="90">
        <f t="shared" si="56"/>
        <v>5325.1200000000008</v>
      </c>
      <c r="BJ74" s="90">
        <f t="shared" si="57"/>
        <v>5684.68</v>
      </c>
      <c r="BK74" s="90">
        <f t="shared" si="58"/>
        <v>5931.04</v>
      </c>
      <c r="BL74" s="90">
        <f t="shared" si="59"/>
        <v>6695.52</v>
      </c>
      <c r="BM74" s="90">
        <f t="shared" si="60"/>
        <v>7906.4</v>
      </c>
      <c r="BN74" s="90">
        <f t="shared" si="61"/>
        <v>6164.76</v>
      </c>
      <c r="BO74" s="90">
        <f t="shared" si="62"/>
        <v>7633.92</v>
      </c>
      <c r="BP74" s="90">
        <f t="shared" si="63"/>
        <v>8170</v>
      </c>
      <c r="BQ74" s="90">
        <f t="shared" si="64"/>
        <v>7529.28</v>
      </c>
      <c r="BR74" s="90">
        <f t="shared" si="65"/>
        <v>7200.9</v>
      </c>
      <c r="BS74" s="90">
        <f t="shared" si="70"/>
        <v>7903.72</v>
      </c>
      <c r="BT74" s="90">
        <f t="shared" si="72"/>
        <v>8354.7199999999993</v>
      </c>
      <c r="BU74" s="90">
        <f t="shared" si="74"/>
        <v>9023.0400000000009</v>
      </c>
      <c r="BV74" s="90">
        <f t="shared" ref="BV74:BV91" si="76">$D$73-$D$73*E7</f>
        <v>9993.06</v>
      </c>
      <c r="BW74" s="90">
        <f>$D$74-$D$74*E6</f>
        <v>11875</v>
      </c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  <c r="DD74" s="90"/>
      <c r="DE74" s="90"/>
      <c r="DF74" s="90"/>
      <c r="DG74" s="90"/>
      <c r="DH74" s="90"/>
      <c r="DI74" s="90"/>
      <c r="DJ74" s="90"/>
      <c r="DK74" s="90"/>
      <c r="DL74" s="90"/>
      <c r="DM74" s="90"/>
      <c r="DN74" s="90"/>
      <c r="DO74" s="90"/>
      <c r="DP74" s="130"/>
      <c r="DQ74" s="90"/>
      <c r="DR74" s="90"/>
      <c r="DS74" s="90"/>
      <c r="DT74" s="90"/>
      <c r="DU74" s="90"/>
      <c r="DV74" s="90"/>
      <c r="DW74" s="90"/>
      <c r="DX74" s="90"/>
      <c r="DY74" s="90"/>
    </row>
    <row r="75" spans="3:129" x14ac:dyDescent="0.25">
      <c r="C75" s="90">
        <v>1969</v>
      </c>
      <c r="D75" s="89">
        <v>14363</v>
      </c>
      <c r="E75" s="90">
        <f t="shared" si="66"/>
        <v>1</v>
      </c>
      <c r="F75" s="90">
        <f t="shared" si="67"/>
        <v>193538.49999999994</v>
      </c>
      <c r="G75" s="90">
        <f t="shared" si="68"/>
        <v>0</v>
      </c>
      <c r="H75" s="90">
        <f t="shared" si="69"/>
        <v>0</v>
      </c>
      <c r="I75" s="90">
        <f t="shared" si="71"/>
        <v>0</v>
      </c>
      <c r="J75" s="90">
        <f t="shared" si="73"/>
        <v>0</v>
      </c>
      <c r="K75" s="90">
        <f t="shared" si="75"/>
        <v>0</v>
      </c>
      <c r="L75" s="90">
        <f t="shared" ref="L75:L138" si="77">$D$11-$D$11*E70</f>
        <v>0</v>
      </c>
      <c r="M75" s="90">
        <f t="shared" si="8"/>
        <v>0</v>
      </c>
      <c r="N75" s="90">
        <f t="shared" si="9"/>
        <v>0</v>
      </c>
      <c r="O75" s="90">
        <f t="shared" si="10"/>
        <v>0</v>
      </c>
      <c r="P75" s="90">
        <f t="shared" si="11"/>
        <v>0</v>
      </c>
      <c r="Q75" s="90">
        <f t="shared" si="12"/>
        <v>0</v>
      </c>
      <c r="R75" s="90">
        <f t="shared" si="13"/>
        <v>0</v>
      </c>
      <c r="S75" s="90">
        <f t="shared" si="14"/>
        <v>0</v>
      </c>
      <c r="T75" s="90">
        <f t="shared" si="15"/>
        <v>0</v>
      </c>
      <c r="U75" s="90">
        <f t="shared" si="16"/>
        <v>0</v>
      </c>
      <c r="V75" s="90">
        <f t="shared" si="17"/>
        <v>0</v>
      </c>
      <c r="W75" s="90">
        <f t="shared" si="18"/>
        <v>0</v>
      </c>
      <c r="X75" s="90">
        <f t="shared" si="19"/>
        <v>0</v>
      </c>
      <c r="Y75" s="90">
        <f t="shared" si="20"/>
        <v>0</v>
      </c>
      <c r="Z75" s="90">
        <f t="shared" si="21"/>
        <v>0</v>
      </c>
      <c r="AA75" s="90">
        <f t="shared" si="22"/>
        <v>41.619999999998981</v>
      </c>
      <c r="AB75" s="90">
        <f t="shared" si="23"/>
        <v>99.279999999998836</v>
      </c>
      <c r="AC75" s="90">
        <f t="shared" si="24"/>
        <v>204.89999999999827</v>
      </c>
      <c r="AD75" s="90">
        <f t="shared" si="25"/>
        <v>368.47999999999774</v>
      </c>
      <c r="AE75" s="90">
        <f t="shared" si="26"/>
        <v>451.699999999998</v>
      </c>
      <c r="AF75" s="90">
        <f t="shared" si="27"/>
        <v>480.23999999999842</v>
      </c>
      <c r="AG75" s="90">
        <f t="shared" si="28"/>
        <v>512.95999999999822</v>
      </c>
      <c r="AH75" s="90">
        <f t="shared" si="29"/>
        <v>758.07999999999811</v>
      </c>
      <c r="AI75" s="90">
        <f t="shared" si="30"/>
        <v>1000.4399999999978</v>
      </c>
      <c r="AJ75" s="90">
        <f t="shared" si="31"/>
        <v>1307.9999999999973</v>
      </c>
      <c r="AK75" s="90">
        <f t="shared" si="32"/>
        <v>1346.3999999999978</v>
      </c>
      <c r="AL75" s="90">
        <f t="shared" si="33"/>
        <v>853.43999999999869</v>
      </c>
      <c r="AM75" s="90">
        <f t="shared" si="34"/>
        <v>683.01999999999907</v>
      </c>
      <c r="AN75" s="90">
        <f t="shared" si="35"/>
        <v>823.19999999999891</v>
      </c>
      <c r="AO75" s="90">
        <f t="shared" si="36"/>
        <v>1223.9999999999986</v>
      </c>
      <c r="AP75" s="90">
        <f t="shared" si="37"/>
        <v>1083.1999999999989</v>
      </c>
      <c r="AQ75" s="90">
        <f t="shared" si="38"/>
        <v>1194.7599999999993</v>
      </c>
      <c r="AR75" s="90">
        <f t="shared" si="39"/>
        <v>1596.2399999999989</v>
      </c>
      <c r="AS75" s="90">
        <f t="shared" si="40"/>
        <v>1852.8799999999987</v>
      </c>
      <c r="AT75" s="90">
        <f t="shared" si="41"/>
        <v>1836.3999999999992</v>
      </c>
      <c r="AU75" s="90">
        <f t="shared" si="42"/>
        <v>1675.7999999999993</v>
      </c>
      <c r="AV75" s="90">
        <f t="shared" si="43"/>
        <v>1860.7599999999993</v>
      </c>
      <c r="AW75" s="90">
        <f t="shared" si="44"/>
        <v>1978.9199999999992</v>
      </c>
      <c r="AX75" s="90">
        <f t="shared" si="45"/>
        <v>2127.3599999999992</v>
      </c>
      <c r="AY75" s="90">
        <f t="shared" si="46"/>
        <v>2679.9999999999995</v>
      </c>
      <c r="AZ75" s="90">
        <f t="shared" si="47"/>
        <v>2733.1199999999994</v>
      </c>
      <c r="BA75" s="90">
        <f t="shared" si="48"/>
        <v>3070.4399999999991</v>
      </c>
      <c r="BB75" s="90">
        <f t="shared" si="49"/>
        <v>3275.9999999999995</v>
      </c>
      <c r="BC75" s="90">
        <f t="shared" si="50"/>
        <v>4289.6799999999994</v>
      </c>
      <c r="BD75" s="90">
        <f t="shared" si="51"/>
        <v>4725.5999999999995</v>
      </c>
      <c r="BE75" s="90">
        <f t="shared" si="52"/>
        <v>4819.2599999999993</v>
      </c>
      <c r="BF75" s="90">
        <f t="shared" si="53"/>
        <v>5324.7999999999993</v>
      </c>
      <c r="BG75" s="90">
        <f t="shared" si="54"/>
        <v>4959.24</v>
      </c>
      <c r="BH75" s="90">
        <f t="shared" si="55"/>
        <v>5203.3600000000006</v>
      </c>
      <c r="BI75" s="90">
        <f t="shared" si="56"/>
        <v>5177.2000000000007</v>
      </c>
      <c r="BJ75" s="90">
        <f t="shared" si="57"/>
        <v>5531.0400000000009</v>
      </c>
      <c r="BK75" s="90">
        <f t="shared" si="58"/>
        <v>5774.96</v>
      </c>
      <c r="BL75" s="90">
        <f t="shared" si="59"/>
        <v>6523.84</v>
      </c>
      <c r="BM75" s="90">
        <f t="shared" si="60"/>
        <v>7708.74</v>
      </c>
      <c r="BN75" s="90">
        <f t="shared" si="61"/>
        <v>6014.4</v>
      </c>
      <c r="BO75" s="90">
        <f t="shared" si="62"/>
        <v>7452.16</v>
      </c>
      <c r="BP75" s="90">
        <f t="shared" si="63"/>
        <v>7980</v>
      </c>
      <c r="BQ75" s="90">
        <f t="shared" si="64"/>
        <v>7358.16</v>
      </c>
      <c r="BR75" s="90">
        <f t="shared" si="65"/>
        <v>7040.88</v>
      </c>
      <c r="BS75" s="90">
        <f t="shared" si="70"/>
        <v>7731.9</v>
      </c>
      <c r="BT75" s="90">
        <f t="shared" si="72"/>
        <v>8176.96</v>
      </c>
      <c r="BU75" s="90">
        <f t="shared" si="74"/>
        <v>8835.06</v>
      </c>
      <c r="BV75" s="90">
        <f t="shared" si="76"/>
        <v>9789.1200000000008</v>
      </c>
      <c r="BW75" s="90">
        <f t="shared" ref="BW75:BW92" si="78">$D$74-$D$74*E7</f>
        <v>11637.5</v>
      </c>
      <c r="BX75" s="90">
        <f>$D$75-$D$75*E6</f>
        <v>14363</v>
      </c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  <c r="CS75" s="90"/>
      <c r="CT75" s="90"/>
      <c r="CU75" s="90"/>
      <c r="CV75" s="90"/>
      <c r="CW75" s="90"/>
      <c r="CX75" s="90"/>
      <c r="CY75" s="90"/>
      <c r="CZ75" s="90"/>
      <c r="DA75" s="90"/>
      <c r="DB75" s="90"/>
      <c r="DC75" s="90"/>
      <c r="DD75" s="90"/>
      <c r="DE75" s="90"/>
      <c r="DF75" s="90"/>
      <c r="DG75" s="90"/>
      <c r="DH75" s="90"/>
      <c r="DI75" s="90"/>
      <c r="DJ75" s="90"/>
      <c r="DK75" s="90"/>
      <c r="DL75" s="90"/>
      <c r="DM75" s="90"/>
      <c r="DN75" s="90"/>
      <c r="DO75" s="90"/>
      <c r="DP75" s="130"/>
      <c r="DQ75" s="90"/>
      <c r="DR75" s="90"/>
      <c r="DS75" s="90"/>
      <c r="DT75" s="90"/>
      <c r="DU75" s="90"/>
      <c r="DV75" s="90"/>
      <c r="DW75" s="90"/>
      <c r="DX75" s="90"/>
      <c r="DY75" s="90"/>
    </row>
    <row r="76" spans="3:129" x14ac:dyDescent="0.25">
      <c r="C76" s="90">
        <v>1970</v>
      </c>
      <c r="D76" s="89">
        <v>16590</v>
      </c>
      <c r="E76" s="90">
        <f t="shared" si="66"/>
        <v>1</v>
      </c>
      <c r="F76" s="90">
        <f t="shared" si="67"/>
        <v>203834.75999999995</v>
      </c>
      <c r="G76" s="90">
        <f t="shared" si="68"/>
        <v>0</v>
      </c>
      <c r="H76" s="90">
        <f t="shared" si="69"/>
        <v>0</v>
      </c>
      <c r="I76" s="90">
        <f t="shared" si="71"/>
        <v>0</v>
      </c>
      <c r="J76" s="90">
        <f t="shared" si="73"/>
        <v>0</v>
      </c>
      <c r="K76" s="90">
        <f t="shared" si="75"/>
        <v>0</v>
      </c>
      <c r="L76" s="90">
        <f t="shared" si="77"/>
        <v>0</v>
      </c>
      <c r="M76" s="90">
        <f t="shared" ref="M76:M139" si="79">$D$12-$D$12*E70</f>
        <v>0</v>
      </c>
      <c r="N76" s="90">
        <f t="shared" si="9"/>
        <v>0</v>
      </c>
      <c r="O76" s="90">
        <f t="shared" si="10"/>
        <v>0</v>
      </c>
      <c r="P76" s="90">
        <f t="shared" si="11"/>
        <v>0</v>
      </c>
      <c r="Q76" s="90">
        <f t="shared" si="12"/>
        <v>0</v>
      </c>
      <c r="R76" s="90">
        <f t="shared" si="13"/>
        <v>0</v>
      </c>
      <c r="S76" s="90">
        <f t="shared" si="14"/>
        <v>0</v>
      </c>
      <c r="T76" s="90">
        <f t="shared" si="15"/>
        <v>0</v>
      </c>
      <c r="U76" s="90">
        <f t="shared" si="16"/>
        <v>0</v>
      </c>
      <c r="V76" s="90">
        <f t="shared" si="17"/>
        <v>0</v>
      </c>
      <c r="W76" s="90">
        <f t="shared" si="18"/>
        <v>0</v>
      </c>
      <c r="X76" s="90">
        <f t="shared" si="19"/>
        <v>0</v>
      </c>
      <c r="Y76" s="90">
        <f t="shared" si="20"/>
        <v>0</v>
      </c>
      <c r="Z76" s="90">
        <f t="shared" si="21"/>
        <v>0</v>
      </c>
      <c r="AA76" s="90">
        <f t="shared" si="22"/>
        <v>0</v>
      </c>
      <c r="AB76" s="90">
        <f t="shared" si="23"/>
        <v>49.639999999998508</v>
      </c>
      <c r="AC76" s="90">
        <f t="shared" si="24"/>
        <v>136.59999999999809</v>
      </c>
      <c r="AD76" s="90">
        <f t="shared" si="25"/>
        <v>276.35999999999785</v>
      </c>
      <c r="AE76" s="90">
        <f t="shared" si="26"/>
        <v>361.35999999999785</v>
      </c>
      <c r="AF76" s="90">
        <f t="shared" si="27"/>
        <v>400.199999999998</v>
      </c>
      <c r="AG76" s="90">
        <f t="shared" si="28"/>
        <v>439.67999999999847</v>
      </c>
      <c r="AH76" s="90">
        <f t="shared" si="29"/>
        <v>663.31999999999789</v>
      </c>
      <c r="AI76" s="90">
        <f t="shared" si="30"/>
        <v>889.27999999999793</v>
      </c>
      <c r="AJ76" s="90">
        <f t="shared" si="31"/>
        <v>1177.1999999999971</v>
      </c>
      <c r="AK76" s="90">
        <f t="shared" si="32"/>
        <v>1223.9999999999973</v>
      </c>
      <c r="AL76" s="90">
        <f t="shared" si="33"/>
        <v>782.3199999999988</v>
      </c>
      <c r="AM76" s="90">
        <f t="shared" si="34"/>
        <v>630.47999999999911</v>
      </c>
      <c r="AN76" s="90">
        <f t="shared" si="35"/>
        <v>764.39999999999918</v>
      </c>
      <c r="AO76" s="90">
        <f t="shared" si="36"/>
        <v>1142.3999999999987</v>
      </c>
      <c r="AP76" s="90">
        <f t="shared" si="37"/>
        <v>1015.4999999999991</v>
      </c>
      <c r="AQ76" s="90">
        <f t="shared" si="38"/>
        <v>1124.4799999999991</v>
      </c>
      <c r="AR76" s="90">
        <f t="shared" si="39"/>
        <v>1507.559999999999</v>
      </c>
      <c r="AS76" s="90">
        <f t="shared" si="40"/>
        <v>1755.3599999999988</v>
      </c>
      <c r="AT76" s="90">
        <f t="shared" si="41"/>
        <v>1744.579999999999</v>
      </c>
      <c r="AU76" s="90">
        <f t="shared" si="42"/>
        <v>1595.9999999999991</v>
      </c>
      <c r="AV76" s="90">
        <f t="shared" si="43"/>
        <v>1776.1799999999994</v>
      </c>
      <c r="AW76" s="90">
        <f t="shared" si="44"/>
        <v>1892.8799999999992</v>
      </c>
      <c r="AX76" s="90">
        <f t="shared" si="45"/>
        <v>2038.7199999999993</v>
      </c>
      <c r="AY76" s="90">
        <f t="shared" si="46"/>
        <v>2572.7999999999993</v>
      </c>
      <c r="AZ76" s="90">
        <f t="shared" si="47"/>
        <v>2627.9999999999995</v>
      </c>
      <c r="BA76" s="90">
        <f t="shared" si="48"/>
        <v>2956.7199999999993</v>
      </c>
      <c r="BB76" s="90">
        <f t="shared" si="49"/>
        <v>3158.9999999999991</v>
      </c>
      <c r="BC76" s="90">
        <f t="shared" si="50"/>
        <v>4141.7599999999993</v>
      </c>
      <c r="BD76" s="90">
        <f t="shared" si="51"/>
        <v>4568.08</v>
      </c>
      <c r="BE76" s="90">
        <f t="shared" si="52"/>
        <v>4663.7999999999993</v>
      </c>
      <c r="BF76" s="90">
        <f t="shared" si="53"/>
        <v>5158.3999999999996</v>
      </c>
      <c r="BG76" s="90">
        <f t="shared" si="54"/>
        <v>4808.9599999999991</v>
      </c>
      <c r="BH76" s="90">
        <f t="shared" si="55"/>
        <v>5050.32</v>
      </c>
      <c r="BI76" s="90">
        <f t="shared" si="56"/>
        <v>5029.28</v>
      </c>
      <c r="BJ76" s="90">
        <f t="shared" si="57"/>
        <v>5377.4</v>
      </c>
      <c r="BK76" s="90">
        <f t="shared" si="58"/>
        <v>5618.88</v>
      </c>
      <c r="BL76" s="90">
        <f t="shared" si="59"/>
        <v>6352.16</v>
      </c>
      <c r="BM76" s="90">
        <f t="shared" si="60"/>
        <v>7511.08</v>
      </c>
      <c r="BN76" s="90">
        <f t="shared" si="61"/>
        <v>5864.04</v>
      </c>
      <c r="BO76" s="90">
        <f t="shared" si="62"/>
        <v>7270.4</v>
      </c>
      <c r="BP76" s="90">
        <f t="shared" si="63"/>
        <v>7790</v>
      </c>
      <c r="BQ76" s="90">
        <f t="shared" si="64"/>
        <v>7187.04</v>
      </c>
      <c r="BR76" s="90">
        <f t="shared" si="65"/>
        <v>6880.86</v>
      </c>
      <c r="BS76" s="90">
        <f t="shared" si="70"/>
        <v>7560.08</v>
      </c>
      <c r="BT76" s="90">
        <f t="shared" si="72"/>
        <v>7999.2</v>
      </c>
      <c r="BU76" s="90">
        <f t="shared" si="74"/>
        <v>8647.08</v>
      </c>
      <c r="BV76" s="90">
        <f t="shared" si="76"/>
        <v>9585.18</v>
      </c>
      <c r="BW76" s="90">
        <f t="shared" si="78"/>
        <v>11400</v>
      </c>
      <c r="BX76" s="90">
        <f t="shared" ref="BX76:BX93" si="80">$D$75-$D$75*E7</f>
        <v>14075.74</v>
      </c>
      <c r="BY76" s="90">
        <f>$D$76-$D$76*E6</f>
        <v>16590</v>
      </c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  <c r="CS76" s="90"/>
      <c r="CT76" s="90"/>
      <c r="CU76" s="90"/>
      <c r="CV76" s="90"/>
      <c r="CW76" s="90"/>
      <c r="CX76" s="90"/>
      <c r="CY76" s="90"/>
      <c r="CZ76" s="90"/>
      <c r="DA76" s="90"/>
      <c r="DB76" s="90"/>
      <c r="DC76" s="90"/>
      <c r="DD76" s="90"/>
      <c r="DE76" s="90"/>
      <c r="DF76" s="90"/>
      <c r="DG76" s="90"/>
      <c r="DH76" s="90"/>
      <c r="DI76" s="90"/>
      <c r="DJ76" s="90"/>
      <c r="DK76" s="90"/>
      <c r="DL76" s="90"/>
      <c r="DM76" s="90"/>
      <c r="DN76" s="90"/>
      <c r="DO76" s="90"/>
      <c r="DP76" s="130"/>
      <c r="DQ76" s="90"/>
      <c r="DR76" s="90"/>
      <c r="DS76" s="90"/>
      <c r="DT76" s="90"/>
      <c r="DU76" s="90"/>
      <c r="DV76" s="90"/>
      <c r="DW76" s="90"/>
      <c r="DX76" s="90"/>
      <c r="DY76" s="90"/>
    </row>
    <row r="77" spans="3:129" x14ac:dyDescent="0.25">
      <c r="C77" s="90">
        <v>1971</v>
      </c>
      <c r="D77" s="89">
        <v>17787</v>
      </c>
      <c r="E77" s="90">
        <f t="shared" si="66"/>
        <v>1</v>
      </c>
      <c r="F77" s="90">
        <f t="shared" si="67"/>
        <v>215037.83999999994</v>
      </c>
      <c r="G77" s="90">
        <f t="shared" si="68"/>
        <v>0</v>
      </c>
      <c r="H77" s="90">
        <f t="shared" si="69"/>
        <v>0</v>
      </c>
      <c r="I77" s="90">
        <f t="shared" si="71"/>
        <v>0</v>
      </c>
      <c r="J77" s="90">
        <f t="shared" si="73"/>
        <v>0</v>
      </c>
      <c r="K77" s="90">
        <f t="shared" si="75"/>
        <v>0</v>
      </c>
      <c r="L77" s="90">
        <f t="shared" si="77"/>
        <v>0</v>
      </c>
      <c r="M77" s="90">
        <f t="shared" si="79"/>
        <v>0</v>
      </c>
      <c r="N77" s="90">
        <f t="shared" ref="N77:N140" si="81">$D$13-$D$13*E70</f>
        <v>0</v>
      </c>
      <c r="O77" s="90">
        <f t="shared" si="10"/>
        <v>0</v>
      </c>
      <c r="P77" s="90">
        <f t="shared" si="11"/>
        <v>0</v>
      </c>
      <c r="Q77" s="90">
        <f t="shared" si="12"/>
        <v>0</v>
      </c>
      <c r="R77" s="90">
        <f t="shared" si="13"/>
        <v>0</v>
      </c>
      <c r="S77" s="90">
        <f t="shared" si="14"/>
        <v>0</v>
      </c>
      <c r="T77" s="90">
        <f t="shared" si="15"/>
        <v>0</v>
      </c>
      <c r="U77" s="90">
        <f t="shared" si="16"/>
        <v>0</v>
      </c>
      <c r="V77" s="90">
        <f t="shared" si="17"/>
        <v>0</v>
      </c>
      <c r="W77" s="90">
        <f t="shared" si="18"/>
        <v>0</v>
      </c>
      <c r="X77" s="90">
        <f t="shared" si="19"/>
        <v>0</v>
      </c>
      <c r="Y77" s="90">
        <f t="shared" si="20"/>
        <v>0</v>
      </c>
      <c r="Z77" s="90">
        <f t="shared" si="21"/>
        <v>0</v>
      </c>
      <c r="AA77" s="90">
        <f t="shared" si="22"/>
        <v>0</v>
      </c>
      <c r="AB77" s="90">
        <f t="shared" si="23"/>
        <v>0</v>
      </c>
      <c r="AC77" s="90">
        <f t="shared" si="24"/>
        <v>68.299999999998363</v>
      </c>
      <c r="AD77" s="90">
        <f t="shared" si="25"/>
        <v>184.23999999999796</v>
      </c>
      <c r="AE77" s="90">
        <f t="shared" si="26"/>
        <v>271.01999999999771</v>
      </c>
      <c r="AF77" s="90">
        <f t="shared" si="27"/>
        <v>320.15999999999804</v>
      </c>
      <c r="AG77" s="90">
        <f t="shared" si="28"/>
        <v>366.39999999999827</v>
      </c>
      <c r="AH77" s="90">
        <f t="shared" si="29"/>
        <v>568.55999999999767</v>
      </c>
      <c r="AI77" s="90">
        <f t="shared" si="30"/>
        <v>778.11999999999716</v>
      </c>
      <c r="AJ77" s="90">
        <f t="shared" si="31"/>
        <v>1046.3999999999969</v>
      </c>
      <c r="AK77" s="90">
        <f t="shared" si="32"/>
        <v>1101.5999999999976</v>
      </c>
      <c r="AL77" s="90">
        <f t="shared" si="33"/>
        <v>711.19999999999845</v>
      </c>
      <c r="AM77" s="90">
        <f t="shared" si="34"/>
        <v>577.93999999999915</v>
      </c>
      <c r="AN77" s="90">
        <f t="shared" si="35"/>
        <v>705.599999999999</v>
      </c>
      <c r="AO77" s="90">
        <f t="shared" si="36"/>
        <v>1060.7999999999988</v>
      </c>
      <c r="AP77" s="90">
        <f t="shared" si="37"/>
        <v>947.79999999999882</v>
      </c>
      <c r="AQ77" s="90">
        <f t="shared" si="38"/>
        <v>1054.1999999999989</v>
      </c>
      <c r="AR77" s="90">
        <f t="shared" si="39"/>
        <v>1418.8799999999987</v>
      </c>
      <c r="AS77" s="90">
        <f t="shared" si="40"/>
        <v>1657.8399999999988</v>
      </c>
      <c r="AT77" s="90">
        <f t="shared" si="41"/>
        <v>1652.7599999999989</v>
      </c>
      <c r="AU77" s="90">
        <f t="shared" si="42"/>
        <v>1516.1999999999989</v>
      </c>
      <c r="AV77" s="90">
        <f t="shared" si="43"/>
        <v>1691.599999999999</v>
      </c>
      <c r="AW77" s="90">
        <f t="shared" si="44"/>
        <v>1806.8399999999992</v>
      </c>
      <c r="AX77" s="90">
        <f t="shared" si="45"/>
        <v>1950.0799999999995</v>
      </c>
      <c r="AY77" s="90">
        <f t="shared" si="46"/>
        <v>2465.599999999999</v>
      </c>
      <c r="AZ77" s="90">
        <f t="shared" si="47"/>
        <v>2522.8799999999992</v>
      </c>
      <c r="BA77" s="90">
        <f t="shared" si="48"/>
        <v>2842.9999999999995</v>
      </c>
      <c r="BB77" s="90">
        <f t="shared" si="49"/>
        <v>3041.9999999999991</v>
      </c>
      <c r="BC77" s="90">
        <f t="shared" si="50"/>
        <v>3993.8399999999992</v>
      </c>
      <c r="BD77" s="90">
        <f t="shared" si="51"/>
        <v>4410.5599999999995</v>
      </c>
      <c r="BE77" s="90">
        <f t="shared" si="52"/>
        <v>4508.3399999999992</v>
      </c>
      <c r="BF77" s="90">
        <f t="shared" si="53"/>
        <v>4992</v>
      </c>
      <c r="BG77" s="90">
        <f t="shared" si="54"/>
        <v>4658.6799999999994</v>
      </c>
      <c r="BH77" s="90">
        <f t="shared" si="55"/>
        <v>4897.28</v>
      </c>
      <c r="BI77" s="90">
        <f t="shared" si="56"/>
        <v>4881.3599999999997</v>
      </c>
      <c r="BJ77" s="90">
        <f t="shared" si="57"/>
        <v>5223.76</v>
      </c>
      <c r="BK77" s="90">
        <f t="shared" si="58"/>
        <v>5462.8</v>
      </c>
      <c r="BL77" s="90">
        <f t="shared" si="59"/>
        <v>6180.4800000000005</v>
      </c>
      <c r="BM77" s="90">
        <f t="shared" si="60"/>
        <v>7313.42</v>
      </c>
      <c r="BN77" s="90">
        <f t="shared" si="61"/>
        <v>5713.68</v>
      </c>
      <c r="BO77" s="90">
        <f t="shared" si="62"/>
        <v>7088.64</v>
      </c>
      <c r="BP77" s="90">
        <f t="shared" si="63"/>
        <v>7600</v>
      </c>
      <c r="BQ77" s="90">
        <f t="shared" si="64"/>
        <v>7015.92</v>
      </c>
      <c r="BR77" s="90">
        <f t="shared" si="65"/>
        <v>6720.84</v>
      </c>
      <c r="BS77" s="90">
        <f t="shared" si="70"/>
        <v>7388.26</v>
      </c>
      <c r="BT77" s="90">
        <f t="shared" si="72"/>
        <v>7821.44</v>
      </c>
      <c r="BU77" s="90">
        <f t="shared" si="74"/>
        <v>8459.1</v>
      </c>
      <c r="BV77" s="90">
        <f t="shared" si="76"/>
        <v>9381.24</v>
      </c>
      <c r="BW77" s="90">
        <f t="shared" si="78"/>
        <v>11162.5</v>
      </c>
      <c r="BX77" s="90">
        <f t="shared" si="80"/>
        <v>13788.48</v>
      </c>
      <c r="BY77" s="90">
        <f t="shared" ref="BY77:BY94" si="82">$D$76-$D$76*E7</f>
        <v>16258.2</v>
      </c>
      <c r="BZ77" s="90">
        <f>$D$77-$D$77*E6</f>
        <v>17787</v>
      </c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  <c r="DD77" s="90"/>
      <c r="DE77" s="90"/>
      <c r="DF77" s="90"/>
      <c r="DG77" s="90"/>
      <c r="DH77" s="90"/>
      <c r="DI77" s="90"/>
      <c r="DJ77" s="90"/>
      <c r="DK77" s="90"/>
      <c r="DL77" s="90"/>
      <c r="DM77" s="90"/>
      <c r="DN77" s="90"/>
      <c r="DO77" s="90"/>
      <c r="DP77" s="130"/>
      <c r="DQ77" s="90"/>
      <c r="DR77" s="90"/>
      <c r="DS77" s="90"/>
      <c r="DT77" s="90"/>
      <c r="DU77" s="90"/>
      <c r="DV77" s="90"/>
      <c r="DW77" s="90"/>
      <c r="DX77" s="90"/>
      <c r="DY77" s="90"/>
    </row>
    <row r="78" spans="3:129" x14ac:dyDescent="0.25">
      <c r="C78" s="90">
        <v>1972</v>
      </c>
      <c r="D78" s="89">
        <v>17457</v>
      </c>
      <c r="E78" s="90">
        <f t="shared" si="66"/>
        <v>1</v>
      </c>
      <c r="F78" s="90">
        <f t="shared" si="67"/>
        <v>225604.81999999995</v>
      </c>
      <c r="G78" s="90">
        <f t="shared" si="68"/>
        <v>0</v>
      </c>
      <c r="H78" s="90">
        <f t="shared" si="69"/>
        <v>0</v>
      </c>
      <c r="I78" s="90">
        <f t="shared" si="71"/>
        <v>0</v>
      </c>
      <c r="J78" s="90">
        <f t="shared" si="73"/>
        <v>0</v>
      </c>
      <c r="K78" s="90">
        <f t="shared" si="75"/>
        <v>0</v>
      </c>
      <c r="L78" s="90">
        <f t="shared" si="77"/>
        <v>0</v>
      </c>
      <c r="M78" s="90">
        <f t="shared" si="79"/>
        <v>0</v>
      </c>
      <c r="N78" s="90">
        <f t="shared" si="81"/>
        <v>0</v>
      </c>
      <c r="O78" s="90">
        <f t="shared" ref="O78:O141" si="83">$D$14-$D$14*E70</f>
        <v>0</v>
      </c>
      <c r="P78" s="90">
        <f t="shared" si="11"/>
        <v>0</v>
      </c>
      <c r="Q78" s="90">
        <f t="shared" si="12"/>
        <v>0</v>
      </c>
      <c r="R78" s="90">
        <f t="shared" si="13"/>
        <v>0</v>
      </c>
      <c r="S78" s="90">
        <f t="shared" si="14"/>
        <v>0</v>
      </c>
      <c r="T78" s="90">
        <f t="shared" si="15"/>
        <v>0</v>
      </c>
      <c r="U78" s="90">
        <f t="shared" si="16"/>
        <v>0</v>
      </c>
      <c r="V78" s="90">
        <f t="shared" si="17"/>
        <v>0</v>
      </c>
      <c r="W78" s="90">
        <f t="shared" si="18"/>
        <v>0</v>
      </c>
      <c r="X78" s="90">
        <f t="shared" si="19"/>
        <v>0</v>
      </c>
      <c r="Y78" s="90">
        <f t="shared" si="20"/>
        <v>0</v>
      </c>
      <c r="Z78" s="90">
        <f t="shared" si="21"/>
        <v>0</v>
      </c>
      <c r="AA78" s="90">
        <f t="shared" si="22"/>
        <v>0</v>
      </c>
      <c r="AB78" s="90">
        <f t="shared" si="23"/>
        <v>0</v>
      </c>
      <c r="AC78" s="90">
        <f t="shared" si="24"/>
        <v>0</v>
      </c>
      <c r="AD78" s="90">
        <f t="shared" si="25"/>
        <v>92.119999999997162</v>
      </c>
      <c r="AE78" s="90">
        <f t="shared" si="26"/>
        <v>180.67999999999756</v>
      </c>
      <c r="AF78" s="90">
        <f t="shared" si="27"/>
        <v>240.11999999999807</v>
      </c>
      <c r="AG78" s="90">
        <f t="shared" si="28"/>
        <v>293.11999999999807</v>
      </c>
      <c r="AH78" s="90">
        <f t="shared" si="29"/>
        <v>473.79999999999745</v>
      </c>
      <c r="AI78" s="90">
        <f t="shared" si="30"/>
        <v>666.95999999999731</v>
      </c>
      <c r="AJ78" s="90">
        <f t="shared" si="31"/>
        <v>915.59999999999764</v>
      </c>
      <c r="AK78" s="90">
        <f t="shared" si="32"/>
        <v>979.19999999999709</v>
      </c>
      <c r="AL78" s="90">
        <f t="shared" si="33"/>
        <v>640.07999999999856</v>
      </c>
      <c r="AM78" s="90">
        <f t="shared" si="34"/>
        <v>525.39999999999918</v>
      </c>
      <c r="AN78" s="90">
        <f t="shared" si="35"/>
        <v>646.79999999999882</v>
      </c>
      <c r="AO78" s="90">
        <f t="shared" si="36"/>
        <v>979.19999999999845</v>
      </c>
      <c r="AP78" s="90">
        <f t="shared" si="37"/>
        <v>880.099999999999</v>
      </c>
      <c r="AQ78" s="90">
        <f t="shared" si="38"/>
        <v>983.91999999999871</v>
      </c>
      <c r="AR78" s="90">
        <f t="shared" si="39"/>
        <v>1330.1999999999989</v>
      </c>
      <c r="AS78" s="90">
        <f t="shared" si="40"/>
        <v>1560.3199999999988</v>
      </c>
      <c r="AT78" s="90">
        <f t="shared" si="41"/>
        <v>1560.9399999999987</v>
      </c>
      <c r="AU78" s="90">
        <f t="shared" si="42"/>
        <v>1436.3999999999992</v>
      </c>
      <c r="AV78" s="90">
        <f t="shared" si="43"/>
        <v>1607.0199999999991</v>
      </c>
      <c r="AW78" s="90">
        <f t="shared" si="44"/>
        <v>1720.7999999999993</v>
      </c>
      <c r="AX78" s="90">
        <f t="shared" si="45"/>
        <v>1861.4399999999991</v>
      </c>
      <c r="AY78" s="90">
        <f t="shared" si="46"/>
        <v>2358.3999999999992</v>
      </c>
      <c r="AZ78" s="90">
        <f t="shared" si="47"/>
        <v>2417.7599999999993</v>
      </c>
      <c r="BA78" s="90">
        <f t="shared" si="48"/>
        <v>2729.2799999999993</v>
      </c>
      <c r="BB78" s="90">
        <f t="shared" si="49"/>
        <v>2924.9999999999995</v>
      </c>
      <c r="BC78" s="90">
        <f t="shared" si="50"/>
        <v>3845.9199999999987</v>
      </c>
      <c r="BD78" s="90">
        <f t="shared" si="51"/>
        <v>4253.0399999999991</v>
      </c>
      <c r="BE78" s="90">
        <f t="shared" si="52"/>
        <v>4352.8799999999992</v>
      </c>
      <c r="BF78" s="90">
        <f t="shared" si="53"/>
        <v>4825.5999999999985</v>
      </c>
      <c r="BG78" s="90">
        <f t="shared" si="54"/>
        <v>4508.3999999999996</v>
      </c>
      <c r="BH78" s="90">
        <f t="shared" si="55"/>
        <v>4744.24</v>
      </c>
      <c r="BI78" s="90">
        <f t="shared" si="56"/>
        <v>4733.4399999999996</v>
      </c>
      <c r="BJ78" s="90">
        <f t="shared" si="57"/>
        <v>5070.12</v>
      </c>
      <c r="BK78" s="90">
        <f t="shared" si="58"/>
        <v>5306.7199999999993</v>
      </c>
      <c r="BL78" s="90">
        <f t="shared" si="59"/>
        <v>6008.8</v>
      </c>
      <c r="BM78" s="90">
        <f t="shared" si="60"/>
        <v>7115.76</v>
      </c>
      <c r="BN78" s="90">
        <f t="shared" si="61"/>
        <v>5563.3200000000006</v>
      </c>
      <c r="BO78" s="90">
        <f t="shared" si="62"/>
        <v>6906.88</v>
      </c>
      <c r="BP78" s="90">
        <f t="shared" si="63"/>
        <v>7410</v>
      </c>
      <c r="BQ78" s="90">
        <f t="shared" si="64"/>
        <v>6844.8</v>
      </c>
      <c r="BR78" s="90">
        <f t="shared" si="65"/>
        <v>6560.82</v>
      </c>
      <c r="BS78" s="90">
        <f t="shared" si="70"/>
        <v>7216.4400000000005</v>
      </c>
      <c r="BT78" s="90">
        <f t="shared" si="72"/>
        <v>7643.68</v>
      </c>
      <c r="BU78" s="90">
        <f t="shared" si="74"/>
        <v>8271.119999999999</v>
      </c>
      <c r="BV78" s="90">
        <f t="shared" si="76"/>
        <v>9177.2999999999993</v>
      </c>
      <c r="BW78" s="90">
        <f t="shared" si="78"/>
        <v>10925</v>
      </c>
      <c r="BX78" s="90">
        <f t="shared" si="80"/>
        <v>13501.22</v>
      </c>
      <c r="BY78" s="90">
        <f t="shared" si="82"/>
        <v>15926.4</v>
      </c>
      <c r="BZ78" s="90">
        <f t="shared" ref="BZ78:BZ95" si="84">$D$77-$D$77*E7</f>
        <v>17431.259999999998</v>
      </c>
      <c r="CA78" s="90">
        <f>$D$78-$D$78*E6</f>
        <v>17457</v>
      </c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  <c r="CS78" s="90"/>
      <c r="CT78" s="90"/>
      <c r="CU78" s="90"/>
      <c r="CV78" s="90"/>
      <c r="CW78" s="90"/>
      <c r="CX78" s="90"/>
      <c r="CY78" s="90"/>
      <c r="CZ78" s="90"/>
      <c r="DA78" s="90"/>
      <c r="DB78" s="90"/>
      <c r="DC78" s="90"/>
      <c r="DD78" s="90"/>
      <c r="DE78" s="90"/>
      <c r="DF78" s="90"/>
      <c r="DG78" s="90"/>
      <c r="DH78" s="90"/>
      <c r="DI78" s="90"/>
      <c r="DJ78" s="90"/>
      <c r="DK78" s="90"/>
      <c r="DL78" s="90"/>
      <c r="DM78" s="90"/>
      <c r="DN78" s="90"/>
      <c r="DO78" s="90"/>
      <c r="DP78" s="130"/>
      <c r="DQ78" s="90"/>
      <c r="DR78" s="90"/>
      <c r="DS78" s="90"/>
      <c r="DT78" s="90"/>
      <c r="DU78" s="90"/>
      <c r="DV78" s="90"/>
      <c r="DW78" s="90"/>
      <c r="DX78" s="90"/>
      <c r="DY78" s="90"/>
    </row>
    <row r="79" spans="3:129" x14ac:dyDescent="0.25">
      <c r="C79" s="90">
        <v>1973</v>
      </c>
      <c r="D79" s="89">
        <v>15573</v>
      </c>
      <c r="E79" s="90">
        <f t="shared" si="66"/>
        <v>1</v>
      </c>
      <c r="F79" s="90">
        <f t="shared" si="67"/>
        <v>234006.95999999996</v>
      </c>
      <c r="G79" s="90">
        <f t="shared" si="68"/>
        <v>0</v>
      </c>
      <c r="H79" s="90">
        <f t="shared" si="69"/>
        <v>0</v>
      </c>
      <c r="I79" s="90">
        <f t="shared" si="71"/>
        <v>0</v>
      </c>
      <c r="J79" s="90">
        <f t="shared" si="73"/>
        <v>0</v>
      </c>
      <c r="K79" s="90">
        <f t="shared" si="75"/>
        <v>0</v>
      </c>
      <c r="L79" s="90">
        <f t="shared" si="77"/>
        <v>0</v>
      </c>
      <c r="M79" s="90">
        <f t="shared" si="79"/>
        <v>0</v>
      </c>
      <c r="N79" s="90">
        <f t="shared" si="81"/>
        <v>0</v>
      </c>
      <c r="O79" s="90">
        <f t="shared" si="83"/>
        <v>0</v>
      </c>
      <c r="P79" s="90">
        <f t="shared" ref="P79:P142" si="85">$D$15-$D$15*E70</f>
        <v>0</v>
      </c>
      <c r="Q79" s="90">
        <f t="shared" si="12"/>
        <v>0</v>
      </c>
      <c r="R79" s="90">
        <f t="shared" si="13"/>
        <v>0</v>
      </c>
      <c r="S79" s="90">
        <f t="shared" si="14"/>
        <v>0</v>
      </c>
      <c r="T79" s="90">
        <f t="shared" si="15"/>
        <v>0</v>
      </c>
      <c r="U79" s="90">
        <f t="shared" si="16"/>
        <v>0</v>
      </c>
      <c r="V79" s="90">
        <f t="shared" si="17"/>
        <v>0</v>
      </c>
      <c r="W79" s="90">
        <f t="shared" si="18"/>
        <v>0</v>
      </c>
      <c r="X79" s="90">
        <f t="shared" si="19"/>
        <v>0</v>
      </c>
      <c r="Y79" s="90">
        <f t="shared" si="20"/>
        <v>0</v>
      </c>
      <c r="Z79" s="90">
        <f t="shared" si="21"/>
        <v>0</v>
      </c>
      <c r="AA79" s="90">
        <f t="shared" si="22"/>
        <v>0</v>
      </c>
      <c r="AB79" s="90">
        <f t="shared" si="23"/>
        <v>0</v>
      </c>
      <c r="AC79" s="90">
        <f t="shared" si="24"/>
        <v>0</v>
      </c>
      <c r="AD79" s="90">
        <f t="shared" si="25"/>
        <v>0</v>
      </c>
      <c r="AE79" s="90">
        <f t="shared" si="26"/>
        <v>90.339999999997417</v>
      </c>
      <c r="AF79" s="90">
        <f t="shared" si="27"/>
        <v>160.07999999999811</v>
      </c>
      <c r="AG79" s="90">
        <f t="shared" si="28"/>
        <v>219.83999999999833</v>
      </c>
      <c r="AH79" s="90">
        <f t="shared" si="29"/>
        <v>379.03999999999814</v>
      </c>
      <c r="AI79" s="90">
        <f t="shared" si="30"/>
        <v>555.79999999999745</v>
      </c>
      <c r="AJ79" s="90">
        <f t="shared" si="31"/>
        <v>784.79999999999745</v>
      </c>
      <c r="AK79" s="90">
        <f t="shared" si="32"/>
        <v>856.79999999999745</v>
      </c>
      <c r="AL79" s="90">
        <f t="shared" si="33"/>
        <v>568.95999999999867</v>
      </c>
      <c r="AM79" s="90">
        <f t="shared" si="34"/>
        <v>472.85999999999876</v>
      </c>
      <c r="AN79" s="90">
        <f t="shared" si="35"/>
        <v>587.99999999999909</v>
      </c>
      <c r="AO79" s="90">
        <f t="shared" si="36"/>
        <v>897.59999999999854</v>
      </c>
      <c r="AP79" s="90">
        <f t="shared" si="37"/>
        <v>812.39999999999873</v>
      </c>
      <c r="AQ79" s="90">
        <f t="shared" si="38"/>
        <v>913.63999999999896</v>
      </c>
      <c r="AR79" s="90">
        <f t="shared" si="39"/>
        <v>1241.5199999999986</v>
      </c>
      <c r="AS79" s="90">
        <f t="shared" si="40"/>
        <v>1462.7999999999988</v>
      </c>
      <c r="AT79" s="90">
        <f t="shared" si="41"/>
        <v>1469.119999999999</v>
      </c>
      <c r="AU79" s="90">
        <f t="shared" si="42"/>
        <v>1356.599999999999</v>
      </c>
      <c r="AV79" s="90">
        <f t="shared" si="43"/>
        <v>1522.4399999999991</v>
      </c>
      <c r="AW79" s="90">
        <f t="shared" si="44"/>
        <v>1634.7599999999989</v>
      </c>
      <c r="AX79" s="90">
        <f t="shared" si="45"/>
        <v>1772.7999999999993</v>
      </c>
      <c r="AY79" s="90">
        <f t="shared" si="46"/>
        <v>2251.1999999999989</v>
      </c>
      <c r="AZ79" s="90">
        <f t="shared" si="47"/>
        <v>2312.639999999999</v>
      </c>
      <c r="BA79" s="90">
        <f t="shared" si="48"/>
        <v>2615.559999999999</v>
      </c>
      <c r="BB79" s="90">
        <f t="shared" si="49"/>
        <v>2807.9999999999991</v>
      </c>
      <c r="BC79" s="90">
        <f t="shared" si="50"/>
        <v>3697.9999999999991</v>
      </c>
      <c r="BD79" s="90">
        <f t="shared" si="51"/>
        <v>4095.5199999999986</v>
      </c>
      <c r="BE79" s="90">
        <f t="shared" si="52"/>
        <v>4197.4199999999992</v>
      </c>
      <c r="BF79" s="90">
        <f t="shared" si="53"/>
        <v>4659.1999999999989</v>
      </c>
      <c r="BG79" s="90">
        <f t="shared" si="54"/>
        <v>4358.119999999999</v>
      </c>
      <c r="BH79" s="90">
        <f t="shared" si="55"/>
        <v>4591.1999999999989</v>
      </c>
      <c r="BI79" s="90">
        <f t="shared" si="56"/>
        <v>4585.5199999999995</v>
      </c>
      <c r="BJ79" s="90">
        <f t="shared" si="57"/>
        <v>4916.4799999999996</v>
      </c>
      <c r="BK79" s="90">
        <f t="shared" si="58"/>
        <v>5150.6399999999994</v>
      </c>
      <c r="BL79" s="90">
        <f t="shared" si="59"/>
        <v>5837.12</v>
      </c>
      <c r="BM79" s="90">
        <f t="shared" si="60"/>
        <v>6918.1</v>
      </c>
      <c r="BN79" s="90">
        <f t="shared" si="61"/>
        <v>5412.96</v>
      </c>
      <c r="BO79" s="90">
        <f t="shared" si="62"/>
        <v>6725.1200000000008</v>
      </c>
      <c r="BP79" s="90">
        <f t="shared" si="63"/>
        <v>7220</v>
      </c>
      <c r="BQ79" s="90">
        <f t="shared" si="64"/>
        <v>6673.68</v>
      </c>
      <c r="BR79" s="90">
        <f t="shared" si="65"/>
        <v>6400.8</v>
      </c>
      <c r="BS79" s="90">
        <f t="shared" si="70"/>
        <v>7044.62</v>
      </c>
      <c r="BT79" s="90">
        <f t="shared" si="72"/>
        <v>7465.92</v>
      </c>
      <c r="BU79" s="90">
        <f t="shared" si="74"/>
        <v>8083.1399999999994</v>
      </c>
      <c r="BV79" s="90">
        <f t="shared" si="76"/>
        <v>8973.36</v>
      </c>
      <c r="BW79" s="90">
        <f t="shared" si="78"/>
        <v>10687.5</v>
      </c>
      <c r="BX79" s="90">
        <f t="shared" si="80"/>
        <v>13213.96</v>
      </c>
      <c r="BY79" s="90">
        <f t="shared" si="82"/>
        <v>15594.6</v>
      </c>
      <c r="BZ79" s="90">
        <f t="shared" si="84"/>
        <v>17075.52</v>
      </c>
      <c r="CA79" s="90">
        <f t="shared" ref="CA79:CA96" si="86">$D$78-$D$78*E7</f>
        <v>17107.86</v>
      </c>
      <c r="CB79" s="90">
        <f>$D$79-$D$79*E6</f>
        <v>15573</v>
      </c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  <c r="CS79" s="90"/>
      <c r="CT79" s="90"/>
      <c r="CU79" s="90"/>
      <c r="CV79" s="90"/>
      <c r="CW79" s="90"/>
      <c r="CX79" s="90"/>
      <c r="CY79" s="90"/>
      <c r="CZ79" s="90"/>
      <c r="DA79" s="90"/>
      <c r="DB79" s="90"/>
      <c r="DC79" s="90"/>
      <c r="DD79" s="90"/>
      <c r="DE79" s="90"/>
      <c r="DF79" s="90"/>
      <c r="DG79" s="90"/>
      <c r="DH79" s="90"/>
      <c r="DI79" s="90"/>
      <c r="DJ79" s="90"/>
      <c r="DK79" s="90"/>
      <c r="DL79" s="90"/>
      <c r="DM79" s="90"/>
      <c r="DN79" s="90"/>
      <c r="DO79" s="90"/>
      <c r="DP79" s="130"/>
      <c r="DQ79" s="90"/>
      <c r="DR79" s="90"/>
      <c r="DS79" s="90"/>
      <c r="DT79" s="90"/>
      <c r="DU79" s="90"/>
      <c r="DV79" s="90"/>
      <c r="DW79" s="90"/>
      <c r="DX79" s="90"/>
      <c r="DY79" s="90"/>
    </row>
    <row r="80" spans="3:129" x14ac:dyDescent="0.25">
      <c r="C80" s="90">
        <v>1974</v>
      </c>
      <c r="D80" s="89">
        <v>16751</v>
      </c>
      <c r="E80" s="90">
        <f t="shared" si="66"/>
        <v>1</v>
      </c>
      <c r="F80" s="90">
        <f t="shared" si="67"/>
        <v>243367.76</v>
      </c>
      <c r="G80" s="90">
        <f t="shared" si="68"/>
        <v>0</v>
      </c>
      <c r="H80" s="90">
        <f t="shared" si="69"/>
        <v>0</v>
      </c>
      <c r="I80" s="90">
        <f t="shared" si="71"/>
        <v>0</v>
      </c>
      <c r="J80" s="90">
        <f t="shared" si="73"/>
        <v>0</v>
      </c>
      <c r="K80" s="90">
        <f t="shared" si="75"/>
        <v>0</v>
      </c>
      <c r="L80" s="90">
        <f t="shared" si="77"/>
        <v>0</v>
      </c>
      <c r="M80" s="90">
        <f t="shared" si="79"/>
        <v>0</v>
      </c>
      <c r="N80" s="90">
        <f t="shared" si="81"/>
        <v>0</v>
      </c>
      <c r="O80" s="90">
        <f t="shared" si="83"/>
        <v>0</v>
      </c>
      <c r="P80" s="90">
        <f t="shared" si="85"/>
        <v>0</v>
      </c>
      <c r="Q80" s="90">
        <f t="shared" ref="Q80:Q142" si="87">$D$16-$D$16*E70</f>
        <v>0</v>
      </c>
      <c r="R80" s="90">
        <f t="shared" si="13"/>
        <v>0</v>
      </c>
      <c r="S80" s="90">
        <f t="shared" si="14"/>
        <v>0</v>
      </c>
      <c r="T80" s="90">
        <f t="shared" si="15"/>
        <v>0</v>
      </c>
      <c r="U80" s="90">
        <f t="shared" si="16"/>
        <v>0</v>
      </c>
      <c r="V80" s="90">
        <f t="shared" si="17"/>
        <v>0</v>
      </c>
      <c r="W80" s="90">
        <f t="shared" si="18"/>
        <v>0</v>
      </c>
      <c r="X80" s="90">
        <f t="shared" si="19"/>
        <v>0</v>
      </c>
      <c r="Y80" s="90">
        <f t="shared" si="20"/>
        <v>0</v>
      </c>
      <c r="Z80" s="90">
        <f t="shared" si="21"/>
        <v>0</v>
      </c>
      <c r="AA80" s="90">
        <f t="shared" si="22"/>
        <v>0</v>
      </c>
      <c r="AB80" s="90">
        <f t="shared" si="23"/>
        <v>0</v>
      </c>
      <c r="AC80" s="90">
        <f t="shared" si="24"/>
        <v>0</v>
      </c>
      <c r="AD80" s="90">
        <f t="shared" si="25"/>
        <v>0</v>
      </c>
      <c r="AE80" s="90">
        <f t="shared" si="26"/>
        <v>0</v>
      </c>
      <c r="AF80" s="90">
        <f t="shared" si="27"/>
        <v>80.03999999999769</v>
      </c>
      <c r="AG80" s="90">
        <f t="shared" si="28"/>
        <v>146.55999999999813</v>
      </c>
      <c r="AH80" s="90">
        <f t="shared" si="29"/>
        <v>284.27999999999793</v>
      </c>
      <c r="AI80" s="90">
        <f t="shared" si="30"/>
        <v>444.6399999999976</v>
      </c>
      <c r="AJ80" s="90">
        <f t="shared" si="31"/>
        <v>653.99999999999727</v>
      </c>
      <c r="AK80" s="90">
        <f t="shared" si="32"/>
        <v>734.39999999999691</v>
      </c>
      <c r="AL80" s="90">
        <f t="shared" si="33"/>
        <v>497.83999999999833</v>
      </c>
      <c r="AM80" s="90">
        <f t="shared" si="34"/>
        <v>420.3199999999988</v>
      </c>
      <c r="AN80" s="90">
        <f t="shared" si="35"/>
        <v>529.19999999999891</v>
      </c>
      <c r="AO80" s="90">
        <f t="shared" si="36"/>
        <v>815.99999999999864</v>
      </c>
      <c r="AP80" s="90">
        <f t="shared" si="37"/>
        <v>744.69999999999891</v>
      </c>
      <c r="AQ80" s="90">
        <f t="shared" si="38"/>
        <v>843.35999999999876</v>
      </c>
      <c r="AR80" s="90">
        <f t="shared" si="39"/>
        <v>1152.8399999999988</v>
      </c>
      <c r="AS80" s="90">
        <f t="shared" si="40"/>
        <v>1365.2799999999984</v>
      </c>
      <c r="AT80" s="90">
        <f t="shared" si="41"/>
        <v>1377.2999999999988</v>
      </c>
      <c r="AU80" s="90">
        <f t="shared" si="42"/>
        <v>1276.7999999999988</v>
      </c>
      <c r="AV80" s="90">
        <f t="shared" si="43"/>
        <v>1437.8599999999988</v>
      </c>
      <c r="AW80" s="90">
        <f t="shared" si="44"/>
        <v>1548.7199999999989</v>
      </c>
      <c r="AX80" s="90">
        <f t="shared" si="45"/>
        <v>1684.1599999999989</v>
      </c>
      <c r="AY80" s="90">
        <f t="shared" si="46"/>
        <v>2143.9999999999991</v>
      </c>
      <c r="AZ80" s="90">
        <f t="shared" si="47"/>
        <v>2207.5199999999991</v>
      </c>
      <c r="BA80" s="90">
        <f t="shared" si="48"/>
        <v>2501.8399999999992</v>
      </c>
      <c r="BB80" s="90">
        <f t="shared" si="49"/>
        <v>2690.9999999999991</v>
      </c>
      <c r="BC80" s="90">
        <f t="shared" si="50"/>
        <v>3550.079999999999</v>
      </c>
      <c r="BD80" s="90">
        <f t="shared" si="51"/>
        <v>3937.9999999999991</v>
      </c>
      <c r="BE80" s="90">
        <f t="shared" si="52"/>
        <v>4041.9599999999987</v>
      </c>
      <c r="BF80" s="90">
        <f t="shared" si="53"/>
        <v>4492.7999999999993</v>
      </c>
      <c r="BG80" s="90">
        <f t="shared" si="54"/>
        <v>4207.8399999999992</v>
      </c>
      <c r="BH80" s="90">
        <f t="shared" si="55"/>
        <v>4438.16</v>
      </c>
      <c r="BI80" s="90">
        <f t="shared" si="56"/>
        <v>4437.5999999999995</v>
      </c>
      <c r="BJ80" s="90">
        <f t="shared" si="57"/>
        <v>4762.84</v>
      </c>
      <c r="BK80" s="90">
        <f t="shared" si="58"/>
        <v>4994.5599999999995</v>
      </c>
      <c r="BL80" s="90">
        <f t="shared" si="59"/>
        <v>5665.44</v>
      </c>
      <c r="BM80" s="90">
        <f t="shared" si="60"/>
        <v>6720.4400000000005</v>
      </c>
      <c r="BN80" s="90">
        <f t="shared" si="61"/>
        <v>5262.6</v>
      </c>
      <c r="BO80" s="90">
        <f t="shared" si="62"/>
        <v>6543.3600000000006</v>
      </c>
      <c r="BP80" s="90">
        <f t="shared" si="63"/>
        <v>7030</v>
      </c>
      <c r="BQ80" s="90">
        <f t="shared" si="64"/>
        <v>6502.56</v>
      </c>
      <c r="BR80" s="90">
        <f t="shared" si="65"/>
        <v>6240.7800000000007</v>
      </c>
      <c r="BS80" s="90">
        <f t="shared" si="70"/>
        <v>6872.8</v>
      </c>
      <c r="BT80" s="90">
        <f t="shared" si="72"/>
        <v>7288.16</v>
      </c>
      <c r="BU80" s="90">
        <f t="shared" si="74"/>
        <v>7895.16</v>
      </c>
      <c r="BV80" s="90">
        <f t="shared" si="76"/>
        <v>8769.42</v>
      </c>
      <c r="BW80" s="90">
        <f t="shared" si="78"/>
        <v>10450</v>
      </c>
      <c r="BX80" s="90">
        <f t="shared" si="80"/>
        <v>12926.7</v>
      </c>
      <c r="BY80" s="90">
        <f t="shared" si="82"/>
        <v>15262.8</v>
      </c>
      <c r="BZ80" s="90">
        <f t="shared" si="84"/>
        <v>16719.78</v>
      </c>
      <c r="CA80" s="90">
        <f t="shared" si="86"/>
        <v>16758.72</v>
      </c>
      <c r="CB80" s="90">
        <f t="shared" ref="CB80:CB97" si="88">$D$79-$D$79*E7</f>
        <v>15261.54</v>
      </c>
      <c r="CC80" s="90">
        <f>$D$80-$D$80*E6</f>
        <v>16751</v>
      </c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  <c r="CS80" s="90"/>
      <c r="CT80" s="90"/>
      <c r="CU80" s="90"/>
      <c r="CV80" s="90"/>
      <c r="CW80" s="90"/>
      <c r="CX80" s="90"/>
      <c r="CY80" s="90"/>
      <c r="CZ80" s="90"/>
      <c r="DA80" s="90"/>
      <c r="DB80" s="90"/>
      <c r="DC80" s="90"/>
      <c r="DD80" s="90"/>
      <c r="DE80" s="90"/>
      <c r="DF80" s="90"/>
      <c r="DG80" s="90"/>
      <c r="DH80" s="90"/>
      <c r="DI80" s="90"/>
      <c r="DJ80" s="90"/>
      <c r="DK80" s="90"/>
      <c r="DL80" s="90"/>
      <c r="DM80" s="90"/>
      <c r="DN80" s="90"/>
      <c r="DO80" s="90"/>
      <c r="DP80" s="130"/>
      <c r="DQ80" s="90"/>
      <c r="DR80" s="90"/>
      <c r="DS80" s="90"/>
      <c r="DT80" s="90"/>
      <c r="DU80" s="90"/>
      <c r="DV80" s="90"/>
      <c r="DW80" s="90"/>
      <c r="DX80" s="90"/>
      <c r="DY80" s="90"/>
    </row>
    <row r="81" spans="3:129" x14ac:dyDescent="0.25">
      <c r="C81" s="90">
        <v>1975</v>
      </c>
      <c r="D81" s="89">
        <v>17526</v>
      </c>
      <c r="E81" s="90">
        <f t="shared" si="66"/>
        <v>1</v>
      </c>
      <c r="F81" s="90">
        <f t="shared" si="67"/>
        <v>253258.87999999995</v>
      </c>
      <c r="G81" s="90">
        <f t="shared" si="68"/>
        <v>0</v>
      </c>
      <c r="H81" s="90">
        <f t="shared" si="69"/>
        <v>0</v>
      </c>
      <c r="I81" s="90">
        <f t="shared" si="71"/>
        <v>0</v>
      </c>
      <c r="J81" s="90">
        <f t="shared" si="73"/>
        <v>0</v>
      </c>
      <c r="K81" s="90">
        <f t="shared" si="75"/>
        <v>0</v>
      </c>
      <c r="L81" s="90">
        <f t="shared" si="77"/>
        <v>0</v>
      </c>
      <c r="M81" s="90">
        <f t="shared" si="79"/>
        <v>0</v>
      </c>
      <c r="N81" s="90">
        <f t="shared" si="81"/>
        <v>0</v>
      </c>
      <c r="O81" s="90">
        <f t="shared" si="83"/>
        <v>0</v>
      </c>
      <c r="P81" s="90">
        <f t="shared" si="85"/>
        <v>0</v>
      </c>
      <c r="Q81" s="90">
        <f t="shared" si="87"/>
        <v>0</v>
      </c>
      <c r="R81" s="90">
        <f t="shared" ref="R81:R142" si="89">$D$17-$D$17*E70</f>
        <v>0</v>
      </c>
      <c r="S81" s="90">
        <f t="shared" si="14"/>
        <v>0</v>
      </c>
      <c r="T81" s="90">
        <f t="shared" si="15"/>
        <v>0</v>
      </c>
      <c r="U81" s="90">
        <f t="shared" si="16"/>
        <v>0</v>
      </c>
      <c r="V81" s="90">
        <f t="shared" si="17"/>
        <v>0</v>
      </c>
      <c r="W81" s="90">
        <f t="shared" si="18"/>
        <v>0</v>
      </c>
      <c r="X81" s="90">
        <f t="shared" si="19"/>
        <v>0</v>
      </c>
      <c r="Y81" s="90">
        <f t="shared" si="20"/>
        <v>0</v>
      </c>
      <c r="Z81" s="90">
        <f t="shared" si="21"/>
        <v>0</v>
      </c>
      <c r="AA81" s="90">
        <f t="shared" si="22"/>
        <v>0</v>
      </c>
      <c r="AB81" s="90">
        <f t="shared" si="23"/>
        <v>0</v>
      </c>
      <c r="AC81" s="90">
        <f t="shared" si="24"/>
        <v>0</v>
      </c>
      <c r="AD81" s="90">
        <f t="shared" si="25"/>
        <v>0</v>
      </c>
      <c r="AE81" s="90">
        <f t="shared" si="26"/>
        <v>0</v>
      </c>
      <c r="AF81" s="90">
        <f t="shared" si="27"/>
        <v>0</v>
      </c>
      <c r="AG81" s="90">
        <f t="shared" si="28"/>
        <v>73.279999999997926</v>
      </c>
      <c r="AH81" s="90">
        <f t="shared" si="29"/>
        <v>189.51999999999771</v>
      </c>
      <c r="AI81" s="90">
        <f t="shared" si="30"/>
        <v>333.47999999999683</v>
      </c>
      <c r="AJ81" s="90">
        <f t="shared" si="31"/>
        <v>523.19999999999709</v>
      </c>
      <c r="AK81" s="90">
        <f t="shared" si="32"/>
        <v>611.99999999999727</v>
      </c>
      <c r="AL81" s="90">
        <f t="shared" si="33"/>
        <v>426.71999999999844</v>
      </c>
      <c r="AM81" s="90">
        <f t="shared" si="34"/>
        <v>367.77999999999884</v>
      </c>
      <c r="AN81" s="90">
        <f t="shared" si="35"/>
        <v>470.39999999999873</v>
      </c>
      <c r="AO81" s="90">
        <f t="shared" si="36"/>
        <v>734.39999999999827</v>
      </c>
      <c r="AP81" s="90">
        <f t="shared" si="37"/>
        <v>676.99999999999864</v>
      </c>
      <c r="AQ81" s="90">
        <f t="shared" si="38"/>
        <v>773.07999999999856</v>
      </c>
      <c r="AR81" s="90">
        <f t="shared" si="39"/>
        <v>1064.1599999999985</v>
      </c>
      <c r="AS81" s="90">
        <f t="shared" si="40"/>
        <v>1267.7599999999984</v>
      </c>
      <c r="AT81" s="90">
        <f t="shared" si="41"/>
        <v>1285.4799999999987</v>
      </c>
      <c r="AU81" s="90">
        <f t="shared" si="42"/>
        <v>1196.9999999999986</v>
      </c>
      <c r="AV81" s="90">
        <f t="shared" si="43"/>
        <v>1353.2799999999988</v>
      </c>
      <c r="AW81" s="90">
        <f t="shared" si="44"/>
        <v>1462.6799999999989</v>
      </c>
      <c r="AX81" s="90">
        <f t="shared" si="45"/>
        <v>1595.5199999999991</v>
      </c>
      <c r="AY81" s="90">
        <f t="shared" si="46"/>
        <v>2036.7999999999988</v>
      </c>
      <c r="AZ81" s="90">
        <f t="shared" si="47"/>
        <v>2102.3999999999987</v>
      </c>
      <c r="BA81" s="90">
        <f t="shared" si="48"/>
        <v>2388.119999999999</v>
      </c>
      <c r="BB81" s="90">
        <f t="shared" si="49"/>
        <v>2573.9999999999991</v>
      </c>
      <c r="BC81" s="90">
        <f t="shared" si="50"/>
        <v>3402.1599999999989</v>
      </c>
      <c r="BD81" s="90">
        <f t="shared" si="51"/>
        <v>3780.4799999999991</v>
      </c>
      <c r="BE81" s="90">
        <f t="shared" si="52"/>
        <v>3886.4999999999991</v>
      </c>
      <c r="BF81" s="90">
        <f t="shared" si="53"/>
        <v>4326.3999999999987</v>
      </c>
      <c r="BG81" s="90">
        <f t="shared" si="54"/>
        <v>4057.559999999999</v>
      </c>
      <c r="BH81" s="90">
        <f t="shared" si="55"/>
        <v>4285.119999999999</v>
      </c>
      <c r="BI81" s="90">
        <f t="shared" si="56"/>
        <v>4289.6799999999994</v>
      </c>
      <c r="BJ81" s="90">
        <f t="shared" si="57"/>
        <v>4609.1999999999989</v>
      </c>
      <c r="BK81" s="90">
        <f t="shared" si="58"/>
        <v>4838.4799999999996</v>
      </c>
      <c r="BL81" s="90">
        <f t="shared" si="59"/>
        <v>5493.76</v>
      </c>
      <c r="BM81" s="90">
        <f t="shared" si="60"/>
        <v>6522.78</v>
      </c>
      <c r="BN81" s="90">
        <f t="shared" si="61"/>
        <v>5112.24</v>
      </c>
      <c r="BO81" s="90">
        <f t="shared" si="62"/>
        <v>6361.6</v>
      </c>
      <c r="BP81" s="90">
        <f t="shared" si="63"/>
        <v>6840</v>
      </c>
      <c r="BQ81" s="90">
        <f t="shared" si="64"/>
        <v>6331.4400000000005</v>
      </c>
      <c r="BR81" s="90">
        <f t="shared" si="65"/>
        <v>6080.76</v>
      </c>
      <c r="BS81" s="90">
        <f t="shared" si="70"/>
        <v>6700.9800000000005</v>
      </c>
      <c r="BT81" s="90">
        <f t="shared" si="72"/>
        <v>7110.4</v>
      </c>
      <c r="BU81" s="90">
        <f t="shared" si="74"/>
        <v>7707.18</v>
      </c>
      <c r="BV81" s="90">
        <f t="shared" si="76"/>
        <v>8565.48</v>
      </c>
      <c r="BW81" s="90">
        <f t="shared" si="78"/>
        <v>10212.5</v>
      </c>
      <c r="BX81" s="90">
        <f t="shared" si="80"/>
        <v>12639.44</v>
      </c>
      <c r="BY81" s="90">
        <f t="shared" si="82"/>
        <v>14931</v>
      </c>
      <c r="BZ81" s="90">
        <f t="shared" si="84"/>
        <v>16364.04</v>
      </c>
      <c r="CA81" s="90">
        <f t="shared" si="86"/>
        <v>16409.580000000002</v>
      </c>
      <c r="CB81" s="90">
        <f t="shared" si="88"/>
        <v>14950.08</v>
      </c>
      <c r="CC81" s="90">
        <f t="shared" ref="CC81:CC98" si="90">$D$80-$D$80*E7</f>
        <v>16415.98</v>
      </c>
      <c r="CD81" s="90">
        <f>$D$81-$D$81*E6</f>
        <v>17526</v>
      </c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  <c r="CS81" s="90"/>
      <c r="CT81" s="90"/>
      <c r="CU81" s="90"/>
      <c r="CV81" s="90"/>
      <c r="CW81" s="90"/>
      <c r="CX81" s="90"/>
      <c r="CY81" s="90"/>
      <c r="CZ81" s="90"/>
      <c r="DA81" s="90"/>
      <c r="DB81" s="90"/>
      <c r="DC81" s="90"/>
      <c r="DD81" s="90"/>
      <c r="DE81" s="90"/>
      <c r="DF81" s="90"/>
      <c r="DG81" s="90"/>
      <c r="DH81" s="90"/>
      <c r="DI81" s="90"/>
      <c r="DJ81" s="90"/>
      <c r="DK81" s="90"/>
      <c r="DL81" s="90"/>
      <c r="DM81" s="90"/>
      <c r="DN81" s="90"/>
      <c r="DO81" s="90"/>
      <c r="DP81" s="130"/>
      <c r="DQ81" s="90"/>
      <c r="DR81" s="90"/>
      <c r="DS81" s="90"/>
      <c r="DT81" s="90"/>
      <c r="DU81" s="90"/>
      <c r="DV81" s="90"/>
      <c r="DW81" s="90"/>
      <c r="DX81" s="90"/>
      <c r="DY81" s="90"/>
    </row>
    <row r="82" spans="3:129" x14ac:dyDescent="0.25">
      <c r="C82" s="90">
        <v>1976</v>
      </c>
      <c r="D82" s="89">
        <v>19907</v>
      </c>
      <c r="E82" s="90">
        <f t="shared" si="66"/>
        <v>1</v>
      </c>
      <c r="F82" s="90">
        <f t="shared" si="67"/>
        <v>265260.51999999996</v>
      </c>
      <c r="G82" s="90">
        <f t="shared" si="68"/>
        <v>0</v>
      </c>
      <c r="H82" s="90">
        <f t="shared" si="69"/>
        <v>0</v>
      </c>
      <c r="I82" s="90">
        <f t="shared" si="71"/>
        <v>0</v>
      </c>
      <c r="J82" s="90">
        <f t="shared" si="73"/>
        <v>0</v>
      </c>
      <c r="K82" s="90">
        <f t="shared" si="75"/>
        <v>0</v>
      </c>
      <c r="L82" s="90">
        <f t="shared" si="77"/>
        <v>0</v>
      </c>
      <c r="M82" s="90">
        <f t="shared" si="79"/>
        <v>0</v>
      </c>
      <c r="N82" s="90">
        <f t="shared" si="81"/>
        <v>0</v>
      </c>
      <c r="O82" s="90">
        <f t="shared" si="83"/>
        <v>0</v>
      </c>
      <c r="P82" s="90">
        <f t="shared" si="85"/>
        <v>0</v>
      </c>
      <c r="Q82" s="90">
        <f t="shared" si="87"/>
        <v>0</v>
      </c>
      <c r="R82" s="90">
        <f t="shared" si="89"/>
        <v>0</v>
      </c>
      <c r="S82" s="90">
        <f t="shared" ref="S82:S142" si="91">$D$18-$D$18*E70</f>
        <v>0</v>
      </c>
      <c r="T82" s="90">
        <f t="shared" si="15"/>
        <v>0</v>
      </c>
      <c r="U82" s="90">
        <f t="shared" si="16"/>
        <v>0</v>
      </c>
      <c r="V82" s="90">
        <f t="shared" si="17"/>
        <v>0</v>
      </c>
      <c r="W82" s="90">
        <f t="shared" si="18"/>
        <v>0</v>
      </c>
      <c r="X82" s="90">
        <f t="shared" si="19"/>
        <v>0</v>
      </c>
      <c r="Y82" s="90">
        <f t="shared" si="20"/>
        <v>0</v>
      </c>
      <c r="Z82" s="90">
        <f t="shared" si="21"/>
        <v>0</v>
      </c>
      <c r="AA82" s="90">
        <f t="shared" si="22"/>
        <v>0</v>
      </c>
      <c r="AB82" s="90">
        <f t="shared" si="23"/>
        <v>0</v>
      </c>
      <c r="AC82" s="90">
        <f t="shared" si="24"/>
        <v>0</v>
      </c>
      <c r="AD82" s="90">
        <f t="shared" si="25"/>
        <v>0</v>
      </c>
      <c r="AE82" s="90">
        <f t="shared" si="26"/>
        <v>0</v>
      </c>
      <c r="AF82" s="90">
        <f t="shared" si="27"/>
        <v>0</v>
      </c>
      <c r="AG82" s="90">
        <f t="shared" si="28"/>
        <v>0</v>
      </c>
      <c r="AH82" s="90">
        <f t="shared" si="29"/>
        <v>94.75999999999749</v>
      </c>
      <c r="AI82" s="90">
        <f t="shared" si="30"/>
        <v>222.31999999999698</v>
      </c>
      <c r="AJ82" s="90">
        <f t="shared" si="31"/>
        <v>392.39999999999691</v>
      </c>
      <c r="AK82" s="90">
        <f t="shared" si="32"/>
        <v>489.59999999999673</v>
      </c>
      <c r="AL82" s="90">
        <f t="shared" si="33"/>
        <v>355.59999999999854</v>
      </c>
      <c r="AM82" s="90">
        <f t="shared" si="34"/>
        <v>315.23999999999887</v>
      </c>
      <c r="AN82" s="90">
        <f t="shared" si="35"/>
        <v>411.59999999999854</v>
      </c>
      <c r="AO82" s="90">
        <f t="shared" si="36"/>
        <v>652.79999999999836</v>
      </c>
      <c r="AP82" s="90">
        <f t="shared" si="37"/>
        <v>609.29999999999882</v>
      </c>
      <c r="AQ82" s="90">
        <f t="shared" si="38"/>
        <v>702.79999999999882</v>
      </c>
      <c r="AR82" s="90">
        <f t="shared" si="39"/>
        <v>975.4799999999982</v>
      </c>
      <c r="AS82" s="90">
        <f t="shared" si="40"/>
        <v>1170.2399999999984</v>
      </c>
      <c r="AT82" s="90">
        <f t="shared" si="41"/>
        <v>1193.6599999999985</v>
      </c>
      <c r="AU82" s="90">
        <f t="shared" si="42"/>
        <v>1117.1999999999989</v>
      </c>
      <c r="AV82" s="90">
        <f t="shared" si="43"/>
        <v>1268.6999999999989</v>
      </c>
      <c r="AW82" s="90">
        <f t="shared" si="44"/>
        <v>1376.639999999999</v>
      </c>
      <c r="AX82" s="90">
        <f t="shared" si="45"/>
        <v>1506.8799999999987</v>
      </c>
      <c r="AY82" s="90">
        <f t="shared" si="46"/>
        <v>1929.5999999999985</v>
      </c>
      <c r="AZ82" s="90">
        <f t="shared" si="47"/>
        <v>1997.2799999999988</v>
      </c>
      <c r="BA82" s="90">
        <f t="shared" si="48"/>
        <v>2274.3999999999987</v>
      </c>
      <c r="BB82" s="90">
        <f t="shared" si="49"/>
        <v>2456.9999999999991</v>
      </c>
      <c r="BC82" s="90">
        <f t="shared" si="50"/>
        <v>3254.2399999999989</v>
      </c>
      <c r="BD82" s="90">
        <f t="shared" si="51"/>
        <v>3622.9599999999991</v>
      </c>
      <c r="BE82" s="90">
        <f t="shared" si="52"/>
        <v>3731.0399999999991</v>
      </c>
      <c r="BF82" s="90">
        <f t="shared" si="53"/>
        <v>4159.9999999999991</v>
      </c>
      <c r="BG82" s="90">
        <f t="shared" si="54"/>
        <v>3907.2799999999988</v>
      </c>
      <c r="BH82" s="90">
        <f t="shared" si="55"/>
        <v>4132.079999999999</v>
      </c>
      <c r="BI82" s="90">
        <f t="shared" si="56"/>
        <v>4141.7599999999993</v>
      </c>
      <c r="BJ82" s="90">
        <f t="shared" si="57"/>
        <v>4455.5599999999995</v>
      </c>
      <c r="BK82" s="90">
        <f t="shared" si="58"/>
        <v>4682.3999999999996</v>
      </c>
      <c r="BL82" s="90">
        <f t="shared" si="59"/>
        <v>5322.08</v>
      </c>
      <c r="BM82" s="90">
        <f t="shared" si="60"/>
        <v>6325.119999999999</v>
      </c>
      <c r="BN82" s="90">
        <f t="shared" si="61"/>
        <v>4961.8799999999992</v>
      </c>
      <c r="BO82" s="90">
        <f t="shared" si="62"/>
        <v>6179.84</v>
      </c>
      <c r="BP82" s="90">
        <f t="shared" si="63"/>
        <v>6650</v>
      </c>
      <c r="BQ82" s="90">
        <f t="shared" si="64"/>
        <v>6160.32</v>
      </c>
      <c r="BR82" s="90">
        <f t="shared" si="65"/>
        <v>5920.74</v>
      </c>
      <c r="BS82" s="90">
        <f t="shared" si="70"/>
        <v>6529.16</v>
      </c>
      <c r="BT82" s="90">
        <f t="shared" si="72"/>
        <v>6932.64</v>
      </c>
      <c r="BU82" s="90">
        <f t="shared" si="74"/>
        <v>7519.2</v>
      </c>
      <c r="BV82" s="90">
        <f t="shared" si="76"/>
        <v>8361.5400000000009</v>
      </c>
      <c r="BW82" s="90">
        <f t="shared" si="78"/>
        <v>9975</v>
      </c>
      <c r="BX82" s="90">
        <f t="shared" si="80"/>
        <v>12352.18</v>
      </c>
      <c r="BY82" s="90">
        <f t="shared" si="82"/>
        <v>14599.2</v>
      </c>
      <c r="BZ82" s="90">
        <f t="shared" si="84"/>
        <v>16008.3</v>
      </c>
      <c r="CA82" s="90">
        <f t="shared" si="86"/>
        <v>16060.44</v>
      </c>
      <c r="CB82" s="90">
        <f t="shared" si="88"/>
        <v>14638.62</v>
      </c>
      <c r="CC82" s="90">
        <f t="shared" si="90"/>
        <v>16080.96</v>
      </c>
      <c r="CD82" s="90">
        <f t="shared" ref="CD82:CD99" si="92">$D$81-$D$81*E7</f>
        <v>17175.48</v>
      </c>
      <c r="CE82" s="90">
        <f>$D$82-$D$82*E6</f>
        <v>19907</v>
      </c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  <c r="CS82" s="90"/>
      <c r="CT82" s="90"/>
      <c r="CU82" s="90"/>
      <c r="CV82" s="90"/>
      <c r="CW82" s="90"/>
      <c r="CX82" s="90"/>
      <c r="CY82" s="90"/>
      <c r="CZ82" s="90"/>
      <c r="DA82" s="90"/>
      <c r="DB82" s="90"/>
      <c r="DC82" s="90"/>
      <c r="DD82" s="90"/>
      <c r="DE82" s="90"/>
      <c r="DF82" s="90"/>
      <c r="DG82" s="90"/>
      <c r="DH82" s="90"/>
      <c r="DI82" s="90"/>
      <c r="DJ82" s="90"/>
      <c r="DK82" s="90"/>
      <c r="DL82" s="90"/>
      <c r="DM82" s="90"/>
      <c r="DN82" s="90"/>
      <c r="DO82" s="90"/>
      <c r="DP82" s="130"/>
      <c r="DQ82" s="90"/>
      <c r="DR82" s="90"/>
      <c r="DS82" s="90"/>
      <c r="DT82" s="90"/>
      <c r="DU82" s="90"/>
      <c r="DV82" s="90"/>
      <c r="DW82" s="90"/>
      <c r="DX82" s="90"/>
      <c r="DY82" s="90"/>
    </row>
    <row r="83" spans="3:129" x14ac:dyDescent="0.25">
      <c r="C83" s="90">
        <v>1977</v>
      </c>
      <c r="D83" s="89">
        <v>21875</v>
      </c>
      <c r="E83" s="90">
        <f t="shared" si="66"/>
        <v>1</v>
      </c>
      <c r="F83" s="90">
        <f t="shared" si="67"/>
        <v>278905.29999999993</v>
      </c>
      <c r="G83" s="90">
        <f t="shared" si="68"/>
        <v>0</v>
      </c>
      <c r="H83" s="90">
        <f t="shared" si="69"/>
        <v>0</v>
      </c>
      <c r="I83" s="90">
        <f t="shared" si="71"/>
        <v>0</v>
      </c>
      <c r="J83" s="90">
        <f t="shared" si="73"/>
        <v>0</v>
      </c>
      <c r="K83" s="90">
        <f t="shared" si="75"/>
        <v>0</v>
      </c>
      <c r="L83" s="90">
        <f t="shared" si="77"/>
        <v>0</v>
      </c>
      <c r="M83" s="90">
        <f t="shared" si="79"/>
        <v>0</v>
      </c>
      <c r="N83" s="90">
        <f t="shared" si="81"/>
        <v>0</v>
      </c>
      <c r="O83" s="90">
        <f t="shared" si="83"/>
        <v>0</v>
      </c>
      <c r="P83" s="90">
        <f t="shared" si="85"/>
        <v>0</v>
      </c>
      <c r="Q83" s="90">
        <f t="shared" si="87"/>
        <v>0</v>
      </c>
      <c r="R83" s="90">
        <f t="shared" si="89"/>
        <v>0</v>
      </c>
      <c r="S83" s="90">
        <f t="shared" si="91"/>
        <v>0</v>
      </c>
      <c r="T83" s="90">
        <f t="shared" ref="T83:T142" si="93">$D$19-$D$19*E70</f>
        <v>0</v>
      </c>
      <c r="U83" s="90">
        <f t="shared" si="16"/>
        <v>0</v>
      </c>
      <c r="V83" s="90">
        <f t="shared" si="17"/>
        <v>0</v>
      </c>
      <c r="W83" s="90">
        <f t="shared" si="18"/>
        <v>0</v>
      </c>
      <c r="X83" s="90">
        <f t="shared" si="19"/>
        <v>0</v>
      </c>
      <c r="Y83" s="90">
        <f t="shared" si="20"/>
        <v>0</v>
      </c>
      <c r="Z83" s="90">
        <f t="shared" si="21"/>
        <v>0</v>
      </c>
      <c r="AA83" s="90">
        <f t="shared" si="22"/>
        <v>0</v>
      </c>
      <c r="AB83" s="90">
        <f t="shared" si="23"/>
        <v>0</v>
      </c>
      <c r="AC83" s="90">
        <f t="shared" si="24"/>
        <v>0</v>
      </c>
      <c r="AD83" s="90">
        <f t="shared" si="25"/>
        <v>0</v>
      </c>
      <c r="AE83" s="90">
        <f t="shared" si="26"/>
        <v>0</v>
      </c>
      <c r="AF83" s="90">
        <f t="shared" si="27"/>
        <v>0</v>
      </c>
      <c r="AG83" s="90">
        <f t="shared" si="28"/>
        <v>0</v>
      </c>
      <c r="AH83" s="90">
        <f t="shared" si="29"/>
        <v>0</v>
      </c>
      <c r="AI83" s="90">
        <f t="shared" si="30"/>
        <v>111.15999999999713</v>
      </c>
      <c r="AJ83" s="90">
        <f t="shared" si="31"/>
        <v>261.59999999999673</v>
      </c>
      <c r="AK83" s="90">
        <f t="shared" si="32"/>
        <v>367.19999999999709</v>
      </c>
      <c r="AL83" s="90">
        <f t="shared" si="33"/>
        <v>284.4799999999982</v>
      </c>
      <c r="AM83" s="90">
        <f t="shared" si="34"/>
        <v>262.69999999999891</v>
      </c>
      <c r="AN83" s="90">
        <f t="shared" si="35"/>
        <v>352.79999999999882</v>
      </c>
      <c r="AO83" s="90">
        <f t="shared" si="36"/>
        <v>571.19999999999845</v>
      </c>
      <c r="AP83" s="90">
        <f t="shared" si="37"/>
        <v>541.59999999999854</v>
      </c>
      <c r="AQ83" s="90">
        <f t="shared" si="38"/>
        <v>632.51999999999862</v>
      </c>
      <c r="AR83" s="90">
        <f t="shared" si="39"/>
        <v>886.79999999999836</v>
      </c>
      <c r="AS83" s="90">
        <f t="shared" si="40"/>
        <v>1072.7199999999984</v>
      </c>
      <c r="AT83" s="90">
        <f t="shared" si="41"/>
        <v>1101.8399999999983</v>
      </c>
      <c r="AU83" s="90">
        <f t="shared" si="42"/>
        <v>1037.3999999999987</v>
      </c>
      <c r="AV83" s="90">
        <f t="shared" si="43"/>
        <v>1184.1199999999985</v>
      </c>
      <c r="AW83" s="90">
        <f t="shared" si="44"/>
        <v>1290.5999999999985</v>
      </c>
      <c r="AX83" s="90">
        <f t="shared" si="45"/>
        <v>1418.2399999999989</v>
      </c>
      <c r="AY83" s="90">
        <f t="shared" si="46"/>
        <v>1822.3999999999987</v>
      </c>
      <c r="AZ83" s="90">
        <f t="shared" si="47"/>
        <v>1892.1599999999989</v>
      </c>
      <c r="BA83" s="90">
        <f t="shared" si="48"/>
        <v>2160.6799999999989</v>
      </c>
      <c r="BB83" s="90">
        <f t="shared" si="49"/>
        <v>2339.9999999999986</v>
      </c>
      <c r="BC83" s="90">
        <f t="shared" si="50"/>
        <v>3106.3199999999988</v>
      </c>
      <c r="BD83" s="90">
        <f t="shared" si="51"/>
        <v>3465.4399999999987</v>
      </c>
      <c r="BE83" s="90">
        <f t="shared" si="52"/>
        <v>3575.579999999999</v>
      </c>
      <c r="BF83" s="90">
        <f t="shared" si="53"/>
        <v>3993.5999999999985</v>
      </c>
      <c r="BG83" s="90">
        <f t="shared" si="54"/>
        <v>3756.9999999999991</v>
      </c>
      <c r="BH83" s="90">
        <f t="shared" si="55"/>
        <v>3979.0399999999991</v>
      </c>
      <c r="BI83" s="90">
        <f t="shared" si="56"/>
        <v>3993.8399999999992</v>
      </c>
      <c r="BJ83" s="90">
        <f t="shared" si="57"/>
        <v>4301.9199999999992</v>
      </c>
      <c r="BK83" s="90">
        <f t="shared" si="58"/>
        <v>4526.32</v>
      </c>
      <c r="BL83" s="90">
        <f t="shared" si="59"/>
        <v>5150.3999999999996</v>
      </c>
      <c r="BM83" s="90">
        <f t="shared" si="60"/>
        <v>6127.4599999999991</v>
      </c>
      <c r="BN83" s="90">
        <f t="shared" si="61"/>
        <v>4811.5199999999995</v>
      </c>
      <c r="BO83" s="90">
        <f t="shared" si="62"/>
        <v>5998.08</v>
      </c>
      <c r="BP83" s="90">
        <f t="shared" si="63"/>
        <v>6460</v>
      </c>
      <c r="BQ83" s="90">
        <f t="shared" si="64"/>
        <v>5989.2000000000007</v>
      </c>
      <c r="BR83" s="90">
        <f t="shared" si="65"/>
        <v>5760.72</v>
      </c>
      <c r="BS83" s="90">
        <f t="shared" si="70"/>
        <v>6357.34</v>
      </c>
      <c r="BT83" s="90">
        <f t="shared" si="72"/>
        <v>6754.88</v>
      </c>
      <c r="BU83" s="90">
        <f t="shared" si="74"/>
        <v>7331.22</v>
      </c>
      <c r="BV83" s="90">
        <f t="shared" si="76"/>
        <v>8157.6</v>
      </c>
      <c r="BW83" s="90">
        <f t="shared" si="78"/>
        <v>9737.5</v>
      </c>
      <c r="BX83" s="90">
        <f t="shared" si="80"/>
        <v>12064.92</v>
      </c>
      <c r="BY83" s="90">
        <f t="shared" si="82"/>
        <v>14267.4</v>
      </c>
      <c r="BZ83" s="90">
        <f t="shared" si="84"/>
        <v>15652.56</v>
      </c>
      <c r="CA83" s="90">
        <f t="shared" si="86"/>
        <v>15711.3</v>
      </c>
      <c r="CB83" s="90">
        <f t="shared" si="88"/>
        <v>14327.16</v>
      </c>
      <c r="CC83" s="90">
        <f t="shared" si="90"/>
        <v>15745.94</v>
      </c>
      <c r="CD83" s="90">
        <f t="shared" si="92"/>
        <v>16824.96</v>
      </c>
      <c r="CE83" s="90">
        <f t="shared" ref="CE83:CE100" si="94">$D$82-$D$82*E7</f>
        <v>19508.86</v>
      </c>
      <c r="CF83" s="90">
        <f>$D$83-$D$83*E6</f>
        <v>21875</v>
      </c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  <c r="CS83" s="90"/>
      <c r="CT83" s="90"/>
      <c r="CU83" s="90"/>
      <c r="CV83" s="90"/>
      <c r="CW83" s="90"/>
      <c r="CX83" s="90"/>
      <c r="CY83" s="90"/>
      <c r="CZ83" s="90"/>
      <c r="DA83" s="90"/>
      <c r="DB83" s="90"/>
      <c r="DC83" s="90"/>
      <c r="DD83" s="90"/>
      <c r="DE83" s="90"/>
      <c r="DF83" s="90"/>
      <c r="DG83" s="90"/>
      <c r="DH83" s="90"/>
      <c r="DI83" s="90"/>
      <c r="DJ83" s="90"/>
      <c r="DK83" s="90"/>
      <c r="DL83" s="90"/>
      <c r="DM83" s="90"/>
      <c r="DN83" s="90"/>
      <c r="DO83" s="90"/>
      <c r="DP83" s="130"/>
      <c r="DQ83" s="90"/>
      <c r="DR83" s="90"/>
      <c r="DS83" s="90"/>
      <c r="DT83" s="90"/>
      <c r="DU83" s="90"/>
      <c r="DV83" s="90"/>
      <c r="DW83" s="90"/>
      <c r="DX83" s="90"/>
      <c r="DY83" s="90"/>
    </row>
    <row r="84" spans="3:129" x14ac:dyDescent="0.25">
      <c r="C84" s="90">
        <v>1978</v>
      </c>
      <c r="D84" s="89">
        <v>20749</v>
      </c>
      <c r="E84" s="90">
        <f t="shared" si="66"/>
        <v>1</v>
      </c>
      <c r="F84" s="90">
        <f t="shared" si="67"/>
        <v>291081.34000000003</v>
      </c>
      <c r="G84" s="90">
        <f t="shared" si="68"/>
        <v>0</v>
      </c>
      <c r="H84" s="90">
        <f t="shared" si="69"/>
        <v>0</v>
      </c>
      <c r="I84" s="90">
        <f t="shared" si="71"/>
        <v>0</v>
      </c>
      <c r="J84" s="90">
        <f t="shared" si="73"/>
        <v>0</v>
      </c>
      <c r="K84" s="90">
        <f t="shared" si="75"/>
        <v>0</v>
      </c>
      <c r="L84" s="90">
        <f t="shared" si="77"/>
        <v>0</v>
      </c>
      <c r="M84" s="90">
        <f t="shared" si="79"/>
        <v>0</v>
      </c>
      <c r="N84" s="90">
        <f t="shared" si="81"/>
        <v>0</v>
      </c>
      <c r="O84" s="90">
        <f t="shared" si="83"/>
        <v>0</v>
      </c>
      <c r="P84" s="90">
        <f t="shared" si="85"/>
        <v>0</v>
      </c>
      <c r="Q84" s="90">
        <f t="shared" si="87"/>
        <v>0</v>
      </c>
      <c r="R84" s="90">
        <f t="shared" si="89"/>
        <v>0</v>
      </c>
      <c r="S84" s="90">
        <f t="shared" si="91"/>
        <v>0</v>
      </c>
      <c r="T84" s="90">
        <f t="shared" si="93"/>
        <v>0</v>
      </c>
      <c r="U84" s="90">
        <f t="shared" ref="U84:U142" si="95">$D$20-$D$20*E70</f>
        <v>0</v>
      </c>
      <c r="V84" s="90">
        <f t="shared" si="17"/>
        <v>0</v>
      </c>
      <c r="W84" s="90">
        <f t="shared" si="18"/>
        <v>0</v>
      </c>
      <c r="X84" s="90">
        <f t="shared" si="19"/>
        <v>0</v>
      </c>
      <c r="Y84" s="90">
        <f t="shared" si="20"/>
        <v>0</v>
      </c>
      <c r="Z84" s="90">
        <f t="shared" si="21"/>
        <v>0</v>
      </c>
      <c r="AA84" s="90">
        <f t="shared" si="22"/>
        <v>0</v>
      </c>
      <c r="AB84" s="90">
        <f t="shared" si="23"/>
        <v>0</v>
      </c>
      <c r="AC84" s="90">
        <f t="shared" si="24"/>
        <v>0</v>
      </c>
      <c r="AD84" s="90">
        <f t="shared" si="25"/>
        <v>0</v>
      </c>
      <c r="AE84" s="90">
        <f t="shared" si="26"/>
        <v>0</v>
      </c>
      <c r="AF84" s="90">
        <f t="shared" si="27"/>
        <v>0</v>
      </c>
      <c r="AG84" s="90">
        <f t="shared" si="28"/>
        <v>0</v>
      </c>
      <c r="AH84" s="90">
        <f t="shared" si="29"/>
        <v>0</v>
      </c>
      <c r="AI84" s="90">
        <f t="shared" si="30"/>
        <v>0</v>
      </c>
      <c r="AJ84" s="90">
        <f t="shared" si="31"/>
        <v>130.79999999999654</v>
      </c>
      <c r="AK84" s="90">
        <f t="shared" si="32"/>
        <v>244.79999999999654</v>
      </c>
      <c r="AL84" s="90">
        <f t="shared" si="33"/>
        <v>213.35999999999831</v>
      </c>
      <c r="AM84" s="90">
        <f t="shared" si="34"/>
        <v>210.15999999999894</v>
      </c>
      <c r="AN84" s="90">
        <f t="shared" si="35"/>
        <v>293.99999999999864</v>
      </c>
      <c r="AO84" s="90">
        <f t="shared" si="36"/>
        <v>489.59999999999809</v>
      </c>
      <c r="AP84" s="90">
        <f t="shared" si="37"/>
        <v>473.89999999999873</v>
      </c>
      <c r="AQ84" s="90">
        <f t="shared" si="38"/>
        <v>562.23999999999842</v>
      </c>
      <c r="AR84" s="90">
        <f t="shared" si="39"/>
        <v>798.11999999999807</v>
      </c>
      <c r="AS84" s="90">
        <f t="shared" si="40"/>
        <v>975.199999999998</v>
      </c>
      <c r="AT84" s="90">
        <f t="shared" si="41"/>
        <v>1010.0199999999982</v>
      </c>
      <c r="AU84" s="90">
        <f t="shared" si="42"/>
        <v>957.59999999999854</v>
      </c>
      <c r="AV84" s="90">
        <f t="shared" si="43"/>
        <v>1099.5399999999986</v>
      </c>
      <c r="AW84" s="90">
        <f t="shared" si="44"/>
        <v>1204.5599999999986</v>
      </c>
      <c r="AX84" s="90">
        <f t="shared" si="45"/>
        <v>1329.5999999999985</v>
      </c>
      <c r="AY84" s="90">
        <f t="shared" si="46"/>
        <v>1715.1999999999985</v>
      </c>
      <c r="AZ84" s="90">
        <f t="shared" si="47"/>
        <v>1787.0399999999986</v>
      </c>
      <c r="BA84" s="90">
        <f t="shared" si="48"/>
        <v>2046.9599999999987</v>
      </c>
      <c r="BB84" s="90">
        <f t="shared" si="49"/>
        <v>2222.9999999999986</v>
      </c>
      <c r="BC84" s="90">
        <f t="shared" si="50"/>
        <v>2958.3999999999987</v>
      </c>
      <c r="BD84" s="90">
        <f t="shared" si="51"/>
        <v>3307.9199999999983</v>
      </c>
      <c r="BE84" s="90">
        <f t="shared" si="52"/>
        <v>3420.119999999999</v>
      </c>
      <c r="BF84" s="90">
        <f t="shared" si="53"/>
        <v>3827.1999999999989</v>
      </c>
      <c r="BG84" s="90">
        <f t="shared" si="54"/>
        <v>3606.7199999999989</v>
      </c>
      <c r="BH84" s="90">
        <f t="shared" si="55"/>
        <v>3825.9999999999991</v>
      </c>
      <c r="BI84" s="90">
        <f t="shared" si="56"/>
        <v>3845.9199999999987</v>
      </c>
      <c r="BJ84" s="90">
        <f t="shared" si="57"/>
        <v>4148.2799999999988</v>
      </c>
      <c r="BK84" s="90">
        <f t="shared" si="58"/>
        <v>4370.24</v>
      </c>
      <c r="BL84" s="90">
        <f t="shared" si="59"/>
        <v>4978.7199999999993</v>
      </c>
      <c r="BM84" s="90">
        <f t="shared" si="60"/>
        <v>5929.7999999999993</v>
      </c>
      <c r="BN84" s="90">
        <f t="shared" si="61"/>
        <v>4661.16</v>
      </c>
      <c r="BO84" s="90">
        <f t="shared" si="62"/>
        <v>5816.32</v>
      </c>
      <c r="BP84" s="90">
        <f t="shared" si="63"/>
        <v>6270</v>
      </c>
      <c r="BQ84" s="90">
        <f t="shared" si="64"/>
        <v>5818.08</v>
      </c>
      <c r="BR84" s="90">
        <f t="shared" si="65"/>
        <v>5600.7000000000007</v>
      </c>
      <c r="BS84" s="90">
        <f t="shared" si="70"/>
        <v>6185.52</v>
      </c>
      <c r="BT84" s="90">
        <f t="shared" si="72"/>
        <v>6577.1200000000008</v>
      </c>
      <c r="BU84" s="90">
        <f t="shared" si="74"/>
        <v>7143.24</v>
      </c>
      <c r="BV84" s="90">
        <f t="shared" si="76"/>
        <v>7953.66</v>
      </c>
      <c r="BW84" s="90">
        <f t="shared" si="78"/>
        <v>9500</v>
      </c>
      <c r="BX84" s="90">
        <f t="shared" si="80"/>
        <v>11777.66</v>
      </c>
      <c r="BY84" s="90">
        <f t="shared" si="82"/>
        <v>13935.6</v>
      </c>
      <c r="BZ84" s="90">
        <f t="shared" si="84"/>
        <v>15296.82</v>
      </c>
      <c r="CA84" s="90">
        <f t="shared" si="86"/>
        <v>15362.16</v>
      </c>
      <c r="CB84" s="90">
        <f t="shared" si="88"/>
        <v>14015.7</v>
      </c>
      <c r="CC84" s="90">
        <f t="shared" si="90"/>
        <v>15410.92</v>
      </c>
      <c r="CD84" s="90">
        <f t="shared" si="92"/>
        <v>16474.439999999999</v>
      </c>
      <c r="CE84" s="90">
        <f t="shared" si="94"/>
        <v>19110.72</v>
      </c>
      <c r="CF84" s="90">
        <f t="shared" ref="CF84:CF101" si="96">$D$83-$D$83*E7</f>
        <v>21437.5</v>
      </c>
      <c r="CG84" s="90">
        <f>$D$84-$D$84*E6</f>
        <v>20749</v>
      </c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  <c r="CS84" s="90"/>
      <c r="CT84" s="90"/>
      <c r="CU84" s="90"/>
      <c r="CV84" s="90"/>
      <c r="CW84" s="90"/>
      <c r="CX84" s="90"/>
      <c r="CY84" s="90"/>
      <c r="CZ84" s="90"/>
      <c r="DA84" s="90"/>
      <c r="DB84" s="90"/>
      <c r="DC84" s="90"/>
      <c r="DD84" s="90"/>
      <c r="DE84" s="90"/>
      <c r="DF84" s="90"/>
      <c r="DG84" s="90"/>
      <c r="DH84" s="90"/>
      <c r="DI84" s="90"/>
      <c r="DJ84" s="90"/>
      <c r="DK84" s="90"/>
      <c r="DL84" s="90"/>
      <c r="DM84" s="90"/>
      <c r="DN84" s="90"/>
      <c r="DO84" s="90"/>
      <c r="DP84" s="130"/>
      <c r="DQ84" s="90"/>
      <c r="DR84" s="90"/>
      <c r="DS84" s="90"/>
      <c r="DT84" s="90"/>
      <c r="DU84" s="90"/>
      <c r="DV84" s="90"/>
      <c r="DW84" s="90"/>
      <c r="DX84" s="90"/>
      <c r="DY84" s="90"/>
    </row>
    <row r="85" spans="3:129" x14ac:dyDescent="0.25">
      <c r="C85" s="90">
        <v>1979</v>
      </c>
      <c r="D85" s="89">
        <v>20706</v>
      </c>
      <c r="E85" s="90">
        <f t="shared" si="66"/>
        <v>1</v>
      </c>
      <c r="F85" s="90">
        <f t="shared" si="67"/>
        <v>302910.55999999994</v>
      </c>
      <c r="G85" s="90">
        <f t="shared" si="68"/>
        <v>0</v>
      </c>
      <c r="H85" s="90">
        <f t="shared" si="69"/>
        <v>0</v>
      </c>
      <c r="I85" s="90">
        <f t="shared" si="71"/>
        <v>0</v>
      </c>
      <c r="J85" s="90">
        <f t="shared" si="73"/>
        <v>0</v>
      </c>
      <c r="K85" s="90">
        <f t="shared" si="75"/>
        <v>0</v>
      </c>
      <c r="L85" s="90">
        <f t="shared" si="77"/>
        <v>0</v>
      </c>
      <c r="M85" s="90">
        <f t="shared" si="79"/>
        <v>0</v>
      </c>
      <c r="N85" s="90">
        <f t="shared" si="81"/>
        <v>0</v>
      </c>
      <c r="O85" s="90">
        <f t="shared" si="83"/>
        <v>0</v>
      </c>
      <c r="P85" s="90">
        <f t="shared" si="85"/>
        <v>0</v>
      </c>
      <c r="Q85" s="90">
        <f t="shared" si="87"/>
        <v>0</v>
      </c>
      <c r="R85" s="90">
        <f t="shared" si="89"/>
        <v>0</v>
      </c>
      <c r="S85" s="90">
        <f t="shared" si="91"/>
        <v>0</v>
      </c>
      <c r="T85" s="90">
        <f t="shared" si="93"/>
        <v>0</v>
      </c>
      <c r="U85" s="90">
        <f t="shared" si="95"/>
        <v>0</v>
      </c>
      <c r="V85" s="90">
        <f t="shared" ref="V85:V142" si="97">$D$21-$D$21*E70</f>
        <v>0</v>
      </c>
      <c r="W85" s="90">
        <f t="shared" si="18"/>
        <v>0</v>
      </c>
      <c r="X85" s="90">
        <f t="shared" si="19"/>
        <v>0</v>
      </c>
      <c r="Y85" s="90">
        <f t="shared" si="20"/>
        <v>0</v>
      </c>
      <c r="Z85" s="90">
        <f t="shared" si="21"/>
        <v>0</v>
      </c>
      <c r="AA85" s="90">
        <f t="shared" si="22"/>
        <v>0</v>
      </c>
      <c r="AB85" s="90">
        <f t="shared" si="23"/>
        <v>0</v>
      </c>
      <c r="AC85" s="90">
        <f t="shared" si="24"/>
        <v>0</v>
      </c>
      <c r="AD85" s="90">
        <f t="shared" si="25"/>
        <v>0</v>
      </c>
      <c r="AE85" s="90">
        <f t="shared" si="26"/>
        <v>0</v>
      </c>
      <c r="AF85" s="90">
        <f t="shared" si="27"/>
        <v>0</v>
      </c>
      <c r="AG85" s="90">
        <f t="shared" si="28"/>
        <v>0</v>
      </c>
      <c r="AH85" s="90">
        <f t="shared" si="29"/>
        <v>0</v>
      </c>
      <c r="AI85" s="90">
        <f t="shared" si="30"/>
        <v>0</v>
      </c>
      <c r="AJ85" s="90">
        <f t="shared" si="31"/>
        <v>0</v>
      </c>
      <c r="AK85" s="90">
        <f t="shared" si="32"/>
        <v>122.39999999999691</v>
      </c>
      <c r="AL85" s="90">
        <f t="shared" si="33"/>
        <v>142.23999999999796</v>
      </c>
      <c r="AM85" s="90">
        <f t="shared" si="34"/>
        <v>157.61999999999853</v>
      </c>
      <c r="AN85" s="90">
        <f t="shared" si="35"/>
        <v>235.19999999999845</v>
      </c>
      <c r="AO85" s="90">
        <f t="shared" si="36"/>
        <v>407.99999999999818</v>
      </c>
      <c r="AP85" s="90">
        <f t="shared" si="37"/>
        <v>406.19999999999845</v>
      </c>
      <c r="AQ85" s="90">
        <f t="shared" si="38"/>
        <v>491.95999999999867</v>
      </c>
      <c r="AR85" s="90">
        <f t="shared" si="39"/>
        <v>709.43999999999824</v>
      </c>
      <c r="AS85" s="90">
        <f t="shared" si="40"/>
        <v>877.67999999999802</v>
      </c>
      <c r="AT85" s="90">
        <f t="shared" si="41"/>
        <v>918.19999999999845</v>
      </c>
      <c r="AU85" s="90">
        <f t="shared" si="42"/>
        <v>877.79999999999836</v>
      </c>
      <c r="AV85" s="90">
        <f t="shared" si="43"/>
        <v>1014.9599999999987</v>
      </c>
      <c r="AW85" s="90">
        <f t="shared" si="44"/>
        <v>1118.5199999999986</v>
      </c>
      <c r="AX85" s="90">
        <f t="shared" si="45"/>
        <v>1240.9599999999987</v>
      </c>
      <c r="AY85" s="90">
        <f t="shared" si="46"/>
        <v>1607.9999999999986</v>
      </c>
      <c r="AZ85" s="90">
        <f t="shared" si="47"/>
        <v>1681.9199999999987</v>
      </c>
      <c r="BA85" s="90">
        <f t="shared" si="48"/>
        <v>1933.2399999999984</v>
      </c>
      <c r="BB85" s="90">
        <f t="shared" si="49"/>
        <v>2105.9999999999986</v>
      </c>
      <c r="BC85" s="90">
        <f t="shared" si="50"/>
        <v>2810.4799999999987</v>
      </c>
      <c r="BD85" s="90">
        <f t="shared" si="51"/>
        <v>3150.3999999999987</v>
      </c>
      <c r="BE85" s="90">
        <f t="shared" si="52"/>
        <v>3264.6599999999989</v>
      </c>
      <c r="BF85" s="90">
        <f t="shared" si="53"/>
        <v>3660.7999999999984</v>
      </c>
      <c r="BG85" s="90">
        <f t="shared" si="54"/>
        <v>3456.4399999999987</v>
      </c>
      <c r="BH85" s="90">
        <f t="shared" si="55"/>
        <v>3672.9599999999991</v>
      </c>
      <c r="BI85" s="90">
        <f t="shared" si="56"/>
        <v>3697.9999999999991</v>
      </c>
      <c r="BJ85" s="90">
        <f t="shared" si="57"/>
        <v>3994.639999999999</v>
      </c>
      <c r="BK85" s="90">
        <f t="shared" si="58"/>
        <v>4214.1599999999989</v>
      </c>
      <c r="BL85" s="90">
        <f t="shared" si="59"/>
        <v>4807.0399999999991</v>
      </c>
      <c r="BM85" s="90">
        <f t="shared" si="60"/>
        <v>5732.1399999999994</v>
      </c>
      <c r="BN85" s="90">
        <f t="shared" si="61"/>
        <v>4510.7999999999993</v>
      </c>
      <c r="BO85" s="90">
        <f t="shared" si="62"/>
        <v>5634.5599999999995</v>
      </c>
      <c r="BP85" s="90">
        <f t="shared" si="63"/>
        <v>6080</v>
      </c>
      <c r="BQ85" s="90">
        <f t="shared" si="64"/>
        <v>5646.9599999999991</v>
      </c>
      <c r="BR85" s="90">
        <f t="shared" si="65"/>
        <v>5440.68</v>
      </c>
      <c r="BS85" s="90">
        <f t="shared" si="70"/>
        <v>6013.7000000000007</v>
      </c>
      <c r="BT85" s="90">
        <f t="shared" si="72"/>
        <v>6399.3600000000006</v>
      </c>
      <c r="BU85" s="90">
        <f t="shared" si="74"/>
        <v>6955.26</v>
      </c>
      <c r="BV85" s="90">
        <f t="shared" si="76"/>
        <v>7749.72</v>
      </c>
      <c r="BW85" s="90">
        <f t="shared" si="78"/>
        <v>9262.5</v>
      </c>
      <c r="BX85" s="90">
        <f t="shared" si="80"/>
        <v>11490.4</v>
      </c>
      <c r="BY85" s="90">
        <f t="shared" si="82"/>
        <v>13603.8</v>
      </c>
      <c r="BZ85" s="90">
        <f t="shared" si="84"/>
        <v>14941.08</v>
      </c>
      <c r="CA85" s="90">
        <f t="shared" si="86"/>
        <v>15013.02</v>
      </c>
      <c r="CB85" s="90">
        <f t="shared" si="88"/>
        <v>13704.24</v>
      </c>
      <c r="CC85" s="90">
        <f t="shared" si="90"/>
        <v>15075.9</v>
      </c>
      <c r="CD85" s="90">
        <f t="shared" si="92"/>
        <v>16123.92</v>
      </c>
      <c r="CE85" s="90">
        <f t="shared" si="94"/>
        <v>18712.580000000002</v>
      </c>
      <c r="CF85" s="90">
        <f t="shared" si="96"/>
        <v>21000</v>
      </c>
      <c r="CG85" s="90">
        <f t="shared" ref="CG85:CG102" si="98">$D$84-$D$84*E7</f>
        <v>20334.02</v>
      </c>
      <c r="CH85" s="90">
        <f>$D$85-$D$85*E6</f>
        <v>20706</v>
      </c>
      <c r="CI85" s="90"/>
      <c r="CJ85" s="90"/>
      <c r="CK85" s="90"/>
      <c r="CL85" s="90"/>
      <c r="CM85" s="90"/>
      <c r="CN85" s="90"/>
      <c r="CO85" s="90"/>
      <c r="CP85" s="90"/>
      <c r="CQ85" s="90"/>
      <c r="CR85" s="90"/>
      <c r="CS85" s="90"/>
      <c r="CT85" s="90"/>
      <c r="CU85" s="90"/>
      <c r="CV85" s="90"/>
      <c r="CW85" s="90"/>
      <c r="CX85" s="90"/>
      <c r="CY85" s="90"/>
      <c r="CZ85" s="90"/>
      <c r="DA85" s="90"/>
      <c r="DB85" s="90"/>
      <c r="DC85" s="90"/>
      <c r="DD85" s="90"/>
      <c r="DE85" s="90"/>
      <c r="DF85" s="90"/>
      <c r="DG85" s="90"/>
      <c r="DH85" s="90"/>
      <c r="DI85" s="90"/>
      <c r="DJ85" s="90"/>
      <c r="DK85" s="90"/>
      <c r="DL85" s="90"/>
      <c r="DM85" s="90"/>
      <c r="DN85" s="90"/>
      <c r="DO85" s="90"/>
      <c r="DP85" s="130"/>
      <c r="DQ85" s="90"/>
      <c r="DR85" s="90"/>
      <c r="DS85" s="90"/>
      <c r="DT85" s="90"/>
      <c r="DU85" s="90"/>
      <c r="DV85" s="90"/>
      <c r="DW85" s="90"/>
      <c r="DX85" s="90"/>
      <c r="DY85" s="90"/>
    </row>
    <row r="86" spans="3:129" x14ac:dyDescent="0.25">
      <c r="C86" s="90">
        <v>1980</v>
      </c>
      <c r="D86" s="89">
        <v>31008</v>
      </c>
      <c r="E86" s="90">
        <f t="shared" si="66"/>
        <v>1</v>
      </c>
      <c r="F86" s="90">
        <f t="shared" si="67"/>
        <v>324758.45999999996</v>
      </c>
      <c r="G86" s="90">
        <f t="shared" si="68"/>
        <v>0</v>
      </c>
      <c r="H86" s="90">
        <f t="shared" si="69"/>
        <v>0</v>
      </c>
      <c r="I86" s="90">
        <f t="shared" si="71"/>
        <v>0</v>
      </c>
      <c r="J86" s="90">
        <f t="shared" si="73"/>
        <v>0</v>
      </c>
      <c r="K86" s="90">
        <f t="shared" si="75"/>
        <v>0</v>
      </c>
      <c r="L86" s="90">
        <f t="shared" si="77"/>
        <v>0</v>
      </c>
      <c r="M86" s="90">
        <f t="shared" si="79"/>
        <v>0</v>
      </c>
      <c r="N86" s="90">
        <f t="shared" si="81"/>
        <v>0</v>
      </c>
      <c r="O86" s="90">
        <f t="shared" si="83"/>
        <v>0</v>
      </c>
      <c r="P86" s="90">
        <f t="shared" si="85"/>
        <v>0</v>
      </c>
      <c r="Q86" s="90">
        <f t="shared" si="87"/>
        <v>0</v>
      </c>
      <c r="R86" s="90">
        <f t="shared" si="89"/>
        <v>0</v>
      </c>
      <c r="S86" s="90">
        <f t="shared" si="91"/>
        <v>0</v>
      </c>
      <c r="T86" s="90">
        <f t="shared" si="93"/>
        <v>0</v>
      </c>
      <c r="U86" s="90">
        <f t="shared" si="95"/>
        <v>0</v>
      </c>
      <c r="V86" s="90">
        <f t="shared" si="97"/>
        <v>0</v>
      </c>
      <c r="W86" s="90">
        <f t="shared" ref="W86:W142" si="99">$D$22-$D$22*E70</f>
        <v>0</v>
      </c>
      <c r="X86" s="90">
        <f t="shared" si="19"/>
        <v>0</v>
      </c>
      <c r="Y86" s="90">
        <f t="shared" si="20"/>
        <v>0</v>
      </c>
      <c r="Z86" s="90">
        <f t="shared" si="21"/>
        <v>0</v>
      </c>
      <c r="AA86" s="90">
        <f t="shared" si="22"/>
        <v>0</v>
      </c>
      <c r="AB86" s="90">
        <f t="shared" si="23"/>
        <v>0</v>
      </c>
      <c r="AC86" s="90">
        <f t="shared" si="24"/>
        <v>0</v>
      </c>
      <c r="AD86" s="90">
        <f t="shared" si="25"/>
        <v>0</v>
      </c>
      <c r="AE86" s="90">
        <f t="shared" si="26"/>
        <v>0</v>
      </c>
      <c r="AF86" s="90">
        <f t="shared" si="27"/>
        <v>0</v>
      </c>
      <c r="AG86" s="90">
        <f t="shared" si="28"/>
        <v>0</v>
      </c>
      <c r="AH86" s="90">
        <f t="shared" si="29"/>
        <v>0</v>
      </c>
      <c r="AI86" s="90">
        <f t="shared" si="30"/>
        <v>0</v>
      </c>
      <c r="AJ86" s="90">
        <f t="shared" si="31"/>
        <v>0</v>
      </c>
      <c r="AK86" s="90">
        <f t="shared" si="32"/>
        <v>0</v>
      </c>
      <c r="AL86" s="90">
        <f t="shared" si="33"/>
        <v>71.119999999998072</v>
      </c>
      <c r="AM86" s="90">
        <f t="shared" si="34"/>
        <v>105.07999999999856</v>
      </c>
      <c r="AN86" s="90">
        <f t="shared" si="35"/>
        <v>176.39999999999873</v>
      </c>
      <c r="AO86" s="90">
        <f t="shared" si="36"/>
        <v>326.39999999999782</v>
      </c>
      <c r="AP86" s="90">
        <f t="shared" si="37"/>
        <v>338.49999999999864</v>
      </c>
      <c r="AQ86" s="90">
        <f t="shared" si="38"/>
        <v>421.67999999999847</v>
      </c>
      <c r="AR86" s="90">
        <f t="shared" si="39"/>
        <v>620.75999999999794</v>
      </c>
      <c r="AS86" s="90">
        <f t="shared" si="40"/>
        <v>780.15999999999804</v>
      </c>
      <c r="AT86" s="90">
        <f t="shared" si="41"/>
        <v>826.37999999999829</v>
      </c>
      <c r="AU86" s="90">
        <f t="shared" si="42"/>
        <v>797.99999999999864</v>
      </c>
      <c r="AV86" s="90">
        <f t="shared" si="43"/>
        <v>930.37999999999829</v>
      </c>
      <c r="AW86" s="90">
        <f t="shared" si="44"/>
        <v>1032.4799999999987</v>
      </c>
      <c r="AX86" s="90">
        <f t="shared" si="45"/>
        <v>1152.3199999999983</v>
      </c>
      <c r="AY86" s="90">
        <f t="shared" si="46"/>
        <v>1500.7999999999984</v>
      </c>
      <c r="AZ86" s="90">
        <f t="shared" si="47"/>
        <v>1576.7999999999984</v>
      </c>
      <c r="BA86" s="90">
        <f t="shared" si="48"/>
        <v>1819.5199999999986</v>
      </c>
      <c r="BB86" s="90">
        <f t="shared" si="49"/>
        <v>1988.9999999999986</v>
      </c>
      <c r="BC86" s="90">
        <f t="shared" si="50"/>
        <v>2662.5599999999986</v>
      </c>
      <c r="BD86" s="90">
        <f t="shared" si="51"/>
        <v>2992.8799999999983</v>
      </c>
      <c r="BE86" s="90">
        <f t="shared" si="52"/>
        <v>3109.199999999998</v>
      </c>
      <c r="BF86" s="90">
        <f t="shared" si="53"/>
        <v>3494.3999999999987</v>
      </c>
      <c r="BG86" s="90">
        <f t="shared" si="54"/>
        <v>3306.1599999999989</v>
      </c>
      <c r="BH86" s="90">
        <f t="shared" si="55"/>
        <v>3519.9199999999992</v>
      </c>
      <c r="BI86" s="90">
        <f t="shared" si="56"/>
        <v>3550.079999999999</v>
      </c>
      <c r="BJ86" s="90">
        <f t="shared" si="57"/>
        <v>3840.9999999999991</v>
      </c>
      <c r="BK86" s="90">
        <f t="shared" si="58"/>
        <v>4058.079999999999</v>
      </c>
      <c r="BL86" s="90">
        <f t="shared" si="59"/>
        <v>4635.3599999999988</v>
      </c>
      <c r="BM86" s="90">
        <f t="shared" si="60"/>
        <v>5534.4799999999987</v>
      </c>
      <c r="BN86" s="90">
        <f t="shared" si="61"/>
        <v>4360.4399999999987</v>
      </c>
      <c r="BO86" s="90">
        <f t="shared" si="62"/>
        <v>5452.7999999999993</v>
      </c>
      <c r="BP86" s="90">
        <f t="shared" si="63"/>
        <v>5890</v>
      </c>
      <c r="BQ86" s="90">
        <f t="shared" si="64"/>
        <v>5475.84</v>
      </c>
      <c r="BR86" s="90">
        <f t="shared" si="65"/>
        <v>5280.66</v>
      </c>
      <c r="BS86" s="90">
        <f t="shared" si="70"/>
        <v>5841.88</v>
      </c>
      <c r="BT86" s="90">
        <f t="shared" si="72"/>
        <v>6221.6</v>
      </c>
      <c r="BU86" s="90">
        <f t="shared" si="74"/>
        <v>6767.2800000000007</v>
      </c>
      <c r="BV86" s="90">
        <f t="shared" si="76"/>
        <v>7545.7800000000007</v>
      </c>
      <c r="BW86" s="90">
        <f t="shared" si="78"/>
        <v>9025</v>
      </c>
      <c r="BX86" s="90">
        <f t="shared" si="80"/>
        <v>11203.14</v>
      </c>
      <c r="BY86" s="90">
        <f t="shared" si="82"/>
        <v>13272</v>
      </c>
      <c r="BZ86" s="90">
        <f t="shared" si="84"/>
        <v>14585.34</v>
      </c>
      <c r="CA86" s="90">
        <f t="shared" si="86"/>
        <v>14663.880000000001</v>
      </c>
      <c r="CB86" s="90">
        <f t="shared" si="88"/>
        <v>13392.779999999999</v>
      </c>
      <c r="CC86" s="90">
        <f t="shared" si="90"/>
        <v>14740.88</v>
      </c>
      <c r="CD86" s="90">
        <f t="shared" si="92"/>
        <v>15773.4</v>
      </c>
      <c r="CE86" s="90">
        <f t="shared" si="94"/>
        <v>18314.439999999999</v>
      </c>
      <c r="CF86" s="90">
        <f t="shared" si="96"/>
        <v>20562.5</v>
      </c>
      <c r="CG86" s="90">
        <f t="shared" si="98"/>
        <v>19919.04</v>
      </c>
      <c r="CH86" s="90">
        <f t="shared" ref="CH86:CH103" si="100">$D$85-$D$85*E7</f>
        <v>20291.88</v>
      </c>
      <c r="CI86" s="90">
        <f>$D$86-$D$86*E6</f>
        <v>31008</v>
      </c>
      <c r="CJ86" s="90"/>
      <c r="CK86" s="90"/>
      <c r="CL86" s="90"/>
      <c r="CM86" s="90"/>
      <c r="CN86" s="90"/>
      <c r="CO86" s="90"/>
      <c r="CP86" s="90"/>
      <c r="CQ86" s="90"/>
      <c r="CR86" s="90"/>
      <c r="CS86" s="90"/>
      <c r="CT86" s="90"/>
      <c r="CU86" s="90"/>
      <c r="CV86" s="90"/>
      <c r="CW86" s="90"/>
      <c r="CX86" s="90"/>
      <c r="CY86" s="90"/>
      <c r="CZ86" s="90"/>
      <c r="DA86" s="90"/>
      <c r="DB86" s="90"/>
      <c r="DC86" s="90"/>
      <c r="DD86" s="90"/>
      <c r="DE86" s="90"/>
      <c r="DF86" s="90"/>
      <c r="DG86" s="90"/>
      <c r="DH86" s="90"/>
      <c r="DI86" s="90"/>
      <c r="DJ86" s="90"/>
      <c r="DK86" s="90"/>
      <c r="DL86" s="90"/>
      <c r="DM86" s="90"/>
      <c r="DN86" s="90"/>
      <c r="DO86" s="90"/>
      <c r="DP86" s="130"/>
      <c r="DQ86" s="90"/>
      <c r="DR86" s="90"/>
      <c r="DS86" s="90"/>
      <c r="DT86" s="90"/>
      <c r="DU86" s="90"/>
      <c r="DV86" s="90"/>
      <c r="DW86" s="90"/>
      <c r="DX86" s="90"/>
      <c r="DY86" s="90"/>
    </row>
    <row r="87" spans="3:129" x14ac:dyDescent="0.25">
      <c r="C87" s="90">
        <v>1981</v>
      </c>
      <c r="D87" s="89">
        <v>27214</v>
      </c>
      <c r="E87" s="90">
        <f t="shared" si="66"/>
        <v>1</v>
      </c>
      <c r="F87" s="90">
        <f t="shared" si="67"/>
        <v>342314.6</v>
      </c>
      <c r="G87" s="90">
        <f t="shared" si="68"/>
        <v>0</v>
      </c>
      <c r="H87" s="90">
        <f t="shared" si="69"/>
        <v>0</v>
      </c>
      <c r="I87" s="90">
        <f t="shared" si="71"/>
        <v>0</v>
      </c>
      <c r="J87" s="90">
        <f t="shared" si="73"/>
        <v>0</v>
      </c>
      <c r="K87" s="90">
        <f t="shared" si="75"/>
        <v>0</v>
      </c>
      <c r="L87" s="90">
        <f t="shared" si="77"/>
        <v>0</v>
      </c>
      <c r="M87" s="90">
        <f t="shared" si="79"/>
        <v>0</v>
      </c>
      <c r="N87" s="90">
        <f t="shared" si="81"/>
        <v>0</v>
      </c>
      <c r="O87" s="90">
        <f t="shared" si="83"/>
        <v>0</v>
      </c>
      <c r="P87" s="90">
        <f t="shared" si="85"/>
        <v>0</v>
      </c>
      <c r="Q87" s="90">
        <f t="shared" si="87"/>
        <v>0</v>
      </c>
      <c r="R87" s="90">
        <f t="shared" si="89"/>
        <v>0</v>
      </c>
      <c r="S87" s="90">
        <f t="shared" si="91"/>
        <v>0</v>
      </c>
      <c r="T87" s="90">
        <f t="shared" si="93"/>
        <v>0</v>
      </c>
      <c r="U87" s="90">
        <f t="shared" si="95"/>
        <v>0</v>
      </c>
      <c r="V87" s="90">
        <f t="shared" si="97"/>
        <v>0</v>
      </c>
      <c r="W87" s="90">
        <f t="shared" si="99"/>
        <v>0</v>
      </c>
      <c r="X87" s="90">
        <f t="shared" ref="X87:X142" si="101">$D$23-$D$23*E70</f>
        <v>0</v>
      </c>
      <c r="Y87" s="90">
        <f t="shared" si="20"/>
        <v>0</v>
      </c>
      <c r="Z87" s="90">
        <f t="shared" si="21"/>
        <v>0</v>
      </c>
      <c r="AA87" s="90">
        <f t="shared" si="22"/>
        <v>0</v>
      </c>
      <c r="AB87" s="90">
        <f t="shared" si="23"/>
        <v>0</v>
      </c>
      <c r="AC87" s="90">
        <f t="shared" si="24"/>
        <v>0</v>
      </c>
      <c r="AD87" s="90">
        <f t="shared" si="25"/>
        <v>0</v>
      </c>
      <c r="AE87" s="90">
        <f t="shared" si="26"/>
        <v>0</v>
      </c>
      <c r="AF87" s="90">
        <f t="shared" si="27"/>
        <v>0</v>
      </c>
      <c r="AG87" s="90">
        <f t="shared" si="28"/>
        <v>0</v>
      </c>
      <c r="AH87" s="90">
        <f t="shared" si="29"/>
        <v>0</v>
      </c>
      <c r="AI87" s="90">
        <f t="shared" si="30"/>
        <v>0</v>
      </c>
      <c r="AJ87" s="90">
        <f t="shared" si="31"/>
        <v>0</v>
      </c>
      <c r="AK87" s="90">
        <f t="shared" si="32"/>
        <v>0</v>
      </c>
      <c r="AL87" s="90">
        <f t="shared" si="33"/>
        <v>0</v>
      </c>
      <c r="AM87" s="90">
        <f t="shared" si="34"/>
        <v>52.539999999998599</v>
      </c>
      <c r="AN87" s="90">
        <f t="shared" si="35"/>
        <v>117.59999999999854</v>
      </c>
      <c r="AO87" s="90">
        <f t="shared" si="36"/>
        <v>244.79999999999791</v>
      </c>
      <c r="AP87" s="90">
        <f t="shared" si="37"/>
        <v>270.79999999999836</v>
      </c>
      <c r="AQ87" s="90">
        <f t="shared" si="38"/>
        <v>351.39999999999827</v>
      </c>
      <c r="AR87" s="90">
        <f t="shared" si="39"/>
        <v>532.07999999999811</v>
      </c>
      <c r="AS87" s="90">
        <f t="shared" si="40"/>
        <v>682.6399999999976</v>
      </c>
      <c r="AT87" s="90">
        <f t="shared" si="41"/>
        <v>734.55999999999813</v>
      </c>
      <c r="AU87" s="90">
        <f t="shared" si="42"/>
        <v>718.19999999999845</v>
      </c>
      <c r="AV87" s="90">
        <f t="shared" si="43"/>
        <v>845.79999999999836</v>
      </c>
      <c r="AW87" s="90">
        <f t="shared" si="44"/>
        <v>946.43999999999824</v>
      </c>
      <c r="AX87" s="90">
        <f t="shared" si="45"/>
        <v>1063.6799999999985</v>
      </c>
      <c r="AY87" s="90">
        <f t="shared" si="46"/>
        <v>1393.5999999999981</v>
      </c>
      <c r="AZ87" s="90">
        <f t="shared" si="47"/>
        <v>1471.6799999999985</v>
      </c>
      <c r="BA87" s="90">
        <f t="shared" si="48"/>
        <v>1705.7999999999984</v>
      </c>
      <c r="BB87" s="90">
        <f t="shared" si="49"/>
        <v>1871.9999999999986</v>
      </c>
      <c r="BC87" s="90">
        <f t="shared" si="50"/>
        <v>2514.6399999999985</v>
      </c>
      <c r="BD87" s="90">
        <f t="shared" si="51"/>
        <v>2835.3599999999979</v>
      </c>
      <c r="BE87" s="90">
        <f t="shared" si="52"/>
        <v>2953.739999999998</v>
      </c>
      <c r="BF87" s="90">
        <f t="shared" si="53"/>
        <v>3327.9999999999982</v>
      </c>
      <c r="BG87" s="90">
        <f t="shared" si="54"/>
        <v>3155.8799999999983</v>
      </c>
      <c r="BH87" s="90">
        <f t="shared" si="55"/>
        <v>3366.8799999999983</v>
      </c>
      <c r="BI87" s="90">
        <f t="shared" si="56"/>
        <v>3402.1599999999989</v>
      </c>
      <c r="BJ87" s="90">
        <f t="shared" si="57"/>
        <v>3687.3599999999992</v>
      </c>
      <c r="BK87" s="90">
        <f t="shared" si="58"/>
        <v>3901.9999999999991</v>
      </c>
      <c r="BL87" s="90">
        <f t="shared" si="59"/>
        <v>4463.6799999999985</v>
      </c>
      <c r="BM87" s="90">
        <f t="shared" si="60"/>
        <v>5336.8199999999988</v>
      </c>
      <c r="BN87" s="90">
        <f t="shared" si="61"/>
        <v>4210.079999999999</v>
      </c>
      <c r="BO87" s="90">
        <f t="shared" si="62"/>
        <v>5271.0399999999991</v>
      </c>
      <c r="BP87" s="90">
        <f t="shared" si="63"/>
        <v>5699.9999999999991</v>
      </c>
      <c r="BQ87" s="90">
        <f t="shared" si="64"/>
        <v>5304.7199999999993</v>
      </c>
      <c r="BR87" s="90">
        <f t="shared" si="65"/>
        <v>5120.6399999999994</v>
      </c>
      <c r="BS87" s="90">
        <f t="shared" si="70"/>
        <v>5670.0599999999995</v>
      </c>
      <c r="BT87" s="90">
        <f t="shared" si="72"/>
        <v>6043.84</v>
      </c>
      <c r="BU87" s="90">
        <f t="shared" si="74"/>
        <v>6579.3</v>
      </c>
      <c r="BV87" s="90">
        <f t="shared" si="76"/>
        <v>7341.84</v>
      </c>
      <c r="BW87" s="90">
        <f t="shared" si="78"/>
        <v>8787.5</v>
      </c>
      <c r="BX87" s="90">
        <f t="shared" si="80"/>
        <v>10915.880000000001</v>
      </c>
      <c r="BY87" s="90">
        <f t="shared" si="82"/>
        <v>12940.2</v>
      </c>
      <c r="BZ87" s="90">
        <f t="shared" si="84"/>
        <v>14229.6</v>
      </c>
      <c r="CA87" s="90">
        <f t="shared" si="86"/>
        <v>14314.74</v>
      </c>
      <c r="CB87" s="90">
        <f t="shared" si="88"/>
        <v>13081.32</v>
      </c>
      <c r="CC87" s="90">
        <f t="shared" si="90"/>
        <v>14405.86</v>
      </c>
      <c r="CD87" s="90">
        <f t="shared" si="92"/>
        <v>15422.88</v>
      </c>
      <c r="CE87" s="90">
        <f t="shared" si="94"/>
        <v>17916.3</v>
      </c>
      <c r="CF87" s="90">
        <f t="shared" si="96"/>
        <v>20125</v>
      </c>
      <c r="CG87" s="90">
        <f t="shared" si="98"/>
        <v>19504.060000000001</v>
      </c>
      <c r="CH87" s="90">
        <f t="shared" si="100"/>
        <v>19877.759999999998</v>
      </c>
      <c r="CI87" s="90">
        <f t="shared" ref="CI87:CI104" si="102">$D$86-$D$86*E7</f>
        <v>30387.84</v>
      </c>
      <c r="CJ87" s="90">
        <f>$D$87-$D$87*E6</f>
        <v>27214</v>
      </c>
      <c r="CK87" s="90"/>
      <c r="CL87" s="90"/>
      <c r="CM87" s="90"/>
      <c r="CN87" s="90"/>
      <c r="CO87" s="90"/>
      <c r="CP87" s="90"/>
      <c r="CQ87" s="90"/>
      <c r="CR87" s="90"/>
      <c r="CS87" s="90"/>
      <c r="CT87" s="90"/>
      <c r="CU87" s="90"/>
      <c r="CV87" s="90"/>
      <c r="CW87" s="90"/>
      <c r="CX87" s="90"/>
      <c r="CY87" s="90"/>
      <c r="CZ87" s="90"/>
      <c r="DA87" s="90"/>
      <c r="DB87" s="90"/>
      <c r="DC87" s="90"/>
      <c r="DD87" s="90"/>
      <c r="DE87" s="90"/>
      <c r="DF87" s="90"/>
      <c r="DG87" s="90"/>
      <c r="DH87" s="90"/>
      <c r="DI87" s="90"/>
      <c r="DJ87" s="90"/>
      <c r="DK87" s="90"/>
      <c r="DL87" s="90"/>
      <c r="DM87" s="90"/>
      <c r="DN87" s="90"/>
      <c r="DO87" s="90"/>
      <c r="DP87" s="130"/>
      <c r="DQ87" s="90"/>
      <c r="DR87" s="90"/>
      <c r="DS87" s="90"/>
      <c r="DT87" s="90"/>
      <c r="DU87" s="90"/>
      <c r="DV87" s="90"/>
      <c r="DW87" s="90"/>
      <c r="DX87" s="90"/>
      <c r="DY87" s="90"/>
    </row>
    <row r="88" spans="3:129" x14ac:dyDescent="0.25">
      <c r="C88" s="90">
        <v>1982</v>
      </c>
      <c r="D88" s="89">
        <v>24138</v>
      </c>
      <c r="E88" s="90">
        <f t="shared" si="66"/>
        <v>1</v>
      </c>
      <c r="F88" s="90">
        <f t="shared" si="67"/>
        <v>356321.57999999996</v>
      </c>
      <c r="G88" s="90">
        <f t="shared" si="68"/>
        <v>0</v>
      </c>
      <c r="H88" s="90">
        <f t="shared" si="69"/>
        <v>0</v>
      </c>
      <c r="I88" s="90">
        <f t="shared" si="71"/>
        <v>0</v>
      </c>
      <c r="J88" s="90">
        <f t="shared" si="73"/>
        <v>0</v>
      </c>
      <c r="K88" s="90">
        <f t="shared" si="75"/>
        <v>0</v>
      </c>
      <c r="L88" s="90">
        <f t="shared" si="77"/>
        <v>0</v>
      </c>
      <c r="M88" s="90">
        <f t="shared" si="79"/>
        <v>0</v>
      </c>
      <c r="N88" s="90">
        <f t="shared" si="81"/>
        <v>0</v>
      </c>
      <c r="O88" s="90">
        <f t="shared" si="83"/>
        <v>0</v>
      </c>
      <c r="P88" s="90">
        <f t="shared" si="85"/>
        <v>0</v>
      </c>
      <c r="Q88" s="90">
        <f t="shared" si="87"/>
        <v>0</v>
      </c>
      <c r="R88" s="90">
        <f t="shared" si="89"/>
        <v>0</v>
      </c>
      <c r="S88" s="90">
        <f t="shared" si="91"/>
        <v>0</v>
      </c>
      <c r="T88" s="90">
        <f t="shared" si="93"/>
        <v>0</v>
      </c>
      <c r="U88" s="90">
        <f t="shared" si="95"/>
        <v>0</v>
      </c>
      <c r="V88" s="90">
        <f t="shared" si="97"/>
        <v>0</v>
      </c>
      <c r="W88" s="90">
        <f t="shared" si="99"/>
        <v>0</v>
      </c>
      <c r="X88" s="90">
        <f t="shared" si="101"/>
        <v>0</v>
      </c>
      <c r="Y88" s="90">
        <f t="shared" ref="Y88:Y142" si="103">$D$24-$D$24*E70</f>
        <v>0</v>
      </c>
      <c r="Z88" s="90">
        <f t="shared" si="21"/>
        <v>0</v>
      </c>
      <c r="AA88" s="90">
        <f t="shared" si="22"/>
        <v>0</v>
      </c>
      <c r="AB88" s="90">
        <f t="shared" si="23"/>
        <v>0</v>
      </c>
      <c r="AC88" s="90">
        <f t="shared" si="24"/>
        <v>0</v>
      </c>
      <c r="AD88" s="90">
        <f t="shared" si="25"/>
        <v>0</v>
      </c>
      <c r="AE88" s="90">
        <f t="shared" si="26"/>
        <v>0</v>
      </c>
      <c r="AF88" s="90">
        <f t="shared" si="27"/>
        <v>0</v>
      </c>
      <c r="AG88" s="90">
        <f t="shared" si="28"/>
        <v>0</v>
      </c>
      <c r="AH88" s="90">
        <f t="shared" si="29"/>
        <v>0</v>
      </c>
      <c r="AI88" s="90">
        <f t="shared" si="30"/>
        <v>0</v>
      </c>
      <c r="AJ88" s="90">
        <f t="shared" si="31"/>
        <v>0</v>
      </c>
      <c r="AK88" s="90">
        <f t="shared" si="32"/>
        <v>0</v>
      </c>
      <c r="AL88" s="90">
        <f t="shared" si="33"/>
        <v>0</v>
      </c>
      <c r="AM88" s="90">
        <f t="shared" si="34"/>
        <v>0</v>
      </c>
      <c r="AN88" s="90">
        <f t="shared" si="35"/>
        <v>58.799999999998363</v>
      </c>
      <c r="AO88" s="90">
        <f t="shared" si="36"/>
        <v>163.199999999998</v>
      </c>
      <c r="AP88" s="90">
        <f t="shared" si="37"/>
        <v>203.09999999999809</v>
      </c>
      <c r="AQ88" s="90">
        <f t="shared" si="38"/>
        <v>281.11999999999807</v>
      </c>
      <c r="AR88" s="90">
        <f t="shared" si="39"/>
        <v>443.39999999999782</v>
      </c>
      <c r="AS88" s="90">
        <f t="shared" si="40"/>
        <v>585.11999999999807</v>
      </c>
      <c r="AT88" s="90">
        <f t="shared" si="41"/>
        <v>642.73999999999796</v>
      </c>
      <c r="AU88" s="90">
        <f t="shared" si="42"/>
        <v>638.39999999999827</v>
      </c>
      <c r="AV88" s="90">
        <f t="shared" si="43"/>
        <v>761.21999999999844</v>
      </c>
      <c r="AW88" s="90">
        <f t="shared" si="44"/>
        <v>860.39999999999827</v>
      </c>
      <c r="AX88" s="90">
        <f t="shared" si="45"/>
        <v>975.0399999999986</v>
      </c>
      <c r="AY88" s="90">
        <f t="shared" si="46"/>
        <v>1286.3999999999983</v>
      </c>
      <c r="AZ88" s="90">
        <f t="shared" si="47"/>
        <v>1366.5599999999981</v>
      </c>
      <c r="BA88" s="90">
        <f t="shared" si="48"/>
        <v>1592.0799999999981</v>
      </c>
      <c r="BB88" s="90">
        <f t="shared" si="49"/>
        <v>1754.9999999999982</v>
      </c>
      <c r="BC88" s="90">
        <f t="shared" si="50"/>
        <v>2366.7199999999984</v>
      </c>
      <c r="BD88" s="90">
        <f t="shared" si="51"/>
        <v>2677.8399999999983</v>
      </c>
      <c r="BE88" s="90">
        <f t="shared" si="52"/>
        <v>2798.2799999999979</v>
      </c>
      <c r="BF88" s="90">
        <f t="shared" si="53"/>
        <v>3161.5999999999985</v>
      </c>
      <c r="BG88" s="90">
        <f t="shared" si="54"/>
        <v>3005.5999999999985</v>
      </c>
      <c r="BH88" s="90">
        <f t="shared" si="55"/>
        <v>3213.8399999999983</v>
      </c>
      <c r="BI88" s="90">
        <f t="shared" si="56"/>
        <v>3254.2399999999989</v>
      </c>
      <c r="BJ88" s="90">
        <f t="shared" si="57"/>
        <v>3533.7199999999984</v>
      </c>
      <c r="BK88" s="90">
        <f t="shared" si="58"/>
        <v>3745.9199999999992</v>
      </c>
      <c r="BL88" s="90">
        <f t="shared" si="59"/>
        <v>4291.9999999999991</v>
      </c>
      <c r="BM88" s="90">
        <f t="shared" si="60"/>
        <v>5139.1599999999989</v>
      </c>
      <c r="BN88" s="90">
        <f t="shared" si="61"/>
        <v>4059.7199999999989</v>
      </c>
      <c r="BO88" s="90">
        <f t="shared" si="62"/>
        <v>5089.2799999999988</v>
      </c>
      <c r="BP88" s="90">
        <f t="shared" si="63"/>
        <v>5509.9999999999991</v>
      </c>
      <c r="BQ88" s="90">
        <f t="shared" si="64"/>
        <v>5133.5999999999995</v>
      </c>
      <c r="BR88" s="90">
        <f t="shared" si="65"/>
        <v>4960.619999999999</v>
      </c>
      <c r="BS88" s="90">
        <f t="shared" si="70"/>
        <v>5498.24</v>
      </c>
      <c r="BT88" s="90">
        <f t="shared" si="72"/>
        <v>5866.08</v>
      </c>
      <c r="BU88" s="90">
        <f t="shared" si="74"/>
        <v>6391.32</v>
      </c>
      <c r="BV88" s="90">
        <f t="shared" si="76"/>
        <v>7137.9</v>
      </c>
      <c r="BW88" s="90">
        <f t="shared" si="78"/>
        <v>8550</v>
      </c>
      <c r="BX88" s="90">
        <f t="shared" si="80"/>
        <v>10628.62</v>
      </c>
      <c r="BY88" s="90">
        <f t="shared" si="82"/>
        <v>12608.400000000001</v>
      </c>
      <c r="BZ88" s="90">
        <f t="shared" si="84"/>
        <v>13873.86</v>
      </c>
      <c r="CA88" s="90">
        <f t="shared" si="86"/>
        <v>13965.6</v>
      </c>
      <c r="CB88" s="90">
        <f t="shared" si="88"/>
        <v>12769.86</v>
      </c>
      <c r="CC88" s="90">
        <f t="shared" si="90"/>
        <v>14070.84</v>
      </c>
      <c r="CD88" s="90">
        <f t="shared" si="92"/>
        <v>15072.36</v>
      </c>
      <c r="CE88" s="90">
        <f t="shared" si="94"/>
        <v>17518.16</v>
      </c>
      <c r="CF88" s="90">
        <f t="shared" si="96"/>
        <v>19687.5</v>
      </c>
      <c r="CG88" s="90">
        <f t="shared" si="98"/>
        <v>19089.080000000002</v>
      </c>
      <c r="CH88" s="90">
        <f t="shared" si="100"/>
        <v>19463.64</v>
      </c>
      <c r="CI88" s="90">
        <f t="shared" si="102"/>
        <v>29767.68</v>
      </c>
      <c r="CJ88" s="90">
        <f t="shared" ref="CJ88:CJ105" si="104">$D$87-$D$87*E7</f>
        <v>26669.72</v>
      </c>
      <c r="CK88" s="90">
        <f>$D$88-$D$88*E6</f>
        <v>24138</v>
      </c>
      <c r="CL88" s="90"/>
      <c r="CM88" s="90"/>
      <c r="CN88" s="90"/>
      <c r="CO88" s="90"/>
      <c r="CP88" s="90"/>
      <c r="CQ88" s="90"/>
      <c r="CR88" s="90"/>
      <c r="CS88" s="90"/>
      <c r="CT88" s="90"/>
      <c r="CU88" s="90"/>
      <c r="CV88" s="90"/>
      <c r="CW88" s="90"/>
      <c r="CX88" s="90"/>
      <c r="CY88" s="90"/>
      <c r="CZ88" s="90"/>
      <c r="DA88" s="90"/>
      <c r="DB88" s="90"/>
      <c r="DC88" s="90"/>
      <c r="DD88" s="90"/>
      <c r="DE88" s="90"/>
      <c r="DF88" s="90"/>
      <c r="DG88" s="90"/>
      <c r="DH88" s="90"/>
      <c r="DI88" s="90"/>
      <c r="DJ88" s="90"/>
      <c r="DK88" s="90"/>
      <c r="DL88" s="90"/>
      <c r="DM88" s="90"/>
      <c r="DN88" s="90"/>
      <c r="DO88" s="90"/>
      <c r="DP88" s="130"/>
      <c r="DQ88" s="90"/>
      <c r="DR88" s="90"/>
      <c r="DS88" s="90"/>
      <c r="DT88" s="90"/>
      <c r="DU88" s="90"/>
      <c r="DV88" s="90"/>
      <c r="DW88" s="90"/>
      <c r="DX88" s="90"/>
      <c r="DY88" s="90"/>
    </row>
    <row r="89" spans="3:129" x14ac:dyDescent="0.25">
      <c r="C89" s="90">
        <v>1983</v>
      </c>
      <c r="D89" s="89">
        <v>23844</v>
      </c>
      <c r="E89" s="90">
        <f t="shared" si="66"/>
        <v>1</v>
      </c>
      <c r="F89" s="90">
        <f t="shared" si="67"/>
        <v>369604.33999999997</v>
      </c>
      <c r="G89" s="90">
        <f t="shared" si="68"/>
        <v>0</v>
      </c>
      <c r="H89" s="90">
        <f t="shared" si="69"/>
        <v>0</v>
      </c>
      <c r="I89" s="90">
        <f t="shared" si="71"/>
        <v>0</v>
      </c>
      <c r="J89" s="90">
        <f t="shared" si="73"/>
        <v>0</v>
      </c>
      <c r="K89" s="90">
        <f t="shared" si="75"/>
        <v>0</v>
      </c>
      <c r="L89" s="90">
        <f t="shared" si="77"/>
        <v>0</v>
      </c>
      <c r="M89" s="90">
        <f t="shared" si="79"/>
        <v>0</v>
      </c>
      <c r="N89" s="90">
        <f t="shared" si="81"/>
        <v>0</v>
      </c>
      <c r="O89" s="90">
        <f t="shared" si="83"/>
        <v>0</v>
      </c>
      <c r="P89" s="90">
        <f t="shared" si="85"/>
        <v>0</v>
      </c>
      <c r="Q89" s="90">
        <f t="shared" si="87"/>
        <v>0</v>
      </c>
      <c r="R89" s="90">
        <f t="shared" si="89"/>
        <v>0</v>
      </c>
      <c r="S89" s="90">
        <f t="shared" si="91"/>
        <v>0</v>
      </c>
      <c r="T89" s="90">
        <f t="shared" si="93"/>
        <v>0</v>
      </c>
      <c r="U89" s="90">
        <f t="shared" si="95"/>
        <v>0</v>
      </c>
      <c r="V89" s="90">
        <f t="shared" si="97"/>
        <v>0</v>
      </c>
      <c r="W89" s="90">
        <f t="shared" si="99"/>
        <v>0</v>
      </c>
      <c r="X89" s="90">
        <f t="shared" si="101"/>
        <v>0</v>
      </c>
      <c r="Y89" s="90">
        <f t="shared" si="103"/>
        <v>0</v>
      </c>
      <c r="Z89" s="90">
        <f t="shared" ref="Z89:Z142" si="105">$D$25-$D$25*E70</f>
        <v>0</v>
      </c>
      <c r="AA89" s="90">
        <f t="shared" si="22"/>
        <v>0</v>
      </c>
      <c r="AB89" s="90">
        <f t="shared" si="23"/>
        <v>0</v>
      </c>
      <c r="AC89" s="90">
        <f t="shared" si="24"/>
        <v>0</v>
      </c>
      <c r="AD89" s="90">
        <f t="shared" si="25"/>
        <v>0</v>
      </c>
      <c r="AE89" s="90">
        <f t="shared" si="26"/>
        <v>0</v>
      </c>
      <c r="AF89" s="90">
        <f t="shared" si="27"/>
        <v>0</v>
      </c>
      <c r="AG89" s="90">
        <f t="shared" si="28"/>
        <v>0</v>
      </c>
      <c r="AH89" s="90">
        <f t="shared" si="29"/>
        <v>0</v>
      </c>
      <c r="AI89" s="90">
        <f t="shared" si="30"/>
        <v>0</v>
      </c>
      <c r="AJ89" s="90">
        <f t="shared" si="31"/>
        <v>0</v>
      </c>
      <c r="AK89" s="90">
        <f t="shared" si="32"/>
        <v>0</v>
      </c>
      <c r="AL89" s="90">
        <f t="shared" si="33"/>
        <v>0</v>
      </c>
      <c r="AM89" s="90">
        <f t="shared" si="34"/>
        <v>0</v>
      </c>
      <c r="AN89" s="90">
        <f t="shared" si="35"/>
        <v>0</v>
      </c>
      <c r="AO89" s="90">
        <f t="shared" si="36"/>
        <v>81.599999999997635</v>
      </c>
      <c r="AP89" s="90">
        <f t="shared" si="37"/>
        <v>135.39999999999827</v>
      </c>
      <c r="AQ89" s="90">
        <f t="shared" si="38"/>
        <v>210.83999999999833</v>
      </c>
      <c r="AR89" s="90">
        <f t="shared" si="39"/>
        <v>354.71999999999798</v>
      </c>
      <c r="AS89" s="90">
        <f t="shared" si="40"/>
        <v>487.59999999999764</v>
      </c>
      <c r="AT89" s="90">
        <f t="shared" si="41"/>
        <v>550.9199999999978</v>
      </c>
      <c r="AU89" s="90">
        <f t="shared" si="42"/>
        <v>558.59999999999809</v>
      </c>
      <c r="AV89" s="90">
        <f t="shared" si="43"/>
        <v>676.63999999999805</v>
      </c>
      <c r="AW89" s="90">
        <f t="shared" si="44"/>
        <v>774.35999999999831</v>
      </c>
      <c r="AX89" s="90">
        <f t="shared" si="45"/>
        <v>886.39999999999827</v>
      </c>
      <c r="AY89" s="90">
        <f t="shared" si="46"/>
        <v>1179.199999999998</v>
      </c>
      <c r="AZ89" s="90">
        <f t="shared" si="47"/>
        <v>1261.4399999999982</v>
      </c>
      <c r="BA89" s="90">
        <f t="shared" si="48"/>
        <v>1478.3599999999979</v>
      </c>
      <c r="BB89" s="90">
        <f t="shared" si="49"/>
        <v>1637.9999999999982</v>
      </c>
      <c r="BC89" s="90">
        <f t="shared" si="50"/>
        <v>2218.7999999999975</v>
      </c>
      <c r="BD89" s="90">
        <f t="shared" si="51"/>
        <v>2520.3199999999979</v>
      </c>
      <c r="BE89" s="90">
        <f t="shared" si="52"/>
        <v>2642.8199999999979</v>
      </c>
      <c r="BF89" s="90">
        <f t="shared" si="53"/>
        <v>2995.199999999998</v>
      </c>
      <c r="BG89" s="90">
        <f t="shared" si="54"/>
        <v>2855.3199999999988</v>
      </c>
      <c r="BH89" s="90">
        <f t="shared" si="55"/>
        <v>3060.7999999999984</v>
      </c>
      <c r="BI89" s="90">
        <f t="shared" si="56"/>
        <v>3106.3199999999988</v>
      </c>
      <c r="BJ89" s="90">
        <f t="shared" si="57"/>
        <v>3380.079999999999</v>
      </c>
      <c r="BK89" s="90">
        <f t="shared" si="58"/>
        <v>3589.8399999999992</v>
      </c>
      <c r="BL89" s="90">
        <f t="shared" si="59"/>
        <v>4120.3199999999988</v>
      </c>
      <c r="BM89" s="90">
        <f t="shared" si="60"/>
        <v>4941.4999999999991</v>
      </c>
      <c r="BN89" s="90">
        <f t="shared" si="61"/>
        <v>3909.3599999999988</v>
      </c>
      <c r="BO89" s="90">
        <f t="shared" si="62"/>
        <v>4907.5199999999986</v>
      </c>
      <c r="BP89" s="90">
        <f t="shared" si="63"/>
        <v>5319.9999999999991</v>
      </c>
      <c r="BQ89" s="90">
        <f t="shared" si="64"/>
        <v>4962.4799999999996</v>
      </c>
      <c r="BR89" s="90">
        <f t="shared" si="65"/>
        <v>4800.5999999999995</v>
      </c>
      <c r="BS89" s="90">
        <f>$D$70-$D$70*E25</f>
        <v>5326.42</v>
      </c>
      <c r="BT89" s="90">
        <f t="shared" si="72"/>
        <v>5688.32</v>
      </c>
      <c r="BU89" s="90">
        <f t="shared" si="74"/>
        <v>6203.34</v>
      </c>
      <c r="BV89" s="90">
        <f t="shared" si="76"/>
        <v>6933.96</v>
      </c>
      <c r="BW89" s="90">
        <f t="shared" si="78"/>
        <v>8312.5</v>
      </c>
      <c r="BX89" s="90">
        <f t="shared" si="80"/>
        <v>10341.36</v>
      </c>
      <c r="BY89" s="90">
        <f t="shared" si="82"/>
        <v>12276.6</v>
      </c>
      <c r="BZ89" s="90">
        <f t="shared" si="84"/>
        <v>13518.12</v>
      </c>
      <c r="CA89" s="90">
        <f t="shared" si="86"/>
        <v>13616.460000000001</v>
      </c>
      <c r="CB89" s="90">
        <f t="shared" si="88"/>
        <v>12458.4</v>
      </c>
      <c r="CC89" s="90">
        <f t="shared" si="90"/>
        <v>13735.82</v>
      </c>
      <c r="CD89" s="90">
        <f t="shared" si="92"/>
        <v>14721.84</v>
      </c>
      <c r="CE89" s="90">
        <f t="shared" si="94"/>
        <v>17120.02</v>
      </c>
      <c r="CF89" s="90">
        <f t="shared" si="96"/>
        <v>19250</v>
      </c>
      <c r="CG89" s="90">
        <f t="shared" si="98"/>
        <v>18674.099999999999</v>
      </c>
      <c r="CH89" s="90">
        <f t="shared" si="100"/>
        <v>19049.52</v>
      </c>
      <c r="CI89" s="90">
        <f t="shared" si="102"/>
        <v>29147.52</v>
      </c>
      <c r="CJ89" s="90">
        <f t="shared" si="104"/>
        <v>26125.439999999999</v>
      </c>
      <c r="CK89" s="90">
        <f t="shared" ref="CK89:CK106" si="106">$D$88-$D$88*E7</f>
        <v>23655.24</v>
      </c>
      <c r="CL89" s="90">
        <f>$D$89-$D$89*E6</f>
        <v>23844</v>
      </c>
      <c r="CM89" s="90"/>
      <c r="CN89" s="90"/>
      <c r="CO89" s="90"/>
      <c r="CP89" s="90"/>
      <c r="CQ89" s="90"/>
      <c r="CR89" s="90"/>
      <c r="CS89" s="90"/>
      <c r="CT89" s="90"/>
      <c r="CU89" s="90"/>
      <c r="CV89" s="90"/>
      <c r="CW89" s="90"/>
      <c r="CX89" s="90"/>
      <c r="CY89" s="90"/>
      <c r="CZ89" s="90"/>
      <c r="DA89" s="90"/>
      <c r="DB89" s="90"/>
      <c r="DC89" s="90"/>
      <c r="DD89" s="90"/>
      <c r="DE89" s="90"/>
      <c r="DF89" s="90"/>
      <c r="DG89" s="90"/>
      <c r="DH89" s="90"/>
      <c r="DI89" s="90"/>
      <c r="DJ89" s="90"/>
      <c r="DK89" s="90"/>
      <c r="DL89" s="90"/>
      <c r="DM89" s="90"/>
      <c r="DN89" s="90"/>
      <c r="DO89" s="90"/>
      <c r="DP89" s="130"/>
      <c r="DQ89" s="90"/>
      <c r="DR89" s="90"/>
      <c r="DS89" s="90"/>
      <c r="DT89" s="90"/>
      <c r="DU89" s="90"/>
      <c r="DV89" s="90"/>
      <c r="DW89" s="90"/>
      <c r="DX89" s="90"/>
      <c r="DY89" s="90"/>
    </row>
    <row r="90" spans="3:129" x14ac:dyDescent="0.25">
      <c r="C90" s="90">
        <v>1984</v>
      </c>
      <c r="D90" s="89">
        <v>21250</v>
      </c>
      <c r="E90" s="90">
        <f t="shared" si="66"/>
        <v>1</v>
      </c>
      <c r="F90" s="90">
        <f t="shared" si="67"/>
        <v>379875.0199999999</v>
      </c>
      <c r="G90" s="90">
        <f t="shared" si="68"/>
        <v>0</v>
      </c>
      <c r="H90" s="90">
        <f t="shared" si="69"/>
        <v>0</v>
      </c>
      <c r="I90" s="90">
        <f t="shared" si="71"/>
        <v>0</v>
      </c>
      <c r="J90" s="90">
        <f t="shared" si="73"/>
        <v>0</v>
      </c>
      <c r="K90" s="90">
        <f t="shared" si="75"/>
        <v>0</v>
      </c>
      <c r="L90" s="90">
        <f t="shared" si="77"/>
        <v>0</v>
      </c>
      <c r="M90" s="90">
        <f t="shared" si="79"/>
        <v>0</v>
      </c>
      <c r="N90" s="90">
        <f t="shared" si="81"/>
        <v>0</v>
      </c>
      <c r="O90" s="90">
        <f t="shared" si="83"/>
        <v>0</v>
      </c>
      <c r="P90" s="90">
        <f t="shared" si="85"/>
        <v>0</v>
      </c>
      <c r="Q90" s="90">
        <f t="shared" si="87"/>
        <v>0</v>
      </c>
      <c r="R90" s="90">
        <f t="shared" si="89"/>
        <v>0</v>
      </c>
      <c r="S90" s="90">
        <f t="shared" si="91"/>
        <v>0</v>
      </c>
      <c r="T90" s="90">
        <f t="shared" si="93"/>
        <v>0</v>
      </c>
      <c r="U90" s="90">
        <f t="shared" si="95"/>
        <v>0</v>
      </c>
      <c r="V90" s="90">
        <f t="shared" si="97"/>
        <v>0</v>
      </c>
      <c r="W90" s="90">
        <f t="shared" si="99"/>
        <v>0</v>
      </c>
      <c r="X90" s="90">
        <f t="shared" si="101"/>
        <v>0</v>
      </c>
      <c r="Y90" s="90">
        <f t="shared" si="103"/>
        <v>0</v>
      </c>
      <c r="Z90" s="90">
        <f t="shared" si="105"/>
        <v>0</v>
      </c>
      <c r="AA90" s="90">
        <f t="shared" ref="AA90:AA142" si="107">$D$26-$D$26*E70</f>
        <v>0</v>
      </c>
      <c r="AB90" s="90">
        <f t="shared" si="23"/>
        <v>0</v>
      </c>
      <c r="AC90" s="90">
        <f t="shared" si="24"/>
        <v>0</v>
      </c>
      <c r="AD90" s="90">
        <f t="shared" si="25"/>
        <v>0</v>
      </c>
      <c r="AE90" s="90">
        <f t="shared" si="26"/>
        <v>0</v>
      </c>
      <c r="AF90" s="90">
        <f t="shared" si="27"/>
        <v>0</v>
      </c>
      <c r="AG90" s="90">
        <f t="shared" si="28"/>
        <v>0</v>
      </c>
      <c r="AH90" s="90">
        <f t="shared" si="29"/>
        <v>0</v>
      </c>
      <c r="AI90" s="90">
        <f t="shared" si="30"/>
        <v>0</v>
      </c>
      <c r="AJ90" s="90">
        <f t="shared" si="31"/>
        <v>0</v>
      </c>
      <c r="AK90" s="90">
        <f t="shared" si="32"/>
        <v>0</v>
      </c>
      <c r="AL90" s="90">
        <f t="shared" si="33"/>
        <v>0</v>
      </c>
      <c r="AM90" s="90">
        <f t="shared" si="34"/>
        <v>0</v>
      </c>
      <c r="AN90" s="90">
        <f t="shared" si="35"/>
        <v>0</v>
      </c>
      <c r="AO90" s="90">
        <f t="shared" si="36"/>
        <v>0</v>
      </c>
      <c r="AP90" s="90">
        <f t="shared" si="37"/>
        <v>67.699999999997999</v>
      </c>
      <c r="AQ90" s="90">
        <f t="shared" si="38"/>
        <v>140.55999999999813</v>
      </c>
      <c r="AR90" s="90">
        <f t="shared" si="39"/>
        <v>266.03999999999814</v>
      </c>
      <c r="AS90" s="90">
        <f t="shared" si="40"/>
        <v>390.0799999999972</v>
      </c>
      <c r="AT90" s="90">
        <f t="shared" si="41"/>
        <v>459.09999999999764</v>
      </c>
      <c r="AU90" s="90">
        <f t="shared" si="42"/>
        <v>478.79999999999836</v>
      </c>
      <c r="AV90" s="90">
        <f t="shared" si="43"/>
        <v>592.05999999999813</v>
      </c>
      <c r="AW90" s="90">
        <f t="shared" si="44"/>
        <v>688.31999999999834</v>
      </c>
      <c r="AX90" s="90">
        <f t="shared" si="45"/>
        <v>797.7599999999984</v>
      </c>
      <c r="AY90" s="90">
        <f t="shared" si="46"/>
        <v>1071.9999999999982</v>
      </c>
      <c r="AZ90" s="90">
        <f t="shared" si="47"/>
        <v>1156.3199999999979</v>
      </c>
      <c r="BA90" s="90">
        <f t="shared" si="48"/>
        <v>1364.6399999999985</v>
      </c>
      <c r="BB90" s="90">
        <f t="shared" si="49"/>
        <v>1520.9999999999982</v>
      </c>
      <c r="BC90" s="90">
        <f t="shared" si="50"/>
        <v>2070.8799999999974</v>
      </c>
      <c r="BD90" s="90">
        <f t="shared" si="51"/>
        <v>2362.7999999999975</v>
      </c>
      <c r="BE90" s="90">
        <f t="shared" si="52"/>
        <v>2487.3599999999979</v>
      </c>
      <c r="BF90" s="90">
        <f t="shared" si="53"/>
        <v>2828.7999999999975</v>
      </c>
      <c r="BG90" s="90">
        <f t="shared" si="54"/>
        <v>2705.0399999999981</v>
      </c>
      <c r="BH90" s="90">
        <f t="shared" si="55"/>
        <v>2907.7599999999984</v>
      </c>
      <c r="BI90" s="90">
        <f t="shared" si="56"/>
        <v>2958.3999999999987</v>
      </c>
      <c r="BJ90" s="90">
        <f t="shared" si="57"/>
        <v>3226.4399999999987</v>
      </c>
      <c r="BK90" s="90">
        <f t="shared" si="58"/>
        <v>3433.7599999999984</v>
      </c>
      <c r="BL90" s="90">
        <f t="shared" si="59"/>
        <v>3948.6399999999985</v>
      </c>
      <c r="BM90" s="90">
        <f t="shared" si="60"/>
        <v>4743.8399999999983</v>
      </c>
      <c r="BN90" s="90">
        <f t="shared" si="61"/>
        <v>3758.9999999999991</v>
      </c>
      <c r="BO90" s="90">
        <f t="shared" si="62"/>
        <v>4725.7599999999984</v>
      </c>
      <c r="BP90" s="90">
        <f t="shared" si="63"/>
        <v>5129.9999999999991</v>
      </c>
      <c r="BQ90" s="90">
        <f t="shared" si="64"/>
        <v>4791.3599999999988</v>
      </c>
      <c r="BR90" s="90">
        <f t="shared" si="65"/>
        <v>4640.579999999999</v>
      </c>
      <c r="BS90" s="90">
        <f t="shared" ref="BS90:BS142" si="108">$D$70-$D$70*E26</f>
        <v>5154.5999999999995</v>
      </c>
      <c r="BT90" s="90">
        <f>$D$71-$D$71*E25</f>
        <v>5510.5599999999995</v>
      </c>
      <c r="BU90" s="90">
        <f t="shared" si="74"/>
        <v>6015.36</v>
      </c>
      <c r="BV90" s="90">
        <f t="shared" si="76"/>
        <v>6730.0199999999995</v>
      </c>
      <c r="BW90" s="90">
        <f t="shared" si="78"/>
        <v>8075</v>
      </c>
      <c r="BX90" s="90">
        <f t="shared" si="80"/>
        <v>10054.1</v>
      </c>
      <c r="BY90" s="90">
        <f t="shared" si="82"/>
        <v>11944.8</v>
      </c>
      <c r="BZ90" s="90">
        <f t="shared" si="84"/>
        <v>13162.380000000001</v>
      </c>
      <c r="CA90" s="90">
        <f t="shared" si="86"/>
        <v>13267.32</v>
      </c>
      <c r="CB90" s="90">
        <f t="shared" si="88"/>
        <v>12146.94</v>
      </c>
      <c r="CC90" s="90">
        <f t="shared" si="90"/>
        <v>13400.8</v>
      </c>
      <c r="CD90" s="90">
        <f t="shared" si="92"/>
        <v>14371.32</v>
      </c>
      <c r="CE90" s="90">
        <f t="shared" si="94"/>
        <v>16721.88</v>
      </c>
      <c r="CF90" s="90">
        <f t="shared" si="96"/>
        <v>18812.5</v>
      </c>
      <c r="CG90" s="90">
        <f t="shared" si="98"/>
        <v>18259.12</v>
      </c>
      <c r="CH90" s="90">
        <f t="shared" si="100"/>
        <v>18635.400000000001</v>
      </c>
      <c r="CI90" s="90">
        <f t="shared" si="102"/>
        <v>28527.360000000001</v>
      </c>
      <c r="CJ90" s="90">
        <f t="shared" si="104"/>
        <v>25581.16</v>
      </c>
      <c r="CK90" s="90">
        <f t="shared" si="106"/>
        <v>23172.48</v>
      </c>
      <c r="CL90" s="90">
        <f t="shared" ref="CL90:CL107" si="109">$D$89-$D$89*E7</f>
        <v>23367.119999999999</v>
      </c>
      <c r="CM90" s="90">
        <f>$D$90-$D$90*E6</f>
        <v>21250</v>
      </c>
      <c r="CN90" s="90"/>
      <c r="CO90" s="90"/>
      <c r="CP90" s="90"/>
      <c r="CQ90" s="90"/>
      <c r="CR90" s="90"/>
      <c r="CS90" s="90"/>
      <c r="CT90" s="90"/>
      <c r="CU90" s="90"/>
      <c r="CV90" s="90"/>
      <c r="CW90" s="90"/>
      <c r="CX90" s="90"/>
      <c r="CY90" s="90"/>
      <c r="CZ90" s="90"/>
      <c r="DA90" s="90"/>
      <c r="DB90" s="90"/>
      <c r="DC90" s="90"/>
      <c r="DD90" s="90"/>
      <c r="DE90" s="90"/>
      <c r="DF90" s="90"/>
      <c r="DG90" s="90"/>
      <c r="DH90" s="90"/>
      <c r="DI90" s="90"/>
      <c r="DJ90" s="90"/>
      <c r="DK90" s="90"/>
      <c r="DL90" s="90"/>
      <c r="DM90" s="90"/>
      <c r="DN90" s="90"/>
      <c r="DO90" s="90"/>
      <c r="DP90" s="130"/>
      <c r="DQ90" s="90"/>
      <c r="DR90" s="90"/>
      <c r="DS90" s="90"/>
      <c r="DT90" s="90"/>
      <c r="DU90" s="90"/>
      <c r="DV90" s="90"/>
      <c r="DW90" s="90"/>
      <c r="DX90" s="90"/>
      <c r="DY90" s="90"/>
    </row>
    <row r="91" spans="3:129" x14ac:dyDescent="0.25">
      <c r="C91" s="90">
        <v>1985</v>
      </c>
      <c r="D91" s="89">
        <v>18134</v>
      </c>
      <c r="E91" s="90">
        <f t="shared" si="66"/>
        <v>1</v>
      </c>
      <c r="F91" s="90">
        <f t="shared" si="67"/>
        <v>386686.29999999993</v>
      </c>
      <c r="G91" s="90">
        <f t="shared" si="68"/>
        <v>0</v>
      </c>
      <c r="H91" s="90">
        <f t="shared" si="69"/>
        <v>0</v>
      </c>
      <c r="I91" s="90">
        <f t="shared" si="71"/>
        <v>0</v>
      </c>
      <c r="J91" s="90">
        <f t="shared" si="73"/>
        <v>0</v>
      </c>
      <c r="K91" s="90">
        <f t="shared" si="75"/>
        <v>0</v>
      </c>
      <c r="L91" s="90">
        <f t="shared" si="77"/>
        <v>0</v>
      </c>
      <c r="M91" s="90">
        <f t="shared" si="79"/>
        <v>0</v>
      </c>
      <c r="N91" s="90">
        <f t="shared" si="81"/>
        <v>0</v>
      </c>
      <c r="O91" s="90">
        <f t="shared" si="83"/>
        <v>0</v>
      </c>
      <c r="P91" s="90">
        <f t="shared" si="85"/>
        <v>0</v>
      </c>
      <c r="Q91" s="90">
        <f t="shared" si="87"/>
        <v>0</v>
      </c>
      <c r="R91" s="90">
        <f t="shared" si="89"/>
        <v>0</v>
      </c>
      <c r="S91" s="90">
        <f t="shared" si="91"/>
        <v>0</v>
      </c>
      <c r="T91" s="90">
        <f t="shared" si="93"/>
        <v>0</v>
      </c>
      <c r="U91" s="90">
        <f t="shared" si="95"/>
        <v>0</v>
      </c>
      <c r="V91" s="90">
        <f t="shared" si="97"/>
        <v>0</v>
      </c>
      <c r="W91" s="90">
        <f t="shared" si="99"/>
        <v>0</v>
      </c>
      <c r="X91" s="90">
        <f t="shared" si="101"/>
        <v>0</v>
      </c>
      <c r="Y91" s="90">
        <f t="shared" si="103"/>
        <v>0</v>
      </c>
      <c r="Z91" s="90">
        <f t="shared" si="105"/>
        <v>0</v>
      </c>
      <c r="AA91" s="90">
        <f t="shared" si="107"/>
        <v>0</v>
      </c>
      <c r="AB91" s="90">
        <f t="shared" ref="AB91:AB142" si="110">$D$27-$D$27*E70</f>
        <v>0</v>
      </c>
      <c r="AC91" s="90">
        <f t="shared" si="24"/>
        <v>0</v>
      </c>
      <c r="AD91" s="90">
        <f t="shared" si="25"/>
        <v>0</v>
      </c>
      <c r="AE91" s="90">
        <f t="shared" si="26"/>
        <v>0</v>
      </c>
      <c r="AF91" s="90">
        <f t="shared" si="27"/>
        <v>0</v>
      </c>
      <c r="AG91" s="90">
        <f t="shared" si="28"/>
        <v>0</v>
      </c>
      <c r="AH91" s="90">
        <f t="shared" si="29"/>
        <v>0</v>
      </c>
      <c r="AI91" s="90">
        <f t="shared" si="30"/>
        <v>0</v>
      </c>
      <c r="AJ91" s="90">
        <f t="shared" si="31"/>
        <v>0</v>
      </c>
      <c r="AK91" s="90">
        <f t="shared" si="32"/>
        <v>0</v>
      </c>
      <c r="AL91" s="90">
        <f t="shared" si="33"/>
        <v>0</v>
      </c>
      <c r="AM91" s="90">
        <f t="shared" si="34"/>
        <v>0</v>
      </c>
      <c r="AN91" s="90">
        <f t="shared" si="35"/>
        <v>0</v>
      </c>
      <c r="AO91" s="90">
        <f t="shared" si="36"/>
        <v>0</v>
      </c>
      <c r="AP91" s="90">
        <f t="shared" si="37"/>
        <v>0</v>
      </c>
      <c r="AQ91" s="90">
        <f t="shared" si="38"/>
        <v>70.279999999997926</v>
      </c>
      <c r="AR91" s="90">
        <f t="shared" si="39"/>
        <v>177.35999999999785</v>
      </c>
      <c r="AS91" s="90">
        <f t="shared" si="40"/>
        <v>292.55999999999767</v>
      </c>
      <c r="AT91" s="90">
        <f t="shared" si="41"/>
        <v>367.27999999999793</v>
      </c>
      <c r="AU91" s="90">
        <f t="shared" si="42"/>
        <v>398.99999999999818</v>
      </c>
      <c r="AV91" s="90">
        <f t="shared" si="43"/>
        <v>507.4799999999982</v>
      </c>
      <c r="AW91" s="90">
        <f t="shared" si="44"/>
        <v>602.27999999999793</v>
      </c>
      <c r="AX91" s="90">
        <f t="shared" si="45"/>
        <v>709.11999999999807</v>
      </c>
      <c r="AY91" s="90">
        <f t="shared" si="46"/>
        <v>964.79999999999745</v>
      </c>
      <c r="AZ91" s="90">
        <f t="shared" si="47"/>
        <v>1051.199999999998</v>
      </c>
      <c r="BA91" s="90">
        <f t="shared" si="48"/>
        <v>1250.9199999999983</v>
      </c>
      <c r="BB91" s="90">
        <f t="shared" si="49"/>
        <v>1403.9999999999982</v>
      </c>
      <c r="BC91" s="90">
        <f t="shared" si="50"/>
        <v>1922.9599999999973</v>
      </c>
      <c r="BD91" s="90">
        <f t="shared" si="51"/>
        <v>2205.2799999999979</v>
      </c>
      <c r="BE91" s="90">
        <f t="shared" si="52"/>
        <v>2331.8999999999978</v>
      </c>
      <c r="BF91" s="90">
        <f t="shared" si="53"/>
        <v>2662.3999999999978</v>
      </c>
      <c r="BG91" s="90">
        <f t="shared" si="54"/>
        <v>2554.7599999999984</v>
      </c>
      <c r="BH91" s="90">
        <f t="shared" si="55"/>
        <v>2754.7199999999984</v>
      </c>
      <c r="BI91" s="90">
        <f t="shared" si="56"/>
        <v>2810.4799999999987</v>
      </c>
      <c r="BJ91" s="90">
        <f t="shared" si="57"/>
        <v>3072.7999999999984</v>
      </c>
      <c r="BK91" s="90">
        <f t="shared" si="58"/>
        <v>3277.6799999999985</v>
      </c>
      <c r="BL91" s="90">
        <f t="shared" si="59"/>
        <v>3776.9599999999982</v>
      </c>
      <c r="BM91" s="90">
        <f t="shared" si="60"/>
        <v>4546.1799999999985</v>
      </c>
      <c r="BN91" s="90">
        <f t="shared" si="61"/>
        <v>3608.639999999999</v>
      </c>
      <c r="BO91" s="90">
        <f t="shared" si="62"/>
        <v>4543.9999999999991</v>
      </c>
      <c r="BP91" s="90">
        <f t="shared" si="63"/>
        <v>4939.9999999999982</v>
      </c>
      <c r="BQ91" s="90">
        <f t="shared" si="64"/>
        <v>4620.2399999999989</v>
      </c>
      <c r="BR91" s="90">
        <f t="shared" si="65"/>
        <v>4480.5599999999995</v>
      </c>
      <c r="BS91" s="90">
        <f t="shared" si="108"/>
        <v>4982.7799999999988</v>
      </c>
      <c r="BT91" s="90">
        <f t="shared" ref="BT91:BT142" si="111">$D$71-$D$71*E26</f>
        <v>5332.7999999999993</v>
      </c>
      <c r="BU91" s="90">
        <f>$D$72-$D$72*E25</f>
        <v>5827.3799999999992</v>
      </c>
      <c r="BV91" s="90">
        <f t="shared" si="76"/>
        <v>6526.08</v>
      </c>
      <c r="BW91" s="90">
        <f t="shared" si="78"/>
        <v>7837.5</v>
      </c>
      <c r="BX91" s="90">
        <f t="shared" si="80"/>
        <v>9766.84</v>
      </c>
      <c r="BY91" s="90">
        <f t="shared" si="82"/>
        <v>11613</v>
      </c>
      <c r="BZ91" s="90">
        <f t="shared" si="84"/>
        <v>12806.64</v>
      </c>
      <c r="CA91" s="90">
        <f t="shared" si="86"/>
        <v>12918.18</v>
      </c>
      <c r="CB91" s="90">
        <f t="shared" si="88"/>
        <v>11835.48</v>
      </c>
      <c r="CC91" s="90">
        <f t="shared" si="90"/>
        <v>13065.78</v>
      </c>
      <c r="CD91" s="90">
        <f t="shared" si="92"/>
        <v>14020.8</v>
      </c>
      <c r="CE91" s="90">
        <f t="shared" si="94"/>
        <v>16323.74</v>
      </c>
      <c r="CF91" s="90">
        <f t="shared" si="96"/>
        <v>18375</v>
      </c>
      <c r="CG91" s="90">
        <f t="shared" si="98"/>
        <v>17844.14</v>
      </c>
      <c r="CH91" s="90">
        <f t="shared" si="100"/>
        <v>18221.28</v>
      </c>
      <c r="CI91" s="90">
        <f t="shared" si="102"/>
        <v>27907.200000000001</v>
      </c>
      <c r="CJ91" s="90">
        <f t="shared" si="104"/>
        <v>25036.880000000001</v>
      </c>
      <c r="CK91" s="90">
        <f t="shared" si="106"/>
        <v>22689.72</v>
      </c>
      <c r="CL91" s="90">
        <f t="shared" si="109"/>
        <v>22890.240000000002</v>
      </c>
      <c r="CM91" s="90">
        <f t="shared" ref="CM91:CM108" si="112">$D$90-$D$90*E7</f>
        <v>20825</v>
      </c>
      <c r="CN91" s="90">
        <f>$D$91-$D$91*E6</f>
        <v>18134</v>
      </c>
      <c r="CO91" s="90"/>
      <c r="CP91" s="90"/>
      <c r="CQ91" s="90"/>
      <c r="CR91" s="90"/>
      <c r="CS91" s="90"/>
      <c r="CT91" s="90"/>
      <c r="CU91" s="90"/>
      <c r="CV91" s="90"/>
      <c r="CW91" s="90"/>
      <c r="CX91" s="90"/>
      <c r="CY91" s="90"/>
      <c r="CZ91" s="90"/>
      <c r="DA91" s="90"/>
      <c r="DB91" s="90"/>
      <c r="DC91" s="90"/>
      <c r="DD91" s="90"/>
      <c r="DE91" s="90"/>
      <c r="DF91" s="90"/>
      <c r="DG91" s="90"/>
      <c r="DH91" s="90"/>
      <c r="DI91" s="90"/>
      <c r="DJ91" s="90"/>
      <c r="DK91" s="90"/>
      <c r="DL91" s="90"/>
      <c r="DM91" s="90"/>
      <c r="DN91" s="90"/>
      <c r="DO91" s="90"/>
      <c r="DP91" s="130"/>
      <c r="DQ91" s="90"/>
      <c r="DR91" s="90"/>
      <c r="DS91" s="90"/>
      <c r="DT91" s="90"/>
      <c r="DU91" s="90"/>
      <c r="DV91" s="90"/>
      <c r="DW91" s="90"/>
      <c r="DX91" s="90"/>
      <c r="DY91" s="90"/>
    </row>
    <row r="92" spans="3:129" x14ac:dyDescent="0.25">
      <c r="C92" s="90">
        <v>1986</v>
      </c>
      <c r="D92" s="89">
        <v>21588</v>
      </c>
      <c r="E92" s="90">
        <f t="shared" si="66"/>
        <v>1</v>
      </c>
      <c r="F92" s="90">
        <f t="shared" si="67"/>
        <v>396656.59999999992</v>
      </c>
      <c r="G92" s="90">
        <f t="shared" si="68"/>
        <v>0</v>
      </c>
      <c r="H92" s="90">
        <f t="shared" si="69"/>
        <v>0</v>
      </c>
      <c r="I92" s="90">
        <f t="shared" si="71"/>
        <v>0</v>
      </c>
      <c r="J92" s="90">
        <f t="shared" si="73"/>
        <v>0</v>
      </c>
      <c r="K92" s="90">
        <f t="shared" si="75"/>
        <v>0</v>
      </c>
      <c r="L92" s="90">
        <f t="shared" si="77"/>
        <v>0</v>
      </c>
      <c r="M92" s="90">
        <f t="shared" si="79"/>
        <v>0</v>
      </c>
      <c r="N92" s="90">
        <f t="shared" si="81"/>
        <v>0</v>
      </c>
      <c r="O92" s="90">
        <f t="shared" si="83"/>
        <v>0</v>
      </c>
      <c r="P92" s="90">
        <f t="shared" si="85"/>
        <v>0</v>
      </c>
      <c r="Q92" s="90">
        <f t="shared" si="87"/>
        <v>0</v>
      </c>
      <c r="R92" s="90">
        <f t="shared" si="89"/>
        <v>0</v>
      </c>
      <c r="S92" s="90">
        <f t="shared" si="91"/>
        <v>0</v>
      </c>
      <c r="T92" s="90">
        <f t="shared" si="93"/>
        <v>0</v>
      </c>
      <c r="U92" s="90">
        <f t="shared" si="95"/>
        <v>0</v>
      </c>
      <c r="V92" s="90">
        <f t="shared" si="97"/>
        <v>0</v>
      </c>
      <c r="W92" s="90">
        <f t="shared" si="99"/>
        <v>0</v>
      </c>
      <c r="X92" s="90">
        <f t="shared" si="101"/>
        <v>0</v>
      </c>
      <c r="Y92" s="90">
        <f t="shared" si="103"/>
        <v>0</v>
      </c>
      <c r="Z92" s="90">
        <f t="shared" si="105"/>
        <v>0</v>
      </c>
      <c r="AA92" s="90">
        <f t="shared" si="107"/>
        <v>0</v>
      </c>
      <c r="AB92" s="90">
        <f t="shared" si="110"/>
        <v>0</v>
      </c>
      <c r="AC92" s="90">
        <f t="shared" ref="AC92:AC142" si="113">$D$28-$D$28*E70</f>
        <v>0</v>
      </c>
      <c r="AD92" s="90">
        <f t="shared" si="25"/>
        <v>0</v>
      </c>
      <c r="AE92" s="90">
        <f t="shared" si="26"/>
        <v>0</v>
      </c>
      <c r="AF92" s="90">
        <f t="shared" si="27"/>
        <v>0</v>
      </c>
      <c r="AG92" s="90">
        <f t="shared" si="28"/>
        <v>0</v>
      </c>
      <c r="AH92" s="90">
        <f t="shared" si="29"/>
        <v>0</v>
      </c>
      <c r="AI92" s="90">
        <f t="shared" si="30"/>
        <v>0</v>
      </c>
      <c r="AJ92" s="90">
        <f t="shared" si="31"/>
        <v>0</v>
      </c>
      <c r="AK92" s="90">
        <f t="shared" si="32"/>
        <v>0</v>
      </c>
      <c r="AL92" s="90">
        <f t="shared" si="33"/>
        <v>0</v>
      </c>
      <c r="AM92" s="90">
        <f t="shared" si="34"/>
        <v>0</v>
      </c>
      <c r="AN92" s="90">
        <f t="shared" si="35"/>
        <v>0</v>
      </c>
      <c r="AO92" s="90">
        <f t="shared" si="36"/>
        <v>0</v>
      </c>
      <c r="AP92" s="90">
        <f t="shared" si="37"/>
        <v>0</v>
      </c>
      <c r="AQ92" s="90">
        <f t="shared" si="38"/>
        <v>0</v>
      </c>
      <c r="AR92" s="90">
        <f t="shared" si="39"/>
        <v>88.679999999997563</v>
      </c>
      <c r="AS92" s="90">
        <f t="shared" si="40"/>
        <v>195.03999999999724</v>
      </c>
      <c r="AT92" s="90">
        <f t="shared" si="41"/>
        <v>275.45999999999731</v>
      </c>
      <c r="AU92" s="90">
        <f t="shared" si="42"/>
        <v>319.199999999998</v>
      </c>
      <c r="AV92" s="90">
        <f t="shared" si="43"/>
        <v>422.89999999999782</v>
      </c>
      <c r="AW92" s="90">
        <f t="shared" si="44"/>
        <v>516.23999999999796</v>
      </c>
      <c r="AX92" s="90">
        <f t="shared" si="45"/>
        <v>620.4799999999982</v>
      </c>
      <c r="AY92" s="90">
        <f t="shared" si="46"/>
        <v>857.59999999999764</v>
      </c>
      <c r="AZ92" s="90">
        <f t="shared" si="47"/>
        <v>946.07999999999811</v>
      </c>
      <c r="BA92" s="90">
        <f t="shared" si="48"/>
        <v>1137.199999999998</v>
      </c>
      <c r="BB92" s="90">
        <f t="shared" si="49"/>
        <v>1286.9999999999982</v>
      </c>
      <c r="BC92" s="90">
        <f t="shared" si="50"/>
        <v>1775.0399999999972</v>
      </c>
      <c r="BD92" s="90">
        <f t="shared" si="51"/>
        <v>2047.7599999999975</v>
      </c>
      <c r="BE92" s="90">
        <f t="shared" si="52"/>
        <v>2176.4399999999978</v>
      </c>
      <c r="BF92" s="90">
        <f t="shared" si="53"/>
        <v>2495.9999999999973</v>
      </c>
      <c r="BG92" s="90">
        <f t="shared" si="54"/>
        <v>2404.4799999999977</v>
      </c>
      <c r="BH92" s="90">
        <f t="shared" si="55"/>
        <v>2601.6799999999985</v>
      </c>
      <c r="BI92" s="90">
        <f t="shared" si="56"/>
        <v>2662.5599999999986</v>
      </c>
      <c r="BJ92" s="90">
        <f t="shared" si="57"/>
        <v>2919.159999999998</v>
      </c>
      <c r="BK92" s="90">
        <f t="shared" si="58"/>
        <v>3121.5999999999985</v>
      </c>
      <c r="BL92" s="90">
        <f t="shared" si="59"/>
        <v>3605.2799999999988</v>
      </c>
      <c r="BM92" s="90">
        <f t="shared" si="60"/>
        <v>4348.5199999999986</v>
      </c>
      <c r="BN92" s="90">
        <f t="shared" si="61"/>
        <v>3458.2799999999988</v>
      </c>
      <c r="BO92" s="90">
        <f t="shared" si="62"/>
        <v>4362.2399999999989</v>
      </c>
      <c r="BP92" s="90">
        <f t="shared" si="63"/>
        <v>4749.9999999999991</v>
      </c>
      <c r="BQ92" s="90">
        <f t="shared" si="64"/>
        <v>4449.119999999999</v>
      </c>
      <c r="BR92" s="90">
        <f t="shared" si="65"/>
        <v>4320.5399999999991</v>
      </c>
      <c r="BS92" s="90">
        <f t="shared" si="108"/>
        <v>4810.9599999999991</v>
      </c>
      <c r="BT92" s="90">
        <f t="shared" si="111"/>
        <v>5155.0399999999991</v>
      </c>
      <c r="BU92" s="90">
        <f t="shared" ref="BU92:BU142" si="114">$D$72-$D$72*E26</f>
        <v>5639.4</v>
      </c>
      <c r="BV92" s="90">
        <f>$D$73-$D$73*E25</f>
        <v>6322.1399999999994</v>
      </c>
      <c r="BW92" s="90">
        <f t="shared" si="78"/>
        <v>7599.9999999999991</v>
      </c>
      <c r="BX92" s="90">
        <f t="shared" si="80"/>
        <v>9479.58</v>
      </c>
      <c r="BY92" s="90">
        <f t="shared" si="82"/>
        <v>11281.2</v>
      </c>
      <c r="BZ92" s="90">
        <f t="shared" si="84"/>
        <v>12450.900000000001</v>
      </c>
      <c r="CA92" s="90">
        <f t="shared" si="86"/>
        <v>12569.04</v>
      </c>
      <c r="CB92" s="90">
        <f t="shared" si="88"/>
        <v>11524.02</v>
      </c>
      <c r="CC92" s="90">
        <f t="shared" si="90"/>
        <v>12730.76</v>
      </c>
      <c r="CD92" s="90">
        <f t="shared" si="92"/>
        <v>13670.28</v>
      </c>
      <c r="CE92" s="90">
        <f t="shared" si="94"/>
        <v>15925.6</v>
      </c>
      <c r="CF92" s="90">
        <f t="shared" si="96"/>
        <v>17937.5</v>
      </c>
      <c r="CG92" s="90">
        <f t="shared" si="98"/>
        <v>17429.16</v>
      </c>
      <c r="CH92" s="90">
        <f t="shared" si="100"/>
        <v>17807.16</v>
      </c>
      <c r="CI92" s="90">
        <f t="shared" si="102"/>
        <v>27287.040000000001</v>
      </c>
      <c r="CJ92" s="90">
        <f t="shared" si="104"/>
        <v>24492.6</v>
      </c>
      <c r="CK92" s="90">
        <f t="shared" si="106"/>
        <v>22206.959999999999</v>
      </c>
      <c r="CL92" s="90">
        <f t="shared" si="109"/>
        <v>22413.360000000001</v>
      </c>
      <c r="CM92" s="90">
        <f t="shared" si="112"/>
        <v>20400</v>
      </c>
      <c r="CN92" s="90">
        <f t="shared" ref="CN92:CN109" si="115">$D$91-$D$91*E7</f>
        <v>17771.32</v>
      </c>
      <c r="CO92" s="90">
        <f>$D$92-$D$92*E6</f>
        <v>21588</v>
      </c>
      <c r="CP92" s="90"/>
      <c r="CQ92" s="90"/>
      <c r="CR92" s="90"/>
      <c r="CS92" s="90"/>
      <c r="CT92" s="90"/>
      <c r="CU92" s="90"/>
      <c r="CV92" s="90"/>
      <c r="CW92" s="90"/>
      <c r="CX92" s="90"/>
      <c r="CY92" s="90"/>
      <c r="CZ92" s="90"/>
      <c r="DA92" s="90"/>
      <c r="DB92" s="90"/>
      <c r="DC92" s="90"/>
      <c r="DD92" s="90"/>
      <c r="DE92" s="90"/>
      <c r="DF92" s="90"/>
      <c r="DG92" s="90"/>
      <c r="DH92" s="90"/>
      <c r="DI92" s="90"/>
      <c r="DJ92" s="90"/>
      <c r="DK92" s="90"/>
      <c r="DL92" s="90"/>
      <c r="DM92" s="90"/>
      <c r="DN92" s="90"/>
      <c r="DO92" s="90"/>
      <c r="DP92" s="130"/>
      <c r="DQ92" s="90"/>
      <c r="DR92" s="90"/>
      <c r="DS92" s="90"/>
      <c r="DT92" s="90"/>
      <c r="DU92" s="90"/>
      <c r="DV92" s="90"/>
      <c r="DW92" s="90"/>
      <c r="DX92" s="90"/>
      <c r="DY92" s="90"/>
    </row>
    <row r="93" spans="3:129" x14ac:dyDescent="0.25">
      <c r="C93" s="90">
        <v>1987</v>
      </c>
      <c r="D93" s="89">
        <v>24353</v>
      </c>
      <c r="E93" s="90">
        <f t="shared" si="66"/>
        <v>1</v>
      </c>
      <c r="F93" s="90">
        <f t="shared" si="67"/>
        <v>409030.41999999993</v>
      </c>
      <c r="G93" s="90">
        <f t="shared" si="68"/>
        <v>0</v>
      </c>
      <c r="H93" s="90">
        <f t="shared" si="69"/>
        <v>0</v>
      </c>
      <c r="I93" s="90">
        <f t="shared" si="71"/>
        <v>0</v>
      </c>
      <c r="J93" s="90">
        <f t="shared" si="73"/>
        <v>0</v>
      </c>
      <c r="K93" s="90">
        <f t="shared" si="75"/>
        <v>0</v>
      </c>
      <c r="L93" s="90">
        <f t="shared" si="77"/>
        <v>0</v>
      </c>
      <c r="M93" s="90">
        <f t="shared" si="79"/>
        <v>0</v>
      </c>
      <c r="N93" s="90">
        <f t="shared" si="81"/>
        <v>0</v>
      </c>
      <c r="O93" s="90">
        <f t="shared" si="83"/>
        <v>0</v>
      </c>
      <c r="P93" s="90">
        <f t="shared" si="85"/>
        <v>0</v>
      </c>
      <c r="Q93" s="90">
        <f t="shared" si="87"/>
        <v>0</v>
      </c>
      <c r="R93" s="90">
        <f t="shared" si="89"/>
        <v>0</v>
      </c>
      <c r="S93" s="90">
        <f t="shared" si="91"/>
        <v>0</v>
      </c>
      <c r="T93" s="90">
        <f t="shared" si="93"/>
        <v>0</v>
      </c>
      <c r="U93" s="90">
        <f t="shared" si="95"/>
        <v>0</v>
      </c>
      <c r="V93" s="90">
        <f t="shared" si="97"/>
        <v>0</v>
      </c>
      <c r="W93" s="90">
        <f t="shared" si="99"/>
        <v>0</v>
      </c>
      <c r="X93" s="90">
        <f t="shared" si="101"/>
        <v>0</v>
      </c>
      <c r="Y93" s="90">
        <f t="shared" si="103"/>
        <v>0</v>
      </c>
      <c r="Z93" s="90">
        <f t="shared" si="105"/>
        <v>0</v>
      </c>
      <c r="AA93" s="90">
        <f t="shared" si="107"/>
        <v>0</v>
      </c>
      <c r="AB93" s="90">
        <f t="shared" si="110"/>
        <v>0</v>
      </c>
      <c r="AC93" s="90">
        <f t="shared" si="113"/>
        <v>0</v>
      </c>
      <c r="AD93" s="90">
        <f t="shared" ref="AD93:AD142" si="116">$D$29-$D$29*E70</f>
        <v>0</v>
      </c>
      <c r="AE93" s="90">
        <f t="shared" si="26"/>
        <v>0</v>
      </c>
      <c r="AF93" s="90">
        <f t="shared" si="27"/>
        <v>0</v>
      </c>
      <c r="AG93" s="90">
        <f t="shared" si="28"/>
        <v>0</v>
      </c>
      <c r="AH93" s="90">
        <f t="shared" si="29"/>
        <v>0</v>
      </c>
      <c r="AI93" s="90">
        <f t="shared" si="30"/>
        <v>0</v>
      </c>
      <c r="AJ93" s="90">
        <f t="shared" si="31"/>
        <v>0</v>
      </c>
      <c r="AK93" s="90">
        <f t="shared" si="32"/>
        <v>0</v>
      </c>
      <c r="AL93" s="90">
        <f t="shared" si="33"/>
        <v>0</v>
      </c>
      <c r="AM93" s="90">
        <f t="shared" si="34"/>
        <v>0</v>
      </c>
      <c r="AN93" s="90">
        <f t="shared" si="35"/>
        <v>0</v>
      </c>
      <c r="AO93" s="90">
        <f t="shared" si="36"/>
        <v>0</v>
      </c>
      <c r="AP93" s="90">
        <f t="shared" si="37"/>
        <v>0</v>
      </c>
      <c r="AQ93" s="90">
        <f t="shared" si="38"/>
        <v>0</v>
      </c>
      <c r="AR93" s="90">
        <f t="shared" si="39"/>
        <v>0</v>
      </c>
      <c r="AS93" s="90">
        <f t="shared" si="40"/>
        <v>97.519999999997708</v>
      </c>
      <c r="AT93" s="90">
        <f t="shared" si="41"/>
        <v>183.6399999999976</v>
      </c>
      <c r="AU93" s="90">
        <f t="shared" si="42"/>
        <v>239.39999999999782</v>
      </c>
      <c r="AV93" s="90">
        <f t="shared" si="43"/>
        <v>338.31999999999789</v>
      </c>
      <c r="AW93" s="90">
        <f t="shared" si="44"/>
        <v>430.199999999998</v>
      </c>
      <c r="AX93" s="90">
        <f t="shared" si="45"/>
        <v>531.83999999999787</v>
      </c>
      <c r="AY93" s="90">
        <f t="shared" si="46"/>
        <v>750.39999999999782</v>
      </c>
      <c r="AZ93" s="90">
        <f t="shared" si="47"/>
        <v>840.95999999999822</v>
      </c>
      <c r="BA93" s="90">
        <f t="shared" si="48"/>
        <v>1023.4799999999977</v>
      </c>
      <c r="BB93" s="90">
        <f t="shared" si="49"/>
        <v>1169.9999999999982</v>
      </c>
      <c r="BC93" s="90">
        <f t="shared" si="50"/>
        <v>1627.1199999999972</v>
      </c>
      <c r="BD93" s="90">
        <f t="shared" si="51"/>
        <v>1890.2399999999971</v>
      </c>
      <c r="BE93" s="90">
        <f t="shared" si="52"/>
        <v>2020.9799999999977</v>
      </c>
      <c r="BF93" s="90">
        <f t="shared" si="53"/>
        <v>2329.5999999999976</v>
      </c>
      <c r="BG93" s="90">
        <f t="shared" si="54"/>
        <v>2254.199999999998</v>
      </c>
      <c r="BH93" s="90">
        <f t="shared" si="55"/>
        <v>2448.6399999999976</v>
      </c>
      <c r="BI93" s="90">
        <f t="shared" si="56"/>
        <v>2514.6399999999985</v>
      </c>
      <c r="BJ93" s="90">
        <f t="shared" si="57"/>
        <v>2765.5199999999986</v>
      </c>
      <c r="BK93" s="90">
        <f t="shared" si="58"/>
        <v>2965.5199999999986</v>
      </c>
      <c r="BL93" s="90">
        <f t="shared" si="59"/>
        <v>3433.5999999999985</v>
      </c>
      <c r="BM93" s="90">
        <f t="shared" si="60"/>
        <v>4150.8599999999979</v>
      </c>
      <c r="BN93" s="90">
        <f t="shared" si="61"/>
        <v>3307.9199999999992</v>
      </c>
      <c r="BO93" s="90">
        <f t="shared" si="62"/>
        <v>4180.4799999999987</v>
      </c>
      <c r="BP93" s="90">
        <f t="shared" si="63"/>
        <v>4559.9999999999991</v>
      </c>
      <c r="BQ93" s="90">
        <f t="shared" si="64"/>
        <v>4277.9999999999991</v>
      </c>
      <c r="BR93" s="90">
        <f t="shared" si="65"/>
        <v>4160.5199999999986</v>
      </c>
      <c r="BS93" s="90">
        <f t="shared" si="108"/>
        <v>4639.1399999999994</v>
      </c>
      <c r="BT93" s="90">
        <f t="shared" si="111"/>
        <v>4977.2799999999988</v>
      </c>
      <c r="BU93" s="90">
        <f t="shared" si="114"/>
        <v>5451.4199999999992</v>
      </c>
      <c r="BV93" s="90">
        <f t="shared" ref="BV93:BV142" si="117">$D$73-$D$73*E26</f>
        <v>6118.1999999999989</v>
      </c>
      <c r="BW93" s="90">
        <f>$D$74-$D$74*E25</f>
        <v>7362.4999999999991</v>
      </c>
      <c r="BX93" s="90">
        <f t="shared" si="80"/>
        <v>9192.32</v>
      </c>
      <c r="BY93" s="90">
        <f t="shared" si="82"/>
        <v>10949.4</v>
      </c>
      <c r="BZ93" s="90">
        <f t="shared" si="84"/>
        <v>12095.16</v>
      </c>
      <c r="CA93" s="90">
        <f t="shared" si="86"/>
        <v>12219.900000000001</v>
      </c>
      <c r="CB93" s="90">
        <f t="shared" si="88"/>
        <v>11212.560000000001</v>
      </c>
      <c r="CC93" s="90">
        <f t="shared" si="90"/>
        <v>12395.740000000002</v>
      </c>
      <c r="CD93" s="90">
        <f t="shared" si="92"/>
        <v>13319.76</v>
      </c>
      <c r="CE93" s="90">
        <f t="shared" si="94"/>
        <v>15527.460000000001</v>
      </c>
      <c r="CF93" s="90">
        <f t="shared" si="96"/>
        <v>17500</v>
      </c>
      <c r="CG93" s="90">
        <f t="shared" si="98"/>
        <v>17014.18</v>
      </c>
      <c r="CH93" s="90">
        <f t="shared" si="100"/>
        <v>17393.04</v>
      </c>
      <c r="CI93" s="90">
        <f t="shared" si="102"/>
        <v>26666.879999999997</v>
      </c>
      <c r="CJ93" s="90">
        <f t="shared" si="104"/>
        <v>23948.32</v>
      </c>
      <c r="CK93" s="90">
        <f t="shared" si="106"/>
        <v>21724.2</v>
      </c>
      <c r="CL93" s="90">
        <f t="shared" si="109"/>
        <v>21936.48</v>
      </c>
      <c r="CM93" s="90">
        <f t="shared" si="112"/>
        <v>19975</v>
      </c>
      <c r="CN93" s="90">
        <f t="shared" si="115"/>
        <v>17408.64</v>
      </c>
      <c r="CO93" s="90">
        <f t="shared" ref="CO93:CO110" si="118">$D$92-$D$92*E7</f>
        <v>21156.240000000002</v>
      </c>
      <c r="CP93" s="90">
        <f>$D$93-$D$93*E6</f>
        <v>24353</v>
      </c>
      <c r="CQ93" s="90"/>
      <c r="CR93" s="90"/>
      <c r="CS93" s="90"/>
      <c r="CT93" s="90"/>
      <c r="CU93" s="90"/>
      <c r="CV93" s="90"/>
      <c r="CW93" s="90"/>
      <c r="CX93" s="90"/>
      <c r="CY93" s="90"/>
      <c r="CZ93" s="90"/>
      <c r="DA93" s="90"/>
      <c r="DB93" s="90"/>
      <c r="DC93" s="90"/>
      <c r="DD93" s="90"/>
      <c r="DE93" s="90"/>
      <c r="DF93" s="90"/>
      <c r="DG93" s="90"/>
      <c r="DH93" s="90"/>
      <c r="DI93" s="90"/>
      <c r="DJ93" s="90"/>
      <c r="DK93" s="90"/>
      <c r="DL93" s="90"/>
      <c r="DM93" s="90"/>
      <c r="DN93" s="90"/>
      <c r="DO93" s="90"/>
      <c r="DP93" s="130"/>
      <c r="DQ93" s="90"/>
      <c r="DR93" s="90"/>
      <c r="DS93" s="90"/>
      <c r="DT93" s="90"/>
      <c r="DU93" s="90"/>
      <c r="DV93" s="90"/>
      <c r="DW93" s="90"/>
      <c r="DX93" s="90"/>
      <c r="DY93" s="90"/>
    </row>
    <row r="94" spans="3:129" x14ac:dyDescent="0.25">
      <c r="C94" s="90">
        <v>1988</v>
      </c>
      <c r="D94" s="89">
        <v>23582</v>
      </c>
      <c r="E94" s="90">
        <f t="shared" si="66"/>
        <v>1</v>
      </c>
      <c r="F94" s="90">
        <f t="shared" si="67"/>
        <v>420234.85999999993</v>
      </c>
      <c r="G94" s="90">
        <f t="shared" si="68"/>
        <v>0</v>
      </c>
      <c r="H94" s="90">
        <f t="shared" si="69"/>
        <v>0</v>
      </c>
      <c r="I94" s="90">
        <f t="shared" si="71"/>
        <v>0</v>
      </c>
      <c r="J94" s="90">
        <f t="shared" si="73"/>
        <v>0</v>
      </c>
      <c r="K94" s="90">
        <f t="shared" si="75"/>
        <v>0</v>
      </c>
      <c r="L94" s="90">
        <f t="shared" si="77"/>
        <v>0</v>
      </c>
      <c r="M94" s="90">
        <f t="shared" si="79"/>
        <v>0</v>
      </c>
      <c r="N94" s="90">
        <f t="shared" si="81"/>
        <v>0</v>
      </c>
      <c r="O94" s="90">
        <f t="shared" si="83"/>
        <v>0</v>
      </c>
      <c r="P94" s="90">
        <f t="shared" si="85"/>
        <v>0</v>
      </c>
      <c r="Q94" s="90">
        <f t="shared" si="87"/>
        <v>0</v>
      </c>
      <c r="R94" s="90">
        <f t="shared" si="89"/>
        <v>0</v>
      </c>
      <c r="S94" s="90">
        <f t="shared" si="91"/>
        <v>0</v>
      </c>
      <c r="T94" s="90">
        <f t="shared" si="93"/>
        <v>0</v>
      </c>
      <c r="U94" s="90">
        <f t="shared" si="95"/>
        <v>0</v>
      </c>
      <c r="V94" s="90">
        <f t="shared" si="97"/>
        <v>0</v>
      </c>
      <c r="W94" s="90">
        <f t="shared" si="99"/>
        <v>0</v>
      </c>
      <c r="X94" s="90">
        <f t="shared" si="101"/>
        <v>0</v>
      </c>
      <c r="Y94" s="90">
        <f t="shared" si="103"/>
        <v>0</v>
      </c>
      <c r="Z94" s="90">
        <f t="shared" si="105"/>
        <v>0</v>
      </c>
      <c r="AA94" s="90">
        <f t="shared" si="107"/>
        <v>0</v>
      </c>
      <c r="AB94" s="90">
        <f t="shared" si="110"/>
        <v>0</v>
      </c>
      <c r="AC94" s="90">
        <f t="shared" si="113"/>
        <v>0</v>
      </c>
      <c r="AD94" s="90">
        <f t="shared" si="116"/>
        <v>0</v>
      </c>
      <c r="AE94" s="90">
        <f t="shared" ref="AE94:AE142" si="119">$D$30-$D$30*E70</f>
        <v>0</v>
      </c>
      <c r="AF94" s="90">
        <f t="shared" si="27"/>
        <v>0</v>
      </c>
      <c r="AG94" s="90">
        <f t="shared" si="28"/>
        <v>0</v>
      </c>
      <c r="AH94" s="90">
        <f t="shared" si="29"/>
        <v>0</v>
      </c>
      <c r="AI94" s="90">
        <f t="shared" si="30"/>
        <v>0</v>
      </c>
      <c r="AJ94" s="90">
        <f t="shared" si="31"/>
        <v>0</v>
      </c>
      <c r="AK94" s="90">
        <f t="shared" si="32"/>
        <v>0</v>
      </c>
      <c r="AL94" s="90">
        <f t="shared" si="33"/>
        <v>0</v>
      </c>
      <c r="AM94" s="90">
        <f t="shared" si="34"/>
        <v>0</v>
      </c>
      <c r="AN94" s="90">
        <f t="shared" si="35"/>
        <v>0</v>
      </c>
      <c r="AO94" s="90">
        <f t="shared" si="36"/>
        <v>0</v>
      </c>
      <c r="AP94" s="90">
        <f t="shared" si="37"/>
        <v>0</v>
      </c>
      <c r="AQ94" s="90">
        <f t="shared" si="38"/>
        <v>0</v>
      </c>
      <c r="AR94" s="90">
        <f t="shared" si="39"/>
        <v>0</v>
      </c>
      <c r="AS94" s="90">
        <f t="shared" si="40"/>
        <v>0</v>
      </c>
      <c r="AT94" s="90">
        <f t="shared" si="41"/>
        <v>91.81999999999789</v>
      </c>
      <c r="AU94" s="90">
        <f t="shared" si="42"/>
        <v>159.59999999999809</v>
      </c>
      <c r="AV94" s="90">
        <f t="shared" si="43"/>
        <v>253.73999999999796</v>
      </c>
      <c r="AW94" s="90">
        <f t="shared" si="44"/>
        <v>344.15999999999804</v>
      </c>
      <c r="AX94" s="90">
        <f t="shared" si="45"/>
        <v>443.199999999998</v>
      </c>
      <c r="AY94" s="90">
        <f t="shared" si="46"/>
        <v>643.199999999998</v>
      </c>
      <c r="AZ94" s="90">
        <f t="shared" si="47"/>
        <v>735.83999999999742</v>
      </c>
      <c r="BA94" s="90">
        <f t="shared" si="48"/>
        <v>909.75999999999749</v>
      </c>
      <c r="BB94" s="90">
        <f t="shared" si="49"/>
        <v>1052.9999999999973</v>
      </c>
      <c r="BC94" s="90">
        <f t="shared" si="50"/>
        <v>1479.1999999999971</v>
      </c>
      <c r="BD94" s="90">
        <f t="shared" si="51"/>
        <v>1732.7199999999975</v>
      </c>
      <c r="BE94" s="90">
        <f t="shared" si="52"/>
        <v>1865.5199999999977</v>
      </c>
      <c r="BF94" s="90">
        <f t="shared" si="53"/>
        <v>2163.1999999999971</v>
      </c>
      <c r="BG94" s="90">
        <f t="shared" si="54"/>
        <v>2103.9199999999973</v>
      </c>
      <c r="BH94" s="90">
        <f t="shared" si="55"/>
        <v>2295.5999999999976</v>
      </c>
      <c r="BI94" s="90">
        <f t="shared" si="56"/>
        <v>2366.7199999999984</v>
      </c>
      <c r="BJ94" s="90">
        <f t="shared" si="57"/>
        <v>2611.8799999999983</v>
      </c>
      <c r="BK94" s="90">
        <f t="shared" si="58"/>
        <v>2809.4399999999978</v>
      </c>
      <c r="BL94" s="90">
        <f t="shared" si="59"/>
        <v>3261.9199999999983</v>
      </c>
      <c r="BM94" s="90">
        <f t="shared" si="60"/>
        <v>3953.199999999998</v>
      </c>
      <c r="BN94" s="90">
        <f t="shared" si="61"/>
        <v>3157.5599999999986</v>
      </c>
      <c r="BO94" s="90">
        <f t="shared" si="62"/>
        <v>3998.7199999999984</v>
      </c>
      <c r="BP94" s="90">
        <f t="shared" si="63"/>
        <v>4369.9999999999982</v>
      </c>
      <c r="BQ94" s="90">
        <f t="shared" si="64"/>
        <v>4106.8799999999992</v>
      </c>
      <c r="BR94" s="90">
        <f t="shared" si="65"/>
        <v>4000.4999999999991</v>
      </c>
      <c r="BS94" s="90">
        <f t="shared" si="108"/>
        <v>4467.3199999999988</v>
      </c>
      <c r="BT94" s="90">
        <f t="shared" si="111"/>
        <v>4799.5199999999986</v>
      </c>
      <c r="BU94" s="90">
        <f t="shared" si="114"/>
        <v>5263.4399999999987</v>
      </c>
      <c r="BV94" s="90">
        <f t="shared" si="117"/>
        <v>5914.2599999999993</v>
      </c>
      <c r="BW94" s="90">
        <f t="shared" ref="BW94:BW142" si="120">$D$74-$D$74*E26</f>
        <v>7124.9999999999991</v>
      </c>
      <c r="BX94" s="90">
        <f>$D$75-$D$75*E25</f>
        <v>8905.06</v>
      </c>
      <c r="BY94" s="90">
        <f t="shared" si="82"/>
        <v>10617.599999999999</v>
      </c>
      <c r="BZ94" s="90">
        <f t="shared" si="84"/>
        <v>11739.419999999998</v>
      </c>
      <c r="CA94" s="90">
        <f t="shared" si="86"/>
        <v>11870.76</v>
      </c>
      <c r="CB94" s="90">
        <f t="shared" si="88"/>
        <v>10901.1</v>
      </c>
      <c r="CC94" s="90">
        <f t="shared" si="90"/>
        <v>12060.720000000001</v>
      </c>
      <c r="CD94" s="90">
        <f t="shared" si="92"/>
        <v>12969.240000000002</v>
      </c>
      <c r="CE94" s="90">
        <f t="shared" si="94"/>
        <v>15129.32</v>
      </c>
      <c r="CF94" s="90">
        <f t="shared" si="96"/>
        <v>17062.5</v>
      </c>
      <c r="CG94" s="90">
        <f t="shared" si="98"/>
        <v>16599.2</v>
      </c>
      <c r="CH94" s="90">
        <f t="shared" si="100"/>
        <v>16978.919999999998</v>
      </c>
      <c r="CI94" s="90">
        <f t="shared" si="102"/>
        <v>26046.720000000001</v>
      </c>
      <c r="CJ94" s="90">
        <f t="shared" si="104"/>
        <v>23404.04</v>
      </c>
      <c r="CK94" s="90">
        <f t="shared" si="106"/>
        <v>21241.439999999999</v>
      </c>
      <c r="CL94" s="90">
        <f t="shared" si="109"/>
        <v>21459.599999999999</v>
      </c>
      <c r="CM94" s="90">
        <f t="shared" si="112"/>
        <v>19550</v>
      </c>
      <c r="CN94" s="90">
        <f t="shared" si="115"/>
        <v>17045.96</v>
      </c>
      <c r="CO94" s="90">
        <f t="shared" si="118"/>
        <v>20724.48</v>
      </c>
      <c r="CP94" s="90">
        <f t="shared" ref="CP94:CP111" si="121">$D$93-$D$93*E7</f>
        <v>23865.94</v>
      </c>
      <c r="CQ94" s="90">
        <f>$D$94-$D$94*E6</f>
        <v>23582</v>
      </c>
      <c r="CR94" s="90"/>
      <c r="CS94" s="90"/>
      <c r="CT94" s="90"/>
      <c r="CU94" s="90"/>
      <c r="CV94" s="90"/>
      <c r="CW94" s="90"/>
      <c r="CX94" s="90"/>
      <c r="CY94" s="90"/>
      <c r="CZ94" s="90"/>
      <c r="DA94" s="90"/>
      <c r="DB94" s="90"/>
      <c r="DC94" s="90"/>
      <c r="DD94" s="90"/>
      <c r="DE94" s="90"/>
      <c r="DF94" s="90"/>
      <c r="DG94" s="90"/>
      <c r="DH94" s="90"/>
      <c r="DI94" s="90"/>
      <c r="DJ94" s="90"/>
      <c r="DK94" s="90"/>
      <c r="DL94" s="90"/>
      <c r="DM94" s="90"/>
      <c r="DN94" s="90"/>
      <c r="DO94" s="90"/>
      <c r="DP94" s="130"/>
      <c r="DQ94" s="90"/>
      <c r="DR94" s="90"/>
      <c r="DS94" s="90"/>
      <c r="DT94" s="90"/>
      <c r="DU94" s="90"/>
      <c r="DV94" s="90"/>
      <c r="DW94" s="90"/>
      <c r="DX94" s="90"/>
      <c r="DY94" s="90"/>
    </row>
    <row r="95" spans="3:129" x14ac:dyDescent="0.25">
      <c r="C95" s="90">
        <v>1989</v>
      </c>
      <c r="D95" s="89">
        <v>17934</v>
      </c>
      <c r="E95" s="90">
        <f t="shared" si="66"/>
        <v>1</v>
      </c>
      <c r="F95" s="90">
        <f t="shared" si="67"/>
        <v>425417.17999999993</v>
      </c>
      <c r="G95" s="90">
        <f t="shared" si="68"/>
        <v>0</v>
      </c>
      <c r="H95" s="90">
        <f t="shared" si="69"/>
        <v>0</v>
      </c>
      <c r="I95" s="90">
        <f t="shared" si="71"/>
        <v>0</v>
      </c>
      <c r="J95" s="90">
        <f t="shared" si="73"/>
        <v>0</v>
      </c>
      <c r="K95" s="90">
        <f t="shared" si="75"/>
        <v>0</v>
      </c>
      <c r="L95" s="90">
        <f t="shared" si="77"/>
        <v>0</v>
      </c>
      <c r="M95" s="90">
        <f t="shared" si="79"/>
        <v>0</v>
      </c>
      <c r="N95" s="90">
        <f t="shared" si="81"/>
        <v>0</v>
      </c>
      <c r="O95" s="90">
        <f t="shared" si="83"/>
        <v>0</v>
      </c>
      <c r="P95" s="90">
        <f t="shared" si="85"/>
        <v>0</v>
      </c>
      <c r="Q95" s="90">
        <f t="shared" si="87"/>
        <v>0</v>
      </c>
      <c r="R95" s="90">
        <f t="shared" si="89"/>
        <v>0</v>
      </c>
      <c r="S95" s="90">
        <f t="shared" si="91"/>
        <v>0</v>
      </c>
      <c r="T95" s="90">
        <f t="shared" si="93"/>
        <v>0</v>
      </c>
      <c r="U95" s="90">
        <f t="shared" si="95"/>
        <v>0</v>
      </c>
      <c r="V95" s="90">
        <f t="shared" si="97"/>
        <v>0</v>
      </c>
      <c r="W95" s="90">
        <f t="shared" si="99"/>
        <v>0</v>
      </c>
      <c r="X95" s="90">
        <f t="shared" si="101"/>
        <v>0</v>
      </c>
      <c r="Y95" s="90">
        <f t="shared" si="103"/>
        <v>0</v>
      </c>
      <c r="Z95" s="90">
        <f t="shared" si="105"/>
        <v>0</v>
      </c>
      <c r="AA95" s="90">
        <f t="shared" si="107"/>
        <v>0</v>
      </c>
      <c r="AB95" s="90">
        <f t="shared" si="110"/>
        <v>0</v>
      </c>
      <c r="AC95" s="90">
        <f t="shared" si="113"/>
        <v>0</v>
      </c>
      <c r="AD95" s="90">
        <f t="shared" si="116"/>
        <v>0</v>
      </c>
      <c r="AE95" s="90">
        <f t="shared" si="119"/>
        <v>0</v>
      </c>
      <c r="AF95" s="90">
        <f t="shared" ref="AF95:AF142" si="122">$D$31-$D$31*E70</f>
        <v>0</v>
      </c>
      <c r="AG95" s="90">
        <f t="shared" si="28"/>
        <v>0</v>
      </c>
      <c r="AH95" s="90">
        <f t="shared" si="29"/>
        <v>0</v>
      </c>
      <c r="AI95" s="90">
        <f t="shared" si="30"/>
        <v>0</v>
      </c>
      <c r="AJ95" s="90">
        <f t="shared" si="31"/>
        <v>0</v>
      </c>
      <c r="AK95" s="90">
        <f t="shared" si="32"/>
        <v>0</v>
      </c>
      <c r="AL95" s="90">
        <f t="shared" si="33"/>
        <v>0</v>
      </c>
      <c r="AM95" s="90">
        <f t="shared" si="34"/>
        <v>0</v>
      </c>
      <c r="AN95" s="90">
        <f t="shared" si="35"/>
        <v>0</v>
      </c>
      <c r="AO95" s="90">
        <f t="shared" si="36"/>
        <v>0</v>
      </c>
      <c r="AP95" s="90">
        <f t="shared" si="37"/>
        <v>0</v>
      </c>
      <c r="AQ95" s="90">
        <f t="shared" si="38"/>
        <v>0</v>
      </c>
      <c r="AR95" s="90">
        <f t="shared" si="39"/>
        <v>0</v>
      </c>
      <c r="AS95" s="90">
        <f t="shared" si="40"/>
        <v>0</v>
      </c>
      <c r="AT95" s="90">
        <f t="shared" si="41"/>
        <v>0</v>
      </c>
      <c r="AU95" s="90">
        <f t="shared" si="42"/>
        <v>79.799999999997908</v>
      </c>
      <c r="AV95" s="90">
        <f t="shared" si="43"/>
        <v>169.15999999999758</v>
      </c>
      <c r="AW95" s="90">
        <f t="shared" si="44"/>
        <v>258.11999999999762</v>
      </c>
      <c r="AX95" s="90">
        <f t="shared" si="45"/>
        <v>354.55999999999767</v>
      </c>
      <c r="AY95" s="90">
        <f t="shared" si="46"/>
        <v>535.99999999999727</v>
      </c>
      <c r="AZ95" s="90">
        <f t="shared" si="47"/>
        <v>630.71999999999753</v>
      </c>
      <c r="BA95" s="90">
        <f t="shared" si="48"/>
        <v>796.03999999999724</v>
      </c>
      <c r="BB95" s="90">
        <f t="shared" si="49"/>
        <v>935.99999999999727</v>
      </c>
      <c r="BC95" s="90">
        <f t="shared" si="50"/>
        <v>1331.279999999997</v>
      </c>
      <c r="BD95" s="90">
        <f t="shared" si="51"/>
        <v>1575.1999999999971</v>
      </c>
      <c r="BE95" s="90">
        <f t="shared" si="52"/>
        <v>1710.0599999999968</v>
      </c>
      <c r="BF95" s="90">
        <f t="shared" si="53"/>
        <v>1996.7999999999975</v>
      </c>
      <c r="BG95" s="90">
        <f t="shared" si="54"/>
        <v>1953.6399999999976</v>
      </c>
      <c r="BH95" s="90">
        <f t="shared" si="55"/>
        <v>2142.5599999999977</v>
      </c>
      <c r="BI95" s="90">
        <f t="shared" si="56"/>
        <v>2218.7999999999975</v>
      </c>
      <c r="BJ95" s="90">
        <f t="shared" si="57"/>
        <v>2458.239999999998</v>
      </c>
      <c r="BK95" s="90">
        <f t="shared" si="58"/>
        <v>2653.3599999999979</v>
      </c>
      <c r="BL95" s="90">
        <f t="shared" si="59"/>
        <v>3090.239999999998</v>
      </c>
      <c r="BM95" s="90">
        <f t="shared" si="60"/>
        <v>3755.5399999999981</v>
      </c>
      <c r="BN95" s="90">
        <f t="shared" si="61"/>
        <v>3007.1999999999989</v>
      </c>
      <c r="BO95" s="90">
        <f t="shared" si="62"/>
        <v>3816.9599999999982</v>
      </c>
      <c r="BP95" s="90">
        <f t="shared" si="63"/>
        <v>4179.9999999999982</v>
      </c>
      <c r="BQ95" s="90">
        <f t="shared" si="64"/>
        <v>3935.7599999999984</v>
      </c>
      <c r="BR95" s="90">
        <f t="shared" si="65"/>
        <v>3840.4799999999987</v>
      </c>
      <c r="BS95" s="90">
        <f t="shared" si="108"/>
        <v>4295.4999999999991</v>
      </c>
      <c r="BT95" s="90">
        <f t="shared" si="111"/>
        <v>4621.7599999999984</v>
      </c>
      <c r="BU95" s="90">
        <f t="shared" si="114"/>
        <v>5075.4599999999991</v>
      </c>
      <c r="BV95" s="90">
        <f t="shared" si="117"/>
        <v>5710.3199999999988</v>
      </c>
      <c r="BW95" s="90">
        <f t="shared" si="120"/>
        <v>6887.4999999999991</v>
      </c>
      <c r="BX95" s="90">
        <f t="shared" ref="BX95:BX142" si="123">$D$75-$D$75*E26</f>
        <v>8617.7999999999993</v>
      </c>
      <c r="BY95" s="90">
        <f>$D$76-$D$76*E25</f>
        <v>10285.799999999999</v>
      </c>
      <c r="BZ95" s="90">
        <f t="shared" si="84"/>
        <v>11383.68</v>
      </c>
      <c r="CA95" s="90">
        <f t="shared" si="86"/>
        <v>11521.619999999999</v>
      </c>
      <c r="CB95" s="90">
        <f t="shared" si="88"/>
        <v>10589.64</v>
      </c>
      <c r="CC95" s="90">
        <f t="shared" si="90"/>
        <v>11725.7</v>
      </c>
      <c r="CD95" s="90">
        <f t="shared" si="92"/>
        <v>12618.720000000001</v>
      </c>
      <c r="CE95" s="90">
        <f t="shared" si="94"/>
        <v>14731.18</v>
      </c>
      <c r="CF95" s="90">
        <f t="shared" si="96"/>
        <v>16625</v>
      </c>
      <c r="CG95" s="90">
        <f t="shared" si="98"/>
        <v>16184.220000000001</v>
      </c>
      <c r="CH95" s="90">
        <f t="shared" si="100"/>
        <v>16564.8</v>
      </c>
      <c r="CI95" s="90">
        <f t="shared" si="102"/>
        <v>25426.560000000001</v>
      </c>
      <c r="CJ95" s="90">
        <f t="shared" si="104"/>
        <v>22859.760000000002</v>
      </c>
      <c r="CK95" s="90">
        <f t="shared" si="106"/>
        <v>20758.68</v>
      </c>
      <c r="CL95" s="90">
        <f t="shared" si="109"/>
        <v>20982.720000000001</v>
      </c>
      <c r="CM95" s="90">
        <f t="shared" si="112"/>
        <v>19125</v>
      </c>
      <c r="CN95" s="90">
        <f t="shared" si="115"/>
        <v>16683.28</v>
      </c>
      <c r="CO95" s="90">
        <f t="shared" si="118"/>
        <v>20292.72</v>
      </c>
      <c r="CP95" s="90">
        <f t="shared" si="121"/>
        <v>23378.880000000001</v>
      </c>
      <c r="CQ95" s="90">
        <f t="shared" ref="CQ95:CQ112" si="124">$D$94-$D$94*E7</f>
        <v>23110.36</v>
      </c>
      <c r="CR95" s="90">
        <f>$D$95-$D$95*E6</f>
        <v>17934</v>
      </c>
      <c r="CS95" s="90"/>
      <c r="CT95" s="90"/>
      <c r="CU95" s="90"/>
      <c r="CV95" s="90"/>
      <c r="CW95" s="90"/>
      <c r="CX95" s="90"/>
      <c r="CY95" s="90"/>
      <c r="CZ95" s="90"/>
      <c r="DA95" s="90"/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90"/>
      <c r="DO95" s="90"/>
      <c r="DP95" s="130"/>
      <c r="DQ95" s="90"/>
      <c r="DR95" s="90"/>
      <c r="DS95" s="90"/>
      <c r="DT95" s="90"/>
      <c r="DU95" s="90"/>
      <c r="DV95" s="90"/>
      <c r="DW95" s="90"/>
      <c r="DX95" s="90"/>
      <c r="DY95" s="90"/>
    </row>
    <row r="96" spans="3:129" x14ac:dyDescent="0.25">
      <c r="C96" s="90">
        <v>1990</v>
      </c>
      <c r="D96" s="89">
        <v>14663</v>
      </c>
      <c r="E96" s="90">
        <f t="shared" si="66"/>
        <v>1</v>
      </c>
      <c r="F96" s="90">
        <f t="shared" si="67"/>
        <v>427061.63999999996</v>
      </c>
      <c r="G96" s="90">
        <f t="shared" si="68"/>
        <v>0</v>
      </c>
      <c r="H96" s="90">
        <f t="shared" si="69"/>
        <v>0</v>
      </c>
      <c r="I96" s="90">
        <f t="shared" si="71"/>
        <v>0</v>
      </c>
      <c r="J96" s="90">
        <f t="shared" si="73"/>
        <v>0</v>
      </c>
      <c r="K96" s="90">
        <f t="shared" si="75"/>
        <v>0</v>
      </c>
      <c r="L96" s="90">
        <f t="shared" si="77"/>
        <v>0</v>
      </c>
      <c r="M96" s="90">
        <f t="shared" si="79"/>
        <v>0</v>
      </c>
      <c r="N96" s="90">
        <f t="shared" si="81"/>
        <v>0</v>
      </c>
      <c r="O96" s="90">
        <f t="shared" si="83"/>
        <v>0</v>
      </c>
      <c r="P96" s="90">
        <f t="shared" si="85"/>
        <v>0</v>
      </c>
      <c r="Q96" s="90">
        <f t="shared" si="87"/>
        <v>0</v>
      </c>
      <c r="R96" s="90">
        <f t="shared" si="89"/>
        <v>0</v>
      </c>
      <c r="S96" s="90">
        <f t="shared" si="91"/>
        <v>0</v>
      </c>
      <c r="T96" s="90">
        <f t="shared" si="93"/>
        <v>0</v>
      </c>
      <c r="U96" s="90">
        <f t="shared" si="95"/>
        <v>0</v>
      </c>
      <c r="V96" s="90">
        <f t="shared" si="97"/>
        <v>0</v>
      </c>
      <c r="W96" s="90">
        <f t="shared" si="99"/>
        <v>0</v>
      </c>
      <c r="X96" s="90">
        <f t="shared" si="101"/>
        <v>0</v>
      </c>
      <c r="Y96" s="90">
        <f t="shared" si="103"/>
        <v>0</v>
      </c>
      <c r="Z96" s="90">
        <f t="shared" si="105"/>
        <v>0</v>
      </c>
      <c r="AA96" s="90">
        <f t="shared" si="107"/>
        <v>0</v>
      </c>
      <c r="AB96" s="90">
        <f t="shared" si="110"/>
        <v>0</v>
      </c>
      <c r="AC96" s="90">
        <f t="shared" si="113"/>
        <v>0</v>
      </c>
      <c r="AD96" s="90">
        <f t="shared" si="116"/>
        <v>0</v>
      </c>
      <c r="AE96" s="90">
        <f t="shared" si="119"/>
        <v>0</v>
      </c>
      <c r="AF96" s="90">
        <f t="shared" si="122"/>
        <v>0</v>
      </c>
      <c r="AG96" s="90">
        <f t="shared" ref="AG96:AG142" si="125">$D$32-$D$32*E70</f>
        <v>0</v>
      </c>
      <c r="AH96" s="90">
        <f t="shared" si="29"/>
        <v>0</v>
      </c>
      <c r="AI96" s="90">
        <f t="shared" si="30"/>
        <v>0</v>
      </c>
      <c r="AJ96" s="90">
        <f t="shared" si="31"/>
        <v>0</v>
      </c>
      <c r="AK96" s="90">
        <f t="shared" si="32"/>
        <v>0</v>
      </c>
      <c r="AL96" s="90">
        <f t="shared" si="33"/>
        <v>0</v>
      </c>
      <c r="AM96" s="90">
        <f t="shared" si="34"/>
        <v>0</v>
      </c>
      <c r="AN96" s="90">
        <f t="shared" si="35"/>
        <v>0</v>
      </c>
      <c r="AO96" s="90">
        <f t="shared" si="36"/>
        <v>0</v>
      </c>
      <c r="AP96" s="90">
        <f t="shared" si="37"/>
        <v>0</v>
      </c>
      <c r="AQ96" s="90">
        <f t="shared" si="38"/>
        <v>0</v>
      </c>
      <c r="AR96" s="90">
        <f t="shared" si="39"/>
        <v>0</v>
      </c>
      <c r="AS96" s="90">
        <f t="shared" si="40"/>
        <v>0</v>
      </c>
      <c r="AT96" s="90">
        <f t="shared" si="41"/>
        <v>0</v>
      </c>
      <c r="AU96" s="90">
        <f t="shared" si="42"/>
        <v>0</v>
      </c>
      <c r="AV96" s="90">
        <f t="shared" si="43"/>
        <v>84.579999999998108</v>
      </c>
      <c r="AW96" s="90">
        <f t="shared" si="44"/>
        <v>172.07999999999811</v>
      </c>
      <c r="AX96" s="90">
        <f t="shared" si="45"/>
        <v>265.91999999999734</v>
      </c>
      <c r="AY96" s="90">
        <f t="shared" si="46"/>
        <v>428.79999999999745</v>
      </c>
      <c r="AZ96" s="90">
        <f t="shared" si="47"/>
        <v>525.59999999999764</v>
      </c>
      <c r="BA96" s="90">
        <f t="shared" si="48"/>
        <v>682.31999999999789</v>
      </c>
      <c r="BB96" s="90">
        <f t="shared" si="49"/>
        <v>818.99999999999727</v>
      </c>
      <c r="BC96" s="90">
        <f t="shared" si="50"/>
        <v>1183.3599999999969</v>
      </c>
      <c r="BD96" s="90">
        <f t="shared" si="51"/>
        <v>1417.6799999999967</v>
      </c>
      <c r="BE96" s="90">
        <f t="shared" si="52"/>
        <v>1554.5999999999967</v>
      </c>
      <c r="BF96" s="90">
        <f t="shared" si="53"/>
        <v>1830.3999999999969</v>
      </c>
      <c r="BG96" s="90">
        <f t="shared" si="54"/>
        <v>1803.3599999999979</v>
      </c>
      <c r="BH96" s="90">
        <f t="shared" si="55"/>
        <v>1989.5199999999977</v>
      </c>
      <c r="BI96" s="90">
        <f t="shared" si="56"/>
        <v>2070.8799999999974</v>
      </c>
      <c r="BJ96" s="90">
        <f t="shared" si="57"/>
        <v>2304.5999999999976</v>
      </c>
      <c r="BK96" s="90">
        <f t="shared" si="58"/>
        <v>2497.2799999999979</v>
      </c>
      <c r="BL96" s="90">
        <f t="shared" si="59"/>
        <v>2918.5599999999977</v>
      </c>
      <c r="BM96" s="90">
        <f t="shared" si="60"/>
        <v>3557.8799999999974</v>
      </c>
      <c r="BN96" s="90">
        <f t="shared" si="61"/>
        <v>2856.8399999999983</v>
      </c>
      <c r="BO96" s="90">
        <f t="shared" si="62"/>
        <v>3635.199999999998</v>
      </c>
      <c r="BP96" s="90">
        <f t="shared" si="63"/>
        <v>3989.9999999999982</v>
      </c>
      <c r="BQ96" s="90">
        <f t="shared" si="64"/>
        <v>3764.6399999999985</v>
      </c>
      <c r="BR96" s="90">
        <f t="shared" si="65"/>
        <v>3680.4599999999991</v>
      </c>
      <c r="BS96" s="90">
        <f t="shared" si="108"/>
        <v>4123.6799999999985</v>
      </c>
      <c r="BT96" s="90">
        <f t="shared" si="111"/>
        <v>4443.9999999999991</v>
      </c>
      <c r="BU96" s="90">
        <f t="shared" si="114"/>
        <v>4887.4799999999987</v>
      </c>
      <c r="BV96" s="90">
        <f t="shared" si="117"/>
        <v>5506.3799999999983</v>
      </c>
      <c r="BW96" s="90">
        <f t="shared" si="120"/>
        <v>6649.9999999999991</v>
      </c>
      <c r="BX96" s="90">
        <f t="shared" si="123"/>
        <v>8330.5399999999991</v>
      </c>
      <c r="BY96" s="90">
        <f t="shared" ref="BY96:BY142" si="126">$D$76-$D$76*E26</f>
        <v>9954</v>
      </c>
      <c r="BZ96" s="90">
        <f>$D$77-$D$77*E25</f>
        <v>11027.939999999999</v>
      </c>
      <c r="CA96" s="90">
        <f t="shared" si="86"/>
        <v>11172.48</v>
      </c>
      <c r="CB96" s="90">
        <f t="shared" si="88"/>
        <v>10278.18</v>
      </c>
      <c r="CC96" s="90">
        <f t="shared" si="90"/>
        <v>11390.68</v>
      </c>
      <c r="CD96" s="90">
        <f t="shared" si="92"/>
        <v>12268.2</v>
      </c>
      <c r="CE96" s="90">
        <f t="shared" si="94"/>
        <v>14333.04</v>
      </c>
      <c r="CF96" s="90">
        <f t="shared" si="96"/>
        <v>16187.5</v>
      </c>
      <c r="CG96" s="90">
        <f t="shared" si="98"/>
        <v>15769.240000000002</v>
      </c>
      <c r="CH96" s="90">
        <f t="shared" si="100"/>
        <v>16150.68</v>
      </c>
      <c r="CI96" s="90">
        <f t="shared" si="102"/>
        <v>24806.400000000001</v>
      </c>
      <c r="CJ96" s="90">
        <f t="shared" si="104"/>
        <v>22315.48</v>
      </c>
      <c r="CK96" s="90">
        <f t="shared" si="106"/>
        <v>20275.919999999998</v>
      </c>
      <c r="CL96" s="90">
        <f t="shared" si="109"/>
        <v>20505.84</v>
      </c>
      <c r="CM96" s="90">
        <f t="shared" si="112"/>
        <v>18700</v>
      </c>
      <c r="CN96" s="90">
        <f t="shared" si="115"/>
        <v>16320.6</v>
      </c>
      <c r="CO96" s="90">
        <f t="shared" si="118"/>
        <v>19860.96</v>
      </c>
      <c r="CP96" s="90">
        <f t="shared" si="121"/>
        <v>22891.82</v>
      </c>
      <c r="CQ96" s="90">
        <f t="shared" si="124"/>
        <v>22638.720000000001</v>
      </c>
      <c r="CR96" s="90">
        <f t="shared" ref="CR96:CR113" si="127">$D$95-$D$95*E7</f>
        <v>17575.32</v>
      </c>
      <c r="CS96" s="90">
        <f>$D$96-$D$96*E6</f>
        <v>14663</v>
      </c>
      <c r="CT96" s="90"/>
      <c r="CU96" s="90"/>
      <c r="CV96" s="90"/>
      <c r="CW96" s="90"/>
      <c r="CX96" s="90"/>
      <c r="CY96" s="90"/>
      <c r="CZ96" s="90"/>
      <c r="DA96" s="90"/>
      <c r="DB96" s="90"/>
      <c r="DC96" s="90"/>
      <c r="DD96" s="90"/>
      <c r="DE96" s="90"/>
      <c r="DF96" s="90"/>
      <c r="DG96" s="90"/>
      <c r="DH96" s="90"/>
      <c r="DI96" s="90"/>
      <c r="DJ96" s="90"/>
      <c r="DK96" s="90"/>
      <c r="DL96" s="90"/>
      <c r="DM96" s="90"/>
      <c r="DN96" s="90"/>
      <c r="DO96" s="90"/>
      <c r="DP96" s="130"/>
      <c r="DQ96" s="90"/>
      <c r="DR96" s="90"/>
      <c r="DS96" s="90"/>
      <c r="DT96" s="90"/>
      <c r="DU96" s="90"/>
      <c r="DV96" s="90"/>
      <c r="DW96" s="90"/>
      <c r="DX96" s="90"/>
      <c r="DY96" s="90"/>
    </row>
    <row r="97" spans="1:129" x14ac:dyDescent="0.25">
      <c r="C97" s="90">
        <v>1991</v>
      </c>
      <c r="D97" s="89">
        <v>18683</v>
      </c>
      <c r="E97" s="90">
        <f t="shared" si="66"/>
        <v>1</v>
      </c>
      <c r="F97" s="90">
        <f t="shared" si="67"/>
        <v>432512.63999999996</v>
      </c>
      <c r="G97" s="90">
        <f t="shared" si="68"/>
        <v>0</v>
      </c>
      <c r="H97" s="90">
        <f t="shared" si="69"/>
        <v>0</v>
      </c>
      <c r="I97" s="90">
        <f t="shared" si="71"/>
        <v>0</v>
      </c>
      <c r="J97" s="90">
        <f t="shared" si="73"/>
        <v>0</v>
      </c>
      <c r="K97" s="90">
        <f t="shared" si="75"/>
        <v>0</v>
      </c>
      <c r="L97" s="90">
        <f t="shared" si="77"/>
        <v>0</v>
      </c>
      <c r="M97" s="90">
        <f t="shared" si="79"/>
        <v>0</v>
      </c>
      <c r="N97" s="90">
        <f t="shared" si="81"/>
        <v>0</v>
      </c>
      <c r="O97" s="90">
        <f t="shared" si="83"/>
        <v>0</v>
      </c>
      <c r="P97" s="90">
        <f t="shared" si="85"/>
        <v>0</v>
      </c>
      <c r="Q97" s="90">
        <f t="shared" si="87"/>
        <v>0</v>
      </c>
      <c r="R97" s="90">
        <f t="shared" si="89"/>
        <v>0</v>
      </c>
      <c r="S97" s="90">
        <f t="shared" si="91"/>
        <v>0</v>
      </c>
      <c r="T97" s="90">
        <f t="shared" si="93"/>
        <v>0</v>
      </c>
      <c r="U97" s="90">
        <f t="shared" si="95"/>
        <v>0</v>
      </c>
      <c r="V97" s="90">
        <f t="shared" si="97"/>
        <v>0</v>
      </c>
      <c r="W97" s="90">
        <f t="shared" si="99"/>
        <v>0</v>
      </c>
      <c r="X97" s="90">
        <f t="shared" si="101"/>
        <v>0</v>
      </c>
      <c r="Y97" s="90">
        <f t="shared" si="103"/>
        <v>0</v>
      </c>
      <c r="Z97" s="90">
        <f t="shared" si="105"/>
        <v>0</v>
      </c>
      <c r="AA97" s="90">
        <f t="shared" si="107"/>
        <v>0</v>
      </c>
      <c r="AB97" s="90">
        <f t="shared" si="110"/>
        <v>0</v>
      </c>
      <c r="AC97" s="90">
        <f t="shared" si="113"/>
        <v>0</v>
      </c>
      <c r="AD97" s="90">
        <f t="shared" si="116"/>
        <v>0</v>
      </c>
      <c r="AE97" s="90">
        <f t="shared" si="119"/>
        <v>0</v>
      </c>
      <c r="AF97" s="90">
        <f t="shared" si="122"/>
        <v>0</v>
      </c>
      <c r="AG97" s="90">
        <f t="shared" si="125"/>
        <v>0</v>
      </c>
      <c r="AH97" s="90">
        <f t="shared" ref="AH97:AH142" si="128">$D$33-$D$33*E70</f>
        <v>0</v>
      </c>
      <c r="AI97" s="90">
        <f t="shared" si="30"/>
        <v>0</v>
      </c>
      <c r="AJ97" s="90">
        <f t="shared" si="31"/>
        <v>0</v>
      </c>
      <c r="AK97" s="90">
        <f t="shared" si="32"/>
        <v>0</v>
      </c>
      <c r="AL97" s="90">
        <f t="shared" si="33"/>
        <v>0</v>
      </c>
      <c r="AM97" s="90">
        <f t="shared" si="34"/>
        <v>0</v>
      </c>
      <c r="AN97" s="90">
        <f t="shared" si="35"/>
        <v>0</v>
      </c>
      <c r="AO97" s="90">
        <f t="shared" si="36"/>
        <v>0</v>
      </c>
      <c r="AP97" s="90">
        <f t="shared" si="37"/>
        <v>0</v>
      </c>
      <c r="AQ97" s="90">
        <f t="shared" si="38"/>
        <v>0</v>
      </c>
      <c r="AR97" s="90">
        <f t="shared" si="39"/>
        <v>0</v>
      </c>
      <c r="AS97" s="90">
        <f t="shared" si="40"/>
        <v>0</v>
      </c>
      <c r="AT97" s="90">
        <f t="shared" si="41"/>
        <v>0</v>
      </c>
      <c r="AU97" s="90">
        <f t="shared" si="42"/>
        <v>0</v>
      </c>
      <c r="AV97" s="90">
        <f t="shared" si="43"/>
        <v>0</v>
      </c>
      <c r="AW97" s="90">
        <f t="shared" si="44"/>
        <v>86.039999999997235</v>
      </c>
      <c r="AX97" s="90">
        <f t="shared" si="45"/>
        <v>177.27999999999793</v>
      </c>
      <c r="AY97" s="90">
        <f t="shared" si="46"/>
        <v>321.59999999999764</v>
      </c>
      <c r="AZ97" s="90">
        <f t="shared" si="47"/>
        <v>420.47999999999774</v>
      </c>
      <c r="BA97" s="90">
        <f t="shared" si="48"/>
        <v>568.59999999999764</v>
      </c>
      <c r="BB97" s="90">
        <f t="shared" si="49"/>
        <v>701.99999999999727</v>
      </c>
      <c r="BC97" s="90">
        <f t="shared" si="50"/>
        <v>1035.4399999999969</v>
      </c>
      <c r="BD97" s="90">
        <f t="shared" si="51"/>
        <v>1260.1599999999971</v>
      </c>
      <c r="BE97" s="90">
        <f t="shared" si="52"/>
        <v>1399.1399999999967</v>
      </c>
      <c r="BF97" s="90">
        <f t="shared" si="53"/>
        <v>1663.9999999999973</v>
      </c>
      <c r="BG97" s="90">
        <f t="shared" si="54"/>
        <v>1653.0799999999972</v>
      </c>
      <c r="BH97" s="90">
        <f t="shared" si="55"/>
        <v>1836.4799999999977</v>
      </c>
      <c r="BI97" s="90">
        <f t="shared" si="56"/>
        <v>1922.9599999999973</v>
      </c>
      <c r="BJ97" s="90">
        <f t="shared" si="57"/>
        <v>2150.9599999999973</v>
      </c>
      <c r="BK97" s="90">
        <f t="shared" si="58"/>
        <v>2341.199999999998</v>
      </c>
      <c r="BL97" s="90">
        <f t="shared" si="59"/>
        <v>2746.8799999999974</v>
      </c>
      <c r="BM97" s="90">
        <f t="shared" si="60"/>
        <v>3360.2199999999975</v>
      </c>
      <c r="BN97" s="90">
        <f t="shared" si="61"/>
        <v>2706.4799999999987</v>
      </c>
      <c r="BO97" s="90">
        <f t="shared" si="62"/>
        <v>3453.4399999999978</v>
      </c>
      <c r="BP97" s="90">
        <f t="shared" si="63"/>
        <v>3799.9999999999982</v>
      </c>
      <c r="BQ97" s="90">
        <f t="shared" si="64"/>
        <v>3593.5199999999986</v>
      </c>
      <c r="BR97" s="90">
        <f t="shared" si="65"/>
        <v>3520.4399999999987</v>
      </c>
      <c r="BS97" s="90">
        <f t="shared" si="108"/>
        <v>3951.8599999999988</v>
      </c>
      <c r="BT97" s="90">
        <f t="shared" si="111"/>
        <v>4266.2399999999989</v>
      </c>
      <c r="BU97" s="90">
        <f t="shared" si="114"/>
        <v>4699.4999999999991</v>
      </c>
      <c r="BV97" s="90">
        <f t="shared" si="117"/>
        <v>5302.4399999999987</v>
      </c>
      <c r="BW97" s="90">
        <f t="shared" si="120"/>
        <v>6412.4999999999982</v>
      </c>
      <c r="BX97" s="90">
        <f t="shared" si="123"/>
        <v>8043.2799999999979</v>
      </c>
      <c r="BY97" s="90">
        <f t="shared" si="126"/>
        <v>9622.1999999999971</v>
      </c>
      <c r="BZ97" s="90">
        <f t="shared" ref="BZ97:BZ142" si="129">$D$77-$D$77*E26</f>
        <v>10672.199999999999</v>
      </c>
      <c r="CA97" s="90">
        <f>$D$78-$D$78*E25</f>
        <v>10823.34</v>
      </c>
      <c r="CB97" s="90">
        <f t="shared" si="88"/>
        <v>9966.7199999999993</v>
      </c>
      <c r="CC97" s="90">
        <f t="shared" si="90"/>
        <v>11055.66</v>
      </c>
      <c r="CD97" s="90">
        <f t="shared" si="92"/>
        <v>11917.68</v>
      </c>
      <c r="CE97" s="90">
        <f t="shared" si="94"/>
        <v>13934.900000000001</v>
      </c>
      <c r="CF97" s="90">
        <f t="shared" si="96"/>
        <v>15750</v>
      </c>
      <c r="CG97" s="90">
        <f t="shared" si="98"/>
        <v>15354.260000000002</v>
      </c>
      <c r="CH97" s="90">
        <f t="shared" si="100"/>
        <v>15736.560000000001</v>
      </c>
      <c r="CI97" s="90">
        <f t="shared" si="102"/>
        <v>24186.240000000002</v>
      </c>
      <c r="CJ97" s="90">
        <f t="shared" si="104"/>
        <v>21771.200000000001</v>
      </c>
      <c r="CK97" s="90">
        <f t="shared" si="106"/>
        <v>19793.16</v>
      </c>
      <c r="CL97" s="90">
        <f t="shared" si="109"/>
        <v>20028.96</v>
      </c>
      <c r="CM97" s="90">
        <f t="shared" si="112"/>
        <v>18275</v>
      </c>
      <c r="CN97" s="90">
        <f t="shared" si="115"/>
        <v>15957.92</v>
      </c>
      <c r="CO97" s="90">
        <f t="shared" si="118"/>
        <v>19429.2</v>
      </c>
      <c r="CP97" s="90">
        <f t="shared" si="121"/>
        <v>22404.76</v>
      </c>
      <c r="CQ97" s="90">
        <f t="shared" si="124"/>
        <v>22167.08</v>
      </c>
      <c r="CR97" s="90">
        <f t="shared" si="127"/>
        <v>17216.64</v>
      </c>
      <c r="CS97" s="90">
        <f t="shared" ref="CS97:CS114" si="130">$D$96-$D$96*E7</f>
        <v>14369.74</v>
      </c>
      <c r="CT97" s="90">
        <f>$D$97-$D$97*E6</f>
        <v>18683</v>
      </c>
      <c r="CU97" s="90"/>
      <c r="CV97" s="90"/>
      <c r="CW97" s="90"/>
      <c r="CX97" s="90"/>
      <c r="CY97" s="90"/>
      <c r="CZ97" s="90"/>
      <c r="DA97" s="90"/>
      <c r="DB97" s="90"/>
      <c r="DC97" s="90"/>
      <c r="DD97" s="90"/>
      <c r="DE97" s="90"/>
      <c r="DF97" s="90"/>
      <c r="DG97" s="90"/>
      <c r="DH97" s="90"/>
      <c r="DI97" s="90"/>
      <c r="DJ97" s="90"/>
      <c r="DK97" s="90"/>
      <c r="DL97" s="90"/>
      <c r="DM97" s="90"/>
      <c r="DN97" s="90"/>
      <c r="DO97" s="90"/>
      <c r="DP97" s="130"/>
      <c r="DQ97" s="90"/>
      <c r="DR97" s="90"/>
      <c r="DS97" s="90"/>
      <c r="DT97" s="90"/>
      <c r="DU97" s="90"/>
      <c r="DV97" s="90"/>
      <c r="DW97" s="90"/>
      <c r="DX97" s="90"/>
      <c r="DY97" s="90"/>
    </row>
    <row r="98" spans="1:129" x14ac:dyDescent="0.25">
      <c r="B98" s="136"/>
      <c r="C98" s="90">
        <v>1992</v>
      </c>
      <c r="D98" s="89">
        <v>21756</v>
      </c>
      <c r="E98" s="90">
        <f t="shared" si="66"/>
        <v>1</v>
      </c>
      <c r="F98" s="90">
        <f t="shared" si="67"/>
        <v>440747.56</v>
      </c>
      <c r="G98" s="90">
        <f t="shared" si="68"/>
        <v>0</v>
      </c>
      <c r="H98" s="90">
        <f t="shared" si="69"/>
        <v>0</v>
      </c>
      <c r="I98" s="90">
        <f t="shared" si="71"/>
        <v>0</v>
      </c>
      <c r="J98" s="90">
        <f t="shared" si="73"/>
        <v>0</v>
      </c>
      <c r="K98" s="90">
        <f t="shared" si="75"/>
        <v>0</v>
      </c>
      <c r="L98" s="90">
        <f t="shared" si="77"/>
        <v>0</v>
      </c>
      <c r="M98" s="90">
        <f t="shared" si="79"/>
        <v>0</v>
      </c>
      <c r="N98" s="90">
        <f t="shared" si="81"/>
        <v>0</v>
      </c>
      <c r="O98" s="90">
        <f t="shared" si="83"/>
        <v>0</v>
      </c>
      <c r="P98" s="90">
        <f t="shared" si="85"/>
        <v>0</v>
      </c>
      <c r="Q98" s="90">
        <f t="shared" si="87"/>
        <v>0</v>
      </c>
      <c r="R98" s="90">
        <f t="shared" si="89"/>
        <v>0</v>
      </c>
      <c r="S98" s="90">
        <f t="shared" si="91"/>
        <v>0</v>
      </c>
      <c r="T98" s="90">
        <f t="shared" si="93"/>
        <v>0</v>
      </c>
      <c r="U98" s="90">
        <f t="shared" si="95"/>
        <v>0</v>
      </c>
      <c r="V98" s="90">
        <f t="shared" si="97"/>
        <v>0</v>
      </c>
      <c r="W98" s="90">
        <f t="shared" si="99"/>
        <v>0</v>
      </c>
      <c r="X98" s="90">
        <f t="shared" si="101"/>
        <v>0</v>
      </c>
      <c r="Y98" s="90">
        <f t="shared" si="103"/>
        <v>0</v>
      </c>
      <c r="Z98" s="90">
        <f t="shared" si="105"/>
        <v>0</v>
      </c>
      <c r="AA98" s="90">
        <f t="shared" si="107"/>
        <v>0</v>
      </c>
      <c r="AB98" s="90">
        <f t="shared" si="110"/>
        <v>0</v>
      </c>
      <c r="AC98" s="90">
        <f t="shared" si="113"/>
        <v>0</v>
      </c>
      <c r="AD98" s="90">
        <f t="shared" si="116"/>
        <v>0</v>
      </c>
      <c r="AE98" s="90">
        <f t="shared" si="119"/>
        <v>0</v>
      </c>
      <c r="AF98" s="90">
        <f t="shared" si="122"/>
        <v>0</v>
      </c>
      <c r="AG98" s="90">
        <f t="shared" si="125"/>
        <v>0</v>
      </c>
      <c r="AH98" s="90">
        <f t="shared" si="128"/>
        <v>0</v>
      </c>
      <c r="AI98" s="90">
        <f t="shared" ref="AI98:AI142" si="131">$D$34-$D$34*E70</f>
        <v>0</v>
      </c>
      <c r="AJ98" s="90">
        <f t="shared" si="31"/>
        <v>0</v>
      </c>
      <c r="AK98" s="90">
        <f t="shared" si="32"/>
        <v>0</v>
      </c>
      <c r="AL98" s="90">
        <f t="shared" si="33"/>
        <v>0</v>
      </c>
      <c r="AM98" s="90">
        <f t="shared" si="34"/>
        <v>0</v>
      </c>
      <c r="AN98" s="90">
        <f t="shared" si="35"/>
        <v>0</v>
      </c>
      <c r="AO98" s="90">
        <f t="shared" si="36"/>
        <v>0</v>
      </c>
      <c r="AP98" s="90">
        <f t="shared" si="37"/>
        <v>0</v>
      </c>
      <c r="AQ98" s="90">
        <f t="shared" si="38"/>
        <v>0</v>
      </c>
      <c r="AR98" s="90">
        <f t="shared" si="39"/>
        <v>0</v>
      </c>
      <c r="AS98" s="90">
        <f t="shared" si="40"/>
        <v>0</v>
      </c>
      <c r="AT98" s="90">
        <f t="shared" si="41"/>
        <v>0</v>
      </c>
      <c r="AU98" s="90">
        <f t="shared" si="42"/>
        <v>0</v>
      </c>
      <c r="AV98" s="90">
        <f t="shared" si="43"/>
        <v>0</v>
      </c>
      <c r="AW98" s="90">
        <f t="shared" si="44"/>
        <v>0</v>
      </c>
      <c r="AX98" s="90">
        <f t="shared" si="45"/>
        <v>88.639999999997599</v>
      </c>
      <c r="AY98" s="90">
        <f t="shared" si="46"/>
        <v>214.39999999999691</v>
      </c>
      <c r="AZ98" s="90">
        <f t="shared" si="47"/>
        <v>315.35999999999694</v>
      </c>
      <c r="BA98" s="90">
        <f t="shared" si="48"/>
        <v>454.87999999999738</v>
      </c>
      <c r="BB98" s="90">
        <f t="shared" si="49"/>
        <v>584.99999999999727</v>
      </c>
      <c r="BC98" s="90">
        <f t="shared" si="50"/>
        <v>887.5199999999968</v>
      </c>
      <c r="BD98" s="90">
        <f t="shared" si="51"/>
        <v>1102.6399999999967</v>
      </c>
      <c r="BE98" s="90">
        <f t="shared" si="52"/>
        <v>1243.6799999999967</v>
      </c>
      <c r="BF98" s="90">
        <f t="shared" si="53"/>
        <v>1497.5999999999967</v>
      </c>
      <c r="BG98" s="90">
        <f t="shared" si="54"/>
        <v>1502.7999999999975</v>
      </c>
      <c r="BH98" s="90">
        <f t="shared" si="55"/>
        <v>1683.4399999999969</v>
      </c>
      <c r="BI98" s="90">
        <f t="shared" si="56"/>
        <v>1775.0399999999972</v>
      </c>
      <c r="BJ98" s="90">
        <f t="shared" si="57"/>
        <v>1997.3199999999979</v>
      </c>
      <c r="BK98" s="90">
        <f t="shared" si="58"/>
        <v>2185.1199999999972</v>
      </c>
      <c r="BL98" s="90">
        <f t="shared" si="59"/>
        <v>2575.1999999999971</v>
      </c>
      <c r="BM98" s="90">
        <f t="shared" si="60"/>
        <v>3162.5599999999977</v>
      </c>
      <c r="BN98" s="90">
        <f t="shared" si="61"/>
        <v>2556.1199999999981</v>
      </c>
      <c r="BO98" s="90">
        <f t="shared" si="62"/>
        <v>3271.6799999999976</v>
      </c>
      <c r="BP98" s="90">
        <f t="shared" si="63"/>
        <v>3609.9999999999982</v>
      </c>
      <c r="BQ98" s="90">
        <f t="shared" si="64"/>
        <v>3422.3999999999987</v>
      </c>
      <c r="BR98" s="90">
        <f t="shared" si="65"/>
        <v>3360.4199999999983</v>
      </c>
      <c r="BS98" s="90">
        <f t="shared" si="108"/>
        <v>3780.0399999999981</v>
      </c>
      <c r="BT98" s="90">
        <f t="shared" si="111"/>
        <v>4088.4799999999987</v>
      </c>
      <c r="BU98" s="90">
        <f t="shared" si="114"/>
        <v>4511.5199999999986</v>
      </c>
      <c r="BV98" s="90">
        <f t="shared" si="117"/>
        <v>5098.4999999999991</v>
      </c>
      <c r="BW98" s="90">
        <f t="shared" si="120"/>
        <v>6174.9999999999982</v>
      </c>
      <c r="BX98" s="90">
        <f t="shared" si="123"/>
        <v>7756.0199999999977</v>
      </c>
      <c r="BY98" s="90">
        <f t="shared" si="126"/>
        <v>9290.3999999999978</v>
      </c>
      <c r="BZ98" s="90">
        <f t="shared" si="129"/>
        <v>10316.459999999999</v>
      </c>
      <c r="CA98" s="90">
        <f t="shared" ref="CA98:CA142" si="132">$D$78-$D$78*E26</f>
        <v>10474.199999999999</v>
      </c>
      <c r="CB98" s="90">
        <f>$D$79-$D$79*E25</f>
        <v>9655.2599999999984</v>
      </c>
      <c r="CC98" s="90">
        <f t="shared" si="90"/>
        <v>10720.64</v>
      </c>
      <c r="CD98" s="90">
        <f t="shared" si="92"/>
        <v>11567.16</v>
      </c>
      <c r="CE98" s="90">
        <f t="shared" si="94"/>
        <v>13536.76</v>
      </c>
      <c r="CF98" s="90">
        <f t="shared" si="96"/>
        <v>15312.5</v>
      </c>
      <c r="CG98" s="90">
        <f t="shared" si="98"/>
        <v>14939.28</v>
      </c>
      <c r="CH98" s="90">
        <f t="shared" si="100"/>
        <v>15322.440000000002</v>
      </c>
      <c r="CI98" s="90">
        <f t="shared" si="102"/>
        <v>23566.080000000002</v>
      </c>
      <c r="CJ98" s="90">
        <f t="shared" si="104"/>
        <v>21226.920000000002</v>
      </c>
      <c r="CK98" s="90">
        <f t="shared" si="106"/>
        <v>19310.400000000001</v>
      </c>
      <c r="CL98" s="90">
        <f t="shared" si="109"/>
        <v>19552.080000000002</v>
      </c>
      <c r="CM98" s="90">
        <f t="shared" si="112"/>
        <v>17850</v>
      </c>
      <c r="CN98" s="90">
        <f t="shared" si="115"/>
        <v>15595.24</v>
      </c>
      <c r="CO98" s="90">
        <f t="shared" si="118"/>
        <v>18997.439999999999</v>
      </c>
      <c r="CP98" s="90">
        <f t="shared" si="121"/>
        <v>21917.7</v>
      </c>
      <c r="CQ98" s="90">
        <f t="shared" si="124"/>
        <v>21695.439999999999</v>
      </c>
      <c r="CR98" s="90">
        <f t="shared" si="127"/>
        <v>16857.96</v>
      </c>
      <c r="CS98" s="90">
        <f t="shared" si="130"/>
        <v>14076.48</v>
      </c>
      <c r="CT98" s="90">
        <f t="shared" ref="CT98:CT115" si="133">$D$97-$D$97*E7</f>
        <v>18309.34</v>
      </c>
      <c r="CU98" s="90">
        <f>$D$98-$D$98*E6</f>
        <v>21756</v>
      </c>
      <c r="CV98" s="90"/>
      <c r="CW98" s="90"/>
      <c r="CX98" s="90"/>
      <c r="CY98" s="90"/>
      <c r="CZ98" s="90"/>
      <c r="DA98" s="90"/>
      <c r="DB98" s="90"/>
      <c r="DC98" s="90"/>
      <c r="DD98" s="90"/>
      <c r="DE98" s="90"/>
      <c r="DF98" s="90"/>
      <c r="DG98" s="90"/>
      <c r="DH98" s="90"/>
      <c r="DI98" s="90"/>
      <c r="DJ98" s="90"/>
      <c r="DK98" s="90"/>
      <c r="DL98" s="90"/>
      <c r="DM98" s="90"/>
      <c r="DN98" s="90"/>
      <c r="DO98" s="90"/>
      <c r="DP98" s="130"/>
      <c r="DQ98" s="90"/>
      <c r="DR98" s="90"/>
      <c r="DS98" s="90"/>
      <c r="DT98" s="90"/>
      <c r="DU98" s="90"/>
      <c r="DV98" s="90"/>
      <c r="DW98" s="90"/>
      <c r="DX98" s="90"/>
      <c r="DY98" s="90"/>
    </row>
    <row r="99" spans="1:129" x14ac:dyDescent="0.25">
      <c r="B99" s="137"/>
      <c r="C99" s="90">
        <v>1993</v>
      </c>
      <c r="D99" s="89">
        <f>'Actualización IBIF'!AM4</f>
        <v>27786.451573247708</v>
      </c>
      <c r="E99" s="90">
        <f t="shared" si="66"/>
        <v>1</v>
      </c>
      <c r="F99" s="90">
        <f t="shared" si="67"/>
        <v>454663.8515732477</v>
      </c>
      <c r="G99" s="90">
        <f t="shared" si="68"/>
        <v>0</v>
      </c>
      <c r="H99" s="90">
        <f t="shared" si="69"/>
        <v>0</v>
      </c>
      <c r="I99" s="90">
        <f t="shared" si="71"/>
        <v>0</v>
      </c>
      <c r="J99" s="90">
        <f t="shared" si="73"/>
        <v>0</v>
      </c>
      <c r="K99" s="90">
        <f t="shared" si="75"/>
        <v>0</v>
      </c>
      <c r="L99" s="90">
        <f t="shared" si="77"/>
        <v>0</v>
      </c>
      <c r="M99" s="90">
        <f t="shared" si="79"/>
        <v>0</v>
      </c>
      <c r="N99" s="90">
        <f t="shared" si="81"/>
        <v>0</v>
      </c>
      <c r="O99" s="90">
        <f t="shared" si="83"/>
        <v>0</v>
      </c>
      <c r="P99" s="90">
        <f t="shared" si="85"/>
        <v>0</v>
      </c>
      <c r="Q99" s="90">
        <f t="shared" si="87"/>
        <v>0</v>
      </c>
      <c r="R99" s="90">
        <f t="shared" si="89"/>
        <v>0</v>
      </c>
      <c r="S99" s="90">
        <f t="shared" si="91"/>
        <v>0</v>
      </c>
      <c r="T99" s="90">
        <f t="shared" si="93"/>
        <v>0</v>
      </c>
      <c r="U99" s="90">
        <f t="shared" si="95"/>
        <v>0</v>
      </c>
      <c r="V99" s="90">
        <f t="shared" si="97"/>
        <v>0</v>
      </c>
      <c r="W99" s="90">
        <f t="shared" si="99"/>
        <v>0</v>
      </c>
      <c r="X99" s="90">
        <f t="shared" si="101"/>
        <v>0</v>
      </c>
      <c r="Y99" s="90">
        <f t="shared" si="103"/>
        <v>0</v>
      </c>
      <c r="Z99" s="90">
        <f t="shared" si="105"/>
        <v>0</v>
      </c>
      <c r="AA99" s="90">
        <f t="shared" si="107"/>
        <v>0</v>
      </c>
      <c r="AB99" s="90">
        <f t="shared" si="110"/>
        <v>0</v>
      </c>
      <c r="AC99" s="90">
        <f t="shared" si="113"/>
        <v>0</v>
      </c>
      <c r="AD99" s="90">
        <f t="shared" si="116"/>
        <v>0</v>
      </c>
      <c r="AE99" s="90">
        <f t="shared" si="119"/>
        <v>0</v>
      </c>
      <c r="AF99" s="90">
        <f t="shared" si="122"/>
        <v>0</v>
      </c>
      <c r="AG99" s="90">
        <f t="shared" si="125"/>
        <v>0</v>
      </c>
      <c r="AH99" s="90">
        <f t="shared" si="128"/>
        <v>0</v>
      </c>
      <c r="AI99" s="90">
        <f t="shared" si="131"/>
        <v>0</v>
      </c>
      <c r="AJ99" s="90">
        <f t="shared" ref="AJ99:AJ142" si="134">$D$35-$D$35*E70</f>
        <v>0</v>
      </c>
      <c r="AK99" s="90">
        <f t="shared" si="32"/>
        <v>0</v>
      </c>
      <c r="AL99" s="90">
        <f t="shared" si="33"/>
        <v>0</v>
      </c>
      <c r="AM99" s="90">
        <f t="shared" si="34"/>
        <v>0</v>
      </c>
      <c r="AN99" s="90">
        <f t="shared" si="35"/>
        <v>0</v>
      </c>
      <c r="AO99" s="90">
        <f t="shared" si="36"/>
        <v>0</v>
      </c>
      <c r="AP99" s="90">
        <f t="shared" si="37"/>
        <v>0</v>
      </c>
      <c r="AQ99" s="90">
        <f t="shared" si="38"/>
        <v>0</v>
      </c>
      <c r="AR99" s="90">
        <f t="shared" si="39"/>
        <v>0</v>
      </c>
      <c r="AS99" s="90">
        <f t="shared" si="40"/>
        <v>0</v>
      </c>
      <c r="AT99" s="90">
        <f t="shared" si="41"/>
        <v>0</v>
      </c>
      <c r="AU99" s="90">
        <f t="shared" si="42"/>
        <v>0</v>
      </c>
      <c r="AV99" s="90">
        <f t="shared" si="43"/>
        <v>0</v>
      </c>
      <c r="AW99" s="90">
        <f t="shared" si="44"/>
        <v>0</v>
      </c>
      <c r="AX99" s="90">
        <f t="shared" si="45"/>
        <v>0</v>
      </c>
      <c r="AY99" s="90">
        <f t="shared" si="46"/>
        <v>107.19999999999709</v>
      </c>
      <c r="AZ99" s="90">
        <f t="shared" si="47"/>
        <v>210.23999999999705</v>
      </c>
      <c r="BA99" s="90">
        <f t="shared" si="48"/>
        <v>341.15999999999713</v>
      </c>
      <c r="BB99" s="90">
        <f t="shared" si="49"/>
        <v>467.99999999999727</v>
      </c>
      <c r="BC99" s="90">
        <f t="shared" si="50"/>
        <v>739.59999999999673</v>
      </c>
      <c r="BD99" s="90">
        <f t="shared" si="51"/>
        <v>945.11999999999625</v>
      </c>
      <c r="BE99" s="90">
        <f t="shared" si="52"/>
        <v>1088.2199999999966</v>
      </c>
      <c r="BF99" s="90">
        <f t="shared" si="53"/>
        <v>1331.1999999999962</v>
      </c>
      <c r="BG99" s="90">
        <f t="shared" si="54"/>
        <v>1352.5199999999968</v>
      </c>
      <c r="BH99" s="90">
        <f t="shared" si="55"/>
        <v>1530.3999999999969</v>
      </c>
      <c r="BI99" s="90">
        <f t="shared" si="56"/>
        <v>1627.1199999999972</v>
      </c>
      <c r="BJ99" s="90">
        <f t="shared" si="57"/>
        <v>1843.6799999999976</v>
      </c>
      <c r="BK99" s="90">
        <f t="shared" si="58"/>
        <v>2029.0399999999972</v>
      </c>
      <c r="BL99" s="90">
        <f t="shared" si="59"/>
        <v>2403.5199999999977</v>
      </c>
      <c r="BM99" s="90">
        <f t="shared" si="60"/>
        <v>2964.8999999999969</v>
      </c>
      <c r="BN99" s="90">
        <f t="shared" si="61"/>
        <v>2405.7599999999984</v>
      </c>
      <c r="BO99" s="90">
        <f t="shared" si="62"/>
        <v>3089.9199999999973</v>
      </c>
      <c r="BP99" s="90">
        <f t="shared" si="63"/>
        <v>3419.9999999999982</v>
      </c>
      <c r="BQ99" s="90">
        <f t="shared" si="64"/>
        <v>3251.2799999999979</v>
      </c>
      <c r="BR99" s="90">
        <f t="shared" si="65"/>
        <v>3200.3999999999987</v>
      </c>
      <c r="BS99" s="90">
        <f t="shared" si="108"/>
        <v>3608.2199999999984</v>
      </c>
      <c r="BT99" s="90">
        <f t="shared" si="111"/>
        <v>3910.7199999999984</v>
      </c>
      <c r="BU99" s="90">
        <f t="shared" si="114"/>
        <v>4323.5399999999991</v>
      </c>
      <c r="BV99" s="90">
        <f t="shared" si="117"/>
        <v>4894.5599999999986</v>
      </c>
      <c r="BW99" s="90">
        <f t="shared" si="120"/>
        <v>5937.4999999999991</v>
      </c>
      <c r="BX99" s="90">
        <f t="shared" si="123"/>
        <v>7468.7599999999975</v>
      </c>
      <c r="BY99" s="90">
        <f t="shared" si="126"/>
        <v>8958.5999999999985</v>
      </c>
      <c r="BZ99" s="90">
        <f t="shared" si="129"/>
        <v>9960.7199999999975</v>
      </c>
      <c r="CA99" s="90">
        <f t="shared" si="132"/>
        <v>10125.059999999998</v>
      </c>
      <c r="CB99" s="90">
        <f t="shared" ref="CB99:CB142" si="135">$D$79-$D$79*E26</f>
        <v>9343.7999999999993</v>
      </c>
      <c r="CC99" s="90">
        <f>$D$80-$D$80*E25</f>
        <v>10385.619999999999</v>
      </c>
      <c r="CD99" s="90">
        <f t="shared" si="92"/>
        <v>11216.64</v>
      </c>
      <c r="CE99" s="90">
        <f t="shared" si="94"/>
        <v>13138.619999999999</v>
      </c>
      <c r="CF99" s="90">
        <f t="shared" si="96"/>
        <v>14875</v>
      </c>
      <c r="CG99" s="90">
        <f t="shared" si="98"/>
        <v>14524.3</v>
      </c>
      <c r="CH99" s="90">
        <f t="shared" si="100"/>
        <v>14908.32</v>
      </c>
      <c r="CI99" s="90">
        <f t="shared" si="102"/>
        <v>22945.920000000002</v>
      </c>
      <c r="CJ99" s="90">
        <f t="shared" si="104"/>
        <v>20682.64</v>
      </c>
      <c r="CK99" s="90">
        <f t="shared" si="106"/>
        <v>18827.64</v>
      </c>
      <c r="CL99" s="90">
        <f t="shared" si="109"/>
        <v>19075.2</v>
      </c>
      <c r="CM99" s="90">
        <f t="shared" si="112"/>
        <v>17425</v>
      </c>
      <c r="CN99" s="90">
        <f t="shared" si="115"/>
        <v>15232.56</v>
      </c>
      <c r="CO99" s="90">
        <f t="shared" si="118"/>
        <v>18565.68</v>
      </c>
      <c r="CP99" s="90">
        <f t="shared" si="121"/>
        <v>21430.639999999999</v>
      </c>
      <c r="CQ99" s="90">
        <f t="shared" si="124"/>
        <v>21223.8</v>
      </c>
      <c r="CR99" s="90">
        <f t="shared" si="127"/>
        <v>16499.28</v>
      </c>
      <c r="CS99" s="90">
        <f t="shared" si="130"/>
        <v>13783.22</v>
      </c>
      <c r="CT99" s="90">
        <f t="shared" si="133"/>
        <v>17935.68</v>
      </c>
      <c r="CU99" s="90">
        <f t="shared" ref="CU99:CU116" si="136">$D$98-$D$98*E7</f>
        <v>21320.880000000001</v>
      </c>
      <c r="CV99" s="90">
        <f>$D$99-$D$99*E6</f>
        <v>27786.451573247708</v>
      </c>
      <c r="CW99" s="90"/>
      <c r="CX99" s="90"/>
      <c r="CY99" s="90"/>
      <c r="CZ99" s="90"/>
      <c r="DA99" s="90"/>
      <c r="DB99" s="90"/>
      <c r="DC99" s="90"/>
      <c r="DD99" s="90"/>
      <c r="DE99" s="90"/>
      <c r="DF99" s="90"/>
      <c r="DG99" s="90"/>
      <c r="DH99" s="90"/>
      <c r="DI99" s="90"/>
      <c r="DJ99" s="90"/>
      <c r="DK99" s="90"/>
      <c r="DL99" s="90"/>
      <c r="DM99" s="90"/>
      <c r="DN99" s="90"/>
      <c r="DO99" s="90"/>
      <c r="DP99" s="130"/>
      <c r="DQ99" s="90"/>
      <c r="DR99" s="90"/>
      <c r="DS99" s="90"/>
      <c r="DT99" s="90"/>
      <c r="DU99" s="90"/>
      <c r="DV99" s="90"/>
      <c r="DW99" s="90"/>
      <c r="DX99" s="90"/>
      <c r="DY99" s="90"/>
    </row>
    <row r="100" spans="1:129" x14ac:dyDescent="0.25">
      <c r="B100" s="137"/>
      <c r="C100" s="90">
        <v>1994</v>
      </c>
      <c r="D100" s="89">
        <f>'Actualización IBIF'!AM5</f>
        <v>30290.403636364423</v>
      </c>
      <c r="E100" s="90">
        <f t="shared" si="66"/>
        <v>1</v>
      </c>
      <c r="F100" s="90">
        <f t="shared" si="67"/>
        <v>470617.00617814716</v>
      </c>
      <c r="G100" s="90">
        <f t="shared" si="68"/>
        <v>0</v>
      </c>
      <c r="H100" s="90">
        <f t="shared" si="69"/>
        <v>0</v>
      </c>
      <c r="I100" s="90">
        <f t="shared" si="71"/>
        <v>0</v>
      </c>
      <c r="J100" s="90">
        <f t="shared" si="73"/>
        <v>0</v>
      </c>
      <c r="K100" s="90">
        <f t="shared" si="75"/>
        <v>0</v>
      </c>
      <c r="L100" s="90">
        <f t="shared" si="77"/>
        <v>0</v>
      </c>
      <c r="M100" s="90">
        <f t="shared" si="79"/>
        <v>0</v>
      </c>
      <c r="N100" s="90">
        <f t="shared" si="81"/>
        <v>0</v>
      </c>
      <c r="O100" s="90">
        <f t="shared" si="83"/>
        <v>0</v>
      </c>
      <c r="P100" s="90">
        <f t="shared" si="85"/>
        <v>0</v>
      </c>
      <c r="Q100" s="90">
        <f t="shared" si="87"/>
        <v>0</v>
      </c>
      <c r="R100" s="90">
        <f t="shared" si="89"/>
        <v>0</v>
      </c>
      <c r="S100" s="90">
        <f t="shared" si="91"/>
        <v>0</v>
      </c>
      <c r="T100" s="90">
        <f t="shared" si="93"/>
        <v>0</v>
      </c>
      <c r="U100" s="90">
        <f t="shared" si="95"/>
        <v>0</v>
      </c>
      <c r="V100" s="90">
        <f t="shared" si="97"/>
        <v>0</v>
      </c>
      <c r="W100" s="90">
        <f t="shared" si="99"/>
        <v>0</v>
      </c>
      <c r="X100" s="90">
        <f t="shared" si="101"/>
        <v>0</v>
      </c>
      <c r="Y100" s="90">
        <f t="shared" si="103"/>
        <v>0</v>
      </c>
      <c r="Z100" s="90">
        <f t="shared" si="105"/>
        <v>0</v>
      </c>
      <c r="AA100" s="90">
        <f t="shared" si="107"/>
        <v>0</v>
      </c>
      <c r="AB100" s="90">
        <f t="shared" si="110"/>
        <v>0</v>
      </c>
      <c r="AC100" s="90">
        <f t="shared" si="113"/>
        <v>0</v>
      </c>
      <c r="AD100" s="90">
        <f t="shared" si="116"/>
        <v>0</v>
      </c>
      <c r="AE100" s="90">
        <f t="shared" si="119"/>
        <v>0</v>
      </c>
      <c r="AF100" s="90">
        <f t="shared" si="122"/>
        <v>0</v>
      </c>
      <c r="AG100" s="90">
        <f t="shared" si="125"/>
        <v>0</v>
      </c>
      <c r="AH100" s="90">
        <f t="shared" si="128"/>
        <v>0</v>
      </c>
      <c r="AI100" s="90">
        <f t="shared" si="131"/>
        <v>0</v>
      </c>
      <c r="AJ100" s="90">
        <f t="shared" si="134"/>
        <v>0</v>
      </c>
      <c r="AK100" s="90">
        <f t="shared" ref="AK100:AK142" si="137">$D$36-$D$36*E70</f>
        <v>0</v>
      </c>
      <c r="AL100" s="90">
        <f t="shared" si="33"/>
        <v>0</v>
      </c>
      <c r="AM100" s="90">
        <f t="shared" si="34"/>
        <v>0</v>
      </c>
      <c r="AN100" s="90">
        <f t="shared" si="35"/>
        <v>0</v>
      </c>
      <c r="AO100" s="90">
        <f t="shared" si="36"/>
        <v>0</v>
      </c>
      <c r="AP100" s="90">
        <f t="shared" si="37"/>
        <v>0</v>
      </c>
      <c r="AQ100" s="90">
        <f t="shared" si="38"/>
        <v>0</v>
      </c>
      <c r="AR100" s="90">
        <f t="shared" si="39"/>
        <v>0</v>
      </c>
      <c r="AS100" s="90">
        <f t="shared" si="40"/>
        <v>0</v>
      </c>
      <c r="AT100" s="90">
        <f t="shared" si="41"/>
        <v>0</v>
      </c>
      <c r="AU100" s="90">
        <f t="shared" si="42"/>
        <v>0</v>
      </c>
      <c r="AV100" s="90">
        <f t="shared" si="43"/>
        <v>0</v>
      </c>
      <c r="AW100" s="90">
        <f t="shared" si="44"/>
        <v>0</v>
      </c>
      <c r="AX100" s="90">
        <f t="shared" si="45"/>
        <v>0</v>
      </c>
      <c r="AY100" s="90">
        <f t="shared" si="46"/>
        <v>0</v>
      </c>
      <c r="AZ100" s="90">
        <f t="shared" si="47"/>
        <v>105.11999999999716</v>
      </c>
      <c r="BA100" s="90">
        <f t="shared" si="48"/>
        <v>227.43999999999687</v>
      </c>
      <c r="BB100" s="90">
        <f t="shared" si="49"/>
        <v>350.99999999999727</v>
      </c>
      <c r="BC100" s="90">
        <f t="shared" si="50"/>
        <v>591.67999999999665</v>
      </c>
      <c r="BD100" s="90">
        <f t="shared" si="51"/>
        <v>787.59999999999673</v>
      </c>
      <c r="BE100" s="90">
        <f t="shared" si="52"/>
        <v>932.75999999999658</v>
      </c>
      <c r="BF100" s="90">
        <f t="shared" si="53"/>
        <v>1164.7999999999965</v>
      </c>
      <c r="BG100" s="90">
        <f t="shared" si="54"/>
        <v>1202.2399999999971</v>
      </c>
      <c r="BH100" s="90">
        <f t="shared" si="55"/>
        <v>1377.3599999999969</v>
      </c>
      <c r="BI100" s="90">
        <f t="shared" si="56"/>
        <v>1479.1999999999971</v>
      </c>
      <c r="BJ100" s="90">
        <f t="shared" si="57"/>
        <v>1690.0399999999972</v>
      </c>
      <c r="BK100" s="90">
        <f t="shared" si="58"/>
        <v>1872.9599999999973</v>
      </c>
      <c r="BL100" s="90">
        <f t="shared" si="59"/>
        <v>2231.8399999999974</v>
      </c>
      <c r="BM100" s="90">
        <f t="shared" si="60"/>
        <v>2767.2399999999971</v>
      </c>
      <c r="BN100" s="90">
        <f t="shared" si="61"/>
        <v>2255.3999999999978</v>
      </c>
      <c r="BO100" s="90">
        <f t="shared" si="62"/>
        <v>2908.1599999999971</v>
      </c>
      <c r="BP100" s="90">
        <f t="shared" si="63"/>
        <v>3229.9999999999973</v>
      </c>
      <c r="BQ100" s="90">
        <f t="shared" si="64"/>
        <v>3080.159999999998</v>
      </c>
      <c r="BR100" s="90">
        <f t="shared" si="65"/>
        <v>3040.3799999999983</v>
      </c>
      <c r="BS100" s="90">
        <f t="shared" si="108"/>
        <v>3436.3999999999987</v>
      </c>
      <c r="BT100" s="90">
        <f t="shared" si="111"/>
        <v>3732.9599999999982</v>
      </c>
      <c r="BU100" s="90">
        <f t="shared" si="114"/>
        <v>4135.5599999999986</v>
      </c>
      <c r="BV100" s="90">
        <f t="shared" si="117"/>
        <v>4690.6199999999981</v>
      </c>
      <c r="BW100" s="90">
        <f t="shared" si="120"/>
        <v>5699.9999999999982</v>
      </c>
      <c r="BX100" s="90">
        <f t="shared" si="123"/>
        <v>7181.4999999999982</v>
      </c>
      <c r="BY100" s="90">
        <f t="shared" si="126"/>
        <v>8626.7999999999975</v>
      </c>
      <c r="BZ100" s="90">
        <f t="shared" si="129"/>
        <v>9604.9799999999977</v>
      </c>
      <c r="CA100" s="90">
        <f t="shared" si="132"/>
        <v>9775.9199999999983</v>
      </c>
      <c r="CB100" s="90">
        <f t="shared" si="135"/>
        <v>9032.3399999999983</v>
      </c>
      <c r="CC100" s="90">
        <f t="shared" ref="CC100:CC142" si="138">$D$80-$D$80*E26</f>
        <v>10050.599999999999</v>
      </c>
      <c r="CD100" s="90">
        <f>$D$81-$D$81*E25</f>
        <v>10866.119999999999</v>
      </c>
      <c r="CE100" s="90">
        <f t="shared" si="94"/>
        <v>12740.48</v>
      </c>
      <c r="CF100" s="90">
        <f t="shared" si="96"/>
        <v>14437.5</v>
      </c>
      <c r="CG100" s="90">
        <f t="shared" si="98"/>
        <v>14109.32</v>
      </c>
      <c r="CH100" s="90">
        <f t="shared" si="100"/>
        <v>14494.2</v>
      </c>
      <c r="CI100" s="90">
        <f t="shared" si="102"/>
        <v>22325.760000000002</v>
      </c>
      <c r="CJ100" s="90">
        <f t="shared" si="104"/>
        <v>20138.36</v>
      </c>
      <c r="CK100" s="90">
        <f t="shared" si="106"/>
        <v>18344.88</v>
      </c>
      <c r="CL100" s="90">
        <f t="shared" si="109"/>
        <v>18598.32</v>
      </c>
      <c r="CM100" s="90">
        <f t="shared" si="112"/>
        <v>17000</v>
      </c>
      <c r="CN100" s="90">
        <f t="shared" si="115"/>
        <v>14869.880000000001</v>
      </c>
      <c r="CO100" s="90">
        <f t="shared" si="118"/>
        <v>18133.919999999998</v>
      </c>
      <c r="CP100" s="90">
        <f t="shared" si="121"/>
        <v>20943.579999999998</v>
      </c>
      <c r="CQ100" s="90">
        <f t="shared" si="124"/>
        <v>20752.16</v>
      </c>
      <c r="CR100" s="90">
        <f t="shared" si="127"/>
        <v>16140.6</v>
      </c>
      <c r="CS100" s="90">
        <f t="shared" si="130"/>
        <v>13489.96</v>
      </c>
      <c r="CT100" s="90">
        <f t="shared" si="133"/>
        <v>17562.02</v>
      </c>
      <c r="CU100" s="90">
        <f t="shared" si="136"/>
        <v>20885.759999999998</v>
      </c>
      <c r="CV100" s="90">
        <f t="shared" ref="CV100:CV117" si="139">$D$99-$D$99*E7</f>
        <v>27230.722541782754</v>
      </c>
      <c r="CW100" s="90">
        <f>$D$100-$D$100*E6</f>
        <v>30290.403636364423</v>
      </c>
      <c r="CX100" s="90"/>
      <c r="CY100" s="90"/>
      <c r="CZ100" s="90"/>
      <c r="DA100" s="90"/>
      <c r="DB100" s="90"/>
      <c r="DC100" s="90"/>
      <c r="DD100" s="90"/>
      <c r="DE100" s="90"/>
      <c r="DF100" s="90"/>
      <c r="DG100" s="90"/>
      <c r="DH100" s="90"/>
      <c r="DI100" s="90"/>
      <c r="DJ100" s="90"/>
      <c r="DK100" s="90"/>
      <c r="DL100" s="90"/>
      <c r="DM100" s="90"/>
      <c r="DN100" s="90"/>
      <c r="DO100" s="90"/>
      <c r="DP100" s="130"/>
      <c r="DQ100" s="90"/>
      <c r="DR100" s="90"/>
      <c r="DS100" s="90"/>
      <c r="DT100" s="90"/>
      <c r="DU100" s="90"/>
      <c r="DV100" s="90"/>
      <c r="DW100" s="90"/>
      <c r="DX100" s="90"/>
      <c r="DY100" s="90"/>
    </row>
    <row r="101" spans="1:129" x14ac:dyDescent="0.25">
      <c r="B101" s="137"/>
      <c r="C101" s="90">
        <v>1995</v>
      </c>
      <c r="D101" s="89">
        <f>'Actualización IBIF'!AM6</f>
        <v>27081.5827620743</v>
      </c>
      <c r="E101" s="90">
        <f t="shared" si="66"/>
        <v>1</v>
      </c>
      <c r="F101" s="90">
        <f t="shared" si="67"/>
        <v>482862.73183602921</v>
      </c>
      <c r="G101" s="90">
        <f t="shared" si="68"/>
        <v>0</v>
      </c>
      <c r="H101" s="90">
        <f t="shared" si="69"/>
        <v>0</v>
      </c>
      <c r="I101" s="90">
        <f t="shared" si="71"/>
        <v>0</v>
      </c>
      <c r="J101" s="90">
        <f t="shared" si="73"/>
        <v>0</v>
      </c>
      <c r="K101" s="90">
        <f t="shared" si="75"/>
        <v>0</v>
      </c>
      <c r="L101" s="90">
        <f t="shared" si="77"/>
        <v>0</v>
      </c>
      <c r="M101" s="90">
        <f t="shared" si="79"/>
        <v>0</v>
      </c>
      <c r="N101" s="90">
        <f t="shared" si="81"/>
        <v>0</v>
      </c>
      <c r="O101" s="90">
        <f t="shared" si="83"/>
        <v>0</v>
      </c>
      <c r="P101" s="90">
        <f t="shared" si="85"/>
        <v>0</v>
      </c>
      <c r="Q101" s="90">
        <f t="shared" si="87"/>
        <v>0</v>
      </c>
      <c r="R101" s="90">
        <f t="shared" si="89"/>
        <v>0</v>
      </c>
      <c r="S101" s="90">
        <f t="shared" si="91"/>
        <v>0</v>
      </c>
      <c r="T101" s="90">
        <f t="shared" si="93"/>
        <v>0</v>
      </c>
      <c r="U101" s="90">
        <f t="shared" si="95"/>
        <v>0</v>
      </c>
      <c r="V101" s="90">
        <f t="shared" si="97"/>
        <v>0</v>
      </c>
      <c r="W101" s="90">
        <f t="shared" si="99"/>
        <v>0</v>
      </c>
      <c r="X101" s="90">
        <f t="shared" si="101"/>
        <v>0</v>
      </c>
      <c r="Y101" s="90">
        <f t="shared" si="103"/>
        <v>0</v>
      </c>
      <c r="Z101" s="90">
        <f t="shared" si="105"/>
        <v>0</v>
      </c>
      <c r="AA101" s="90">
        <f t="shared" si="107"/>
        <v>0</v>
      </c>
      <c r="AB101" s="90">
        <f t="shared" si="110"/>
        <v>0</v>
      </c>
      <c r="AC101" s="90">
        <f t="shared" si="113"/>
        <v>0</v>
      </c>
      <c r="AD101" s="90">
        <f t="shared" si="116"/>
        <v>0</v>
      </c>
      <c r="AE101" s="90">
        <f t="shared" si="119"/>
        <v>0</v>
      </c>
      <c r="AF101" s="90">
        <f t="shared" si="122"/>
        <v>0</v>
      </c>
      <c r="AG101" s="90">
        <f t="shared" si="125"/>
        <v>0</v>
      </c>
      <c r="AH101" s="90">
        <f t="shared" si="128"/>
        <v>0</v>
      </c>
      <c r="AI101" s="90">
        <f t="shared" si="131"/>
        <v>0</v>
      </c>
      <c r="AJ101" s="90">
        <f t="shared" si="134"/>
        <v>0</v>
      </c>
      <c r="AK101" s="90">
        <f t="shared" si="137"/>
        <v>0</v>
      </c>
      <c r="AL101" s="90">
        <f t="shared" ref="AL101:AL142" si="140">$D$37-$D$37*E70</f>
        <v>0</v>
      </c>
      <c r="AM101" s="90">
        <f t="shared" si="34"/>
        <v>0</v>
      </c>
      <c r="AN101" s="90">
        <f t="shared" si="35"/>
        <v>0</v>
      </c>
      <c r="AO101" s="90">
        <f t="shared" si="36"/>
        <v>0</v>
      </c>
      <c r="AP101" s="90">
        <f t="shared" si="37"/>
        <v>0</v>
      </c>
      <c r="AQ101" s="90">
        <f t="shared" si="38"/>
        <v>0</v>
      </c>
      <c r="AR101" s="90">
        <f t="shared" si="39"/>
        <v>0</v>
      </c>
      <c r="AS101" s="90">
        <f t="shared" si="40"/>
        <v>0</v>
      </c>
      <c r="AT101" s="90">
        <f t="shared" si="41"/>
        <v>0</v>
      </c>
      <c r="AU101" s="90">
        <f t="shared" si="42"/>
        <v>0</v>
      </c>
      <c r="AV101" s="90">
        <f t="shared" si="43"/>
        <v>0</v>
      </c>
      <c r="AW101" s="90">
        <f t="shared" si="44"/>
        <v>0</v>
      </c>
      <c r="AX101" s="90">
        <f t="shared" si="45"/>
        <v>0</v>
      </c>
      <c r="AY101" s="90">
        <f t="shared" si="46"/>
        <v>0</v>
      </c>
      <c r="AZ101" s="90">
        <f t="shared" si="47"/>
        <v>0</v>
      </c>
      <c r="BA101" s="90">
        <f t="shared" si="48"/>
        <v>113.71999999999662</v>
      </c>
      <c r="BB101" s="90">
        <f t="shared" si="49"/>
        <v>233.99999999999727</v>
      </c>
      <c r="BC101" s="90">
        <f t="shared" si="50"/>
        <v>443.75999999999658</v>
      </c>
      <c r="BD101" s="90">
        <f t="shared" si="51"/>
        <v>630.07999999999629</v>
      </c>
      <c r="BE101" s="90">
        <f t="shared" si="52"/>
        <v>777.29999999999654</v>
      </c>
      <c r="BF101" s="90">
        <f t="shared" si="53"/>
        <v>998.399999999996</v>
      </c>
      <c r="BG101" s="90">
        <f t="shared" si="54"/>
        <v>1051.9599999999964</v>
      </c>
      <c r="BH101" s="90">
        <f t="shared" si="55"/>
        <v>1224.319999999997</v>
      </c>
      <c r="BI101" s="90">
        <f t="shared" si="56"/>
        <v>1331.279999999997</v>
      </c>
      <c r="BJ101" s="90">
        <f t="shared" si="57"/>
        <v>1536.3999999999969</v>
      </c>
      <c r="BK101" s="90">
        <f t="shared" si="58"/>
        <v>1716.8799999999974</v>
      </c>
      <c r="BL101" s="90">
        <f t="shared" si="59"/>
        <v>2060.1599999999971</v>
      </c>
      <c r="BM101" s="90">
        <f t="shared" si="60"/>
        <v>2569.5799999999972</v>
      </c>
      <c r="BN101" s="90">
        <f t="shared" si="61"/>
        <v>2105.0399999999981</v>
      </c>
      <c r="BO101" s="90">
        <f t="shared" si="62"/>
        <v>2726.3999999999978</v>
      </c>
      <c r="BP101" s="90">
        <f t="shared" si="63"/>
        <v>3039.9999999999973</v>
      </c>
      <c r="BQ101" s="90">
        <f t="shared" si="64"/>
        <v>2909.0399999999981</v>
      </c>
      <c r="BR101" s="90">
        <f t="shared" si="65"/>
        <v>2880.3599999999979</v>
      </c>
      <c r="BS101" s="90">
        <f t="shared" si="108"/>
        <v>3264.5799999999981</v>
      </c>
      <c r="BT101" s="90">
        <f t="shared" si="111"/>
        <v>3555.199999999998</v>
      </c>
      <c r="BU101" s="90">
        <f t="shared" si="114"/>
        <v>3947.5799999999981</v>
      </c>
      <c r="BV101" s="90">
        <f t="shared" si="117"/>
        <v>4486.6799999999985</v>
      </c>
      <c r="BW101" s="90">
        <f t="shared" si="120"/>
        <v>5462.4999999999982</v>
      </c>
      <c r="BX101" s="90">
        <f t="shared" si="123"/>
        <v>6894.239999999998</v>
      </c>
      <c r="BY101" s="90">
        <f t="shared" si="126"/>
        <v>8294.9999999999982</v>
      </c>
      <c r="BZ101" s="90">
        <f t="shared" si="129"/>
        <v>9249.239999999998</v>
      </c>
      <c r="CA101" s="90">
        <f t="shared" si="132"/>
        <v>9426.7799999999988</v>
      </c>
      <c r="CB101" s="90">
        <f t="shared" si="135"/>
        <v>8720.8799999999974</v>
      </c>
      <c r="CC101" s="90">
        <f t="shared" si="138"/>
        <v>9715.5799999999981</v>
      </c>
      <c r="CD101" s="90">
        <f t="shared" ref="CD101:CD142" si="141">$D$81-$D$81*E26</f>
        <v>10515.599999999999</v>
      </c>
      <c r="CE101" s="90">
        <f>$D$82-$D$82*E25</f>
        <v>12342.34</v>
      </c>
      <c r="CF101" s="90">
        <f t="shared" si="96"/>
        <v>14000</v>
      </c>
      <c r="CG101" s="90">
        <f t="shared" si="98"/>
        <v>13694.34</v>
      </c>
      <c r="CH101" s="90">
        <f t="shared" si="100"/>
        <v>14080.08</v>
      </c>
      <c r="CI101" s="90">
        <f t="shared" si="102"/>
        <v>21705.599999999999</v>
      </c>
      <c r="CJ101" s="90">
        <f t="shared" si="104"/>
        <v>19594.080000000002</v>
      </c>
      <c r="CK101" s="90">
        <f t="shared" si="106"/>
        <v>17862.120000000003</v>
      </c>
      <c r="CL101" s="90">
        <f t="shared" si="109"/>
        <v>18121.440000000002</v>
      </c>
      <c r="CM101" s="90">
        <f t="shared" si="112"/>
        <v>16575</v>
      </c>
      <c r="CN101" s="90">
        <f t="shared" si="115"/>
        <v>14507.2</v>
      </c>
      <c r="CO101" s="90">
        <f t="shared" si="118"/>
        <v>17702.16</v>
      </c>
      <c r="CP101" s="90">
        <f t="shared" si="121"/>
        <v>20456.52</v>
      </c>
      <c r="CQ101" s="90">
        <f t="shared" si="124"/>
        <v>20280.52</v>
      </c>
      <c r="CR101" s="90">
        <f t="shared" si="127"/>
        <v>15781.92</v>
      </c>
      <c r="CS101" s="90">
        <f t="shared" si="130"/>
        <v>13196.7</v>
      </c>
      <c r="CT101" s="90">
        <f t="shared" si="133"/>
        <v>17188.36</v>
      </c>
      <c r="CU101" s="90">
        <f t="shared" si="136"/>
        <v>20450.64</v>
      </c>
      <c r="CV101" s="90">
        <f t="shared" si="139"/>
        <v>26674.9935103178</v>
      </c>
      <c r="CW101" s="90">
        <f t="shared" ref="CW101:CW142" si="142">$D$100-$D$100*E7</f>
        <v>29684.595563637133</v>
      </c>
      <c r="CX101" s="90">
        <f>$D$101-$D$101*E6</f>
        <v>27081.5827620743</v>
      </c>
      <c r="CY101" s="90"/>
      <c r="CZ101" s="90"/>
      <c r="DA101" s="90"/>
      <c r="DB101" s="90"/>
      <c r="DC101" s="90"/>
      <c r="DD101" s="90"/>
      <c r="DE101" s="90"/>
      <c r="DF101" s="90"/>
      <c r="DG101" s="90"/>
      <c r="DH101" s="90"/>
      <c r="DI101" s="90"/>
      <c r="DJ101" s="90"/>
      <c r="DK101" s="90"/>
      <c r="DL101" s="90"/>
      <c r="DM101" s="90"/>
      <c r="DN101" s="90"/>
      <c r="DO101" s="90"/>
      <c r="DP101" s="130"/>
      <c r="DQ101" s="90"/>
      <c r="DR101" s="90"/>
      <c r="DS101" s="90"/>
      <c r="DT101" s="90"/>
      <c r="DU101" s="90"/>
      <c r="DV101" s="90"/>
      <c r="DW101" s="90"/>
      <c r="DX101" s="90"/>
      <c r="DY101" s="90"/>
    </row>
    <row r="102" spans="1:129" x14ac:dyDescent="0.25">
      <c r="B102" s="137"/>
      <c r="C102" s="90">
        <v>1996</v>
      </c>
      <c r="D102" s="89">
        <f>'Actualización IBIF'!AM7</f>
        <v>28541.068708283332</v>
      </c>
      <c r="E102" s="90">
        <f t="shared" si="66"/>
        <v>1</v>
      </c>
      <c r="F102" s="90">
        <f t="shared" si="67"/>
        <v>496131.43178487883</v>
      </c>
      <c r="G102" s="90">
        <f t="shared" si="68"/>
        <v>0</v>
      </c>
      <c r="H102" s="90">
        <f t="shared" si="69"/>
        <v>0</v>
      </c>
      <c r="I102" s="90">
        <f t="shared" si="71"/>
        <v>0</v>
      </c>
      <c r="J102" s="90">
        <f t="shared" si="73"/>
        <v>0</v>
      </c>
      <c r="K102" s="90">
        <f t="shared" si="75"/>
        <v>0</v>
      </c>
      <c r="L102" s="90">
        <f t="shared" si="77"/>
        <v>0</v>
      </c>
      <c r="M102" s="90">
        <f t="shared" si="79"/>
        <v>0</v>
      </c>
      <c r="N102" s="90">
        <f t="shared" si="81"/>
        <v>0</v>
      </c>
      <c r="O102" s="90">
        <f t="shared" si="83"/>
        <v>0</v>
      </c>
      <c r="P102" s="90">
        <f t="shared" si="85"/>
        <v>0</v>
      </c>
      <c r="Q102" s="90">
        <f t="shared" si="87"/>
        <v>0</v>
      </c>
      <c r="R102" s="90">
        <f t="shared" si="89"/>
        <v>0</v>
      </c>
      <c r="S102" s="90">
        <f t="shared" si="91"/>
        <v>0</v>
      </c>
      <c r="T102" s="90">
        <f t="shared" si="93"/>
        <v>0</v>
      </c>
      <c r="U102" s="90">
        <f t="shared" si="95"/>
        <v>0</v>
      </c>
      <c r="V102" s="90">
        <f t="shared" si="97"/>
        <v>0</v>
      </c>
      <c r="W102" s="90">
        <f t="shared" si="99"/>
        <v>0</v>
      </c>
      <c r="X102" s="90">
        <f t="shared" si="101"/>
        <v>0</v>
      </c>
      <c r="Y102" s="90">
        <f t="shared" si="103"/>
        <v>0</v>
      </c>
      <c r="Z102" s="90">
        <f t="shared" si="105"/>
        <v>0</v>
      </c>
      <c r="AA102" s="90">
        <f t="shared" si="107"/>
        <v>0</v>
      </c>
      <c r="AB102" s="90">
        <f t="shared" si="110"/>
        <v>0</v>
      </c>
      <c r="AC102" s="90">
        <f t="shared" si="113"/>
        <v>0</v>
      </c>
      <c r="AD102" s="90">
        <f t="shared" si="116"/>
        <v>0</v>
      </c>
      <c r="AE102" s="90">
        <f t="shared" si="119"/>
        <v>0</v>
      </c>
      <c r="AF102" s="90">
        <f t="shared" si="122"/>
        <v>0</v>
      </c>
      <c r="AG102" s="90">
        <f t="shared" si="125"/>
        <v>0</v>
      </c>
      <c r="AH102" s="90">
        <f t="shared" si="128"/>
        <v>0</v>
      </c>
      <c r="AI102" s="90">
        <f t="shared" si="131"/>
        <v>0</v>
      </c>
      <c r="AJ102" s="90">
        <f t="shared" si="134"/>
        <v>0</v>
      </c>
      <c r="AK102" s="90">
        <f t="shared" si="137"/>
        <v>0</v>
      </c>
      <c r="AL102" s="90">
        <f t="shared" si="140"/>
        <v>0</v>
      </c>
      <c r="AM102" s="90">
        <f t="shared" ref="AM102:AM142" si="143">$D$38-$D$38*E70</f>
        <v>0</v>
      </c>
      <c r="AN102" s="90">
        <f t="shared" si="35"/>
        <v>0</v>
      </c>
      <c r="AO102" s="90">
        <f t="shared" si="36"/>
        <v>0</v>
      </c>
      <c r="AP102" s="90">
        <f t="shared" si="37"/>
        <v>0</v>
      </c>
      <c r="AQ102" s="90">
        <f t="shared" si="38"/>
        <v>0</v>
      </c>
      <c r="AR102" s="90">
        <f t="shared" si="39"/>
        <v>0</v>
      </c>
      <c r="AS102" s="90">
        <f t="shared" si="40"/>
        <v>0</v>
      </c>
      <c r="AT102" s="90">
        <f t="shared" si="41"/>
        <v>0</v>
      </c>
      <c r="AU102" s="90">
        <f t="shared" si="42"/>
        <v>0</v>
      </c>
      <c r="AV102" s="90">
        <f t="shared" si="43"/>
        <v>0</v>
      </c>
      <c r="AW102" s="90">
        <f t="shared" si="44"/>
        <v>0</v>
      </c>
      <c r="AX102" s="90">
        <f t="shared" si="45"/>
        <v>0</v>
      </c>
      <c r="AY102" s="90">
        <f t="shared" si="46"/>
        <v>0</v>
      </c>
      <c r="AZ102" s="90">
        <f t="shared" si="47"/>
        <v>0</v>
      </c>
      <c r="BA102" s="90">
        <f t="shared" si="48"/>
        <v>0</v>
      </c>
      <c r="BB102" s="90">
        <f t="shared" si="49"/>
        <v>116.99999999999727</v>
      </c>
      <c r="BC102" s="90">
        <f t="shared" si="50"/>
        <v>295.83999999999651</v>
      </c>
      <c r="BD102" s="90">
        <f t="shared" si="51"/>
        <v>472.55999999999585</v>
      </c>
      <c r="BE102" s="90">
        <f t="shared" si="52"/>
        <v>621.83999999999651</v>
      </c>
      <c r="BF102" s="90">
        <f t="shared" si="53"/>
        <v>831.99999999999636</v>
      </c>
      <c r="BG102" s="90">
        <f t="shared" si="54"/>
        <v>901.67999999999665</v>
      </c>
      <c r="BH102" s="90">
        <f t="shared" si="55"/>
        <v>1071.279999999997</v>
      </c>
      <c r="BI102" s="90">
        <f t="shared" si="56"/>
        <v>1183.3599999999969</v>
      </c>
      <c r="BJ102" s="90">
        <f t="shared" si="57"/>
        <v>1382.7599999999966</v>
      </c>
      <c r="BK102" s="90">
        <f t="shared" si="58"/>
        <v>1560.7999999999975</v>
      </c>
      <c r="BL102" s="90">
        <f t="shared" si="59"/>
        <v>1888.4799999999968</v>
      </c>
      <c r="BM102" s="90">
        <f t="shared" si="60"/>
        <v>2371.9199999999964</v>
      </c>
      <c r="BN102" s="90">
        <f t="shared" si="61"/>
        <v>1954.6799999999976</v>
      </c>
      <c r="BO102" s="90">
        <f t="shared" si="62"/>
        <v>2544.6399999999976</v>
      </c>
      <c r="BP102" s="90">
        <f t="shared" si="63"/>
        <v>2849.9999999999973</v>
      </c>
      <c r="BQ102" s="90">
        <f t="shared" si="64"/>
        <v>2737.9199999999973</v>
      </c>
      <c r="BR102" s="90">
        <f t="shared" si="65"/>
        <v>2720.3399999999983</v>
      </c>
      <c r="BS102" s="90">
        <f t="shared" si="108"/>
        <v>3092.7599999999984</v>
      </c>
      <c r="BT102" s="90">
        <f t="shared" si="111"/>
        <v>3377.4399999999978</v>
      </c>
      <c r="BU102" s="90">
        <f t="shared" si="114"/>
        <v>3759.5999999999985</v>
      </c>
      <c r="BV102" s="90">
        <f t="shared" si="117"/>
        <v>4282.739999999998</v>
      </c>
      <c r="BW102" s="90">
        <f t="shared" si="120"/>
        <v>5224.9999999999982</v>
      </c>
      <c r="BX102" s="90">
        <f t="shared" si="123"/>
        <v>6606.9799999999977</v>
      </c>
      <c r="BY102" s="90">
        <f t="shared" si="126"/>
        <v>7963.1999999999971</v>
      </c>
      <c r="BZ102" s="90">
        <f t="shared" si="129"/>
        <v>8893.4999999999982</v>
      </c>
      <c r="CA102" s="90">
        <f t="shared" si="132"/>
        <v>9077.6399999999976</v>
      </c>
      <c r="CB102" s="90">
        <f t="shared" si="135"/>
        <v>8409.4199999999983</v>
      </c>
      <c r="CC102" s="90">
        <f t="shared" si="138"/>
        <v>9380.5599999999977</v>
      </c>
      <c r="CD102" s="90">
        <f t="shared" si="141"/>
        <v>10165.079999999998</v>
      </c>
      <c r="CE102" s="90">
        <f t="shared" ref="CE102:CE142" si="144">$D$82-$D$82*E26</f>
        <v>11944.199999999997</v>
      </c>
      <c r="CF102" s="90">
        <f>$D$83-$D$83*E25</f>
        <v>13562.499999999998</v>
      </c>
      <c r="CG102" s="90">
        <f t="shared" si="98"/>
        <v>13279.359999999999</v>
      </c>
      <c r="CH102" s="90">
        <f t="shared" si="100"/>
        <v>13665.96</v>
      </c>
      <c r="CI102" s="90">
        <f t="shared" si="102"/>
        <v>21085.440000000002</v>
      </c>
      <c r="CJ102" s="90">
        <f t="shared" si="104"/>
        <v>19049.8</v>
      </c>
      <c r="CK102" s="90">
        <f t="shared" si="106"/>
        <v>17379.36</v>
      </c>
      <c r="CL102" s="90">
        <f t="shared" si="109"/>
        <v>17644.560000000001</v>
      </c>
      <c r="CM102" s="90">
        <f t="shared" si="112"/>
        <v>16150</v>
      </c>
      <c r="CN102" s="90">
        <f t="shared" si="115"/>
        <v>14144.52</v>
      </c>
      <c r="CO102" s="90">
        <f t="shared" si="118"/>
        <v>17270.400000000001</v>
      </c>
      <c r="CP102" s="90">
        <f t="shared" si="121"/>
        <v>19969.46</v>
      </c>
      <c r="CQ102" s="90">
        <f t="shared" si="124"/>
        <v>19808.88</v>
      </c>
      <c r="CR102" s="90">
        <f t="shared" si="127"/>
        <v>15423.24</v>
      </c>
      <c r="CS102" s="90">
        <f t="shared" si="130"/>
        <v>12903.44</v>
      </c>
      <c r="CT102" s="90">
        <f t="shared" si="133"/>
        <v>16814.7</v>
      </c>
      <c r="CU102" s="90">
        <f t="shared" si="136"/>
        <v>20015.52</v>
      </c>
      <c r="CV102" s="90">
        <f t="shared" si="139"/>
        <v>26119.264478852845</v>
      </c>
      <c r="CW102" s="90">
        <f t="shared" si="142"/>
        <v>29078.787490909846</v>
      </c>
      <c r="CX102" s="90">
        <f t="shared" ref="CX102:CX119" si="145">$D$101-$D$101*E7</f>
        <v>26539.951106832814</v>
      </c>
      <c r="CY102" s="90">
        <f>$D$102-$D$102*E6</f>
        <v>28541.068708283332</v>
      </c>
      <c r="CZ102" s="90"/>
      <c r="DA102" s="90"/>
      <c r="DB102" s="90"/>
      <c r="DC102" s="90"/>
      <c r="DD102" s="90"/>
      <c r="DE102" s="90"/>
      <c r="DF102" s="90"/>
      <c r="DG102" s="90"/>
      <c r="DH102" s="90"/>
      <c r="DI102" s="90"/>
      <c r="DJ102" s="90"/>
      <c r="DK102" s="90"/>
      <c r="DL102" s="90"/>
      <c r="DM102" s="90"/>
      <c r="DN102" s="90"/>
      <c r="DO102" s="90"/>
      <c r="DP102" s="130"/>
      <c r="DQ102" s="90"/>
      <c r="DR102" s="90"/>
      <c r="DS102" s="90"/>
      <c r="DT102" s="90"/>
      <c r="DU102" s="90"/>
      <c r="DV102" s="90"/>
      <c r="DW102" s="90"/>
      <c r="DX102" s="90"/>
      <c r="DY102" s="90"/>
    </row>
    <row r="103" spans="1:129" x14ac:dyDescent="0.25">
      <c r="B103" s="137"/>
      <c r="C103" s="90">
        <v>1997</v>
      </c>
      <c r="D103" s="89">
        <f>'Actualización IBIF'!AM8</f>
        <v>32305.850553834436</v>
      </c>
      <c r="E103" s="90">
        <f t="shared" si="66"/>
        <v>1</v>
      </c>
      <c r="F103" s="90">
        <f t="shared" si="67"/>
        <v>512707.81220511382</v>
      </c>
      <c r="G103" s="90">
        <f t="shared" si="68"/>
        <v>0</v>
      </c>
      <c r="H103" s="90">
        <f t="shared" si="69"/>
        <v>0</v>
      </c>
      <c r="I103" s="90">
        <f t="shared" si="71"/>
        <v>0</v>
      </c>
      <c r="J103" s="90">
        <f t="shared" si="73"/>
        <v>0</v>
      </c>
      <c r="K103" s="90">
        <f t="shared" si="75"/>
        <v>0</v>
      </c>
      <c r="L103" s="90">
        <f t="shared" si="77"/>
        <v>0</v>
      </c>
      <c r="M103" s="90">
        <f t="shared" si="79"/>
        <v>0</v>
      </c>
      <c r="N103" s="90">
        <f t="shared" si="81"/>
        <v>0</v>
      </c>
      <c r="O103" s="90">
        <f t="shared" si="83"/>
        <v>0</v>
      </c>
      <c r="P103" s="90">
        <f t="shared" si="85"/>
        <v>0</v>
      </c>
      <c r="Q103" s="90">
        <f t="shared" si="87"/>
        <v>0</v>
      </c>
      <c r="R103" s="90">
        <f t="shared" si="89"/>
        <v>0</v>
      </c>
      <c r="S103" s="90">
        <f t="shared" si="91"/>
        <v>0</v>
      </c>
      <c r="T103" s="90">
        <f t="shared" si="93"/>
        <v>0</v>
      </c>
      <c r="U103" s="90">
        <f t="shared" si="95"/>
        <v>0</v>
      </c>
      <c r="V103" s="90">
        <f t="shared" si="97"/>
        <v>0</v>
      </c>
      <c r="W103" s="90">
        <f t="shared" si="99"/>
        <v>0</v>
      </c>
      <c r="X103" s="90">
        <f t="shared" si="101"/>
        <v>0</v>
      </c>
      <c r="Y103" s="90">
        <f t="shared" si="103"/>
        <v>0</v>
      </c>
      <c r="Z103" s="90">
        <f t="shared" si="105"/>
        <v>0</v>
      </c>
      <c r="AA103" s="90">
        <f t="shared" si="107"/>
        <v>0</v>
      </c>
      <c r="AB103" s="90">
        <f t="shared" si="110"/>
        <v>0</v>
      </c>
      <c r="AC103" s="90">
        <f t="shared" si="113"/>
        <v>0</v>
      </c>
      <c r="AD103" s="90">
        <f t="shared" si="116"/>
        <v>0</v>
      </c>
      <c r="AE103" s="90">
        <f t="shared" si="119"/>
        <v>0</v>
      </c>
      <c r="AF103" s="90">
        <f t="shared" si="122"/>
        <v>0</v>
      </c>
      <c r="AG103" s="90">
        <f t="shared" si="125"/>
        <v>0</v>
      </c>
      <c r="AH103" s="90">
        <f t="shared" si="128"/>
        <v>0</v>
      </c>
      <c r="AI103" s="90">
        <f t="shared" si="131"/>
        <v>0</v>
      </c>
      <c r="AJ103" s="90">
        <f t="shared" si="134"/>
        <v>0</v>
      </c>
      <c r="AK103" s="90">
        <f t="shared" si="137"/>
        <v>0</v>
      </c>
      <c r="AL103" s="90">
        <f t="shared" si="140"/>
        <v>0</v>
      </c>
      <c r="AM103" s="90">
        <f t="shared" si="143"/>
        <v>0</v>
      </c>
      <c r="AN103" s="90">
        <f t="shared" ref="AN103:AN142" si="146">$D$39-$D$39*E70</f>
        <v>0</v>
      </c>
      <c r="AO103" s="90">
        <f t="shared" si="36"/>
        <v>0</v>
      </c>
      <c r="AP103" s="90">
        <f t="shared" si="37"/>
        <v>0</v>
      </c>
      <c r="AQ103" s="90">
        <f t="shared" si="38"/>
        <v>0</v>
      </c>
      <c r="AR103" s="90">
        <f t="shared" si="39"/>
        <v>0</v>
      </c>
      <c r="AS103" s="90">
        <f t="shared" si="40"/>
        <v>0</v>
      </c>
      <c r="AT103" s="90">
        <f t="shared" si="41"/>
        <v>0</v>
      </c>
      <c r="AU103" s="90">
        <f t="shared" si="42"/>
        <v>0</v>
      </c>
      <c r="AV103" s="90">
        <f t="shared" si="43"/>
        <v>0</v>
      </c>
      <c r="AW103" s="90">
        <f t="shared" si="44"/>
        <v>0</v>
      </c>
      <c r="AX103" s="90">
        <f t="shared" si="45"/>
        <v>0</v>
      </c>
      <c r="AY103" s="90">
        <f t="shared" si="46"/>
        <v>0</v>
      </c>
      <c r="AZ103" s="90">
        <f t="shared" si="47"/>
        <v>0</v>
      </c>
      <c r="BA103" s="90">
        <f t="shared" si="48"/>
        <v>0</v>
      </c>
      <c r="BB103" s="90">
        <f t="shared" si="49"/>
        <v>0</v>
      </c>
      <c r="BC103" s="90">
        <f t="shared" si="50"/>
        <v>147.91999999999643</v>
      </c>
      <c r="BD103" s="90">
        <f t="shared" si="51"/>
        <v>315.03999999999633</v>
      </c>
      <c r="BE103" s="90">
        <f t="shared" si="52"/>
        <v>466.37999999999647</v>
      </c>
      <c r="BF103" s="90">
        <f t="shared" si="53"/>
        <v>665.59999999999582</v>
      </c>
      <c r="BG103" s="90">
        <f t="shared" si="54"/>
        <v>751.39999999999691</v>
      </c>
      <c r="BH103" s="90">
        <f t="shared" si="55"/>
        <v>918.23999999999614</v>
      </c>
      <c r="BI103" s="90">
        <f t="shared" si="56"/>
        <v>1035.4399999999969</v>
      </c>
      <c r="BJ103" s="90">
        <f t="shared" si="57"/>
        <v>1229.1199999999972</v>
      </c>
      <c r="BK103" s="90">
        <f t="shared" si="58"/>
        <v>1404.7199999999966</v>
      </c>
      <c r="BL103" s="90">
        <f t="shared" si="59"/>
        <v>1716.7999999999965</v>
      </c>
      <c r="BM103" s="90">
        <f t="shared" si="60"/>
        <v>2174.2599999999966</v>
      </c>
      <c r="BN103" s="90">
        <f t="shared" si="61"/>
        <v>1804.319999999997</v>
      </c>
      <c r="BO103" s="90">
        <f t="shared" si="62"/>
        <v>2362.8799999999974</v>
      </c>
      <c r="BP103" s="90">
        <f t="shared" si="63"/>
        <v>2659.9999999999973</v>
      </c>
      <c r="BQ103" s="90">
        <f t="shared" si="64"/>
        <v>2566.7999999999975</v>
      </c>
      <c r="BR103" s="90">
        <f t="shared" si="65"/>
        <v>2560.3199999999979</v>
      </c>
      <c r="BS103" s="90">
        <f t="shared" si="108"/>
        <v>2920.9399999999978</v>
      </c>
      <c r="BT103" s="90">
        <f t="shared" si="111"/>
        <v>3199.6799999999976</v>
      </c>
      <c r="BU103" s="90">
        <f t="shared" si="114"/>
        <v>3571.6199999999981</v>
      </c>
      <c r="BV103" s="90">
        <f t="shared" si="117"/>
        <v>4078.7999999999984</v>
      </c>
      <c r="BW103" s="90">
        <f t="shared" si="120"/>
        <v>4987.4999999999982</v>
      </c>
      <c r="BX103" s="90">
        <f t="shared" si="123"/>
        <v>6319.7199999999975</v>
      </c>
      <c r="BY103" s="90">
        <f t="shared" si="126"/>
        <v>7631.3999999999978</v>
      </c>
      <c r="BZ103" s="90">
        <f t="shared" si="129"/>
        <v>8537.7599999999984</v>
      </c>
      <c r="CA103" s="90">
        <f t="shared" si="132"/>
        <v>8728.4999999999982</v>
      </c>
      <c r="CB103" s="90">
        <f t="shared" si="135"/>
        <v>8097.9599999999973</v>
      </c>
      <c r="CC103" s="90">
        <f t="shared" si="138"/>
        <v>9045.5399999999972</v>
      </c>
      <c r="CD103" s="90">
        <f t="shared" si="141"/>
        <v>9814.5599999999977</v>
      </c>
      <c r="CE103" s="90">
        <f t="shared" si="144"/>
        <v>11546.059999999998</v>
      </c>
      <c r="CF103" s="90">
        <f t="shared" ref="CF103:CF142" si="147">$D$83-$D$83*E26</f>
        <v>13124.999999999998</v>
      </c>
      <c r="CG103" s="90">
        <f>$D$84-$D$84*E25</f>
        <v>12864.38</v>
      </c>
      <c r="CH103" s="90">
        <f t="shared" si="100"/>
        <v>13251.84</v>
      </c>
      <c r="CI103" s="90">
        <f t="shared" si="102"/>
        <v>20465.28</v>
      </c>
      <c r="CJ103" s="90">
        <f t="shared" si="104"/>
        <v>18505.52</v>
      </c>
      <c r="CK103" s="90">
        <f t="shared" si="106"/>
        <v>16896.599999999999</v>
      </c>
      <c r="CL103" s="90">
        <f t="shared" si="109"/>
        <v>17167.68</v>
      </c>
      <c r="CM103" s="90">
        <f t="shared" si="112"/>
        <v>15725</v>
      </c>
      <c r="CN103" s="90">
        <f t="shared" si="115"/>
        <v>13781.84</v>
      </c>
      <c r="CO103" s="90">
        <f t="shared" si="118"/>
        <v>16838.64</v>
      </c>
      <c r="CP103" s="90">
        <f t="shared" si="121"/>
        <v>19482.400000000001</v>
      </c>
      <c r="CQ103" s="90">
        <f t="shared" si="124"/>
        <v>19337.239999999998</v>
      </c>
      <c r="CR103" s="90">
        <f t="shared" si="127"/>
        <v>15064.56</v>
      </c>
      <c r="CS103" s="90">
        <f t="shared" si="130"/>
        <v>12610.18</v>
      </c>
      <c r="CT103" s="90">
        <f t="shared" si="133"/>
        <v>16441.04</v>
      </c>
      <c r="CU103" s="90">
        <f t="shared" si="136"/>
        <v>19580.400000000001</v>
      </c>
      <c r="CV103" s="90">
        <f t="shared" si="139"/>
        <v>25563.535447387891</v>
      </c>
      <c r="CW103" s="90">
        <f t="shared" si="142"/>
        <v>28472.979418182556</v>
      </c>
      <c r="CX103" s="90">
        <f t="shared" si="145"/>
        <v>25998.319451591327</v>
      </c>
      <c r="CY103" s="90">
        <f>$D$102-$D$102*E7</f>
        <v>27970.247334117666</v>
      </c>
      <c r="CZ103" s="90">
        <f>$D$103-$D$103*E6</f>
        <v>32305.850553834436</v>
      </c>
      <c r="DA103" s="90"/>
      <c r="DB103" s="90"/>
      <c r="DC103" s="90"/>
      <c r="DD103" s="90"/>
      <c r="DE103" s="90"/>
      <c r="DF103" s="90"/>
      <c r="DG103" s="90"/>
      <c r="DH103" s="90"/>
      <c r="DI103" s="90"/>
      <c r="DJ103" s="90"/>
      <c r="DK103" s="90"/>
      <c r="DL103" s="90"/>
      <c r="DM103" s="90"/>
      <c r="DN103" s="90"/>
      <c r="DO103" s="90"/>
      <c r="DP103" s="130"/>
      <c r="DQ103" s="90"/>
      <c r="DR103" s="90"/>
      <c r="DS103" s="90"/>
      <c r="DT103" s="90"/>
      <c r="DU103" s="90"/>
      <c r="DV103" s="90"/>
      <c r="DW103" s="90"/>
      <c r="DX103" s="90"/>
      <c r="DY103" s="90"/>
    </row>
    <row r="104" spans="1:129" x14ac:dyDescent="0.25">
      <c r="B104" s="137"/>
      <c r="C104" s="90">
        <v>1998</v>
      </c>
      <c r="D104" s="89">
        <f>'Actualización IBIF'!AM9</f>
        <v>33910.350095606758</v>
      </c>
      <c r="E104" s="90">
        <f t="shared" si="66"/>
        <v>1</v>
      </c>
      <c r="F104" s="90">
        <f t="shared" si="67"/>
        <v>530359.57515604445</v>
      </c>
      <c r="G104" s="90">
        <f t="shared" si="68"/>
        <v>0</v>
      </c>
      <c r="H104" s="90">
        <f t="shared" si="69"/>
        <v>0</v>
      </c>
      <c r="I104" s="90">
        <f t="shared" si="71"/>
        <v>0</v>
      </c>
      <c r="J104" s="90">
        <f t="shared" si="73"/>
        <v>0</v>
      </c>
      <c r="K104" s="90">
        <f t="shared" si="75"/>
        <v>0</v>
      </c>
      <c r="L104" s="90">
        <f t="shared" si="77"/>
        <v>0</v>
      </c>
      <c r="M104" s="90">
        <f t="shared" si="79"/>
        <v>0</v>
      </c>
      <c r="N104" s="90">
        <f t="shared" si="81"/>
        <v>0</v>
      </c>
      <c r="O104" s="90">
        <f t="shared" si="83"/>
        <v>0</v>
      </c>
      <c r="P104" s="90">
        <f t="shared" si="85"/>
        <v>0</v>
      </c>
      <c r="Q104" s="90">
        <f t="shared" si="87"/>
        <v>0</v>
      </c>
      <c r="R104" s="90">
        <f t="shared" si="89"/>
        <v>0</v>
      </c>
      <c r="S104" s="90">
        <f t="shared" si="91"/>
        <v>0</v>
      </c>
      <c r="T104" s="90">
        <f t="shared" si="93"/>
        <v>0</v>
      </c>
      <c r="U104" s="90">
        <f t="shared" si="95"/>
        <v>0</v>
      </c>
      <c r="V104" s="90">
        <f t="shared" si="97"/>
        <v>0</v>
      </c>
      <c r="W104" s="90">
        <f t="shared" si="99"/>
        <v>0</v>
      </c>
      <c r="X104" s="90">
        <f t="shared" si="101"/>
        <v>0</v>
      </c>
      <c r="Y104" s="90">
        <f t="shared" si="103"/>
        <v>0</v>
      </c>
      <c r="Z104" s="90">
        <f t="shared" si="105"/>
        <v>0</v>
      </c>
      <c r="AA104" s="90">
        <f t="shared" si="107"/>
        <v>0</v>
      </c>
      <c r="AB104" s="90">
        <f t="shared" si="110"/>
        <v>0</v>
      </c>
      <c r="AC104" s="90">
        <f t="shared" si="113"/>
        <v>0</v>
      </c>
      <c r="AD104" s="90">
        <f t="shared" si="116"/>
        <v>0</v>
      </c>
      <c r="AE104" s="90">
        <f t="shared" si="119"/>
        <v>0</v>
      </c>
      <c r="AF104" s="90">
        <f t="shared" si="122"/>
        <v>0</v>
      </c>
      <c r="AG104" s="90">
        <f t="shared" si="125"/>
        <v>0</v>
      </c>
      <c r="AH104" s="90">
        <f t="shared" si="128"/>
        <v>0</v>
      </c>
      <c r="AI104" s="90">
        <f t="shared" si="131"/>
        <v>0</v>
      </c>
      <c r="AJ104" s="90">
        <f t="shared" si="134"/>
        <v>0</v>
      </c>
      <c r="AK104" s="90">
        <f t="shared" si="137"/>
        <v>0</v>
      </c>
      <c r="AL104" s="90">
        <f t="shared" si="140"/>
        <v>0</v>
      </c>
      <c r="AM104" s="90">
        <f t="shared" si="143"/>
        <v>0</v>
      </c>
      <c r="AN104" s="90">
        <f t="shared" si="146"/>
        <v>0</v>
      </c>
      <c r="AO104" s="90">
        <f t="shared" ref="AO104:AO142" si="148">$D$40-$D$40*E70</f>
        <v>0</v>
      </c>
      <c r="AP104" s="90">
        <f t="shared" si="37"/>
        <v>0</v>
      </c>
      <c r="AQ104" s="90">
        <f t="shared" si="38"/>
        <v>0</v>
      </c>
      <c r="AR104" s="90">
        <f t="shared" si="39"/>
        <v>0</v>
      </c>
      <c r="AS104" s="90">
        <f t="shared" si="40"/>
        <v>0</v>
      </c>
      <c r="AT104" s="90">
        <f t="shared" si="41"/>
        <v>0</v>
      </c>
      <c r="AU104" s="90">
        <f t="shared" si="42"/>
        <v>0</v>
      </c>
      <c r="AV104" s="90">
        <f t="shared" si="43"/>
        <v>0</v>
      </c>
      <c r="AW104" s="90">
        <f t="shared" si="44"/>
        <v>0</v>
      </c>
      <c r="AX104" s="90">
        <f t="shared" si="45"/>
        <v>0</v>
      </c>
      <c r="AY104" s="90">
        <f t="shared" si="46"/>
        <v>0</v>
      </c>
      <c r="AZ104" s="90">
        <f t="shared" si="47"/>
        <v>0</v>
      </c>
      <c r="BA104" s="90">
        <f t="shared" si="48"/>
        <v>0</v>
      </c>
      <c r="BB104" s="90">
        <f t="shared" si="49"/>
        <v>0</v>
      </c>
      <c r="BC104" s="90">
        <f t="shared" si="50"/>
        <v>0</v>
      </c>
      <c r="BD104" s="90">
        <f t="shared" si="51"/>
        <v>157.51999999999589</v>
      </c>
      <c r="BE104" s="90">
        <f t="shared" si="52"/>
        <v>310.91999999999553</v>
      </c>
      <c r="BF104" s="90">
        <f t="shared" si="53"/>
        <v>499.19999999999618</v>
      </c>
      <c r="BG104" s="90">
        <f t="shared" si="54"/>
        <v>601.11999999999625</v>
      </c>
      <c r="BH104" s="90">
        <f t="shared" si="55"/>
        <v>765.19999999999618</v>
      </c>
      <c r="BI104" s="90">
        <f t="shared" si="56"/>
        <v>887.5199999999968</v>
      </c>
      <c r="BJ104" s="90">
        <f t="shared" si="57"/>
        <v>1075.4799999999968</v>
      </c>
      <c r="BK104" s="90">
        <f t="shared" si="58"/>
        <v>1248.6399999999967</v>
      </c>
      <c r="BL104" s="90">
        <f t="shared" si="59"/>
        <v>1545.1199999999963</v>
      </c>
      <c r="BM104" s="90">
        <f t="shared" si="60"/>
        <v>1976.5999999999958</v>
      </c>
      <c r="BN104" s="90">
        <f t="shared" si="61"/>
        <v>1653.9599999999973</v>
      </c>
      <c r="BO104" s="90">
        <f t="shared" si="62"/>
        <v>2181.1199999999972</v>
      </c>
      <c r="BP104" s="90">
        <f t="shared" si="63"/>
        <v>2469.9999999999973</v>
      </c>
      <c r="BQ104" s="90">
        <f t="shared" si="64"/>
        <v>2395.6799999999976</v>
      </c>
      <c r="BR104" s="90">
        <f t="shared" si="65"/>
        <v>2400.2999999999975</v>
      </c>
      <c r="BS104" s="90">
        <f t="shared" si="108"/>
        <v>2749.1199999999981</v>
      </c>
      <c r="BT104" s="90">
        <f t="shared" si="111"/>
        <v>3021.9199999999973</v>
      </c>
      <c r="BU104" s="90">
        <f t="shared" si="114"/>
        <v>3383.6399999999976</v>
      </c>
      <c r="BV104" s="90">
        <f t="shared" si="117"/>
        <v>3874.8599999999979</v>
      </c>
      <c r="BW104" s="90">
        <f t="shared" si="120"/>
        <v>4749.9999999999973</v>
      </c>
      <c r="BX104" s="90">
        <f t="shared" si="123"/>
        <v>6032.4599999999973</v>
      </c>
      <c r="BY104" s="90">
        <f t="shared" si="126"/>
        <v>7299.5999999999967</v>
      </c>
      <c r="BZ104" s="90">
        <f t="shared" si="129"/>
        <v>8182.0199999999968</v>
      </c>
      <c r="CA104" s="90">
        <f t="shared" si="132"/>
        <v>8379.3599999999969</v>
      </c>
      <c r="CB104" s="90">
        <f t="shared" si="135"/>
        <v>7786.4999999999982</v>
      </c>
      <c r="CC104" s="90">
        <f t="shared" si="138"/>
        <v>8710.5199999999968</v>
      </c>
      <c r="CD104" s="90">
        <f t="shared" si="141"/>
        <v>9464.0399999999972</v>
      </c>
      <c r="CE104" s="90">
        <f t="shared" si="144"/>
        <v>11147.919999999998</v>
      </c>
      <c r="CF104" s="90">
        <f t="shared" si="147"/>
        <v>12687.499999999998</v>
      </c>
      <c r="CG104" s="90">
        <f t="shared" ref="CG104:CG142" si="149">$D$84-$D$84*E26</f>
        <v>12449.399999999998</v>
      </c>
      <c r="CH104" s="90">
        <f>$D$85-$D$85*E25</f>
        <v>12837.719999999998</v>
      </c>
      <c r="CI104" s="90">
        <f t="shared" si="102"/>
        <v>19845.12</v>
      </c>
      <c r="CJ104" s="90">
        <f t="shared" si="104"/>
        <v>17961.239999999998</v>
      </c>
      <c r="CK104" s="90">
        <f t="shared" si="106"/>
        <v>16413.84</v>
      </c>
      <c r="CL104" s="90">
        <f t="shared" si="109"/>
        <v>16690.8</v>
      </c>
      <c r="CM104" s="90">
        <f t="shared" si="112"/>
        <v>15300</v>
      </c>
      <c r="CN104" s="90">
        <f t="shared" si="115"/>
        <v>13419.16</v>
      </c>
      <c r="CO104" s="90">
        <f t="shared" si="118"/>
        <v>16406.88</v>
      </c>
      <c r="CP104" s="90">
        <f t="shared" si="121"/>
        <v>18995.34</v>
      </c>
      <c r="CQ104" s="90">
        <f t="shared" si="124"/>
        <v>18865.599999999999</v>
      </c>
      <c r="CR104" s="90">
        <f t="shared" si="127"/>
        <v>14705.880000000001</v>
      </c>
      <c r="CS104" s="90">
        <f t="shared" si="130"/>
        <v>12316.92</v>
      </c>
      <c r="CT104" s="90">
        <f t="shared" si="133"/>
        <v>16067.38</v>
      </c>
      <c r="CU104" s="90">
        <f t="shared" si="136"/>
        <v>19145.28</v>
      </c>
      <c r="CV104" s="90">
        <f t="shared" si="139"/>
        <v>25007.806415922936</v>
      </c>
      <c r="CW104" s="90">
        <f t="shared" si="142"/>
        <v>27867.17134545527</v>
      </c>
      <c r="CX104" s="90">
        <f t="shared" si="145"/>
        <v>25456.687796349841</v>
      </c>
      <c r="CY104" s="90">
        <f t="shared" ref="CY104:CY120" si="150">$D$102-$D$102*E8</f>
        <v>27399.425959951997</v>
      </c>
      <c r="CZ104" s="90">
        <f t="shared" ref="CZ104:CZ121" si="151">$D$103-$D$103*E7</f>
        <v>31659.733542757749</v>
      </c>
      <c r="DA104" s="90">
        <f>$D$104-$D$104*E6</f>
        <v>33910.350095606758</v>
      </c>
      <c r="DB104" s="90"/>
      <c r="DC104" s="90"/>
      <c r="DD104" s="90"/>
      <c r="DE104" s="90"/>
      <c r="DF104" s="90"/>
      <c r="DG104" s="90"/>
      <c r="DH104" s="90"/>
      <c r="DI104" s="90"/>
      <c r="DJ104" s="90"/>
      <c r="DK104" s="90"/>
      <c r="DL104" s="90"/>
      <c r="DM104" s="90"/>
      <c r="DN104" s="90"/>
      <c r="DO104" s="90"/>
      <c r="DP104" s="130"/>
      <c r="DQ104" s="90"/>
      <c r="DR104" s="90"/>
      <c r="DS104" s="90"/>
      <c r="DT104" s="90"/>
      <c r="DU104" s="90"/>
      <c r="DV104" s="90"/>
      <c r="DW104" s="90"/>
      <c r="DX104" s="90"/>
      <c r="DY104" s="90"/>
    </row>
    <row r="105" spans="1:129" x14ac:dyDescent="0.25">
      <c r="B105" s="137"/>
      <c r="C105" s="90">
        <v>1999</v>
      </c>
      <c r="D105" s="89">
        <f>'Actualización IBIF'!AM10</f>
        <v>29994.892677093278</v>
      </c>
      <c r="E105" s="90">
        <f t="shared" si="66"/>
        <v>1</v>
      </c>
      <c r="F105" s="90">
        <f t="shared" si="67"/>
        <v>543565.59368654946</v>
      </c>
      <c r="G105" s="90">
        <f t="shared" si="68"/>
        <v>0</v>
      </c>
      <c r="H105" s="90">
        <f t="shared" si="69"/>
        <v>0</v>
      </c>
      <c r="I105" s="90">
        <f t="shared" si="71"/>
        <v>0</v>
      </c>
      <c r="J105" s="90">
        <f t="shared" si="73"/>
        <v>0</v>
      </c>
      <c r="K105" s="90">
        <f t="shared" si="75"/>
        <v>0</v>
      </c>
      <c r="L105" s="90">
        <f t="shared" si="77"/>
        <v>0</v>
      </c>
      <c r="M105" s="90">
        <f t="shared" si="79"/>
        <v>0</v>
      </c>
      <c r="N105" s="90">
        <f t="shared" si="81"/>
        <v>0</v>
      </c>
      <c r="O105" s="90">
        <f t="shared" si="83"/>
        <v>0</v>
      </c>
      <c r="P105" s="90">
        <f t="shared" si="85"/>
        <v>0</v>
      </c>
      <c r="Q105" s="90">
        <f t="shared" si="87"/>
        <v>0</v>
      </c>
      <c r="R105" s="90">
        <f t="shared" si="89"/>
        <v>0</v>
      </c>
      <c r="S105" s="90">
        <f t="shared" si="91"/>
        <v>0</v>
      </c>
      <c r="T105" s="90">
        <f t="shared" si="93"/>
        <v>0</v>
      </c>
      <c r="U105" s="90">
        <f t="shared" si="95"/>
        <v>0</v>
      </c>
      <c r="V105" s="90">
        <f t="shared" si="97"/>
        <v>0</v>
      </c>
      <c r="W105" s="90">
        <f t="shared" si="99"/>
        <v>0</v>
      </c>
      <c r="X105" s="90">
        <f t="shared" si="101"/>
        <v>0</v>
      </c>
      <c r="Y105" s="90">
        <f t="shared" si="103"/>
        <v>0</v>
      </c>
      <c r="Z105" s="90">
        <f t="shared" si="105"/>
        <v>0</v>
      </c>
      <c r="AA105" s="90">
        <f t="shared" si="107"/>
        <v>0</v>
      </c>
      <c r="AB105" s="90">
        <f t="shared" si="110"/>
        <v>0</v>
      </c>
      <c r="AC105" s="90">
        <f t="shared" si="113"/>
        <v>0</v>
      </c>
      <c r="AD105" s="90">
        <f t="shared" si="116"/>
        <v>0</v>
      </c>
      <c r="AE105" s="90">
        <f t="shared" si="119"/>
        <v>0</v>
      </c>
      <c r="AF105" s="90">
        <f t="shared" si="122"/>
        <v>0</v>
      </c>
      <c r="AG105" s="90">
        <f t="shared" si="125"/>
        <v>0</v>
      </c>
      <c r="AH105" s="90">
        <f t="shared" si="128"/>
        <v>0</v>
      </c>
      <c r="AI105" s="90">
        <f t="shared" si="131"/>
        <v>0</v>
      </c>
      <c r="AJ105" s="90">
        <f t="shared" si="134"/>
        <v>0</v>
      </c>
      <c r="AK105" s="90">
        <f t="shared" si="137"/>
        <v>0</v>
      </c>
      <c r="AL105" s="90">
        <f t="shared" si="140"/>
        <v>0</v>
      </c>
      <c r="AM105" s="90">
        <f t="shared" si="143"/>
        <v>0</v>
      </c>
      <c r="AN105" s="90">
        <f t="shared" si="146"/>
        <v>0</v>
      </c>
      <c r="AO105" s="90">
        <f t="shared" si="148"/>
        <v>0</v>
      </c>
      <c r="AP105" s="90">
        <f t="shared" ref="AP105:AP142" si="152">$D$41-$D$41*E70</f>
        <v>0</v>
      </c>
      <c r="AQ105" s="90">
        <f t="shared" si="38"/>
        <v>0</v>
      </c>
      <c r="AR105" s="90">
        <f t="shared" si="39"/>
        <v>0</v>
      </c>
      <c r="AS105" s="90">
        <f t="shared" si="40"/>
        <v>0</v>
      </c>
      <c r="AT105" s="90">
        <f t="shared" si="41"/>
        <v>0</v>
      </c>
      <c r="AU105" s="90">
        <f t="shared" si="42"/>
        <v>0</v>
      </c>
      <c r="AV105" s="90">
        <f t="shared" si="43"/>
        <v>0</v>
      </c>
      <c r="AW105" s="90">
        <f t="shared" si="44"/>
        <v>0</v>
      </c>
      <c r="AX105" s="90">
        <f t="shared" si="45"/>
        <v>0</v>
      </c>
      <c r="AY105" s="90">
        <f t="shared" si="46"/>
        <v>0</v>
      </c>
      <c r="AZ105" s="90">
        <f t="shared" si="47"/>
        <v>0</v>
      </c>
      <c r="BA105" s="90">
        <f t="shared" si="48"/>
        <v>0</v>
      </c>
      <c r="BB105" s="90">
        <f t="shared" si="49"/>
        <v>0</v>
      </c>
      <c r="BC105" s="90">
        <f t="shared" si="50"/>
        <v>0</v>
      </c>
      <c r="BD105" s="90">
        <f t="shared" si="51"/>
        <v>0</v>
      </c>
      <c r="BE105" s="90">
        <f t="shared" si="52"/>
        <v>155.45999999999549</v>
      </c>
      <c r="BF105" s="90">
        <f t="shared" si="53"/>
        <v>332.79999999999563</v>
      </c>
      <c r="BG105" s="90">
        <f t="shared" si="54"/>
        <v>450.83999999999651</v>
      </c>
      <c r="BH105" s="90">
        <f t="shared" si="55"/>
        <v>612.15999999999622</v>
      </c>
      <c r="BI105" s="90">
        <f t="shared" si="56"/>
        <v>739.59999999999673</v>
      </c>
      <c r="BJ105" s="90">
        <f t="shared" si="57"/>
        <v>921.83999999999651</v>
      </c>
      <c r="BK105" s="90">
        <f t="shared" si="58"/>
        <v>1092.5599999999968</v>
      </c>
      <c r="BL105" s="90">
        <f t="shared" si="59"/>
        <v>1373.4399999999969</v>
      </c>
      <c r="BM105" s="90">
        <f t="shared" si="60"/>
        <v>1778.939999999996</v>
      </c>
      <c r="BN105" s="90">
        <f t="shared" si="61"/>
        <v>1503.5999999999967</v>
      </c>
      <c r="BO105" s="90">
        <f t="shared" si="62"/>
        <v>1999.3599999999969</v>
      </c>
      <c r="BP105" s="90">
        <f t="shared" si="63"/>
        <v>2279.9999999999964</v>
      </c>
      <c r="BQ105" s="90">
        <f t="shared" si="64"/>
        <v>2224.5599999999977</v>
      </c>
      <c r="BR105" s="90">
        <f t="shared" si="65"/>
        <v>2240.2799999999979</v>
      </c>
      <c r="BS105" s="90">
        <f t="shared" si="108"/>
        <v>2577.2999999999975</v>
      </c>
      <c r="BT105" s="90">
        <f t="shared" si="111"/>
        <v>2844.159999999998</v>
      </c>
      <c r="BU105" s="90">
        <f t="shared" si="114"/>
        <v>3195.659999999998</v>
      </c>
      <c r="BV105" s="90">
        <f t="shared" si="117"/>
        <v>3670.9199999999973</v>
      </c>
      <c r="BW105" s="90">
        <f t="shared" si="120"/>
        <v>4512.4999999999973</v>
      </c>
      <c r="BX105" s="90">
        <f t="shared" si="123"/>
        <v>5745.1999999999971</v>
      </c>
      <c r="BY105" s="90">
        <f t="shared" si="126"/>
        <v>6967.7999999999975</v>
      </c>
      <c r="BZ105" s="90">
        <f t="shared" si="129"/>
        <v>7826.279999999997</v>
      </c>
      <c r="CA105" s="90">
        <f t="shared" si="132"/>
        <v>8030.2199999999975</v>
      </c>
      <c r="CB105" s="90">
        <f t="shared" si="135"/>
        <v>7475.0399999999981</v>
      </c>
      <c r="CC105" s="90">
        <f t="shared" si="138"/>
        <v>8375.4999999999982</v>
      </c>
      <c r="CD105" s="90">
        <f t="shared" si="141"/>
        <v>9113.5199999999968</v>
      </c>
      <c r="CE105" s="90">
        <f t="shared" si="144"/>
        <v>10749.779999999997</v>
      </c>
      <c r="CF105" s="90">
        <f t="shared" si="147"/>
        <v>12249.999999999998</v>
      </c>
      <c r="CG105" s="90">
        <f t="shared" si="149"/>
        <v>12034.419999999998</v>
      </c>
      <c r="CH105" s="90">
        <f t="shared" ref="CH105:CH142" si="153">$D$85-$D$85*E26</f>
        <v>12423.599999999999</v>
      </c>
      <c r="CI105" s="90">
        <f>$D$86-$D$86*E25</f>
        <v>19224.96</v>
      </c>
      <c r="CJ105" s="90">
        <f t="shared" si="104"/>
        <v>17416.96</v>
      </c>
      <c r="CK105" s="90">
        <f t="shared" si="106"/>
        <v>15931.08</v>
      </c>
      <c r="CL105" s="90">
        <f t="shared" si="109"/>
        <v>16213.92</v>
      </c>
      <c r="CM105" s="90">
        <f t="shared" si="112"/>
        <v>14875</v>
      </c>
      <c r="CN105" s="90">
        <f t="shared" si="115"/>
        <v>13056.48</v>
      </c>
      <c r="CO105" s="90">
        <f t="shared" si="118"/>
        <v>15975.12</v>
      </c>
      <c r="CP105" s="90">
        <f t="shared" si="121"/>
        <v>18508.28</v>
      </c>
      <c r="CQ105" s="90">
        <f t="shared" si="124"/>
        <v>18393.96</v>
      </c>
      <c r="CR105" s="90">
        <f t="shared" si="127"/>
        <v>14347.2</v>
      </c>
      <c r="CS105" s="90">
        <f t="shared" si="130"/>
        <v>12023.66</v>
      </c>
      <c r="CT105" s="90">
        <f t="shared" si="133"/>
        <v>15693.72</v>
      </c>
      <c r="CU105" s="90">
        <f t="shared" si="136"/>
        <v>18710.16</v>
      </c>
      <c r="CV105" s="90">
        <f t="shared" si="139"/>
        <v>24452.077384457982</v>
      </c>
      <c r="CW105" s="90">
        <f t="shared" si="142"/>
        <v>27261.36327272798</v>
      </c>
      <c r="CX105" s="90">
        <f t="shared" si="145"/>
        <v>24915.056141108354</v>
      </c>
      <c r="CY105" s="90">
        <f t="shared" si="150"/>
        <v>26828.604585786332</v>
      </c>
      <c r="CZ105" s="90">
        <f t="shared" si="151"/>
        <v>31013.616531681058</v>
      </c>
      <c r="DA105" s="90">
        <f t="shared" ref="DA105:DA122" si="154">$D$104-$D$104*E7</f>
        <v>33232.14309369462</v>
      </c>
      <c r="DB105" s="90">
        <f>$D$105-$D$105*E6</f>
        <v>29994.892677093278</v>
      </c>
      <c r="DC105" s="90"/>
      <c r="DD105" s="90"/>
      <c r="DE105" s="90"/>
      <c r="DF105" s="90"/>
      <c r="DG105" s="90"/>
      <c r="DH105" s="90"/>
      <c r="DI105" s="90"/>
      <c r="DJ105" s="90"/>
      <c r="DK105" s="90"/>
      <c r="DL105" s="90"/>
      <c r="DM105" s="90"/>
      <c r="DN105" s="90"/>
      <c r="DO105" s="90"/>
      <c r="DP105" s="130"/>
      <c r="DQ105" s="90"/>
      <c r="DR105" s="90"/>
      <c r="DS105" s="90"/>
      <c r="DT105" s="90"/>
      <c r="DU105" s="90"/>
      <c r="DV105" s="90"/>
      <c r="DW105" s="90"/>
      <c r="DX105" s="90"/>
      <c r="DY105" s="90"/>
    </row>
    <row r="106" spans="1:129" x14ac:dyDescent="0.25">
      <c r="B106" s="137"/>
      <c r="C106" s="90">
        <v>2000</v>
      </c>
      <c r="D106" s="89">
        <f>'Actualización IBIF'!AM11</f>
        <v>28177.888705798712</v>
      </c>
      <c r="E106" s="90">
        <f t="shared" si="66"/>
        <v>1</v>
      </c>
      <c r="F106" s="90">
        <f t="shared" si="67"/>
        <v>554512.23039221799</v>
      </c>
      <c r="G106" s="90">
        <f t="shared" si="68"/>
        <v>0</v>
      </c>
      <c r="H106" s="90">
        <f t="shared" si="69"/>
        <v>0</v>
      </c>
      <c r="I106" s="90">
        <f t="shared" si="71"/>
        <v>0</v>
      </c>
      <c r="J106" s="90">
        <f t="shared" si="73"/>
        <v>0</v>
      </c>
      <c r="K106" s="90">
        <f t="shared" si="75"/>
        <v>0</v>
      </c>
      <c r="L106" s="90">
        <f t="shared" si="77"/>
        <v>0</v>
      </c>
      <c r="M106" s="90">
        <f t="shared" si="79"/>
        <v>0</v>
      </c>
      <c r="N106" s="90">
        <f t="shared" si="81"/>
        <v>0</v>
      </c>
      <c r="O106" s="90">
        <f t="shared" si="83"/>
        <v>0</v>
      </c>
      <c r="P106" s="90">
        <f t="shared" si="85"/>
        <v>0</v>
      </c>
      <c r="Q106" s="90">
        <f t="shared" si="87"/>
        <v>0</v>
      </c>
      <c r="R106" s="90">
        <f t="shared" si="89"/>
        <v>0</v>
      </c>
      <c r="S106" s="90">
        <f t="shared" si="91"/>
        <v>0</v>
      </c>
      <c r="T106" s="90">
        <f t="shared" si="93"/>
        <v>0</v>
      </c>
      <c r="U106" s="90">
        <f t="shared" si="95"/>
        <v>0</v>
      </c>
      <c r="V106" s="90">
        <f t="shared" si="97"/>
        <v>0</v>
      </c>
      <c r="W106" s="90">
        <f t="shared" si="99"/>
        <v>0</v>
      </c>
      <c r="X106" s="90">
        <f t="shared" si="101"/>
        <v>0</v>
      </c>
      <c r="Y106" s="90">
        <f t="shared" si="103"/>
        <v>0</v>
      </c>
      <c r="Z106" s="90">
        <f t="shared" si="105"/>
        <v>0</v>
      </c>
      <c r="AA106" s="90">
        <f t="shared" si="107"/>
        <v>0</v>
      </c>
      <c r="AB106" s="90">
        <f t="shared" si="110"/>
        <v>0</v>
      </c>
      <c r="AC106" s="90">
        <f t="shared" si="113"/>
        <v>0</v>
      </c>
      <c r="AD106" s="90">
        <f t="shared" si="116"/>
        <v>0</v>
      </c>
      <c r="AE106" s="90">
        <f t="shared" si="119"/>
        <v>0</v>
      </c>
      <c r="AF106" s="90">
        <f t="shared" si="122"/>
        <v>0</v>
      </c>
      <c r="AG106" s="90">
        <f t="shared" si="125"/>
        <v>0</v>
      </c>
      <c r="AH106" s="90">
        <f t="shared" si="128"/>
        <v>0</v>
      </c>
      <c r="AI106" s="90">
        <f t="shared" si="131"/>
        <v>0</v>
      </c>
      <c r="AJ106" s="90">
        <f t="shared" si="134"/>
        <v>0</v>
      </c>
      <c r="AK106" s="90">
        <f t="shared" si="137"/>
        <v>0</v>
      </c>
      <c r="AL106" s="90">
        <f t="shared" si="140"/>
        <v>0</v>
      </c>
      <c r="AM106" s="90">
        <f t="shared" si="143"/>
        <v>0</v>
      </c>
      <c r="AN106" s="90">
        <f t="shared" si="146"/>
        <v>0</v>
      </c>
      <c r="AO106" s="90">
        <f t="shared" si="148"/>
        <v>0</v>
      </c>
      <c r="AP106" s="90">
        <f t="shared" si="152"/>
        <v>0</v>
      </c>
      <c r="AQ106" s="90">
        <f t="shared" ref="AQ106:AQ142" si="155">$D$42-$D$42*E70</f>
        <v>0</v>
      </c>
      <c r="AR106" s="90">
        <f t="shared" si="39"/>
        <v>0</v>
      </c>
      <c r="AS106" s="90">
        <f t="shared" si="40"/>
        <v>0</v>
      </c>
      <c r="AT106" s="90">
        <f t="shared" si="41"/>
        <v>0</v>
      </c>
      <c r="AU106" s="90">
        <f t="shared" si="42"/>
        <v>0</v>
      </c>
      <c r="AV106" s="90">
        <f t="shared" si="43"/>
        <v>0</v>
      </c>
      <c r="AW106" s="90">
        <f t="shared" si="44"/>
        <v>0</v>
      </c>
      <c r="AX106" s="90">
        <f t="shared" si="45"/>
        <v>0</v>
      </c>
      <c r="AY106" s="90">
        <f t="shared" si="46"/>
        <v>0</v>
      </c>
      <c r="AZ106" s="90">
        <f t="shared" si="47"/>
        <v>0</v>
      </c>
      <c r="BA106" s="90">
        <f t="shared" si="48"/>
        <v>0</v>
      </c>
      <c r="BB106" s="90">
        <f t="shared" si="49"/>
        <v>0</v>
      </c>
      <c r="BC106" s="90">
        <f t="shared" si="50"/>
        <v>0</v>
      </c>
      <c r="BD106" s="90">
        <f t="shared" si="51"/>
        <v>0</v>
      </c>
      <c r="BE106" s="90">
        <f t="shared" si="52"/>
        <v>0</v>
      </c>
      <c r="BF106" s="90">
        <f t="shared" si="53"/>
        <v>166.39999999999509</v>
      </c>
      <c r="BG106" s="90">
        <f t="shared" si="54"/>
        <v>300.55999999999585</v>
      </c>
      <c r="BH106" s="90">
        <f t="shared" si="55"/>
        <v>459.11999999999625</v>
      </c>
      <c r="BI106" s="90">
        <f t="shared" si="56"/>
        <v>591.67999999999665</v>
      </c>
      <c r="BJ106" s="90">
        <f t="shared" si="57"/>
        <v>768.19999999999618</v>
      </c>
      <c r="BK106" s="90">
        <f t="shared" si="58"/>
        <v>936.47999999999683</v>
      </c>
      <c r="BL106" s="90">
        <f t="shared" si="59"/>
        <v>1201.7599999999966</v>
      </c>
      <c r="BM106" s="90">
        <f t="shared" si="60"/>
        <v>1581.2799999999952</v>
      </c>
      <c r="BN106" s="90">
        <f t="shared" si="61"/>
        <v>1353.2399999999971</v>
      </c>
      <c r="BO106" s="90">
        <f t="shared" si="62"/>
        <v>1817.5999999999967</v>
      </c>
      <c r="BP106" s="90">
        <f t="shared" si="63"/>
        <v>2089.9999999999964</v>
      </c>
      <c r="BQ106" s="90">
        <f t="shared" si="64"/>
        <v>2053.4399999999969</v>
      </c>
      <c r="BR106" s="90">
        <f t="shared" si="65"/>
        <v>2080.2599999999975</v>
      </c>
      <c r="BS106" s="90">
        <f t="shared" si="108"/>
        <v>2405.4799999999977</v>
      </c>
      <c r="BT106" s="90">
        <f t="shared" si="111"/>
        <v>2666.3999999999978</v>
      </c>
      <c r="BU106" s="90">
        <f t="shared" si="114"/>
        <v>3007.6799999999976</v>
      </c>
      <c r="BV106" s="90">
        <f t="shared" si="117"/>
        <v>3466.9799999999977</v>
      </c>
      <c r="BW106" s="90">
        <f t="shared" si="120"/>
        <v>4274.9999999999973</v>
      </c>
      <c r="BX106" s="90">
        <f t="shared" si="123"/>
        <v>5457.9399999999969</v>
      </c>
      <c r="BY106" s="90">
        <f t="shared" si="126"/>
        <v>6635.9999999999964</v>
      </c>
      <c r="BZ106" s="90">
        <f t="shared" si="129"/>
        <v>7470.5399999999972</v>
      </c>
      <c r="CA106" s="90">
        <f t="shared" si="132"/>
        <v>7681.0799999999963</v>
      </c>
      <c r="CB106" s="90">
        <f t="shared" si="135"/>
        <v>7163.5799999999981</v>
      </c>
      <c r="CC106" s="90">
        <f t="shared" si="138"/>
        <v>8040.4799999999977</v>
      </c>
      <c r="CD106" s="90">
        <f t="shared" si="141"/>
        <v>8762.9999999999982</v>
      </c>
      <c r="CE106" s="90">
        <f t="shared" si="144"/>
        <v>10351.639999999998</v>
      </c>
      <c r="CF106" s="90">
        <f t="shared" si="147"/>
        <v>11812.499999999996</v>
      </c>
      <c r="CG106" s="90">
        <f t="shared" si="149"/>
        <v>11619.439999999997</v>
      </c>
      <c r="CH106" s="90">
        <f t="shared" si="153"/>
        <v>12009.479999999998</v>
      </c>
      <c r="CI106" s="90">
        <f t="shared" ref="CI106:CI142" si="156">$D$86-$D$86*E26</f>
        <v>18604.799999999996</v>
      </c>
      <c r="CJ106" s="90">
        <f>$D$87-$D$87*E25</f>
        <v>16872.68</v>
      </c>
      <c r="CK106" s="90">
        <f t="shared" si="106"/>
        <v>15448.32</v>
      </c>
      <c r="CL106" s="90">
        <f t="shared" si="109"/>
        <v>15737.039999999999</v>
      </c>
      <c r="CM106" s="90">
        <f t="shared" si="112"/>
        <v>14450</v>
      </c>
      <c r="CN106" s="90">
        <f t="shared" si="115"/>
        <v>12693.8</v>
      </c>
      <c r="CO106" s="90">
        <f t="shared" si="118"/>
        <v>15543.36</v>
      </c>
      <c r="CP106" s="90">
        <f t="shared" si="121"/>
        <v>18021.22</v>
      </c>
      <c r="CQ106" s="90">
        <f t="shared" si="124"/>
        <v>17922.32</v>
      </c>
      <c r="CR106" s="90">
        <f t="shared" si="127"/>
        <v>13988.52</v>
      </c>
      <c r="CS106" s="90">
        <f t="shared" si="130"/>
        <v>11730.4</v>
      </c>
      <c r="CT106" s="90">
        <f t="shared" si="133"/>
        <v>15320.06</v>
      </c>
      <c r="CU106" s="90">
        <f t="shared" si="136"/>
        <v>18275.04</v>
      </c>
      <c r="CV106" s="90">
        <f t="shared" si="139"/>
        <v>23896.348352993031</v>
      </c>
      <c r="CW106" s="90">
        <f t="shared" si="142"/>
        <v>26655.555200000694</v>
      </c>
      <c r="CX106" s="90">
        <f t="shared" si="145"/>
        <v>24373.424485866868</v>
      </c>
      <c r="CY106" s="90">
        <f t="shared" si="150"/>
        <v>26257.783211620666</v>
      </c>
      <c r="CZ106" s="90">
        <f t="shared" si="151"/>
        <v>30367.499520604371</v>
      </c>
      <c r="DA106" s="90">
        <f t="shared" si="154"/>
        <v>32553.936091782489</v>
      </c>
      <c r="DB106" s="90">
        <f t="shared" ref="DB106:DB167" si="157">$D$105-$D$105*E7</f>
        <v>29394.994823551413</v>
      </c>
      <c r="DC106" s="90">
        <f>$D$106-$D$106*E6</f>
        <v>28177.888705798712</v>
      </c>
      <c r="DD106" s="90"/>
      <c r="DE106" s="90"/>
      <c r="DF106" s="90"/>
      <c r="DG106" s="90"/>
      <c r="DH106" s="90"/>
      <c r="DI106" s="90"/>
      <c r="DJ106" s="90"/>
      <c r="DK106" s="90"/>
      <c r="DL106" s="90"/>
      <c r="DM106" s="90"/>
      <c r="DN106" s="90"/>
      <c r="DO106" s="90"/>
      <c r="DP106" s="130"/>
      <c r="DQ106" s="90"/>
      <c r="DR106" s="90"/>
      <c r="DS106" s="90"/>
      <c r="DT106" s="90"/>
      <c r="DU106" s="90"/>
      <c r="DV106" s="90"/>
      <c r="DW106" s="90"/>
      <c r="DX106" s="90"/>
      <c r="DY106" s="90"/>
    </row>
    <row r="107" spans="1:129" x14ac:dyDescent="0.25">
      <c r="B107" s="137"/>
      <c r="C107" s="90">
        <v>2001</v>
      </c>
      <c r="D107" s="89">
        <f>'Actualización IBIF'!AM12</f>
        <v>25317.589879931966</v>
      </c>
      <c r="E107" s="90">
        <f t="shared" si="66"/>
        <v>1</v>
      </c>
      <c r="F107" s="90">
        <f t="shared" si="67"/>
        <v>562190.47049790411</v>
      </c>
      <c r="G107" s="90">
        <f t="shared" si="68"/>
        <v>0</v>
      </c>
      <c r="H107" s="90">
        <f t="shared" si="69"/>
        <v>0</v>
      </c>
      <c r="I107" s="90">
        <f t="shared" si="71"/>
        <v>0</v>
      </c>
      <c r="J107" s="90">
        <f t="shared" si="73"/>
        <v>0</v>
      </c>
      <c r="K107" s="90">
        <f t="shared" si="75"/>
        <v>0</v>
      </c>
      <c r="L107" s="90">
        <f t="shared" si="77"/>
        <v>0</v>
      </c>
      <c r="M107" s="90">
        <f t="shared" si="79"/>
        <v>0</v>
      </c>
      <c r="N107" s="90">
        <f t="shared" si="81"/>
        <v>0</v>
      </c>
      <c r="O107" s="90">
        <f t="shared" si="83"/>
        <v>0</v>
      </c>
      <c r="P107" s="90">
        <f t="shared" si="85"/>
        <v>0</v>
      </c>
      <c r="Q107" s="90">
        <f t="shared" si="87"/>
        <v>0</v>
      </c>
      <c r="R107" s="90">
        <f t="shared" si="89"/>
        <v>0</v>
      </c>
      <c r="S107" s="90">
        <f t="shared" si="91"/>
        <v>0</v>
      </c>
      <c r="T107" s="90">
        <f t="shared" si="93"/>
        <v>0</v>
      </c>
      <c r="U107" s="90">
        <f t="shared" si="95"/>
        <v>0</v>
      </c>
      <c r="V107" s="90">
        <f t="shared" si="97"/>
        <v>0</v>
      </c>
      <c r="W107" s="90">
        <f t="shared" si="99"/>
        <v>0</v>
      </c>
      <c r="X107" s="90">
        <f t="shared" si="101"/>
        <v>0</v>
      </c>
      <c r="Y107" s="90">
        <f t="shared" si="103"/>
        <v>0</v>
      </c>
      <c r="Z107" s="90">
        <f t="shared" si="105"/>
        <v>0</v>
      </c>
      <c r="AA107" s="90">
        <f t="shared" si="107"/>
        <v>0</v>
      </c>
      <c r="AB107" s="90">
        <f t="shared" si="110"/>
        <v>0</v>
      </c>
      <c r="AC107" s="90">
        <f t="shared" si="113"/>
        <v>0</v>
      </c>
      <c r="AD107" s="90">
        <f t="shared" si="116"/>
        <v>0</v>
      </c>
      <c r="AE107" s="90">
        <f t="shared" si="119"/>
        <v>0</v>
      </c>
      <c r="AF107" s="90">
        <f t="shared" si="122"/>
        <v>0</v>
      </c>
      <c r="AG107" s="90">
        <f t="shared" si="125"/>
        <v>0</v>
      </c>
      <c r="AH107" s="90">
        <f t="shared" si="128"/>
        <v>0</v>
      </c>
      <c r="AI107" s="90">
        <f t="shared" si="131"/>
        <v>0</v>
      </c>
      <c r="AJ107" s="90">
        <f t="shared" si="134"/>
        <v>0</v>
      </c>
      <c r="AK107" s="90">
        <f t="shared" si="137"/>
        <v>0</v>
      </c>
      <c r="AL107" s="90">
        <f t="shared" si="140"/>
        <v>0</v>
      </c>
      <c r="AM107" s="90">
        <f t="shared" si="143"/>
        <v>0</v>
      </c>
      <c r="AN107" s="90">
        <f t="shared" si="146"/>
        <v>0</v>
      </c>
      <c r="AO107" s="90">
        <f t="shared" si="148"/>
        <v>0</v>
      </c>
      <c r="AP107" s="90">
        <f t="shared" si="152"/>
        <v>0</v>
      </c>
      <c r="AQ107" s="90">
        <f t="shared" si="155"/>
        <v>0</v>
      </c>
      <c r="AR107" s="90">
        <f t="shared" ref="AR107:AR142" si="158">$D$43-$D$43*E70</f>
        <v>0</v>
      </c>
      <c r="AS107" s="90">
        <f t="shared" si="40"/>
        <v>0</v>
      </c>
      <c r="AT107" s="90">
        <f t="shared" si="41"/>
        <v>0</v>
      </c>
      <c r="AU107" s="90">
        <f t="shared" si="42"/>
        <v>0</v>
      </c>
      <c r="AV107" s="90">
        <f t="shared" si="43"/>
        <v>0</v>
      </c>
      <c r="AW107" s="90">
        <f t="shared" si="44"/>
        <v>0</v>
      </c>
      <c r="AX107" s="90">
        <f t="shared" si="45"/>
        <v>0</v>
      </c>
      <c r="AY107" s="90">
        <f t="shared" si="46"/>
        <v>0</v>
      </c>
      <c r="AZ107" s="90">
        <f t="shared" si="47"/>
        <v>0</v>
      </c>
      <c r="BA107" s="90">
        <f t="shared" si="48"/>
        <v>0</v>
      </c>
      <c r="BB107" s="90">
        <f t="shared" si="49"/>
        <v>0</v>
      </c>
      <c r="BC107" s="90">
        <f t="shared" si="50"/>
        <v>0</v>
      </c>
      <c r="BD107" s="90">
        <f t="shared" si="51"/>
        <v>0</v>
      </c>
      <c r="BE107" s="90">
        <f t="shared" si="52"/>
        <v>0</v>
      </c>
      <c r="BF107" s="90">
        <f t="shared" si="53"/>
        <v>0</v>
      </c>
      <c r="BG107" s="90">
        <f t="shared" si="54"/>
        <v>150.27999999999611</v>
      </c>
      <c r="BH107" s="90">
        <f t="shared" si="55"/>
        <v>306.07999999999629</v>
      </c>
      <c r="BI107" s="90">
        <f t="shared" si="56"/>
        <v>443.75999999999658</v>
      </c>
      <c r="BJ107" s="90">
        <f t="shared" si="57"/>
        <v>614.55999999999585</v>
      </c>
      <c r="BK107" s="90">
        <f t="shared" si="58"/>
        <v>780.399999999996</v>
      </c>
      <c r="BL107" s="90">
        <f t="shared" si="59"/>
        <v>1030.0799999999963</v>
      </c>
      <c r="BM107" s="90">
        <f t="shared" si="60"/>
        <v>1383.6199999999953</v>
      </c>
      <c r="BN107" s="90">
        <f t="shared" si="61"/>
        <v>1202.8799999999965</v>
      </c>
      <c r="BO107" s="90">
        <f t="shared" si="62"/>
        <v>1635.8399999999965</v>
      </c>
      <c r="BP107" s="90">
        <f t="shared" si="63"/>
        <v>1899.9999999999964</v>
      </c>
      <c r="BQ107" s="90">
        <f t="shared" si="64"/>
        <v>1882.319999999997</v>
      </c>
      <c r="BR107" s="90">
        <f t="shared" si="65"/>
        <v>1920.2399999999971</v>
      </c>
      <c r="BS107" s="90">
        <f t="shared" si="108"/>
        <v>2233.6599999999971</v>
      </c>
      <c r="BT107" s="90">
        <f t="shared" si="111"/>
        <v>2488.6399999999976</v>
      </c>
      <c r="BU107" s="90">
        <f t="shared" si="114"/>
        <v>2819.6999999999971</v>
      </c>
      <c r="BV107" s="90">
        <f t="shared" si="117"/>
        <v>3263.0399999999972</v>
      </c>
      <c r="BW107" s="90">
        <f t="shared" si="120"/>
        <v>4037.4999999999973</v>
      </c>
      <c r="BX107" s="90">
        <f t="shared" si="123"/>
        <v>5170.6799999999967</v>
      </c>
      <c r="BY107" s="90">
        <f t="shared" si="126"/>
        <v>6304.1999999999971</v>
      </c>
      <c r="BZ107" s="90">
        <f t="shared" si="129"/>
        <v>7114.7999999999956</v>
      </c>
      <c r="CA107" s="90">
        <f t="shared" si="132"/>
        <v>7331.9399999999969</v>
      </c>
      <c r="CB107" s="90">
        <f t="shared" si="135"/>
        <v>6852.1199999999972</v>
      </c>
      <c r="CC107" s="90">
        <f t="shared" si="138"/>
        <v>7705.4599999999973</v>
      </c>
      <c r="CD107" s="90">
        <f t="shared" si="141"/>
        <v>8412.4799999999977</v>
      </c>
      <c r="CE107" s="90">
        <f t="shared" si="144"/>
        <v>9953.4999999999982</v>
      </c>
      <c r="CF107" s="90">
        <f t="shared" si="147"/>
        <v>11374.999999999996</v>
      </c>
      <c r="CG107" s="90">
        <f t="shared" si="149"/>
        <v>11204.459999999997</v>
      </c>
      <c r="CH107" s="90">
        <f t="shared" si="153"/>
        <v>11595.359999999997</v>
      </c>
      <c r="CI107" s="90">
        <f t="shared" si="156"/>
        <v>17984.64</v>
      </c>
      <c r="CJ107" s="90">
        <f t="shared" ref="CJ107:CJ142" si="159">$D$87-$D$87*E26</f>
        <v>16328.399999999998</v>
      </c>
      <c r="CK107" s="90">
        <f>$D$88-$D$88*E25</f>
        <v>14965.559999999998</v>
      </c>
      <c r="CL107" s="90">
        <f t="shared" si="109"/>
        <v>15260.16</v>
      </c>
      <c r="CM107" s="90">
        <f t="shared" si="112"/>
        <v>14025</v>
      </c>
      <c r="CN107" s="90">
        <f t="shared" si="115"/>
        <v>12331.119999999999</v>
      </c>
      <c r="CO107" s="90">
        <f t="shared" si="118"/>
        <v>15111.6</v>
      </c>
      <c r="CP107" s="90">
        <f t="shared" si="121"/>
        <v>17534.16</v>
      </c>
      <c r="CQ107" s="90">
        <f t="shared" si="124"/>
        <v>17450.68</v>
      </c>
      <c r="CR107" s="90">
        <f t="shared" si="127"/>
        <v>13629.84</v>
      </c>
      <c r="CS107" s="90">
        <f t="shared" si="130"/>
        <v>11437.14</v>
      </c>
      <c r="CT107" s="90">
        <f t="shared" si="133"/>
        <v>14946.4</v>
      </c>
      <c r="CU107" s="90">
        <f t="shared" si="136"/>
        <v>17839.919999999998</v>
      </c>
      <c r="CV107" s="90">
        <f t="shared" si="139"/>
        <v>23340.619321528073</v>
      </c>
      <c r="CW107" s="90">
        <f t="shared" si="142"/>
        <v>26049.747127273404</v>
      </c>
      <c r="CX107" s="90">
        <f t="shared" si="145"/>
        <v>23831.792830625385</v>
      </c>
      <c r="CY107" s="90">
        <f t="shared" si="150"/>
        <v>25686.961837454997</v>
      </c>
      <c r="CZ107" s="90">
        <f t="shared" si="151"/>
        <v>29721.382509527681</v>
      </c>
      <c r="DA107" s="90">
        <f t="shared" si="154"/>
        <v>31875.729089870354</v>
      </c>
      <c r="DB107" s="90">
        <f t="shared" si="157"/>
        <v>28795.096970009545</v>
      </c>
      <c r="DC107" s="90">
        <f t="shared" ref="DC107:DC124" si="160">$D$106-$D$106*E7</f>
        <v>27614.330931682736</v>
      </c>
      <c r="DD107" s="90">
        <f>$D$107-$D$107*E6</f>
        <v>25317.589879931966</v>
      </c>
      <c r="DE107" s="90"/>
      <c r="DF107" s="90"/>
      <c r="DG107" s="90"/>
      <c r="DH107" s="90"/>
      <c r="DI107" s="90"/>
      <c r="DJ107" s="90"/>
      <c r="DK107" s="90"/>
      <c r="DL107" s="90"/>
      <c r="DM107" s="90"/>
      <c r="DN107" s="90"/>
      <c r="DO107" s="90"/>
      <c r="DP107" s="130"/>
      <c r="DQ107" s="90"/>
      <c r="DR107" s="90"/>
      <c r="DS107" s="90"/>
      <c r="DT107" s="90"/>
      <c r="DU107" s="90"/>
      <c r="DV107" s="90"/>
      <c r="DW107" s="90"/>
      <c r="DX107" s="90"/>
      <c r="DY107" s="90"/>
    </row>
    <row r="108" spans="1:129" x14ac:dyDescent="0.25">
      <c r="B108" s="137"/>
      <c r="C108" s="90">
        <v>2002</v>
      </c>
      <c r="D108" s="89">
        <f>'Actualización IBIF'!AM13</f>
        <v>17033.590022500808</v>
      </c>
      <c r="E108" s="90">
        <f t="shared" si="66"/>
        <v>1</v>
      </c>
      <c r="F108" s="90">
        <f t="shared" si="67"/>
        <v>561244.75894856022</v>
      </c>
      <c r="G108" s="90">
        <f t="shared" si="68"/>
        <v>0</v>
      </c>
      <c r="H108" s="90">
        <f t="shared" si="69"/>
        <v>0</v>
      </c>
      <c r="I108" s="90">
        <f t="shared" si="71"/>
        <v>0</v>
      </c>
      <c r="J108" s="90">
        <f t="shared" si="73"/>
        <v>0</v>
      </c>
      <c r="K108" s="90">
        <f t="shared" si="75"/>
        <v>0</v>
      </c>
      <c r="L108" s="90">
        <f t="shared" si="77"/>
        <v>0</v>
      </c>
      <c r="M108" s="90">
        <f t="shared" si="79"/>
        <v>0</v>
      </c>
      <c r="N108" s="90">
        <f t="shared" si="81"/>
        <v>0</v>
      </c>
      <c r="O108" s="90">
        <f t="shared" si="83"/>
        <v>0</v>
      </c>
      <c r="P108" s="90">
        <f t="shared" si="85"/>
        <v>0</v>
      </c>
      <c r="Q108" s="90">
        <f t="shared" si="87"/>
        <v>0</v>
      </c>
      <c r="R108" s="90">
        <f t="shared" si="89"/>
        <v>0</v>
      </c>
      <c r="S108" s="90">
        <f t="shared" si="91"/>
        <v>0</v>
      </c>
      <c r="T108" s="90">
        <f t="shared" si="93"/>
        <v>0</v>
      </c>
      <c r="U108" s="90">
        <f t="shared" si="95"/>
        <v>0</v>
      </c>
      <c r="V108" s="90">
        <f t="shared" si="97"/>
        <v>0</v>
      </c>
      <c r="W108" s="90">
        <f t="shared" si="99"/>
        <v>0</v>
      </c>
      <c r="X108" s="90">
        <f t="shared" si="101"/>
        <v>0</v>
      </c>
      <c r="Y108" s="90">
        <f t="shared" si="103"/>
        <v>0</v>
      </c>
      <c r="Z108" s="90">
        <f t="shared" si="105"/>
        <v>0</v>
      </c>
      <c r="AA108" s="90">
        <f t="shared" si="107"/>
        <v>0</v>
      </c>
      <c r="AB108" s="90">
        <f t="shared" si="110"/>
        <v>0</v>
      </c>
      <c r="AC108" s="90">
        <f t="shared" si="113"/>
        <v>0</v>
      </c>
      <c r="AD108" s="90">
        <f t="shared" si="116"/>
        <v>0</v>
      </c>
      <c r="AE108" s="90">
        <f t="shared" si="119"/>
        <v>0</v>
      </c>
      <c r="AF108" s="90">
        <f t="shared" si="122"/>
        <v>0</v>
      </c>
      <c r="AG108" s="90">
        <f t="shared" si="125"/>
        <v>0</v>
      </c>
      <c r="AH108" s="90">
        <f t="shared" si="128"/>
        <v>0</v>
      </c>
      <c r="AI108" s="90">
        <f t="shared" si="131"/>
        <v>0</v>
      </c>
      <c r="AJ108" s="90">
        <f t="shared" si="134"/>
        <v>0</v>
      </c>
      <c r="AK108" s="90">
        <f t="shared" si="137"/>
        <v>0</v>
      </c>
      <c r="AL108" s="90">
        <f t="shared" si="140"/>
        <v>0</v>
      </c>
      <c r="AM108" s="90">
        <f t="shared" si="143"/>
        <v>0</v>
      </c>
      <c r="AN108" s="90">
        <f t="shared" si="146"/>
        <v>0</v>
      </c>
      <c r="AO108" s="90">
        <f t="shared" si="148"/>
        <v>0</v>
      </c>
      <c r="AP108" s="90">
        <f t="shared" si="152"/>
        <v>0</v>
      </c>
      <c r="AQ108" s="90">
        <f t="shared" si="155"/>
        <v>0</v>
      </c>
      <c r="AR108" s="90">
        <f t="shared" si="158"/>
        <v>0</v>
      </c>
      <c r="AS108" s="90">
        <f t="shared" ref="AS108:AS142" si="161">$D$44-$D$44*E70</f>
        <v>0</v>
      </c>
      <c r="AT108" s="90">
        <f t="shared" si="41"/>
        <v>0</v>
      </c>
      <c r="AU108" s="90">
        <f t="shared" si="42"/>
        <v>0</v>
      </c>
      <c r="AV108" s="90">
        <f t="shared" si="43"/>
        <v>0</v>
      </c>
      <c r="AW108" s="90">
        <f t="shared" si="44"/>
        <v>0</v>
      </c>
      <c r="AX108" s="90">
        <f t="shared" si="45"/>
        <v>0</v>
      </c>
      <c r="AY108" s="90">
        <f t="shared" si="46"/>
        <v>0</v>
      </c>
      <c r="AZ108" s="90">
        <f t="shared" si="47"/>
        <v>0</v>
      </c>
      <c r="BA108" s="90">
        <f t="shared" si="48"/>
        <v>0</v>
      </c>
      <c r="BB108" s="90">
        <f t="shared" si="49"/>
        <v>0</v>
      </c>
      <c r="BC108" s="90">
        <f t="shared" si="50"/>
        <v>0</v>
      </c>
      <c r="BD108" s="90">
        <f t="shared" si="51"/>
        <v>0</v>
      </c>
      <c r="BE108" s="90">
        <f t="shared" si="52"/>
        <v>0</v>
      </c>
      <c r="BF108" s="90">
        <f t="shared" si="53"/>
        <v>0</v>
      </c>
      <c r="BG108" s="90">
        <f t="shared" si="54"/>
        <v>0</v>
      </c>
      <c r="BH108" s="90">
        <f t="shared" si="55"/>
        <v>153.03999999999633</v>
      </c>
      <c r="BI108" s="90">
        <f t="shared" si="56"/>
        <v>295.83999999999651</v>
      </c>
      <c r="BJ108" s="90">
        <f t="shared" si="57"/>
        <v>460.91999999999643</v>
      </c>
      <c r="BK108" s="90">
        <f t="shared" si="58"/>
        <v>624.31999999999607</v>
      </c>
      <c r="BL108" s="90">
        <f t="shared" si="59"/>
        <v>858.399999999996</v>
      </c>
      <c r="BM108" s="90">
        <f t="shared" si="60"/>
        <v>1185.9599999999955</v>
      </c>
      <c r="BN108" s="90">
        <f t="shared" si="61"/>
        <v>1052.5199999999968</v>
      </c>
      <c r="BO108" s="90">
        <f t="shared" si="62"/>
        <v>1454.0799999999963</v>
      </c>
      <c r="BP108" s="90">
        <f t="shared" si="63"/>
        <v>1709.9999999999964</v>
      </c>
      <c r="BQ108" s="90">
        <f t="shared" si="64"/>
        <v>1711.1999999999971</v>
      </c>
      <c r="BR108" s="90">
        <f t="shared" si="65"/>
        <v>1760.2199999999975</v>
      </c>
      <c r="BS108" s="90">
        <f t="shared" si="108"/>
        <v>2061.8399999999974</v>
      </c>
      <c r="BT108" s="90">
        <f t="shared" si="111"/>
        <v>2310.8799999999974</v>
      </c>
      <c r="BU108" s="90">
        <f t="shared" si="114"/>
        <v>2631.7199999999975</v>
      </c>
      <c r="BV108" s="90">
        <f t="shared" si="117"/>
        <v>3059.0999999999967</v>
      </c>
      <c r="BW108" s="90">
        <f t="shared" si="120"/>
        <v>3799.9999999999964</v>
      </c>
      <c r="BX108" s="90">
        <f t="shared" si="123"/>
        <v>4883.4199999999964</v>
      </c>
      <c r="BY108" s="90">
        <f t="shared" si="126"/>
        <v>5972.399999999996</v>
      </c>
      <c r="BZ108" s="90">
        <f t="shared" si="129"/>
        <v>6759.0599999999959</v>
      </c>
      <c r="CA108" s="90">
        <f t="shared" si="132"/>
        <v>6982.7999999999956</v>
      </c>
      <c r="CB108" s="90">
        <f t="shared" si="135"/>
        <v>6540.659999999998</v>
      </c>
      <c r="CC108" s="90">
        <f t="shared" si="138"/>
        <v>7370.4399999999969</v>
      </c>
      <c r="CD108" s="90">
        <f t="shared" si="141"/>
        <v>8061.9599999999973</v>
      </c>
      <c r="CE108" s="90">
        <f t="shared" si="144"/>
        <v>9555.3599999999969</v>
      </c>
      <c r="CF108" s="90">
        <f t="shared" si="147"/>
        <v>10937.499999999998</v>
      </c>
      <c r="CG108" s="90">
        <f t="shared" si="149"/>
        <v>10789.479999999998</v>
      </c>
      <c r="CH108" s="90">
        <f t="shared" si="153"/>
        <v>11181.239999999998</v>
      </c>
      <c r="CI108" s="90">
        <f t="shared" si="156"/>
        <v>17364.479999999996</v>
      </c>
      <c r="CJ108" s="90">
        <f t="shared" si="159"/>
        <v>15784.119999999997</v>
      </c>
      <c r="CK108" s="90">
        <f t="shared" ref="CK108:CK142" si="162">$D$88-$D$88*E26</f>
        <v>14482.799999999997</v>
      </c>
      <c r="CL108" s="90">
        <f>$D$89-$D$89*E25</f>
        <v>14783.279999999999</v>
      </c>
      <c r="CM108" s="90">
        <f t="shared" si="112"/>
        <v>13600</v>
      </c>
      <c r="CN108" s="90">
        <f t="shared" si="115"/>
        <v>11968.439999999999</v>
      </c>
      <c r="CO108" s="90">
        <f t="shared" si="118"/>
        <v>14679.84</v>
      </c>
      <c r="CP108" s="90">
        <f t="shared" si="121"/>
        <v>17047.099999999999</v>
      </c>
      <c r="CQ108" s="90">
        <f t="shared" si="124"/>
        <v>16979.04</v>
      </c>
      <c r="CR108" s="90">
        <f t="shared" si="127"/>
        <v>13271.16</v>
      </c>
      <c r="CS108" s="90">
        <f t="shared" si="130"/>
        <v>11143.880000000001</v>
      </c>
      <c r="CT108" s="90">
        <f t="shared" si="133"/>
        <v>14572.740000000002</v>
      </c>
      <c r="CU108" s="90">
        <f t="shared" si="136"/>
        <v>17404.8</v>
      </c>
      <c r="CV108" s="90">
        <f t="shared" si="139"/>
        <v>22784.890290063122</v>
      </c>
      <c r="CW108" s="90">
        <f t="shared" si="142"/>
        <v>25443.939054546114</v>
      </c>
      <c r="CX108" s="90">
        <f t="shared" si="145"/>
        <v>23290.161175383899</v>
      </c>
      <c r="CY108" s="90">
        <f t="shared" si="150"/>
        <v>25116.140463289332</v>
      </c>
      <c r="CZ108" s="90">
        <f t="shared" si="151"/>
        <v>29075.265498450994</v>
      </c>
      <c r="DA108" s="90">
        <f t="shared" si="154"/>
        <v>31197.522087958219</v>
      </c>
      <c r="DB108" s="90">
        <f t="shared" si="157"/>
        <v>28195.19911646768</v>
      </c>
      <c r="DC108" s="90">
        <f t="shared" si="160"/>
        <v>27050.773157566764</v>
      </c>
      <c r="DD108" s="90">
        <f t="shared" ref="DD108:DD125" si="163">$D$107-$D$107*E7</f>
        <v>24811.238082333326</v>
      </c>
      <c r="DE108" s="90">
        <f>$D$108-$D$108*E6</f>
        <v>17033.590022500808</v>
      </c>
      <c r="DF108" s="90"/>
      <c r="DG108" s="90"/>
      <c r="DH108" s="90"/>
      <c r="DI108" s="90"/>
      <c r="DJ108" s="90"/>
      <c r="DK108" s="90"/>
      <c r="DL108" s="90"/>
      <c r="DM108" s="90"/>
      <c r="DN108" s="90"/>
      <c r="DO108" s="90"/>
      <c r="DP108" s="130"/>
      <c r="DQ108" s="90"/>
      <c r="DR108" s="90"/>
      <c r="DS108" s="90"/>
      <c r="DT108" s="90"/>
      <c r="DU108" s="90"/>
      <c r="DV108" s="90"/>
      <c r="DW108" s="90"/>
      <c r="DX108" s="90"/>
      <c r="DY108" s="90"/>
    </row>
    <row r="109" spans="1:129" x14ac:dyDescent="0.25">
      <c r="A109" s="138"/>
      <c r="B109" s="137"/>
      <c r="C109" s="90">
        <v>2003</v>
      </c>
      <c r="D109" s="89">
        <f>'Actualización IBIF'!AM14</f>
        <v>22808.401146316904</v>
      </c>
      <c r="E109" s="90">
        <f t="shared" si="66"/>
        <v>1</v>
      </c>
      <c r="F109" s="90">
        <f t="shared" si="67"/>
        <v>565883.46672258235</v>
      </c>
      <c r="G109" s="90">
        <f t="shared" si="68"/>
        <v>0</v>
      </c>
      <c r="H109" s="90">
        <f t="shared" si="69"/>
        <v>0</v>
      </c>
      <c r="I109" s="90">
        <f t="shared" si="71"/>
        <v>0</v>
      </c>
      <c r="J109" s="90">
        <f t="shared" si="73"/>
        <v>0</v>
      </c>
      <c r="K109" s="90">
        <f t="shared" si="75"/>
        <v>0</v>
      </c>
      <c r="L109" s="90">
        <f t="shared" si="77"/>
        <v>0</v>
      </c>
      <c r="M109" s="90">
        <f t="shared" si="79"/>
        <v>0</v>
      </c>
      <c r="N109" s="90">
        <f t="shared" si="81"/>
        <v>0</v>
      </c>
      <c r="O109" s="90">
        <f t="shared" si="83"/>
        <v>0</v>
      </c>
      <c r="P109" s="90">
        <f t="shared" si="85"/>
        <v>0</v>
      </c>
      <c r="Q109" s="90">
        <f t="shared" si="87"/>
        <v>0</v>
      </c>
      <c r="R109" s="90">
        <f t="shared" si="89"/>
        <v>0</v>
      </c>
      <c r="S109" s="90">
        <f t="shared" si="91"/>
        <v>0</v>
      </c>
      <c r="T109" s="90">
        <f t="shared" si="93"/>
        <v>0</v>
      </c>
      <c r="U109" s="90">
        <f t="shared" si="95"/>
        <v>0</v>
      </c>
      <c r="V109" s="90">
        <f t="shared" si="97"/>
        <v>0</v>
      </c>
      <c r="W109" s="90">
        <f t="shared" si="99"/>
        <v>0</v>
      </c>
      <c r="X109" s="90">
        <f t="shared" si="101"/>
        <v>0</v>
      </c>
      <c r="Y109" s="90">
        <f t="shared" si="103"/>
        <v>0</v>
      </c>
      <c r="Z109" s="90">
        <f t="shared" si="105"/>
        <v>0</v>
      </c>
      <c r="AA109" s="90">
        <f t="shared" si="107"/>
        <v>0</v>
      </c>
      <c r="AB109" s="90">
        <f t="shared" si="110"/>
        <v>0</v>
      </c>
      <c r="AC109" s="90">
        <f t="shared" si="113"/>
        <v>0</v>
      </c>
      <c r="AD109" s="90">
        <f t="shared" si="116"/>
        <v>0</v>
      </c>
      <c r="AE109" s="90">
        <f t="shared" si="119"/>
        <v>0</v>
      </c>
      <c r="AF109" s="90">
        <f t="shared" si="122"/>
        <v>0</v>
      </c>
      <c r="AG109" s="90">
        <f t="shared" si="125"/>
        <v>0</v>
      </c>
      <c r="AH109" s="90">
        <f t="shared" si="128"/>
        <v>0</v>
      </c>
      <c r="AI109" s="90">
        <f t="shared" si="131"/>
        <v>0</v>
      </c>
      <c r="AJ109" s="90">
        <f t="shared" si="134"/>
        <v>0</v>
      </c>
      <c r="AK109" s="90">
        <f t="shared" si="137"/>
        <v>0</v>
      </c>
      <c r="AL109" s="90">
        <f t="shared" si="140"/>
        <v>0</v>
      </c>
      <c r="AM109" s="90">
        <f t="shared" si="143"/>
        <v>0</v>
      </c>
      <c r="AN109" s="90">
        <f t="shared" si="146"/>
        <v>0</v>
      </c>
      <c r="AO109" s="90">
        <f t="shared" si="148"/>
        <v>0</v>
      </c>
      <c r="AP109" s="90">
        <f t="shared" si="152"/>
        <v>0</v>
      </c>
      <c r="AQ109" s="90">
        <f t="shared" si="155"/>
        <v>0</v>
      </c>
      <c r="AR109" s="90">
        <f t="shared" si="158"/>
        <v>0</v>
      </c>
      <c r="AS109" s="90">
        <f t="shared" si="161"/>
        <v>0</v>
      </c>
      <c r="AT109" s="90">
        <f t="shared" ref="AT109:AT142" si="164">$D$45-$D$45*E70</f>
        <v>0</v>
      </c>
      <c r="AU109" s="90">
        <f t="shared" si="42"/>
        <v>0</v>
      </c>
      <c r="AV109" s="90">
        <f t="shared" si="43"/>
        <v>0</v>
      </c>
      <c r="AW109" s="90">
        <f t="shared" si="44"/>
        <v>0</v>
      </c>
      <c r="AX109" s="90">
        <f t="shared" si="45"/>
        <v>0</v>
      </c>
      <c r="AY109" s="90">
        <f t="shared" si="46"/>
        <v>0</v>
      </c>
      <c r="AZ109" s="90">
        <f t="shared" si="47"/>
        <v>0</v>
      </c>
      <c r="BA109" s="90">
        <f t="shared" si="48"/>
        <v>0</v>
      </c>
      <c r="BB109" s="90">
        <f t="shared" si="49"/>
        <v>0</v>
      </c>
      <c r="BC109" s="90">
        <f t="shared" si="50"/>
        <v>0</v>
      </c>
      <c r="BD109" s="90">
        <f t="shared" si="51"/>
        <v>0</v>
      </c>
      <c r="BE109" s="90">
        <f t="shared" si="52"/>
        <v>0</v>
      </c>
      <c r="BF109" s="90">
        <f t="shared" si="53"/>
        <v>0</v>
      </c>
      <c r="BG109" s="90">
        <f t="shared" si="54"/>
        <v>0</v>
      </c>
      <c r="BH109" s="90">
        <f t="shared" si="55"/>
        <v>0</v>
      </c>
      <c r="BI109" s="90">
        <f t="shared" si="56"/>
        <v>147.91999999999643</v>
      </c>
      <c r="BJ109" s="90">
        <f t="shared" si="57"/>
        <v>307.27999999999611</v>
      </c>
      <c r="BK109" s="90">
        <f t="shared" si="58"/>
        <v>468.23999999999614</v>
      </c>
      <c r="BL109" s="90">
        <f t="shared" si="59"/>
        <v>686.71999999999571</v>
      </c>
      <c r="BM109" s="90">
        <f t="shared" si="60"/>
        <v>988.29999999999563</v>
      </c>
      <c r="BN109" s="90">
        <f t="shared" si="61"/>
        <v>902.15999999999622</v>
      </c>
      <c r="BO109" s="90">
        <f t="shared" si="62"/>
        <v>1272.3199999999961</v>
      </c>
      <c r="BP109" s="90">
        <f t="shared" si="63"/>
        <v>1519.9999999999964</v>
      </c>
      <c r="BQ109" s="90">
        <f t="shared" si="64"/>
        <v>1540.0799999999963</v>
      </c>
      <c r="BR109" s="90">
        <f t="shared" si="65"/>
        <v>1600.1999999999971</v>
      </c>
      <c r="BS109" s="90">
        <f t="shared" si="108"/>
        <v>1890.0199999999968</v>
      </c>
      <c r="BT109" s="90">
        <f t="shared" si="111"/>
        <v>2133.1199999999972</v>
      </c>
      <c r="BU109" s="90">
        <f t="shared" si="114"/>
        <v>2443.7399999999971</v>
      </c>
      <c r="BV109" s="90">
        <f t="shared" si="117"/>
        <v>2855.1599999999971</v>
      </c>
      <c r="BW109" s="90">
        <f t="shared" si="120"/>
        <v>3562.4999999999964</v>
      </c>
      <c r="BX109" s="90">
        <f t="shared" si="123"/>
        <v>4596.1599999999962</v>
      </c>
      <c r="BY109" s="90">
        <f t="shared" si="126"/>
        <v>5640.5999999999949</v>
      </c>
      <c r="BZ109" s="90">
        <f t="shared" si="129"/>
        <v>6403.3199999999961</v>
      </c>
      <c r="CA109" s="90">
        <f t="shared" si="132"/>
        <v>6633.6599999999962</v>
      </c>
      <c r="CB109" s="90">
        <f t="shared" si="135"/>
        <v>6229.1999999999971</v>
      </c>
      <c r="CC109" s="90">
        <f t="shared" si="138"/>
        <v>7035.4199999999964</v>
      </c>
      <c r="CD109" s="90">
        <f t="shared" si="141"/>
        <v>7711.4399999999969</v>
      </c>
      <c r="CE109" s="90">
        <f t="shared" si="144"/>
        <v>9157.2199999999975</v>
      </c>
      <c r="CF109" s="90">
        <f t="shared" si="147"/>
        <v>10499.999999999996</v>
      </c>
      <c r="CG109" s="90">
        <f t="shared" si="149"/>
        <v>10374.499999999998</v>
      </c>
      <c r="CH109" s="90">
        <f t="shared" si="153"/>
        <v>10767.119999999997</v>
      </c>
      <c r="CI109" s="90">
        <f t="shared" si="156"/>
        <v>16744.319999999996</v>
      </c>
      <c r="CJ109" s="90">
        <f t="shared" si="159"/>
        <v>15239.839999999997</v>
      </c>
      <c r="CK109" s="90">
        <f t="shared" si="162"/>
        <v>14000.039999999997</v>
      </c>
      <c r="CL109" s="90">
        <f t="shared" ref="CL109:CL142" si="165">$D$89-$D$89*E26</f>
        <v>14306.399999999998</v>
      </c>
      <c r="CM109" s="90">
        <f>$D$90-$D$90*E25</f>
        <v>13175</v>
      </c>
      <c r="CN109" s="90">
        <f t="shared" si="115"/>
        <v>11605.759999999998</v>
      </c>
      <c r="CO109" s="90">
        <f t="shared" si="118"/>
        <v>14248.08</v>
      </c>
      <c r="CP109" s="90">
        <f t="shared" si="121"/>
        <v>16560.04</v>
      </c>
      <c r="CQ109" s="90">
        <f t="shared" si="124"/>
        <v>16507.400000000001</v>
      </c>
      <c r="CR109" s="90">
        <f t="shared" si="127"/>
        <v>12912.48</v>
      </c>
      <c r="CS109" s="90">
        <f t="shared" si="130"/>
        <v>10850.62</v>
      </c>
      <c r="CT109" s="90">
        <f t="shared" si="133"/>
        <v>14199.080000000002</v>
      </c>
      <c r="CU109" s="90">
        <f t="shared" si="136"/>
        <v>16969.68</v>
      </c>
      <c r="CV109" s="90">
        <f t="shared" si="139"/>
        <v>22229.161258598167</v>
      </c>
      <c r="CW109" s="90">
        <f t="shared" si="142"/>
        <v>24838.130981818827</v>
      </c>
      <c r="CX109" s="90">
        <f t="shared" si="145"/>
        <v>22748.529520142412</v>
      </c>
      <c r="CY109" s="90">
        <f t="shared" si="150"/>
        <v>24545.319089123666</v>
      </c>
      <c r="CZ109" s="90">
        <f t="shared" si="151"/>
        <v>28429.148487374303</v>
      </c>
      <c r="DA109" s="90">
        <f t="shared" si="154"/>
        <v>30519.315086046081</v>
      </c>
      <c r="DB109" s="90">
        <f t="shared" si="157"/>
        <v>27595.301262925816</v>
      </c>
      <c r="DC109" s="90">
        <f t="shared" si="160"/>
        <v>26487.215383450788</v>
      </c>
      <c r="DD109" s="90">
        <f t="shared" si="163"/>
        <v>24304.886284734686</v>
      </c>
      <c r="DE109" s="90">
        <f t="shared" ref="DE109:DE126" si="166">$D$108-$D$108*E7</f>
        <v>16692.918222050794</v>
      </c>
      <c r="DF109" s="90">
        <f>$D$109-$D$109*E6</f>
        <v>22808.401146316904</v>
      </c>
      <c r="DG109" s="90"/>
      <c r="DH109" s="90"/>
      <c r="DI109" s="90"/>
      <c r="DJ109" s="90"/>
      <c r="DK109" s="90"/>
      <c r="DL109" s="90"/>
      <c r="DM109" s="90"/>
      <c r="DN109" s="90"/>
      <c r="DO109" s="90"/>
      <c r="DP109" s="130"/>
      <c r="DQ109" s="90"/>
      <c r="DR109" s="90"/>
      <c r="DS109" s="90"/>
      <c r="DT109" s="90"/>
      <c r="DU109" s="90"/>
      <c r="DV109" s="90"/>
      <c r="DW109" s="90"/>
      <c r="DX109" s="90"/>
      <c r="DY109" s="90"/>
    </row>
    <row r="110" spans="1:129" x14ac:dyDescent="0.25">
      <c r="A110" s="138"/>
      <c r="B110" s="137"/>
      <c r="C110" s="90">
        <v>2004</v>
      </c>
      <c r="D110" s="89">
        <f>'Actualización IBIF'!AM15</f>
        <v>28465.013380084289</v>
      </c>
      <c r="E110" s="90">
        <f t="shared" si="66"/>
        <v>1</v>
      </c>
      <c r="F110" s="90">
        <f t="shared" si="67"/>
        <v>575875.6587074456</v>
      </c>
      <c r="G110" s="90">
        <f t="shared" si="68"/>
        <v>0</v>
      </c>
      <c r="H110" s="90">
        <f t="shared" si="69"/>
        <v>0</v>
      </c>
      <c r="I110" s="90">
        <f t="shared" si="71"/>
        <v>0</v>
      </c>
      <c r="J110" s="90">
        <f t="shared" si="73"/>
        <v>0</v>
      </c>
      <c r="K110" s="90">
        <f t="shared" si="75"/>
        <v>0</v>
      </c>
      <c r="L110" s="90">
        <f t="shared" si="77"/>
        <v>0</v>
      </c>
      <c r="M110" s="90">
        <f t="shared" si="79"/>
        <v>0</v>
      </c>
      <c r="N110" s="90">
        <f t="shared" si="81"/>
        <v>0</v>
      </c>
      <c r="O110" s="90">
        <f t="shared" si="83"/>
        <v>0</v>
      </c>
      <c r="P110" s="90">
        <f t="shared" si="85"/>
        <v>0</v>
      </c>
      <c r="Q110" s="90">
        <f t="shared" si="87"/>
        <v>0</v>
      </c>
      <c r="R110" s="90">
        <f t="shared" si="89"/>
        <v>0</v>
      </c>
      <c r="S110" s="90">
        <f t="shared" si="91"/>
        <v>0</v>
      </c>
      <c r="T110" s="90">
        <f t="shared" si="93"/>
        <v>0</v>
      </c>
      <c r="U110" s="90">
        <f t="shared" si="95"/>
        <v>0</v>
      </c>
      <c r="V110" s="90">
        <f t="shared" si="97"/>
        <v>0</v>
      </c>
      <c r="W110" s="90">
        <f t="shared" si="99"/>
        <v>0</v>
      </c>
      <c r="X110" s="90">
        <f t="shared" si="101"/>
        <v>0</v>
      </c>
      <c r="Y110" s="90">
        <f t="shared" si="103"/>
        <v>0</v>
      </c>
      <c r="Z110" s="90">
        <f t="shared" si="105"/>
        <v>0</v>
      </c>
      <c r="AA110" s="90">
        <f t="shared" si="107"/>
        <v>0</v>
      </c>
      <c r="AB110" s="90">
        <f t="shared" si="110"/>
        <v>0</v>
      </c>
      <c r="AC110" s="90">
        <f t="shared" si="113"/>
        <v>0</v>
      </c>
      <c r="AD110" s="90">
        <f t="shared" si="116"/>
        <v>0</v>
      </c>
      <c r="AE110" s="90">
        <f t="shared" si="119"/>
        <v>0</v>
      </c>
      <c r="AF110" s="90">
        <f t="shared" si="122"/>
        <v>0</v>
      </c>
      <c r="AG110" s="90">
        <f t="shared" si="125"/>
        <v>0</v>
      </c>
      <c r="AH110" s="90">
        <f t="shared" si="128"/>
        <v>0</v>
      </c>
      <c r="AI110" s="90">
        <f t="shared" si="131"/>
        <v>0</v>
      </c>
      <c r="AJ110" s="90">
        <f t="shared" si="134"/>
        <v>0</v>
      </c>
      <c r="AK110" s="90">
        <f t="shared" si="137"/>
        <v>0</v>
      </c>
      <c r="AL110" s="90">
        <f t="shared" si="140"/>
        <v>0</v>
      </c>
      <c r="AM110" s="90">
        <f t="shared" si="143"/>
        <v>0</v>
      </c>
      <c r="AN110" s="90">
        <f t="shared" si="146"/>
        <v>0</v>
      </c>
      <c r="AO110" s="90">
        <f t="shared" si="148"/>
        <v>0</v>
      </c>
      <c r="AP110" s="90">
        <f t="shared" si="152"/>
        <v>0</v>
      </c>
      <c r="AQ110" s="90">
        <f t="shared" si="155"/>
        <v>0</v>
      </c>
      <c r="AR110" s="90">
        <f t="shared" si="158"/>
        <v>0</v>
      </c>
      <c r="AS110" s="90">
        <f t="shared" si="161"/>
        <v>0</v>
      </c>
      <c r="AT110" s="90">
        <f t="shared" si="164"/>
        <v>0</v>
      </c>
      <c r="AU110" s="90">
        <f t="shared" ref="AU110:AU142" si="167">$D$46-$D$46*E70</f>
        <v>0</v>
      </c>
      <c r="AV110" s="90">
        <f t="shared" si="43"/>
        <v>0</v>
      </c>
      <c r="AW110" s="90">
        <f t="shared" si="44"/>
        <v>0</v>
      </c>
      <c r="AX110" s="90">
        <f t="shared" si="45"/>
        <v>0</v>
      </c>
      <c r="AY110" s="90">
        <f t="shared" si="46"/>
        <v>0</v>
      </c>
      <c r="AZ110" s="90">
        <f t="shared" si="47"/>
        <v>0</v>
      </c>
      <c r="BA110" s="90">
        <f t="shared" si="48"/>
        <v>0</v>
      </c>
      <c r="BB110" s="90">
        <f t="shared" si="49"/>
        <v>0</v>
      </c>
      <c r="BC110" s="90">
        <f t="shared" si="50"/>
        <v>0</v>
      </c>
      <c r="BD110" s="90">
        <f t="shared" si="51"/>
        <v>0</v>
      </c>
      <c r="BE110" s="90">
        <f t="shared" si="52"/>
        <v>0</v>
      </c>
      <c r="BF110" s="90">
        <f t="shared" si="53"/>
        <v>0</v>
      </c>
      <c r="BG110" s="90">
        <f t="shared" si="54"/>
        <v>0</v>
      </c>
      <c r="BH110" s="90">
        <f t="shared" si="55"/>
        <v>0</v>
      </c>
      <c r="BI110" s="90">
        <f t="shared" si="56"/>
        <v>0</v>
      </c>
      <c r="BJ110" s="90">
        <f t="shared" si="57"/>
        <v>153.63999999999578</v>
      </c>
      <c r="BK110" s="90">
        <f t="shared" si="58"/>
        <v>312.15999999999622</v>
      </c>
      <c r="BL110" s="90">
        <f t="shared" si="59"/>
        <v>515.03999999999542</v>
      </c>
      <c r="BM110" s="90">
        <f t="shared" si="60"/>
        <v>790.63999999999578</v>
      </c>
      <c r="BN110" s="90">
        <f t="shared" si="61"/>
        <v>751.79999999999654</v>
      </c>
      <c r="BO110" s="90">
        <f t="shared" si="62"/>
        <v>1090.5599999999959</v>
      </c>
      <c r="BP110" s="90">
        <f t="shared" si="63"/>
        <v>1329.9999999999964</v>
      </c>
      <c r="BQ110" s="90">
        <f t="shared" si="64"/>
        <v>1368.9599999999964</v>
      </c>
      <c r="BR110" s="90">
        <f t="shared" si="65"/>
        <v>1440.1799999999967</v>
      </c>
      <c r="BS110" s="90">
        <f t="shared" si="108"/>
        <v>1718.1999999999971</v>
      </c>
      <c r="BT110" s="90">
        <f t="shared" si="111"/>
        <v>1955.3599999999969</v>
      </c>
      <c r="BU110" s="90">
        <f t="shared" si="114"/>
        <v>2255.7599999999966</v>
      </c>
      <c r="BV110" s="90">
        <f t="shared" si="117"/>
        <v>2651.2199999999966</v>
      </c>
      <c r="BW110" s="90">
        <f t="shared" si="120"/>
        <v>3324.9999999999964</v>
      </c>
      <c r="BX110" s="90">
        <f t="shared" si="123"/>
        <v>4308.899999999996</v>
      </c>
      <c r="BY110" s="90">
        <f t="shared" si="126"/>
        <v>5308.7999999999956</v>
      </c>
      <c r="BZ110" s="90">
        <f t="shared" si="129"/>
        <v>6047.5799999999963</v>
      </c>
      <c r="CA110" s="90">
        <f t="shared" si="132"/>
        <v>6284.5199999999968</v>
      </c>
      <c r="CB110" s="90">
        <f t="shared" si="135"/>
        <v>5917.7399999999961</v>
      </c>
      <c r="CC110" s="90">
        <f t="shared" si="138"/>
        <v>6700.399999999996</v>
      </c>
      <c r="CD110" s="90">
        <f t="shared" si="141"/>
        <v>7360.9199999999964</v>
      </c>
      <c r="CE110" s="90">
        <f t="shared" si="144"/>
        <v>8759.0799999999963</v>
      </c>
      <c r="CF110" s="90">
        <f t="shared" si="147"/>
        <v>10062.499999999996</v>
      </c>
      <c r="CG110" s="90">
        <f t="shared" si="149"/>
        <v>9959.5199999999968</v>
      </c>
      <c r="CH110" s="90">
        <f t="shared" si="153"/>
        <v>10352.999999999998</v>
      </c>
      <c r="CI110" s="90">
        <f t="shared" si="156"/>
        <v>16124.159999999996</v>
      </c>
      <c r="CJ110" s="90">
        <f t="shared" si="159"/>
        <v>14695.559999999996</v>
      </c>
      <c r="CK110" s="90">
        <f t="shared" si="162"/>
        <v>13517.279999999997</v>
      </c>
      <c r="CL110" s="90">
        <f t="shared" si="165"/>
        <v>13829.519999999999</v>
      </c>
      <c r="CM110" s="90">
        <f t="shared" ref="CM110:CM142" si="168">$D$90-$D$90*E26</f>
        <v>12749.999999999998</v>
      </c>
      <c r="CN110" s="90">
        <f>$D$91-$D$91*E25</f>
        <v>11243.079999999998</v>
      </c>
      <c r="CO110" s="90">
        <f t="shared" si="118"/>
        <v>13816.32</v>
      </c>
      <c r="CP110" s="90">
        <f t="shared" si="121"/>
        <v>16072.98</v>
      </c>
      <c r="CQ110" s="90">
        <f t="shared" si="124"/>
        <v>16035.76</v>
      </c>
      <c r="CR110" s="90">
        <f t="shared" si="127"/>
        <v>12553.8</v>
      </c>
      <c r="CS110" s="90">
        <f t="shared" si="130"/>
        <v>10557.36</v>
      </c>
      <c r="CT110" s="90">
        <f t="shared" si="133"/>
        <v>13825.420000000002</v>
      </c>
      <c r="CU110" s="90">
        <f t="shared" si="136"/>
        <v>16534.560000000001</v>
      </c>
      <c r="CV110" s="90">
        <f t="shared" si="139"/>
        <v>21673.432227133213</v>
      </c>
      <c r="CW110" s="90">
        <f t="shared" si="142"/>
        <v>24232.322909091537</v>
      </c>
      <c r="CX110" s="90">
        <f t="shared" si="145"/>
        <v>22206.897864900926</v>
      </c>
      <c r="CY110" s="90">
        <f t="shared" si="150"/>
        <v>23974.497714958001</v>
      </c>
      <c r="CZ110" s="90">
        <f t="shared" si="151"/>
        <v>27783.031476297616</v>
      </c>
      <c r="DA110" s="90">
        <f t="shared" si="154"/>
        <v>29841.108084133946</v>
      </c>
      <c r="DB110" s="90">
        <f t="shared" si="157"/>
        <v>26995.403409383951</v>
      </c>
      <c r="DC110" s="90">
        <f t="shared" si="160"/>
        <v>25923.657609334816</v>
      </c>
      <c r="DD110" s="90">
        <f t="shared" si="163"/>
        <v>23798.534487136047</v>
      </c>
      <c r="DE110" s="90">
        <f t="shared" si="166"/>
        <v>16352.246421600776</v>
      </c>
      <c r="DF110" s="90">
        <f t="shared" ref="DF110:DF127" si="169">$D$109-$D$109*E7</f>
        <v>22352.233123390568</v>
      </c>
      <c r="DG110" s="90">
        <f>$D$110-$D$110*E6</f>
        <v>28465.013380084289</v>
      </c>
      <c r="DH110" s="90"/>
      <c r="DI110" s="90"/>
      <c r="DJ110" s="90"/>
      <c r="DK110" s="90"/>
      <c r="DL110" s="90"/>
      <c r="DM110" s="90"/>
      <c r="DN110" s="90"/>
      <c r="DO110" s="90"/>
      <c r="DP110" s="130"/>
      <c r="DQ110" s="90"/>
      <c r="DR110" s="90"/>
      <c r="DS110" s="90"/>
      <c r="DT110" s="90"/>
      <c r="DU110" s="90"/>
      <c r="DV110" s="90"/>
      <c r="DW110" s="90"/>
      <c r="DX110" s="90"/>
      <c r="DY110" s="90"/>
    </row>
    <row r="111" spans="1:129" x14ac:dyDescent="0.25">
      <c r="A111" s="138"/>
      <c r="B111" s="137"/>
      <c r="C111" s="90">
        <v>2005</v>
      </c>
      <c r="D111" s="89">
        <f>'Actualización IBIF'!AM16</f>
        <v>30974.193383982391</v>
      </c>
      <c r="E111" s="90">
        <f t="shared" si="66"/>
        <v>1</v>
      </c>
      <c r="F111" s="90">
        <f t="shared" si="67"/>
        <v>587955.65042860515</v>
      </c>
      <c r="G111" s="90"/>
      <c r="H111" s="90">
        <f t="shared" si="69"/>
        <v>0</v>
      </c>
      <c r="I111" s="90">
        <f t="shared" si="71"/>
        <v>0</v>
      </c>
      <c r="J111" s="90">
        <f t="shared" si="73"/>
        <v>0</v>
      </c>
      <c r="K111" s="90">
        <f t="shared" si="75"/>
        <v>0</v>
      </c>
      <c r="L111" s="90">
        <f t="shared" si="77"/>
        <v>0</v>
      </c>
      <c r="M111" s="90">
        <f t="shared" si="79"/>
        <v>0</v>
      </c>
      <c r="N111" s="90">
        <f t="shared" si="81"/>
        <v>0</v>
      </c>
      <c r="O111" s="90">
        <f t="shared" si="83"/>
        <v>0</v>
      </c>
      <c r="P111" s="90">
        <f t="shared" si="85"/>
        <v>0</v>
      </c>
      <c r="Q111" s="90">
        <f t="shared" si="87"/>
        <v>0</v>
      </c>
      <c r="R111" s="90">
        <f t="shared" si="89"/>
        <v>0</v>
      </c>
      <c r="S111" s="90">
        <f t="shared" si="91"/>
        <v>0</v>
      </c>
      <c r="T111" s="90">
        <f t="shared" si="93"/>
        <v>0</v>
      </c>
      <c r="U111" s="90">
        <f t="shared" si="95"/>
        <v>0</v>
      </c>
      <c r="V111" s="90">
        <f t="shared" si="97"/>
        <v>0</v>
      </c>
      <c r="W111" s="90">
        <f t="shared" si="99"/>
        <v>0</v>
      </c>
      <c r="X111" s="90">
        <f t="shared" si="101"/>
        <v>0</v>
      </c>
      <c r="Y111" s="90">
        <f t="shared" si="103"/>
        <v>0</v>
      </c>
      <c r="Z111" s="90">
        <f t="shared" si="105"/>
        <v>0</v>
      </c>
      <c r="AA111" s="90">
        <f t="shared" si="107"/>
        <v>0</v>
      </c>
      <c r="AB111" s="90">
        <f t="shared" si="110"/>
        <v>0</v>
      </c>
      <c r="AC111" s="90">
        <f t="shared" si="113"/>
        <v>0</v>
      </c>
      <c r="AD111" s="90">
        <f t="shared" si="116"/>
        <v>0</v>
      </c>
      <c r="AE111" s="90">
        <f t="shared" si="119"/>
        <v>0</v>
      </c>
      <c r="AF111" s="90">
        <f t="shared" si="122"/>
        <v>0</v>
      </c>
      <c r="AG111" s="90">
        <f t="shared" si="125"/>
        <v>0</v>
      </c>
      <c r="AH111" s="90">
        <f t="shared" si="128"/>
        <v>0</v>
      </c>
      <c r="AI111" s="90">
        <f t="shared" si="131"/>
        <v>0</v>
      </c>
      <c r="AJ111" s="90">
        <f t="shared" si="134"/>
        <v>0</v>
      </c>
      <c r="AK111" s="90">
        <f t="shared" si="137"/>
        <v>0</v>
      </c>
      <c r="AL111" s="90">
        <f t="shared" si="140"/>
        <v>0</v>
      </c>
      <c r="AM111" s="90">
        <f t="shared" si="143"/>
        <v>0</v>
      </c>
      <c r="AN111" s="90">
        <f t="shared" si="146"/>
        <v>0</v>
      </c>
      <c r="AO111" s="90">
        <f t="shared" si="148"/>
        <v>0</v>
      </c>
      <c r="AP111" s="90">
        <f t="shared" si="152"/>
        <v>0</v>
      </c>
      <c r="AQ111" s="90">
        <f t="shared" si="155"/>
        <v>0</v>
      </c>
      <c r="AR111" s="90">
        <f t="shared" si="158"/>
        <v>0</v>
      </c>
      <c r="AS111" s="90">
        <f t="shared" si="161"/>
        <v>0</v>
      </c>
      <c r="AT111" s="90">
        <f t="shared" si="164"/>
        <v>0</v>
      </c>
      <c r="AU111" s="90">
        <f t="shared" si="167"/>
        <v>0</v>
      </c>
      <c r="AV111" s="90">
        <f t="shared" ref="AV111:AV142" si="170">$D$47-$D$47*E70</f>
        <v>0</v>
      </c>
      <c r="AW111" s="90">
        <f t="shared" si="44"/>
        <v>0</v>
      </c>
      <c r="AX111" s="90">
        <f t="shared" si="45"/>
        <v>0</v>
      </c>
      <c r="AY111" s="90">
        <f t="shared" si="46"/>
        <v>0</v>
      </c>
      <c r="AZ111" s="90">
        <f t="shared" si="47"/>
        <v>0</v>
      </c>
      <c r="BA111" s="90">
        <f t="shared" si="48"/>
        <v>0</v>
      </c>
      <c r="BB111" s="90">
        <f t="shared" si="49"/>
        <v>0</v>
      </c>
      <c r="BC111" s="90">
        <f t="shared" si="50"/>
        <v>0</v>
      </c>
      <c r="BD111" s="90">
        <f t="shared" si="51"/>
        <v>0</v>
      </c>
      <c r="BE111" s="90">
        <f t="shared" si="52"/>
        <v>0</v>
      </c>
      <c r="BF111" s="90">
        <f t="shared" si="53"/>
        <v>0</v>
      </c>
      <c r="BG111" s="90">
        <f t="shared" si="54"/>
        <v>0</v>
      </c>
      <c r="BH111" s="90">
        <f t="shared" si="55"/>
        <v>0</v>
      </c>
      <c r="BI111" s="90">
        <f t="shared" si="56"/>
        <v>0</v>
      </c>
      <c r="BJ111" s="90">
        <f t="shared" si="57"/>
        <v>0</v>
      </c>
      <c r="BK111" s="90">
        <f t="shared" si="58"/>
        <v>156.07999999999538</v>
      </c>
      <c r="BL111" s="90">
        <f t="shared" si="59"/>
        <v>343.35999999999513</v>
      </c>
      <c r="BM111" s="90">
        <f t="shared" si="60"/>
        <v>592.97999999999593</v>
      </c>
      <c r="BN111" s="90">
        <f t="shared" si="61"/>
        <v>601.43999999999596</v>
      </c>
      <c r="BO111" s="90">
        <f t="shared" si="62"/>
        <v>908.79999999999563</v>
      </c>
      <c r="BP111" s="90">
        <f t="shared" si="63"/>
        <v>1139.9999999999964</v>
      </c>
      <c r="BQ111" s="90">
        <f t="shared" si="64"/>
        <v>1197.8399999999965</v>
      </c>
      <c r="BR111" s="90">
        <f t="shared" si="65"/>
        <v>1280.1599999999971</v>
      </c>
      <c r="BS111" s="90">
        <f t="shared" si="108"/>
        <v>1546.3799999999965</v>
      </c>
      <c r="BT111" s="90">
        <f t="shared" si="111"/>
        <v>1777.5999999999967</v>
      </c>
      <c r="BU111" s="90">
        <f t="shared" si="114"/>
        <v>2067.779999999997</v>
      </c>
      <c r="BV111" s="90">
        <f t="shared" si="117"/>
        <v>2447.2799999999961</v>
      </c>
      <c r="BW111" s="90">
        <f t="shared" si="120"/>
        <v>3087.4999999999964</v>
      </c>
      <c r="BX111" s="90">
        <f t="shared" si="123"/>
        <v>4021.6399999999958</v>
      </c>
      <c r="BY111" s="90">
        <f t="shared" si="126"/>
        <v>4976.9999999999945</v>
      </c>
      <c r="BZ111" s="90">
        <f t="shared" si="129"/>
        <v>5691.8399999999947</v>
      </c>
      <c r="CA111" s="90">
        <f t="shared" si="132"/>
        <v>5935.3799999999956</v>
      </c>
      <c r="CB111" s="90">
        <f t="shared" si="135"/>
        <v>5606.279999999997</v>
      </c>
      <c r="CC111" s="90">
        <f t="shared" si="138"/>
        <v>6365.3799999999956</v>
      </c>
      <c r="CD111" s="90">
        <f t="shared" si="141"/>
        <v>7010.399999999996</v>
      </c>
      <c r="CE111" s="90">
        <f t="shared" si="144"/>
        <v>8360.9399999999969</v>
      </c>
      <c r="CF111" s="90">
        <f t="shared" si="147"/>
        <v>9624.9999999999964</v>
      </c>
      <c r="CG111" s="90">
        <f t="shared" si="149"/>
        <v>9544.5399999999972</v>
      </c>
      <c r="CH111" s="90">
        <f t="shared" si="153"/>
        <v>9938.8799999999974</v>
      </c>
      <c r="CI111" s="90">
        <f t="shared" si="156"/>
        <v>15503.999999999996</v>
      </c>
      <c r="CJ111" s="90">
        <f t="shared" si="159"/>
        <v>14151.279999999995</v>
      </c>
      <c r="CK111" s="90">
        <f t="shared" si="162"/>
        <v>13034.519999999997</v>
      </c>
      <c r="CL111" s="90">
        <f t="shared" si="165"/>
        <v>13352.639999999998</v>
      </c>
      <c r="CM111" s="90">
        <f t="shared" si="168"/>
        <v>12324.999999999998</v>
      </c>
      <c r="CN111" s="90">
        <f t="shared" ref="CN111:CN142" si="171">$D$91-$D$91*E26</f>
        <v>10880.399999999998</v>
      </c>
      <c r="CO111" s="90">
        <f>$D$92-$D$92*E25</f>
        <v>13384.56</v>
      </c>
      <c r="CP111" s="90">
        <f t="shared" si="121"/>
        <v>15585.919999999998</v>
      </c>
      <c r="CQ111" s="90">
        <f t="shared" si="124"/>
        <v>15564.119999999999</v>
      </c>
      <c r="CR111" s="90">
        <f t="shared" si="127"/>
        <v>12195.119999999999</v>
      </c>
      <c r="CS111" s="90">
        <f t="shared" si="130"/>
        <v>10264.1</v>
      </c>
      <c r="CT111" s="90">
        <f t="shared" si="133"/>
        <v>13451.76</v>
      </c>
      <c r="CU111" s="90">
        <f t="shared" si="136"/>
        <v>16099.440000000002</v>
      </c>
      <c r="CV111" s="90">
        <f t="shared" si="139"/>
        <v>21117.703195668259</v>
      </c>
      <c r="CW111" s="90">
        <f t="shared" si="142"/>
        <v>23626.514836364251</v>
      </c>
      <c r="CX111" s="90">
        <f t="shared" si="145"/>
        <v>21665.266209659439</v>
      </c>
      <c r="CY111" s="90">
        <f t="shared" si="150"/>
        <v>23403.676340792332</v>
      </c>
      <c r="CZ111" s="90">
        <f t="shared" si="151"/>
        <v>27136.914465220925</v>
      </c>
      <c r="DA111" s="90">
        <f t="shared" si="154"/>
        <v>29162.901082221812</v>
      </c>
      <c r="DB111" s="90">
        <f t="shared" si="157"/>
        <v>26395.505555842083</v>
      </c>
      <c r="DC111" s="90">
        <f t="shared" si="160"/>
        <v>25360.09983521884</v>
      </c>
      <c r="DD111" s="90">
        <f t="shared" si="163"/>
        <v>23292.182689537407</v>
      </c>
      <c r="DE111" s="90">
        <f t="shared" si="166"/>
        <v>16011.574621150759</v>
      </c>
      <c r="DF111" s="90">
        <f t="shared" si="169"/>
        <v>21896.065100464228</v>
      </c>
      <c r="DG111" s="90">
        <f t="shared" ref="DG111:DG128" si="172">$D$110-$D$110*E7</f>
        <v>27895.713112482605</v>
      </c>
      <c r="DH111" s="90">
        <f>$D$111-$D$111*E6</f>
        <v>30974.193383982391</v>
      </c>
      <c r="DI111" s="90"/>
      <c r="DJ111" s="90"/>
      <c r="DK111" s="90"/>
      <c r="DL111" s="90"/>
      <c r="DM111" s="90"/>
      <c r="DN111" s="90"/>
      <c r="DO111" s="90"/>
      <c r="DP111" s="130"/>
      <c r="DQ111" s="90"/>
      <c r="DR111" s="90"/>
      <c r="DS111" s="90"/>
      <c r="DT111" s="90"/>
      <c r="DU111" s="90"/>
      <c r="DV111" s="90"/>
      <c r="DW111" s="90"/>
      <c r="DX111" s="90"/>
      <c r="DY111" s="90"/>
    </row>
    <row r="112" spans="1:129" x14ac:dyDescent="0.25">
      <c r="A112" s="138"/>
      <c r="B112" s="137"/>
      <c r="C112" s="90">
        <v>2006</v>
      </c>
      <c r="D112" s="89">
        <f>'Actualización IBIF'!AM17</f>
        <v>34631.398519232745</v>
      </c>
      <c r="E112" s="90">
        <f t="shared" si="66"/>
        <v>1</v>
      </c>
      <c r="F112" s="90">
        <f t="shared" si="67"/>
        <v>603227.00341733568</v>
      </c>
      <c r="G112" s="90"/>
      <c r="H112" s="90">
        <f>$D$7-$D$7*E111</f>
        <v>0</v>
      </c>
      <c r="I112" s="90">
        <f t="shared" si="71"/>
        <v>0</v>
      </c>
      <c r="J112" s="90">
        <f t="shared" si="73"/>
        <v>0</v>
      </c>
      <c r="K112" s="90">
        <f t="shared" si="75"/>
        <v>0</v>
      </c>
      <c r="L112" s="90">
        <f t="shared" si="77"/>
        <v>0</v>
      </c>
      <c r="M112" s="90">
        <f t="shared" si="79"/>
        <v>0</v>
      </c>
      <c r="N112" s="90">
        <f t="shared" si="81"/>
        <v>0</v>
      </c>
      <c r="O112" s="90">
        <f t="shared" si="83"/>
        <v>0</v>
      </c>
      <c r="P112" s="90">
        <f t="shared" si="85"/>
        <v>0</v>
      </c>
      <c r="Q112" s="90">
        <f t="shared" si="87"/>
        <v>0</v>
      </c>
      <c r="R112" s="90">
        <f t="shared" si="89"/>
        <v>0</v>
      </c>
      <c r="S112" s="90">
        <f t="shared" si="91"/>
        <v>0</v>
      </c>
      <c r="T112" s="90">
        <f t="shared" si="93"/>
        <v>0</v>
      </c>
      <c r="U112" s="90">
        <f t="shared" si="95"/>
        <v>0</v>
      </c>
      <c r="V112" s="90">
        <f t="shared" si="97"/>
        <v>0</v>
      </c>
      <c r="W112" s="90">
        <f t="shared" si="99"/>
        <v>0</v>
      </c>
      <c r="X112" s="90">
        <f t="shared" si="101"/>
        <v>0</v>
      </c>
      <c r="Y112" s="90">
        <f t="shared" si="103"/>
        <v>0</v>
      </c>
      <c r="Z112" s="90">
        <f t="shared" si="105"/>
        <v>0</v>
      </c>
      <c r="AA112" s="90">
        <f t="shared" si="107"/>
        <v>0</v>
      </c>
      <c r="AB112" s="90">
        <f t="shared" si="110"/>
        <v>0</v>
      </c>
      <c r="AC112" s="90">
        <f t="shared" si="113"/>
        <v>0</v>
      </c>
      <c r="AD112" s="90">
        <f t="shared" si="116"/>
        <v>0</v>
      </c>
      <c r="AE112" s="90">
        <f t="shared" si="119"/>
        <v>0</v>
      </c>
      <c r="AF112" s="90">
        <f t="shared" si="122"/>
        <v>0</v>
      </c>
      <c r="AG112" s="90">
        <f t="shared" si="125"/>
        <v>0</v>
      </c>
      <c r="AH112" s="90">
        <f t="shared" si="128"/>
        <v>0</v>
      </c>
      <c r="AI112" s="90">
        <f t="shared" si="131"/>
        <v>0</v>
      </c>
      <c r="AJ112" s="90">
        <f t="shared" si="134"/>
        <v>0</v>
      </c>
      <c r="AK112" s="90">
        <f t="shared" si="137"/>
        <v>0</v>
      </c>
      <c r="AL112" s="90">
        <f t="shared" si="140"/>
        <v>0</v>
      </c>
      <c r="AM112" s="90">
        <f t="shared" si="143"/>
        <v>0</v>
      </c>
      <c r="AN112" s="90">
        <f t="shared" si="146"/>
        <v>0</v>
      </c>
      <c r="AO112" s="90">
        <f t="shared" si="148"/>
        <v>0</v>
      </c>
      <c r="AP112" s="90">
        <f t="shared" si="152"/>
        <v>0</v>
      </c>
      <c r="AQ112" s="90">
        <f t="shared" si="155"/>
        <v>0</v>
      </c>
      <c r="AR112" s="90">
        <f t="shared" si="158"/>
        <v>0</v>
      </c>
      <c r="AS112" s="90">
        <f t="shared" si="161"/>
        <v>0</v>
      </c>
      <c r="AT112" s="90">
        <f t="shared" si="164"/>
        <v>0</v>
      </c>
      <c r="AU112" s="90">
        <f t="shared" si="167"/>
        <v>0</v>
      </c>
      <c r="AV112" s="90">
        <f t="shared" si="170"/>
        <v>0</v>
      </c>
      <c r="AW112" s="90">
        <f t="shared" ref="AW112:AW142" si="173">$D$48-$D$48*E70</f>
        <v>0</v>
      </c>
      <c r="AX112" s="90">
        <f t="shared" si="45"/>
        <v>0</v>
      </c>
      <c r="AY112" s="90">
        <f t="shared" si="46"/>
        <v>0</v>
      </c>
      <c r="AZ112" s="90">
        <f t="shared" si="47"/>
        <v>0</v>
      </c>
      <c r="BA112" s="90">
        <f t="shared" si="48"/>
        <v>0</v>
      </c>
      <c r="BB112" s="90">
        <f t="shared" si="49"/>
        <v>0</v>
      </c>
      <c r="BC112" s="90">
        <f t="shared" si="50"/>
        <v>0</v>
      </c>
      <c r="BD112" s="90">
        <f t="shared" si="51"/>
        <v>0</v>
      </c>
      <c r="BE112" s="90">
        <f t="shared" si="52"/>
        <v>0</v>
      </c>
      <c r="BF112" s="90">
        <f t="shared" si="53"/>
        <v>0</v>
      </c>
      <c r="BG112" s="90">
        <f t="shared" si="54"/>
        <v>0</v>
      </c>
      <c r="BH112" s="90">
        <f t="shared" si="55"/>
        <v>0</v>
      </c>
      <c r="BI112" s="90">
        <f t="shared" si="56"/>
        <v>0</v>
      </c>
      <c r="BJ112" s="90">
        <f t="shared" si="57"/>
        <v>0</v>
      </c>
      <c r="BK112" s="90">
        <f t="shared" si="58"/>
        <v>0</v>
      </c>
      <c r="BL112" s="90">
        <f t="shared" si="59"/>
        <v>171.67999999999483</v>
      </c>
      <c r="BM112" s="90">
        <f t="shared" si="60"/>
        <v>395.31999999999425</v>
      </c>
      <c r="BN112" s="90">
        <f t="shared" si="61"/>
        <v>451.07999999999629</v>
      </c>
      <c r="BO112" s="90">
        <f t="shared" si="62"/>
        <v>727.03999999999542</v>
      </c>
      <c r="BP112" s="90">
        <f t="shared" si="63"/>
        <v>949.99999999999636</v>
      </c>
      <c r="BQ112" s="90">
        <f t="shared" si="64"/>
        <v>1026.7199999999966</v>
      </c>
      <c r="BR112" s="90">
        <f t="shared" si="65"/>
        <v>1120.1399999999967</v>
      </c>
      <c r="BS112" s="90">
        <f t="shared" si="108"/>
        <v>1374.5599999999968</v>
      </c>
      <c r="BT112" s="90">
        <f t="shared" si="111"/>
        <v>1599.8399999999965</v>
      </c>
      <c r="BU112" s="90">
        <f t="shared" si="114"/>
        <v>1879.7999999999965</v>
      </c>
      <c r="BV112" s="90">
        <f t="shared" si="117"/>
        <v>2243.3399999999965</v>
      </c>
      <c r="BW112" s="90">
        <f t="shared" si="120"/>
        <v>2849.9999999999964</v>
      </c>
      <c r="BX112" s="90">
        <f t="shared" si="123"/>
        <v>3734.3799999999956</v>
      </c>
      <c r="BY112" s="90">
        <f t="shared" si="126"/>
        <v>4645.1999999999953</v>
      </c>
      <c r="BZ112" s="90">
        <f t="shared" si="129"/>
        <v>5336.0999999999949</v>
      </c>
      <c r="CA112" s="90">
        <f t="shared" si="132"/>
        <v>5586.2399999999961</v>
      </c>
      <c r="CB112" s="90">
        <f t="shared" si="135"/>
        <v>5294.8199999999961</v>
      </c>
      <c r="CC112" s="90">
        <f t="shared" si="138"/>
        <v>6030.3599999999969</v>
      </c>
      <c r="CD112" s="90">
        <f t="shared" si="141"/>
        <v>6659.8799999999956</v>
      </c>
      <c r="CE112" s="90">
        <f t="shared" si="144"/>
        <v>7962.7999999999956</v>
      </c>
      <c r="CF112" s="90">
        <f t="shared" si="147"/>
        <v>9187.4999999999964</v>
      </c>
      <c r="CG112" s="90">
        <f t="shared" si="149"/>
        <v>9129.5599999999959</v>
      </c>
      <c r="CH112" s="90">
        <f t="shared" si="153"/>
        <v>9524.7599999999966</v>
      </c>
      <c r="CI112" s="90">
        <f t="shared" si="156"/>
        <v>14883.839999999997</v>
      </c>
      <c r="CJ112" s="90">
        <f t="shared" si="159"/>
        <v>13606.999999999996</v>
      </c>
      <c r="CK112" s="90">
        <f t="shared" si="162"/>
        <v>12551.759999999997</v>
      </c>
      <c r="CL112" s="90">
        <f t="shared" si="165"/>
        <v>12875.759999999997</v>
      </c>
      <c r="CM112" s="90">
        <f t="shared" si="168"/>
        <v>11899.999999999998</v>
      </c>
      <c r="CN112" s="90">
        <f t="shared" si="171"/>
        <v>10517.719999999998</v>
      </c>
      <c r="CO112" s="90">
        <f t="shared" ref="CO112:CO142" si="174">$D$92-$D$92*E26</f>
        <v>12952.799999999997</v>
      </c>
      <c r="CP112" s="90">
        <f>$D$93-$D$93*E25</f>
        <v>15098.859999999999</v>
      </c>
      <c r="CQ112" s="90">
        <f t="shared" si="124"/>
        <v>15092.48</v>
      </c>
      <c r="CR112" s="90">
        <f t="shared" si="127"/>
        <v>11836.439999999999</v>
      </c>
      <c r="CS112" s="90">
        <f t="shared" si="130"/>
        <v>9970.84</v>
      </c>
      <c r="CT112" s="90">
        <f t="shared" si="133"/>
        <v>13078.1</v>
      </c>
      <c r="CU112" s="90">
        <f t="shared" si="136"/>
        <v>15664.32</v>
      </c>
      <c r="CV112" s="90">
        <f t="shared" si="139"/>
        <v>20561.974164203304</v>
      </c>
      <c r="CW112" s="90">
        <f t="shared" si="142"/>
        <v>23020.706763636961</v>
      </c>
      <c r="CX112" s="90">
        <f t="shared" si="145"/>
        <v>21123.634554417957</v>
      </c>
      <c r="CY112" s="90">
        <f t="shared" si="150"/>
        <v>22832.854966626666</v>
      </c>
      <c r="CZ112" s="90">
        <f t="shared" si="151"/>
        <v>26490.797454144238</v>
      </c>
      <c r="DA112" s="90">
        <f t="shared" si="154"/>
        <v>28484.694080309677</v>
      </c>
      <c r="DB112" s="90">
        <f t="shared" si="157"/>
        <v>25795.607702300218</v>
      </c>
      <c r="DC112" s="90">
        <f t="shared" si="160"/>
        <v>24796.542061102868</v>
      </c>
      <c r="DD112" s="90">
        <f t="shared" si="163"/>
        <v>22785.830891938771</v>
      </c>
      <c r="DE112" s="90">
        <f t="shared" si="166"/>
        <v>15670.902820700743</v>
      </c>
      <c r="DF112" s="90">
        <f t="shared" si="169"/>
        <v>21439.897077537891</v>
      </c>
      <c r="DG112" s="90">
        <f t="shared" si="172"/>
        <v>27326.412844880917</v>
      </c>
      <c r="DH112" s="90">
        <f t="shared" ref="DH112:DH167" si="175">$D$111-$D$111*E7</f>
        <v>30354.709516302744</v>
      </c>
      <c r="DI112" s="90">
        <f>$D$112-$D$112*E6</f>
        <v>34631.398519232745</v>
      </c>
      <c r="DJ112" s="90"/>
      <c r="DK112" s="90"/>
      <c r="DL112" s="90"/>
      <c r="DM112" s="90"/>
      <c r="DN112" s="90"/>
      <c r="DO112" s="90"/>
      <c r="DP112" s="130"/>
      <c r="DQ112" s="90"/>
      <c r="DR112" s="90"/>
      <c r="DS112" s="90"/>
      <c r="DT112" s="90"/>
      <c r="DU112" s="90"/>
      <c r="DV112" s="90"/>
      <c r="DW112" s="90"/>
      <c r="DX112" s="90"/>
      <c r="DY112" s="90"/>
    </row>
    <row r="113" spans="1:129" x14ac:dyDescent="0.25">
      <c r="A113" s="138"/>
      <c r="B113" s="137"/>
      <c r="C113" s="90">
        <v>2007</v>
      </c>
      <c r="D113" s="89">
        <f>'Actualización IBIF'!AM18</f>
        <v>38254.850788495052</v>
      </c>
      <c r="E113" s="90">
        <f t="shared" si="66"/>
        <v>1</v>
      </c>
      <c r="F113" s="90">
        <f t="shared" si="67"/>
        <v>621585.26070494356</v>
      </c>
      <c r="G113" s="90"/>
      <c r="H113" s="90">
        <f t="shared" si="69"/>
        <v>0</v>
      </c>
      <c r="I113" s="90">
        <f t="shared" si="71"/>
        <v>0</v>
      </c>
      <c r="J113" s="90">
        <f t="shared" si="73"/>
        <v>0</v>
      </c>
      <c r="K113" s="90">
        <f t="shared" si="75"/>
        <v>0</v>
      </c>
      <c r="L113" s="90">
        <f t="shared" si="77"/>
        <v>0</v>
      </c>
      <c r="M113" s="90">
        <f t="shared" si="79"/>
        <v>0</v>
      </c>
      <c r="N113" s="90">
        <f t="shared" si="81"/>
        <v>0</v>
      </c>
      <c r="O113" s="90">
        <f t="shared" si="83"/>
        <v>0</v>
      </c>
      <c r="P113" s="90">
        <f t="shared" si="85"/>
        <v>0</v>
      </c>
      <c r="Q113" s="90">
        <f t="shared" si="87"/>
        <v>0</v>
      </c>
      <c r="R113" s="90">
        <f t="shared" si="89"/>
        <v>0</v>
      </c>
      <c r="S113" s="90">
        <f t="shared" si="91"/>
        <v>0</v>
      </c>
      <c r="T113" s="90">
        <f t="shared" si="93"/>
        <v>0</v>
      </c>
      <c r="U113" s="90">
        <f t="shared" si="95"/>
        <v>0</v>
      </c>
      <c r="V113" s="90">
        <f t="shared" si="97"/>
        <v>0</v>
      </c>
      <c r="W113" s="90">
        <f t="shared" si="99"/>
        <v>0</v>
      </c>
      <c r="X113" s="90">
        <f t="shared" si="101"/>
        <v>0</v>
      </c>
      <c r="Y113" s="90">
        <f t="shared" si="103"/>
        <v>0</v>
      </c>
      <c r="Z113" s="90">
        <f t="shared" si="105"/>
        <v>0</v>
      </c>
      <c r="AA113" s="90">
        <f t="shared" si="107"/>
        <v>0</v>
      </c>
      <c r="AB113" s="90">
        <f t="shared" si="110"/>
        <v>0</v>
      </c>
      <c r="AC113" s="90">
        <f t="shared" si="113"/>
        <v>0</v>
      </c>
      <c r="AD113" s="90">
        <f t="shared" si="116"/>
        <v>0</v>
      </c>
      <c r="AE113" s="90">
        <f t="shared" si="119"/>
        <v>0</v>
      </c>
      <c r="AF113" s="90">
        <f t="shared" si="122"/>
        <v>0</v>
      </c>
      <c r="AG113" s="90">
        <f t="shared" si="125"/>
        <v>0</v>
      </c>
      <c r="AH113" s="90">
        <f t="shared" si="128"/>
        <v>0</v>
      </c>
      <c r="AI113" s="90">
        <f t="shared" si="131"/>
        <v>0</v>
      </c>
      <c r="AJ113" s="90">
        <f t="shared" si="134"/>
        <v>0</v>
      </c>
      <c r="AK113" s="90">
        <f t="shared" si="137"/>
        <v>0</v>
      </c>
      <c r="AL113" s="90">
        <f t="shared" si="140"/>
        <v>0</v>
      </c>
      <c r="AM113" s="90">
        <f t="shared" si="143"/>
        <v>0</v>
      </c>
      <c r="AN113" s="90">
        <f t="shared" si="146"/>
        <v>0</v>
      </c>
      <c r="AO113" s="90">
        <f t="shared" si="148"/>
        <v>0</v>
      </c>
      <c r="AP113" s="90">
        <f t="shared" si="152"/>
        <v>0</v>
      </c>
      <c r="AQ113" s="90">
        <f t="shared" si="155"/>
        <v>0</v>
      </c>
      <c r="AR113" s="90">
        <f t="shared" si="158"/>
        <v>0</v>
      </c>
      <c r="AS113" s="90">
        <f t="shared" si="161"/>
        <v>0</v>
      </c>
      <c r="AT113" s="90">
        <f t="shared" si="164"/>
        <v>0</v>
      </c>
      <c r="AU113" s="90">
        <f t="shared" si="167"/>
        <v>0</v>
      </c>
      <c r="AV113" s="90">
        <f t="shared" si="170"/>
        <v>0</v>
      </c>
      <c r="AW113" s="90">
        <f t="shared" si="173"/>
        <v>0</v>
      </c>
      <c r="AX113" s="90">
        <f t="shared" ref="AX113:AX142" si="176">$D$49-$D$49*E70</f>
        <v>0</v>
      </c>
      <c r="AY113" s="90">
        <f t="shared" si="46"/>
        <v>0</v>
      </c>
      <c r="AZ113" s="90">
        <f t="shared" si="47"/>
        <v>0</v>
      </c>
      <c r="BA113" s="90">
        <f t="shared" si="48"/>
        <v>0</v>
      </c>
      <c r="BB113" s="90">
        <f t="shared" si="49"/>
        <v>0</v>
      </c>
      <c r="BC113" s="90">
        <f t="shared" si="50"/>
        <v>0</v>
      </c>
      <c r="BD113" s="90">
        <f t="shared" si="51"/>
        <v>0</v>
      </c>
      <c r="BE113" s="90">
        <f t="shared" si="52"/>
        <v>0</v>
      </c>
      <c r="BF113" s="90">
        <f t="shared" si="53"/>
        <v>0</v>
      </c>
      <c r="BG113" s="90">
        <f t="shared" si="54"/>
        <v>0</v>
      </c>
      <c r="BH113" s="90">
        <f t="shared" si="55"/>
        <v>0</v>
      </c>
      <c r="BI113" s="90">
        <f t="shared" si="56"/>
        <v>0</v>
      </c>
      <c r="BJ113" s="90">
        <f t="shared" si="57"/>
        <v>0</v>
      </c>
      <c r="BK113" s="90">
        <f t="shared" si="58"/>
        <v>0</v>
      </c>
      <c r="BL113" s="90">
        <f t="shared" si="59"/>
        <v>0</v>
      </c>
      <c r="BM113" s="90">
        <f t="shared" si="60"/>
        <v>197.6599999999944</v>
      </c>
      <c r="BN113" s="90">
        <f t="shared" si="61"/>
        <v>300.71999999999571</v>
      </c>
      <c r="BO113" s="90">
        <f t="shared" si="62"/>
        <v>545.2799999999952</v>
      </c>
      <c r="BP113" s="90">
        <f t="shared" si="63"/>
        <v>759.99999999999454</v>
      </c>
      <c r="BQ113" s="90">
        <f t="shared" si="64"/>
        <v>855.59999999999582</v>
      </c>
      <c r="BR113" s="90">
        <f t="shared" si="65"/>
        <v>960.11999999999625</v>
      </c>
      <c r="BS113" s="90">
        <f t="shared" si="108"/>
        <v>1202.7399999999961</v>
      </c>
      <c r="BT113" s="90">
        <f t="shared" si="111"/>
        <v>1422.0799999999963</v>
      </c>
      <c r="BU113" s="90">
        <f t="shared" si="114"/>
        <v>1691.8199999999961</v>
      </c>
      <c r="BV113" s="90">
        <f t="shared" si="117"/>
        <v>2039.399999999996</v>
      </c>
      <c r="BW113" s="90">
        <f t="shared" si="120"/>
        <v>2612.4999999999964</v>
      </c>
      <c r="BX113" s="90">
        <f t="shared" si="123"/>
        <v>3447.1199999999953</v>
      </c>
      <c r="BY113" s="90">
        <f t="shared" si="126"/>
        <v>4313.3999999999942</v>
      </c>
      <c r="BZ113" s="90">
        <f t="shared" si="129"/>
        <v>4980.3599999999951</v>
      </c>
      <c r="CA113" s="90">
        <f t="shared" si="132"/>
        <v>5237.0999999999949</v>
      </c>
      <c r="CB113" s="90">
        <f t="shared" si="135"/>
        <v>4983.3599999999951</v>
      </c>
      <c r="CC113" s="90">
        <f t="shared" si="138"/>
        <v>5695.3399999999965</v>
      </c>
      <c r="CD113" s="90">
        <f t="shared" si="141"/>
        <v>6309.3599999999951</v>
      </c>
      <c r="CE113" s="90">
        <f t="shared" si="144"/>
        <v>7564.6599999999962</v>
      </c>
      <c r="CF113" s="90">
        <f t="shared" si="147"/>
        <v>8749.9999999999964</v>
      </c>
      <c r="CG113" s="90">
        <f t="shared" si="149"/>
        <v>8714.5799999999963</v>
      </c>
      <c r="CH113" s="90">
        <f t="shared" si="153"/>
        <v>9110.6399999999958</v>
      </c>
      <c r="CI113" s="90">
        <f t="shared" si="156"/>
        <v>14263.679999999997</v>
      </c>
      <c r="CJ113" s="90">
        <f t="shared" si="159"/>
        <v>13062.719999999996</v>
      </c>
      <c r="CK113" s="90">
        <f t="shared" si="162"/>
        <v>12068.999999999998</v>
      </c>
      <c r="CL113" s="90">
        <f t="shared" si="165"/>
        <v>12398.879999999996</v>
      </c>
      <c r="CM113" s="90">
        <f t="shared" si="168"/>
        <v>11474.999999999996</v>
      </c>
      <c r="CN113" s="90">
        <f t="shared" si="171"/>
        <v>10155.039999999997</v>
      </c>
      <c r="CO113" s="90">
        <f t="shared" si="174"/>
        <v>12521.039999999997</v>
      </c>
      <c r="CP113" s="90">
        <f t="shared" ref="CP113:CP142" si="177">$D$93-$D$93*E26</f>
        <v>14611.799999999997</v>
      </c>
      <c r="CQ113" s="90">
        <f>$D$94-$D$94*E25</f>
        <v>14620.839999999998</v>
      </c>
      <c r="CR113" s="90">
        <f t="shared" si="127"/>
        <v>11477.759999999998</v>
      </c>
      <c r="CS113" s="90">
        <f t="shared" si="130"/>
        <v>9677.58</v>
      </c>
      <c r="CT113" s="90">
        <f t="shared" si="133"/>
        <v>12704.439999999999</v>
      </c>
      <c r="CU113" s="90">
        <f t="shared" si="136"/>
        <v>15229.2</v>
      </c>
      <c r="CV113" s="90">
        <f t="shared" si="139"/>
        <v>20006.24513273835</v>
      </c>
      <c r="CW113" s="90">
        <f t="shared" si="142"/>
        <v>22414.898690909675</v>
      </c>
      <c r="CX113" s="90">
        <f t="shared" si="145"/>
        <v>20582.00289917647</v>
      </c>
      <c r="CY113" s="90">
        <f t="shared" si="150"/>
        <v>22262.033592461001</v>
      </c>
      <c r="CZ113" s="90">
        <f t="shared" si="151"/>
        <v>25844.680443067547</v>
      </c>
      <c r="DA113" s="90">
        <f t="shared" si="154"/>
        <v>27806.487078397542</v>
      </c>
      <c r="DB113" s="90">
        <f t="shared" si="157"/>
        <v>25195.709848758353</v>
      </c>
      <c r="DC113" s="90">
        <f t="shared" si="160"/>
        <v>24232.984286986892</v>
      </c>
      <c r="DD113" s="90">
        <f t="shared" si="163"/>
        <v>22279.479094340131</v>
      </c>
      <c r="DE113" s="90">
        <f t="shared" si="166"/>
        <v>15330.231020250727</v>
      </c>
      <c r="DF113" s="90">
        <f t="shared" si="169"/>
        <v>20983.729054611551</v>
      </c>
      <c r="DG113" s="90">
        <f t="shared" si="172"/>
        <v>26757.112577279233</v>
      </c>
      <c r="DH113" s="90">
        <f t="shared" si="175"/>
        <v>29735.225648623094</v>
      </c>
      <c r="DI113" s="90">
        <f t="shared" ref="DI113:DI167" si="178">$D$112-$D$112*E7</f>
        <v>33938.770548848093</v>
      </c>
      <c r="DJ113" s="90">
        <f>$D$113-$D$113*E6</f>
        <v>38254.850788495052</v>
      </c>
      <c r="DK113" s="90"/>
      <c r="DL113" s="90"/>
      <c r="DM113" s="90"/>
      <c r="DN113" s="90"/>
      <c r="DO113" s="90"/>
      <c r="DP113" s="130"/>
      <c r="DQ113" s="90"/>
      <c r="DR113" s="90"/>
      <c r="DS113" s="90"/>
      <c r="DT113" s="90"/>
      <c r="DU113" s="90"/>
      <c r="DV113" s="90"/>
      <c r="DW113" s="90"/>
      <c r="DX113" s="90"/>
      <c r="DY113" s="90"/>
    </row>
    <row r="114" spans="1:129" x14ac:dyDescent="0.25">
      <c r="A114" s="138"/>
      <c r="B114" s="137"/>
      <c r="C114" s="90">
        <v>2008</v>
      </c>
      <c r="D114" s="89">
        <f>'Actualización IBIF'!AM19</f>
        <v>40062.839257556792</v>
      </c>
      <c r="E114" s="90">
        <f t="shared" si="66"/>
        <v>1</v>
      </c>
      <c r="F114" s="90">
        <f t="shared" si="67"/>
        <v>641158.08944584336</v>
      </c>
      <c r="G114" s="90"/>
      <c r="H114" s="90">
        <f t="shared" si="69"/>
        <v>0</v>
      </c>
      <c r="I114" s="90">
        <f t="shared" si="71"/>
        <v>0</v>
      </c>
      <c r="J114" s="90">
        <f t="shared" si="73"/>
        <v>0</v>
      </c>
      <c r="K114" s="90">
        <f t="shared" si="75"/>
        <v>0</v>
      </c>
      <c r="L114" s="90">
        <f t="shared" si="77"/>
        <v>0</v>
      </c>
      <c r="M114" s="90">
        <f t="shared" si="79"/>
        <v>0</v>
      </c>
      <c r="N114" s="90">
        <f t="shared" si="81"/>
        <v>0</v>
      </c>
      <c r="O114" s="90">
        <f t="shared" si="83"/>
        <v>0</v>
      </c>
      <c r="P114" s="90">
        <f t="shared" si="85"/>
        <v>0</v>
      </c>
      <c r="Q114" s="90">
        <f t="shared" si="87"/>
        <v>0</v>
      </c>
      <c r="R114" s="90">
        <f t="shared" si="89"/>
        <v>0</v>
      </c>
      <c r="S114" s="90">
        <f t="shared" si="91"/>
        <v>0</v>
      </c>
      <c r="T114" s="90">
        <f t="shared" si="93"/>
        <v>0</v>
      </c>
      <c r="U114" s="90">
        <f t="shared" si="95"/>
        <v>0</v>
      </c>
      <c r="V114" s="90">
        <f t="shared" si="97"/>
        <v>0</v>
      </c>
      <c r="W114" s="90">
        <f t="shared" si="99"/>
        <v>0</v>
      </c>
      <c r="X114" s="90">
        <f t="shared" si="101"/>
        <v>0</v>
      </c>
      <c r="Y114" s="90">
        <f t="shared" si="103"/>
        <v>0</v>
      </c>
      <c r="Z114" s="90">
        <f t="shared" si="105"/>
        <v>0</v>
      </c>
      <c r="AA114" s="90">
        <f t="shared" si="107"/>
        <v>0</v>
      </c>
      <c r="AB114" s="90">
        <f t="shared" si="110"/>
        <v>0</v>
      </c>
      <c r="AC114" s="90">
        <f t="shared" si="113"/>
        <v>0</v>
      </c>
      <c r="AD114" s="90">
        <f t="shared" si="116"/>
        <v>0</v>
      </c>
      <c r="AE114" s="90">
        <f t="shared" si="119"/>
        <v>0</v>
      </c>
      <c r="AF114" s="90">
        <f t="shared" si="122"/>
        <v>0</v>
      </c>
      <c r="AG114" s="90">
        <f t="shared" si="125"/>
        <v>0</v>
      </c>
      <c r="AH114" s="90">
        <f t="shared" si="128"/>
        <v>0</v>
      </c>
      <c r="AI114" s="90">
        <f t="shared" si="131"/>
        <v>0</v>
      </c>
      <c r="AJ114" s="90">
        <f t="shared" si="134"/>
        <v>0</v>
      </c>
      <c r="AK114" s="90">
        <f t="shared" si="137"/>
        <v>0</v>
      </c>
      <c r="AL114" s="90">
        <f t="shared" si="140"/>
        <v>0</v>
      </c>
      <c r="AM114" s="90">
        <f t="shared" si="143"/>
        <v>0</v>
      </c>
      <c r="AN114" s="90">
        <f t="shared" si="146"/>
        <v>0</v>
      </c>
      <c r="AO114" s="90">
        <f t="shared" si="148"/>
        <v>0</v>
      </c>
      <c r="AP114" s="90">
        <f t="shared" si="152"/>
        <v>0</v>
      </c>
      <c r="AQ114" s="90">
        <f t="shared" si="155"/>
        <v>0</v>
      </c>
      <c r="AR114" s="90">
        <f t="shared" si="158"/>
        <v>0</v>
      </c>
      <c r="AS114" s="90">
        <f t="shared" si="161"/>
        <v>0</v>
      </c>
      <c r="AT114" s="90">
        <f t="shared" si="164"/>
        <v>0</v>
      </c>
      <c r="AU114" s="90">
        <f t="shared" si="167"/>
        <v>0</v>
      </c>
      <c r="AV114" s="90">
        <f t="shared" si="170"/>
        <v>0</v>
      </c>
      <c r="AW114" s="90">
        <f t="shared" si="173"/>
        <v>0</v>
      </c>
      <c r="AX114" s="90">
        <f t="shared" si="176"/>
        <v>0</v>
      </c>
      <c r="AY114" s="90">
        <f t="shared" ref="AY114:AY142" si="179">$D$50-$D$50*E70</f>
        <v>0</v>
      </c>
      <c r="AZ114" s="90">
        <f t="shared" si="47"/>
        <v>0</v>
      </c>
      <c r="BA114" s="90">
        <f t="shared" si="48"/>
        <v>0</v>
      </c>
      <c r="BB114" s="90">
        <f t="shared" si="49"/>
        <v>0</v>
      </c>
      <c r="BC114" s="90">
        <f t="shared" si="50"/>
        <v>0</v>
      </c>
      <c r="BD114" s="90">
        <f t="shared" si="51"/>
        <v>0</v>
      </c>
      <c r="BE114" s="90">
        <f t="shared" si="52"/>
        <v>0</v>
      </c>
      <c r="BF114" s="90">
        <f t="shared" si="53"/>
        <v>0</v>
      </c>
      <c r="BG114" s="90">
        <f t="shared" si="54"/>
        <v>0</v>
      </c>
      <c r="BH114" s="90">
        <f t="shared" si="55"/>
        <v>0</v>
      </c>
      <c r="BI114" s="90">
        <f t="shared" si="56"/>
        <v>0</v>
      </c>
      <c r="BJ114" s="90">
        <f t="shared" si="57"/>
        <v>0</v>
      </c>
      <c r="BK114" s="90">
        <f t="shared" si="58"/>
        <v>0</v>
      </c>
      <c r="BL114" s="90">
        <f t="shared" si="59"/>
        <v>0</v>
      </c>
      <c r="BM114" s="90">
        <f t="shared" si="60"/>
        <v>0</v>
      </c>
      <c r="BN114" s="90">
        <f t="shared" si="61"/>
        <v>150.35999999999603</v>
      </c>
      <c r="BO114" s="90">
        <f t="shared" si="62"/>
        <v>363.51999999999498</v>
      </c>
      <c r="BP114" s="90">
        <f t="shared" si="63"/>
        <v>569.99999999999454</v>
      </c>
      <c r="BQ114" s="90">
        <f t="shared" si="64"/>
        <v>684.47999999999593</v>
      </c>
      <c r="BR114" s="90">
        <f t="shared" si="65"/>
        <v>800.09999999999582</v>
      </c>
      <c r="BS114" s="90">
        <f t="shared" si="108"/>
        <v>1030.9199999999964</v>
      </c>
      <c r="BT114" s="90">
        <f t="shared" si="111"/>
        <v>1244.3199999999961</v>
      </c>
      <c r="BU114" s="90">
        <f t="shared" si="114"/>
        <v>1503.8399999999965</v>
      </c>
      <c r="BV114" s="90">
        <f t="shared" si="117"/>
        <v>1835.4599999999955</v>
      </c>
      <c r="BW114" s="90">
        <f t="shared" si="120"/>
        <v>2374.9999999999964</v>
      </c>
      <c r="BX114" s="90">
        <f t="shared" si="123"/>
        <v>3159.8599999999951</v>
      </c>
      <c r="BY114" s="90">
        <f t="shared" si="126"/>
        <v>3981.5999999999949</v>
      </c>
      <c r="BZ114" s="90">
        <f t="shared" si="129"/>
        <v>4624.6199999999935</v>
      </c>
      <c r="CA114" s="90">
        <f t="shared" si="132"/>
        <v>4887.9599999999955</v>
      </c>
      <c r="CB114" s="90">
        <f t="shared" si="135"/>
        <v>4671.899999999996</v>
      </c>
      <c r="CC114" s="90">
        <f t="shared" si="138"/>
        <v>5360.3199999999961</v>
      </c>
      <c r="CD114" s="90">
        <f t="shared" si="141"/>
        <v>5958.8399999999947</v>
      </c>
      <c r="CE114" s="90">
        <f t="shared" si="144"/>
        <v>7166.519999999995</v>
      </c>
      <c r="CF114" s="90">
        <f t="shared" si="147"/>
        <v>8312.4999999999945</v>
      </c>
      <c r="CG114" s="90">
        <f t="shared" si="149"/>
        <v>8299.5999999999967</v>
      </c>
      <c r="CH114" s="90">
        <f t="shared" si="153"/>
        <v>8696.5199999999968</v>
      </c>
      <c r="CI114" s="90">
        <f t="shared" si="156"/>
        <v>13643.519999999993</v>
      </c>
      <c r="CJ114" s="90">
        <f t="shared" si="159"/>
        <v>12518.439999999997</v>
      </c>
      <c r="CK114" s="90">
        <f t="shared" si="162"/>
        <v>11586.239999999996</v>
      </c>
      <c r="CL114" s="90">
        <f t="shared" si="165"/>
        <v>11921.999999999998</v>
      </c>
      <c r="CM114" s="90">
        <f t="shared" si="168"/>
        <v>11049.999999999996</v>
      </c>
      <c r="CN114" s="90">
        <f t="shared" si="171"/>
        <v>9792.3599999999969</v>
      </c>
      <c r="CO114" s="90">
        <f t="shared" si="174"/>
        <v>12089.279999999997</v>
      </c>
      <c r="CP114" s="90">
        <f t="shared" si="177"/>
        <v>14124.739999999998</v>
      </c>
      <c r="CQ114" s="90">
        <f t="shared" ref="CQ114:CQ142" si="180">$D$94-$D$94*E26</f>
        <v>14149.199999999999</v>
      </c>
      <c r="CR114" s="90">
        <f>$D$95-$D$95*E25</f>
        <v>11119.079999999998</v>
      </c>
      <c r="CS114" s="90">
        <f t="shared" si="130"/>
        <v>9384.32</v>
      </c>
      <c r="CT114" s="90">
        <f t="shared" si="133"/>
        <v>12330.779999999999</v>
      </c>
      <c r="CU114" s="90">
        <f t="shared" si="136"/>
        <v>14794.08</v>
      </c>
      <c r="CV114" s="90">
        <f t="shared" si="139"/>
        <v>19450.516101273395</v>
      </c>
      <c r="CW114" s="90">
        <f t="shared" si="142"/>
        <v>21809.090618182385</v>
      </c>
      <c r="CX114" s="90">
        <f t="shared" si="145"/>
        <v>20040.371243934984</v>
      </c>
      <c r="CY114" s="90">
        <f t="shared" si="150"/>
        <v>21691.212218295332</v>
      </c>
      <c r="CZ114" s="90">
        <f t="shared" si="151"/>
        <v>25198.56343199086</v>
      </c>
      <c r="DA114" s="90">
        <f t="shared" si="154"/>
        <v>27128.280076485407</v>
      </c>
      <c r="DB114" s="90">
        <f t="shared" si="157"/>
        <v>24595.811995216489</v>
      </c>
      <c r="DC114" s="90">
        <f t="shared" si="160"/>
        <v>23669.426512870919</v>
      </c>
      <c r="DD114" s="90">
        <f t="shared" si="163"/>
        <v>21773.127296741492</v>
      </c>
      <c r="DE114" s="90">
        <f t="shared" si="166"/>
        <v>14989.559219800711</v>
      </c>
      <c r="DF114" s="90">
        <f t="shared" si="169"/>
        <v>20527.561031685214</v>
      </c>
      <c r="DG114" s="90">
        <f t="shared" si="172"/>
        <v>26187.812309677545</v>
      </c>
      <c r="DH114" s="90">
        <f t="shared" si="175"/>
        <v>29115.741780943448</v>
      </c>
      <c r="DI114" s="90">
        <f t="shared" si="178"/>
        <v>33246.142578463434</v>
      </c>
      <c r="DJ114" s="90">
        <f t="shared" ref="DJ114:DJ167" si="181">$D$113-$D$113*E7</f>
        <v>37489.753772725155</v>
      </c>
      <c r="DK114" s="90">
        <f>$D$114-$D$114*E6</f>
        <v>40062.839257556792</v>
      </c>
      <c r="DL114" s="90"/>
      <c r="DM114" s="90"/>
      <c r="DN114" s="90"/>
      <c r="DO114" s="90"/>
      <c r="DP114" s="130"/>
      <c r="DQ114" s="90"/>
      <c r="DR114" s="90"/>
      <c r="DS114" s="90"/>
      <c r="DT114" s="90"/>
      <c r="DU114" s="90"/>
      <c r="DV114" s="90"/>
      <c r="DW114" s="90"/>
      <c r="DX114" s="90"/>
      <c r="DY114" s="90"/>
    </row>
    <row r="115" spans="1:129" x14ac:dyDescent="0.25">
      <c r="A115" s="138"/>
      <c r="B115" s="137"/>
      <c r="C115" s="90">
        <v>2009</v>
      </c>
      <c r="D115" s="89">
        <f>'Actualización IBIF'!AM20</f>
        <v>32648.330461414691</v>
      </c>
      <c r="E115" s="90">
        <f t="shared" si="66"/>
        <v>1</v>
      </c>
      <c r="F115" s="90">
        <f t="shared" si="67"/>
        <v>652712.81260545005</v>
      </c>
      <c r="G115" s="90"/>
      <c r="H115" s="90">
        <f t="shared" si="69"/>
        <v>0</v>
      </c>
      <c r="I115" s="90">
        <f t="shared" si="71"/>
        <v>0</v>
      </c>
      <c r="J115" s="90">
        <f t="shared" si="73"/>
        <v>0</v>
      </c>
      <c r="K115" s="90">
        <f t="shared" si="75"/>
        <v>0</v>
      </c>
      <c r="L115" s="90">
        <f t="shared" si="77"/>
        <v>0</v>
      </c>
      <c r="M115" s="90">
        <f t="shared" si="79"/>
        <v>0</v>
      </c>
      <c r="N115" s="90">
        <f t="shared" si="81"/>
        <v>0</v>
      </c>
      <c r="O115" s="90">
        <f t="shared" si="83"/>
        <v>0</v>
      </c>
      <c r="P115" s="90">
        <f t="shared" si="85"/>
        <v>0</v>
      </c>
      <c r="Q115" s="90">
        <f t="shared" si="87"/>
        <v>0</v>
      </c>
      <c r="R115" s="90">
        <f t="shared" si="89"/>
        <v>0</v>
      </c>
      <c r="S115" s="90">
        <f t="shared" si="91"/>
        <v>0</v>
      </c>
      <c r="T115" s="90">
        <f t="shared" si="93"/>
        <v>0</v>
      </c>
      <c r="U115" s="90">
        <f t="shared" si="95"/>
        <v>0</v>
      </c>
      <c r="V115" s="90">
        <f t="shared" si="97"/>
        <v>0</v>
      </c>
      <c r="W115" s="90">
        <f t="shared" si="99"/>
        <v>0</v>
      </c>
      <c r="X115" s="90">
        <f t="shared" si="101"/>
        <v>0</v>
      </c>
      <c r="Y115" s="90">
        <f t="shared" si="103"/>
        <v>0</v>
      </c>
      <c r="Z115" s="90">
        <f t="shared" si="105"/>
        <v>0</v>
      </c>
      <c r="AA115" s="90">
        <f t="shared" si="107"/>
        <v>0</v>
      </c>
      <c r="AB115" s="90">
        <f t="shared" si="110"/>
        <v>0</v>
      </c>
      <c r="AC115" s="90">
        <f t="shared" si="113"/>
        <v>0</v>
      </c>
      <c r="AD115" s="90">
        <f t="shared" si="116"/>
        <v>0</v>
      </c>
      <c r="AE115" s="90">
        <f t="shared" si="119"/>
        <v>0</v>
      </c>
      <c r="AF115" s="90">
        <f t="shared" si="122"/>
        <v>0</v>
      </c>
      <c r="AG115" s="90">
        <f t="shared" si="125"/>
        <v>0</v>
      </c>
      <c r="AH115" s="90">
        <f t="shared" si="128"/>
        <v>0</v>
      </c>
      <c r="AI115" s="90">
        <f t="shared" si="131"/>
        <v>0</v>
      </c>
      <c r="AJ115" s="90">
        <f t="shared" si="134"/>
        <v>0</v>
      </c>
      <c r="AK115" s="90">
        <f t="shared" si="137"/>
        <v>0</v>
      </c>
      <c r="AL115" s="90">
        <f t="shared" si="140"/>
        <v>0</v>
      </c>
      <c r="AM115" s="90">
        <f t="shared" si="143"/>
        <v>0</v>
      </c>
      <c r="AN115" s="90">
        <f t="shared" si="146"/>
        <v>0</v>
      </c>
      <c r="AO115" s="90">
        <f t="shared" si="148"/>
        <v>0</v>
      </c>
      <c r="AP115" s="90">
        <f t="shared" si="152"/>
        <v>0</v>
      </c>
      <c r="AQ115" s="90">
        <f t="shared" si="155"/>
        <v>0</v>
      </c>
      <c r="AR115" s="90">
        <f t="shared" si="158"/>
        <v>0</v>
      </c>
      <c r="AS115" s="90">
        <f t="shared" si="161"/>
        <v>0</v>
      </c>
      <c r="AT115" s="90">
        <f t="shared" si="164"/>
        <v>0</v>
      </c>
      <c r="AU115" s="90">
        <f t="shared" si="167"/>
        <v>0</v>
      </c>
      <c r="AV115" s="90">
        <f t="shared" si="170"/>
        <v>0</v>
      </c>
      <c r="AW115" s="90">
        <f t="shared" si="173"/>
        <v>0</v>
      </c>
      <c r="AX115" s="90">
        <f t="shared" si="176"/>
        <v>0</v>
      </c>
      <c r="AY115" s="90">
        <f t="shared" si="179"/>
        <v>0</v>
      </c>
      <c r="AZ115" s="90">
        <f t="shared" ref="AZ115:AZ142" si="182">$D$51-$D$51*E70</f>
        <v>0</v>
      </c>
      <c r="BA115" s="90">
        <f t="shared" si="48"/>
        <v>0</v>
      </c>
      <c r="BB115" s="90">
        <f t="shared" si="49"/>
        <v>0</v>
      </c>
      <c r="BC115" s="90">
        <f t="shared" si="50"/>
        <v>0</v>
      </c>
      <c r="BD115" s="90">
        <f t="shared" si="51"/>
        <v>0</v>
      </c>
      <c r="BE115" s="90">
        <f t="shared" si="52"/>
        <v>0</v>
      </c>
      <c r="BF115" s="90">
        <f t="shared" si="53"/>
        <v>0</v>
      </c>
      <c r="BG115" s="90">
        <f t="shared" si="54"/>
        <v>0</v>
      </c>
      <c r="BH115" s="90">
        <f t="shared" si="55"/>
        <v>0</v>
      </c>
      <c r="BI115" s="90">
        <f t="shared" si="56"/>
        <v>0</v>
      </c>
      <c r="BJ115" s="90">
        <f t="shared" si="57"/>
        <v>0</v>
      </c>
      <c r="BK115" s="90">
        <f t="shared" si="58"/>
        <v>0</v>
      </c>
      <c r="BL115" s="90">
        <f t="shared" si="59"/>
        <v>0</v>
      </c>
      <c r="BM115" s="90">
        <f t="shared" si="60"/>
        <v>0</v>
      </c>
      <c r="BN115" s="90">
        <f t="shared" si="61"/>
        <v>0</v>
      </c>
      <c r="BO115" s="90">
        <f t="shared" si="62"/>
        <v>181.75999999999476</v>
      </c>
      <c r="BP115" s="90">
        <f t="shared" si="63"/>
        <v>379.99999999999454</v>
      </c>
      <c r="BQ115" s="90">
        <f t="shared" si="64"/>
        <v>513.35999999999603</v>
      </c>
      <c r="BR115" s="90">
        <f t="shared" si="65"/>
        <v>640.07999999999629</v>
      </c>
      <c r="BS115" s="90">
        <f t="shared" si="108"/>
        <v>859.09999999999582</v>
      </c>
      <c r="BT115" s="90">
        <f t="shared" si="111"/>
        <v>1066.5599999999959</v>
      </c>
      <c r="BU115" s="90">
        <f t="shared" si="114"/>
        <v>1315.859999999996</v>
      </c>
      <c r="BV115" s="90">
        <f t="shared" si="117"/>
        <v>1631.519999999995</v>
      </c>
      <c r="BW115" s="90">
        <f t="shared" si="120"/>
        <v>2137.4999999999945</v>
      </c>
      <c r="BX115" s="90">
        <f t="shared" si="123"/>
        <v>2872.5999999999949</v>
      </c>
      <c r="BY115" s="90">
        <f t="shared" si="126"/>
        <v>3649.7999999999938</v>
      </c>
      <c r="BZ115" s="90">
        <f t="shared" si="129"/>
        <v>4268.8799999999937</v>
      </c>
      <c r="CA115" s="90">
        <f t="shared" si="132"/>
        <v>4538.8199999999943</v>
      </c>
      <c r="CB115" s="90">
        <f t="shared" si="135"/>
        <v>4360.4399999999951</v>
      </c>
      <c r="CC115" s="90">
        <f t="shared" si="138"/>
        <v>5025.2999999999956</v>
      </c>
      <c r="CD115" s="90">
        <f t="shared" si="141"/>
        <v>5608.3199999999961</v>
      </c>
      <c r="CE115" s="90">
        <f t="shared" si="144"/>
        <v>6768.3799999999956</v>
      </c>
      <c r="CF115" s="90">
        <f t="shared" si="147"/>
        <v>7874.9999999999945</v>
      </c>
      <c r="CG115" s="90">
        <f t="shared" si="149"/>
        <v>7884.6199999999953</v>
      </c>
      <c r="CH115" s="90">
        <f t="shared" si="153"/>
        <v>8282.399999999996</v>
      </c>
      <c r="CI115" s="90">
        <f t="shared" si="156"/>
        <v>13023.359999999993</v>
      </c>
      <c r="CJ115" s="90">
        <f t="shared" si="159"/>
        <v>11974.159999999996</v>
      </c>
      <c r="CK115" s="90">
        <f t="shared" si="162"/>
        <v>11103.479999999996</v>
      </c>
      <c r="CL115" s="90">
        <f t="shared" si="165"/>
        <v>11445.119999999997</v>
      </c>
      <c r="CM115" s="90">
        <f t="shared" si="168"/>
        <v>10624.999999999998</v>
      </c>
      <c r="CN115" s="90">
        <f t="shared" si="171"/>
        <v>9429.6799999999967</v>
      </c>
      <c r="CO115" s="90">
        <f t="shared" si="174"/>
        <v>11657.519999999997</v>
      </c>
      <c r="CP115" s="90">
        <f t="shared" si="177"/>
        <v>13637.679999999997</v>
      </c>
      <c r="CQ115" s="90">
        <f t="shared" si="180"/>
        <v>13677.559999999998</v>
      </c>
      <c r="CR115" s="90">
        <f t="shared" ref="CR115:CR142" si="183">$D$95-$D$95*E26</f>
        <v>10760.399999999998</v>
      </c>
      <c r="CS115" s="90">
        <f>$D$96-$D$96*E25</f>
        <v>9091.06</v>
      </c>
      <c r="CT115" s="90">
        <f t="shared" si="133"/>
        <v>11957.119999999999</v>
      </c>
      <c r="CU115" s="90">
        <f t="shared" si="136"/>
        <v>14358.96</v>
      </c>
      <c r="CV115" s="90">
        <f t="shared" si="139"/>
        <v>18894.787069808441</v>
      </c>
      <c r="CW115" s="90">
        <f t="shared" si="142"/>
        <v>21203.282545455098</v>
      </c>
      <c r="CX115" s="90">
        <f t="shared" si="145"/>
        <v>19498.739588693497</v>
      </c>
      <c r="CY115" s="90">
        <f t="shared" si="150"/>
        <v>21120.390844129666</v>
      </c>
      <c r="CZ115" s="90">
        <f t="shared" si="151"/>
        <v>24552.446420914173</v>
      </c>
      <c r="DA115" s="90">
        <f t="shared" si="154"/>
        <v>26450.073074573273</v>
      </c>
      <c r="DB115" s="90">
        <f t="shared" si="157"/>
        <v>23995.914141674621</v>
      </c>
      <c r="DC115" s="90">
        <f t="shared" si="160"/>
        <v>23105.868738754943</v>
      </c>
      <c r="DD115" s="90">
        <f t="shared" si="163"/>
        <v>21266.775499142852</v>
      </c>
      <c r="DE115" s="90">
        <f t="shared" si="166"/>
        <v>14648.887419350694</v>
      </c>
      <c r="DF115" s="90">
        <f t="shared" si="169"/>
        <v>20071.393008758874</v>
      </c>
      <c r="DG115" s="90">
        <f t="shared" si="172"/>
        <v>25618.512042075861</v>
      </c>
      <c r="DH115" s="90">
        <f t="shared" si="175"/>
        <v>28496.257913263798</v>
      </c>
      <c r="DI115" s="90">
        <f t="shared" si="178"/>
        <v>32553.514608078782</v>
      </c>
      <c r="DJ115" s="90">
        <f t="shared" si="181"/>
        <v>36724.65675695525</v>
      </c>
      <c r="DK115" s="90">
        <f t="shared" ref="DK115:DK167" si="184">$D$114-$D$114*E7</f>
        <v>39261.582472405658</v>
      </c>
      <c r="DL115" s="90">
        <f>$D$115-$D$115*E6</f>
        <v>32648.330461414691</v>
      </c>
      <c r="DM115" s="90"/>
      <c r="DN115" s="90"/>
      <c r="DO115" s="90"/>
      <c r="DP115" s="130"/>
      <c r="DQ115" s="90"/>
      <c r="DR115" s="90"/>
      <c r="DS115" s="90"/>
      <c r="DT115" s="90"/>
      <c r="DU115" s="90"/>
      <c r="DV115" s="90"/>
      <c r="DW115" s="90"/>
      <c r="DX115" s="90"/>
      <c r="DY115" s="90"/>
    </row>
    <row r="116" spans="1:129" x14ac:dyDescent="0.25">
      <c r="A116" s="138"/>
      <c r="B116" s="137"/>
      <c r="C116" s="90">
        <v>2010</v>
      </c>
      <c r="D116" s="89">
        <f>'Actualización IBIF'!AM21</f>
        <v>37710.745229571279</v>
      </c>
      <c r="E116" s="90">
        <f t="shared" si="66"/>
        <v>1</v>
      </c>
      <c r="F116" s="90">
        <f t="shared" si="67"/>
        <v>668827.34392398491</v>
      </c>
      <c r="G116" s="90"/>
      <c r="H116" s="90">
        <f t="shared" si="69"/>
        <v>0</v>
      </c>
      <c r="I116" s="90">
        <f t="shared" si="71"/>
        <v>0</v>
      </c>
      <c r="J116" s="90">
        <f t="shared" si="73"/>
        <v>0</v>
      </c>
      <c r="K116" s="90">
        <f t="shared" si="75"/>
        <v>0</v>
      </c>
      <c r="L116" s="90">
        <f t="shared" si="77"/>
        <v>0</v>
      </c>
      <c r="M116" s="90">
        <f t="shared" si="79"/>
        <v>0</v>
      </c>
      <c r="N116" s="90">
        <f t="shared" si="81"/>
        <v>0</v>
      </c>
      <c r="O116" s="90">
        <f t="shared" si="83"/>
        <v>0</v>
      </c>
      <c r="P116" s="90">
        <f t="shared" si="85"/>
        <v>0</v>
      </c>
      <c r="Q116" s="90">
        <f t="shared" si="87"/>
        <v>0</v>
      </c>
      <c r="R116" s="90">
        <f t="shared" si="89"/>
        <v>0</v>
      </c>
      <c r="S116" s="90">
        <f t="shared" si="91"/>
        <v>0</v>
      </c>
      <c r="T116" s="90">
        <f t="shared" si="93"/>
        <v>0</v>
      </c>
      <c r="U116" s="90">
        <f t="shared" si="95"/>
        <v>0</v>
      </c>
      <c r="V116" s="90">
        <f t="shared" si="97"/>
        <v>0</v>
      </c>
      <c r="W116" s="90">
        <f t="shared" si="99"/>
        <v>0</v>
      </c>
      <c r="X116" s="90">
        <f t="shared" si="101"/>
        <v>0</v>
      </c>
      <c r="Y116" s="90">
        <f t="shared" si="103"/>
        <v>0</v>
      </c>
      <c r="Z116" s="90">
        <f t="shared" si="105"/>
        <v>0</v>
      </c>
      <c r="AA116" s="90">
        <f t="shared" si="107"/>
        <v>0</v>
      </c>
      <c r="AB116" s="90">
        <f t="shared" si="110"/>
        <v>0</v>
      </c>
      <c r="AC116" s="90">
        <f t="shared" si="113"/>
        <v>0</v>
      </c>
      <c r="AD116" s="90">
        <f t="shared" si="116"/>
        <v>0</v>
      </c>
      <c r="AE116" s="90">
        <f t="shared" si="119"/>
        <v>0</v>
      </c>
      <c r="AF116" s="90">
        <f t="shared" si="122"/>
        <v>0</v>
      </c>
      <c r="AG116" s="90">
        <f t="shared" si="125"/>
        <v>0</v>
      </c>
      <c r="AH116" s="90">
        <f t="shared" si="128"/>
        <v>0</v>
      </c>
      <c r="AI116" s="90">
        <f t="shared" si="131"/>
        <v>0</v>
      </c>
      <c r="AJ116" s="90">
        <f t="shared" si="134"/>
        <v>0</v>
      </c>
      <c r="AK116" s="90">
        <f t="shared" si="137"/>
        <v>0</v>
      </c>
      <c r="AL116" s="90">
        <f t="shared" si="140"/>
        <v>0</v>
      </c>
      <c r="AM116" s="90">
        <f t="shared" si="143"/>
        <v>0</v>
      </c>
      <c r="AN116" s="90">
        <f t="shared" si="146"/>
        <v>0</v>
      </c>
      <c r="AO116" s="90">
        <f t="shared" si="148"/>
        <v>0</v>
      </c>
      <c r="AP116" s="90">
        <f t="shared" si="152"/>
        <v>0</v>
      </c>
      <c r="AQ116" s="90">
        <f t="shared" si="155"/>
        <v>0</v>
      </c>
      <c r="AR116" s="90">
        <f t="shared" si="158"/>
        <v>0</v>
      </c>
      <c r="AS116" s="90">
        <f t="shared" si="161"/>
        <v>0</v>
      </c>
      <c r="AT116" s="90">
        <f t="shared" si="164"/>
        <v>0</v>
      </c>
      <c r="AU116" s="90">
        <f t="shared" si="167"/>
        <v>0</v>
      </c>
      <c r="AV116" s="90">
        <f t="shared" si="170"/>
        <v>0</v>
      </c>
      <c r="AW116" s="90">
        <f t="shared" si="173"/>
        <v>0</v>
      </c>
      <c r="AX116" s="90">
        <f t="shared" si="176"/>
        <v>0</v>
      </c>
      <c r="AY116" s="90">
        <f t="shared" si="179"/>
        <v>0</v>
      </c>
      <c r="AZ116" s="90">
        <f t="shared" si="182"/>
        <v>0</v>
      </c>
      <c r="BA116" s="90">
        <f t="shared" ref="BA116:BA142" si="185">$D$52-$D$52*E70</f>
        <v>0</v>
      </c>
      <c r="BB116" s="90">
        <f t="shared" si="49"/>
        <v>0</v>
      </c>
      <c r="BC116" s="90">
        <f t="shared" si="50"/>
        <v>0</v>
      </c>
      <c r="BD116" s="90">
        <f t="shared" si="51"/>
        <v>0</v>
      </c>
      <c r="BE116" s="90">
        <f t="shared" si="52"/>
        <v>0</v>
      </c>
      <c r="BF116" s="90">
        <f t="shared" si="53"/>
        <v>0</v>
      </c>
      <c r="BG116" s="90">
        <f t="shared" si="54"/>
        <v>0</v>
      </c>
      <c r="BH116" s="90">
        <f t="shared" si="55"/>
        <v>0</v>
      </c>
      <c r="BI116" s="90">
        <f t="shared" si="56"/>
        <v>0</v>
      </c>
      <c r="BJ116" s="90">
        <f t="shared" si="57"/>
        <v>0</v>
      </c>
      <c r="BK116" s="90">
        <f t="shared" si="58"/>
        <v>0</v>
      </c>
      <c r="BL116" s="90">
        <f t="shared" si="59"/>
        <v>0</v>
      </c>
      <c r="BM116" s="90">
        <f t="shared" si="60"/>
        <v>0</v>
      </c>
      <c r="BN116" s="90">
        <f t="shared" si="61"/>
        <v>0</v>
      </c>
      <c r="BO116" s="90">
        <f t="shared" si="62"/>
        <v>0</v>
      </c>
      <c r="BP116" s="90">
        <f t="shared" si="63"/>
        <v>189.99999999999454</v>
      </c>
      <c r="BQ116" s="90">
        <f t="shared" si="64"/>
        <v>342.23999999999614</v>
      </c>
      <c r="BR116" s="90">
        <f t="shared" si="65"/>
        <v>480.05999999999585</v>
      </c>
      <c r="BS116" s="90">
        <f t="shared" si="108"/>
        <v>687.27999999999611</v>
      </c>
      <c r="BT116" s="90">
        <f t="shared" si="111"/>
        <v>888.79999999999563</v>
      </c>
      <c r="BU116" s="90">
        <f t="shared" si="114"/>
        <v>1127.8799999999956</v>
      </c>
      <c r="BV116" s="90">
        <f t="shared" si="117"/>
        <v>1427.5799999999963</v>
      </c>
      <c r="BW116" s="90">
        <f t="shared" si="120"/>
        <v>1899.9999999999945</v>
      </c>
      <c r="BX116" s="90">
        <f t="shared" si="123"/>
        <v>2585.3399999999947</v>
      </c>
      <c r="BY116" s="90">
        <f t="shared" si="126"/>
        <v>3317.9999999999945</v>
      </c>
      <c r="BZ116" s="90">
        <f t="shared" si="129"/>
        <v>3913.139999999994</v>
      </c>
      <c r="CA116" s="90">
        <f t="shared" si="132"/>
        <v>4189.6799999999948</v>
      </c>
      <c r="CB116" s="90">
        <f t="shared" si="135"/>
        <v>4048.9799999999941</v>
      </c>
      <c r="CC116" s="90">
        <f t="shared" si="138"/>
        <v>4690.2799999999952</v>
      </c>
      <c r="CD116" s="90">
        <f t="shared" si="141"/>
        <v>5257.7999999999956</v>
      </c>
      <c r="CE116" s="90">
        <f t="shared" si="144"/>
        <v>6370.2399999999943</v>
      </c>
      <c r="CF116" s="90">
        <f t="shared" si="147"/>
        <v>7437.4999999999945</v>
      </c>
      <c r="CG116" s="90">
        <f t="shared" si="149"/>
        <v>7469.6399999999958</v>
      </c>
      <c r="CH116" s="90">
        <f t="shared" si="153"/>
        <v>7868.2799999999952</v>
      </c>
      <c r="CI116" s="90">
        <f t="shared" si="156"/>
        <v>12403.199999999993</v>
      </c>
      <c r="CJ116" s="90">
        <f t="shared" si="159"/>
        <v>11429.879999999996</v>
      </c>
      <c r="CK116" s="90">
        <f t="shared" si="162"/>
        <v>10620.719999999996</v>
      </c>
      <c r="CL116" s="90">
        <f t="shared" si="165"/>
        <v>10968.239999999996</v>
      </c>
      <c r="CM116" s="90">
        <f t="shared" si="168"/>
        <v>10199.999999999996</v>
      </c>
      <c r="CN116" s="90">
        <f t="shared" si="171"/>
        <v>9066.9999999999982</v>
      </c>
      <c r="CO116" s="90">
        <f t="shared" si="174"/>
        <v>11225.759999999997</v>
      </c>
      <c r="CP116" s="90">
        <f t="shared" si="177"/>
        <v>13150.619999999997</v>
      </c>
      <c r="CQ116" s="90">
        <f t="shared" si="180"/>
        <v>13205.919999999996</v>
      </c>
      <c r="CR116" s="90">
        <f t="shared" si="183"/>
        <v>10401.719999999998</v>
      </c>
      <c r="CS116" s="90">
        <f t="shared" ref="CS116:CS142" si="186">$D$96-$D$96*E26</f>
        <v>8797.7999999999993</v>
      </c>
      <c r="CT116" s="90">
        <f>$D$97-$D$97*E25</f>
        <v>11583.46</v>
      </c>
      <c r="CU116" s="90">
        <f t="shared" si="136"/>
        <v>13923.84</v>
      </c>
      <c r="CV116" s="90">
        <f t="shared" si="139"/>
        <v>18339.058038343486</v>
      </c>
      <c r="CW116" s="90">
        <f t="shared" si="142"/>
        <v>20597.474472727808</v>
      </c>
      <c r="CX116" s="90">
        <f t="shared" si="145"/>
        <v>18957.107933452011</v>
      </c>
      <c r="CY116" s="90">
        <f t="shared" si="150"/>
        <v>20549.569469964001</v>
      </c>
      <c r="CZ116" s="90">
        <f t="shared" si="151"/>
        <v>23906.329409837483</v>
      </c>
      <c r="DA116" s="90">
        <f t="shared" si="154"/>
        <v>25771.866072661138</v>
      </c>
      <c r="DB116" s="90">
        <f t="shared" si="157"/>
        <v>23396.016288132756</v>
      </c>
      <c r="DC116" s="90">
        <f t="shared" si="160"/>
        <v>22542.310964638971</v>
      </c>
      <c r="DD116" s="90">
        <f t="shared" si="163"/>
        <v>20760.423701544212</v>
      </c>
      <c r="DE116" s="90">
        <f t="shared" si="166"/>
        <v>14308.215618900678</v>
      </c>
      <c r="DF116" s="90">
        <f t="shared" si="169"/>
        <v>19615.224985832538</v>
      </c>
      <c r="DG116" s="90">
        <f t="shared" si="172"/>
        <v>25049.211774474174</v>
      </c>
      <c r="DH116" s="90">
        <f t="shared" si="175"/>
        <v>27876.774045584152</v>
      </c>
      <c r="DI116" s="90">
        <f t="shared" si="178"/>
        <v>31860.886637694126</v>
      </c>
      <c r="DJ116" s="90">
        <f t="shared" si="181"/>
        <v>35959.559741185352</v>
      </c>
      <c r="DK116" s="90">
        <f t="shared" si="184"/>
        <v>38460.325687254517</v>
      </c>
      <c r="DL116" s="90">
        <f t="shared" ref="DL116:DL167" si="187">$D$115-$D$115*E7</f>
        <v>31995.363852186398</v>
      </c>
      <c r="DM116" s="90">
        <f>$D$116-$D$116*E6</f>
        <v>37710.745229571279</v>
      </c>
      <c r="DN116" s="90"/>
      <c r="DO116" s="90"/>
      <c r="DP116" s="130"/>
      <c r="DQ116" s="90"/>
      <c r="DR116" s="90"/>
      <c r="DS116" s="90"/>
      <c r="DT116" s="90"/>
      <c r="DU116" s="90"/>
      <c r="DV116" s="90"/>
      <c r="DW116" s="90"/>
      <c r="DX116" s="90"/>
      <c r="DY116" s="90"/>
    </row>
    <row r="117" spans="1:129" x14ac:dyDescent="0.25">
      <c r="A117" s="138"/>
      <c r="B117" s="137"/>
      <c r="C117" s="90">
        <v>2011</v>
      </c>
      <c r="D117" s="89">
        <f>'Actualización IBIF'!AM22</f>
        <v>41181.391131347322</v>
      </c>
      <c r="E117" s="90">
        <f t="shared" si="66"/>
        <v>1</v>
      </c>
      <c r="F117" s="90">
        <f t="shared" si="67"/>
        <v>687840.06623970438</v>
      </c>
      <c r="G117" s="90"/>
      <c r="H117" s="90">
        <f t="shared" si="69"/>
        <v>0</v>
      </c>
      <c r="I117" s="90">
        <f t="shared" si="71"/>
        <v>0</v>
      </c>
      <c r="J117" s="90">
        <f t="shared" si="73"/>
        <v>0</v>
      </c>
      <c r="K117" s="90">
        <f t="shared" si="75"/>
        <v>0</v>
      </c>
      <c r="L117" s="90">
        <f t="shared" si="77"/>
        <v>0</v>
      </c>
      <c r="M117" s="90">
        <f t="shared" si="79"/>
        <v>0</v>
      </c>
      <c r="N117" s="90">
        <f t="shared" si="81"/>
        <v>0</v>
      </c>
      <c r="O117" s="90">
        <f t="shared" si="83"/>
        <v>0</v>
      </c>
      <c r="P117" s="90">
        <f t="shared" si="85"/>
        <v>0</v>
      </c>
      <c r="Q117" s="90">
        <f t="shared" si="87"/>
        <v>0</v>
      </c>
      <c r="R117" s="90">
        <f t="shared" si="89"/>
        <v>0</v>
      </c>
      <c r="S117" s="90">
        <f t="shared" si="91"/>
        <v>0</v>
      </c>
      <c r="T117" s="90">
        <f t="shared" si="93"/>
        <v>0</v>
      </c>
      <c r="U117" s="90">
        <f t="shared" si="95"/>
        <v>0</v>
      </c>
      <c r="V117" s="90">
        <f t="shared" si="97"/>
        <v>0</v>
      </c>
      <c r="W117" s="90">
        <f t="shared" si="99"/>
        <v>0</v>
      </c>
      <c r="X117" s="90">
        <f t="shared" si="101"/>
        <v>0</v>
      </c>
      <c r="Y117" s="90">
        <f t="shared" si="103"/>
        <v>0</v>
      </c>
      <c r="Z117" s="90">
        <f t="shared" si="105"/>
        <v>0</v>
      </c>
      <c r="AA117" s="90">
        <f t="shared" si="107"/>
        <v>0</v>
      </c>
      <c r="AB117" s="90">
        <f t="shared" si="110"/>
        <v>0</v>
      </c>
      <c r="AC117" s="90">
        <f t="shared" si="113"/>
        <v>0</v>
      </c>
      <c r="AD117" s="90">
        <f t="shared" si="116"/>
        <v>0</v>
      </c>
      <c r="AE117" s="90">
        <f t="shared" si="119"/>
        <v>0</v>
      </c>
      <c r="AF117" s="90">
        <f t="shared" si="122"/>
        <v>0</v>
      </c>
      <c r="AG117" s="90">
        <f t="shared" si="125"/>
        <v>0</v>
      </c>
      <c r="AH117" s="90">
        <f t="shared" si="128"/>
        <v>0</v>
      </c>
      <c r="AI117" s="90">
        <f t="shared" si="131"/>
        <v>0</v>
      </c>
      <c r="AJ117" s="90">
        <f t="shared" si="134"/>
        <v>0</v>
      </c>
      <c r="AK117" s="90">
        <f t="shared" si="137"/>
        <v>0</v>
      </c>
      <c r="AL117" s="90">
        <f t="shared" si="140"/>
        <v>0</v>
      </c>
      <c r="AM117" s="90">
        <f t="shared" si="143"/>
        <v>0</v>
      </c>
      <c r="AN117" s="90">
        <f t="shared" si="146"/>
        <v>0</v>
      </c>
      <c r="AO117" s="90">
        <f t="shared" si="148"/>
        <v>0</v>
      </c>
      <c r="AP117" s="90">
        <f t="shared" si="152"/>
        <v>0</v>
      </c>
      <c r="AQ117" s="90">
        <f t="shared" si="155"/>
        <v>0</v>
      </c>
      <c r="AR117" s="90">
        <f t="shared" si="158"/>
        <v>0</v>
      </c>
      <c r="AS117" s="90">
        <f t="shared" si="161"/>
        <v>0</v>
      </c>
      <c r="AT117" s="90">
        <f t="shared" si="164"/>
        <v>0</v>
      </c>
      <c r="AU117" s="90">
        <f t="shared" si="167"/>
        <v>0</v>
      </c>
      <c r="AV117" s="90">
        <f t="shared" si="170"/>
        <v>0</v>
      </c>
      <c r="AW117" s="90">
        <f t="shared" si="173"/>
        <v>0</v>
      </c>
      <c r="AX117" s="90">
        <f t="shared" si="176"/>
        <v>0</v>
      </c>
      <c r="AY117" s="90">
        <f t="shared" si="179"/>
        <v>0</v>
      </c>
      <c r="AZ117" s="90">
        <f t="shared" si="182"/>
        <v>0</v>
      </c>
      <c r="BA117" s="90">
        <f t="shared" si="185"/>
        <v>0</v>
      </c>
      <c r="BB117" s="90">
        <f t="shared" ref="BB117:BB142" si="188">$D$53-$D$53*E70</f>
        <v>0</v>
      </c>
      <c r="BC117" s="90">
        <f t="shared" si="50"/>
        <v>0</v>
      </c>
      <c r="BD117" s="90">
        <f t="shared" si="51"/>
        <v>0</v>
      </c>
      <c r="BE117" s="90">
        <f t="shared" si="52"/>
        <v>0</v>
      </c>
      <c r="BF117" s="90">
        <f t="shared" si="53"/>
        <v>0</v>
      </c>
      <c r="BG117" s="90">
        <f t="shared" si="54"/>
        <v>0</v>
      </c>
      <c r="BH117" s="90">
        <f t="shared" si="55"/>
        <v>0</v>
      </c>
      <c r="BI117" s="90">
        <f t="shared" si="56"/>
        <v>0</v>
      </c>
      <c r="BJ117" s="90">
        <f t="shared" si="57"/>
        <v>0</v>
      </c>
      <c r="BK117" s="90">
        <f t="shared" si="58"/>
        <v>0</v>
      </c>
      <c r="BL117" s="90">
        <f t="shared" si="59"/>
        <v>0</v>
      </c>
      <c r="BM117" s="90">
        <f t="shared" si="60"/>
        <v>0</v>
      </c>
      <c r="BN117" s="90">
        <f t="shared" si="61"/>
        <v>0</v>
      </c>
      <c r="BO117" s="90">
        <f t="shared" si="62"/>
        <v>0</v>
      </c>
      <c r="BP117" s="90">
        <f t="shared" si="63"/>
        <v>0</v>
      </c>
      <c r="BQ117" s="90">
        <f t="shared" si="64"/>
        <v>171.11999999999534</v>
      </c>
      <c r="BR117" s="90">
        <f t="shared" si="65"/>
        <v>320.03999999999542</v>
      </c>
      <c r="BS117" s="90">
        <f t="shared" si="108"/>
        <v>515.45999999999549</v>
      </c>
      <c r="BT117" s="90">
        <f t="shared" si="111"/>
        <v>711.03999999999542</v>
      </c>
      <c r="BU117" s="90">
        <f t="shared" si="114"/>
        <v>939.899999999996</v>
      </c>
      <c r="BV117" s="90">
        <f t="shared" si="117"/>
        <v>1223.6399999999958</v>
      </c>
      <c r="BW117" s="90">
        <f t="shared" si="120"/>
        <v>1662.4999999999945</v>
      </c>
      <c r="BX117" s="90">
        <f t="shared" si="123"/>
        <v>2298.0799999999945</v>
      </c>
      <c r="BY117" s="90">
        <f t="shared" si="126"/>
        <v>2986.1999999999935</v>
      </c>
      <c r="BZ117" s="90">
        <f t="shared" si="129"/>
        <v>3557.3999999999942</v>
      </c>
      <c r="CA117" s="90">
        <f t="shared" si="132"/>
        <v>3840.5399999999936</v>
      </c>
      <c r="CB117" s="90">
        <f t="shared" si="135"/>
        <v>3737.519999999995</v>
      </c>
      <c r="CC117" s="90">
        <f t="shared" si="138"/>
        <v>4355.2599999999948</v>
      </c>
      <c r="CD117" s="90">
        <f t="shared" si="141"/>
        <v>4907.2799999999952</v>
      </c>
      <c r="CE117" s="90">
        <f t="shared" si="144"/>
        <v>5972.0999999999949</v>
      </c>
      <c r="CF117" s="90">
        <f t="shared" si="147"/>
        <v>6999.9999999999945</v>
      </c>
      <c r="CG117" s="90">
        <f t="shared" si="149"/>
        <v>7054.6599999999944</v>
      </c>
      <c r="CH117" s="90">
        <f t="shared" si="153"/>
        <v>7454.1599999999944</v>
      </c>
      <c r="CI117" s="90">
        <f t="shared" si="156"/>
        <v>11783.039999999994</v>
      </c>
      <c r="CJ117" s="90">
        <f t="shared" si="159"/>
        <v>10885.599999999995</v>
      </c>
      <c r="CK117" s="90">
        <f t="shared" si="162"/>
        <v>10137.959999999995</v>
      </c>
      <c r="CL117" s="90">
        <f t="shared" si="165"/>
        <v>10491.359999999997</v>
      </c>
      <c r="CM117" s="90">
        <f t="shared" si="168"/>
        <v>9774.9999999999964</v>
      </c>
      <c r="CN117" s="90">
        <f t="shared" si="171"/>
        <v>8704.3199999999979</v>
      </c>
      <c r="CO117" s="90">
        <f t="shared" si="174"/>
        <v>10793.999999999998</v>
      </c>
      <c r="CP117" s="90">
        <f t="shared" si="177"/>
        <v>12663.559999999996</v>
      </c>
      <c r="CQ117" s="90">
        <f t="shared" si="180"/>
        <v>12734.279999999997</v>
      </c>
      <c r="CR117" s="90">
        <f t="shared" si="183"/>
        <v>10043.039999999997</v>
      </c>
      <c r="CS117" s="90">
        <f t="shared" si="186"/>
        <v>8504.5399999999991</v>
      </c>
      <c r="CT117" s="90">
        <f t="shared" ref="CT117:CT142" si="189">$D$97-$D$97*E26</f>
        <v>11209.8</v>
      </c>
      <c r="CU117" s="90">
        <f>$D$98-$D$98*E25</f>
        <v>13488.72</v>
      </c>
      <c r="CV117" s="90">
        <f t="shared" si="139"/>
        <v>17783.329006878532</v>
      </c>
      <c r="CW117" s="90">
        <f t="shared" si="142"/>
        <v>19991.666400000518</v>
      </c>
      <c r="CX117" s="90">
        <f t="shared" si="145"/>
        <v>18415.476278210524</v>
      </c>
      <c r="CY117" s="90">
        <f t="shared" si="150"/>
        <v>19978.748095798335</v>
      </c>
      <c r="CZ117" s="90">
        <f t="shared" si="151"/>
        <v>23260.212398760796</v>
      </c>
      <c r="DA117" s="90">
        <f t="shared" si="154"/>
        <v>25093.659070749003</v>
      </c>
      <c r="DB117" s="90">
        <f t="shared" si="157"/>
        <v>22796.118434590891</v>
      </c>
      <c r="DC117" s="90">
        <f t="shared" si="160"/>
        <v>21978.753190522995</v>
      </c>
      <c r="DD117" s="90">
        <f t="shared" si="163"/>
        <v>20254.071903945573</v>
      </c>
      <c r="DE117" s="90">
        <f t="shared" si="166"/>
        <v>13967.543818450664</v>
      </c>
      <c r="DF117" s="90">
        <f t="shared" si="169"/>
        <v>19159.056962906201</v>
      </c>
      <c r="DG117" s="90">
        <f t="shared" si="172"/>
        <v>24479.911506872486</v>
      </c>
      <c r="DH117" s="90">
        <f t="shared" si="175"/>
        <v>27257.290177904502</v>
      </c>
      <c r="DI117" s="90">
        <f t="shared" si="178"/>
        <v>31168.25866730947</v>
      </c>
      <c r="DJ117" s="90">
        <f t="shared" si="181"/>
        <v>35194.462725415447</v>
      </c>
      <c r="DK117" s="90">
        <f t="shared" si="184"/>
        <v>37659.068902103383</v>
      </c>
      <c r="DL117" s="90">
        <f t="shared" si="187"/>
        <v>31342.397242958104</v>
      </c>
      <c r="DM117" s="90">
        <f t="shared" ref="DM117:DM167" si="190">$D$116-$D$116*E7</f>
        <v>36956.530324979853</v>
      </c>
      <c r="DN117" s="90">
        <f>$D$117-$D$117*E6</f>
        <v>41181.391131347322</v>
      </c>
      <c r="DO117" s="90"/>
      <c r="DP117" s="130"/>
      <c r="DQ117" s="90"/>
      <c r="DR117" s="90"/>
      <c r="DS117" s="90"/>
      <c r="DT117" s="90"/>
      <c r="DU117" s="90"/>
      <c r="DV117" s="90"/>
      <c r="DW117" s="90"/>
      <c r="DX117" s="90"/>
      <c r="DY117" s="90"/>
    </row>
    <row r="118" spans="1:129" x14ac:dyDescent="0.25">
      <c r="A118" s="138"/>
      <c r="B118" s="137"/>
      <c r="C118" s="90">
        <v>2012</v>
      </c>
      <c r="D118" s="89">
        <f>'Actualización IBIF'!AM23</f>
        <v>39887.503370554979</v>
      </c>
      <c r="E118" s="90">
        <f t="shared" si="66"/>
        <v>1</v>
      </c>
      <c r="F118" s="90">
        <f t="shared" si="67"/>
        <v>704925.27297200484</v>
      </c>
      <c r="G118" s="90"/>
      <c r="H118" s="90">
        <f t="shared" si="69"/>
        <v>0</v>
      </c>
      <c r="I118" s="90">
        <f t="shared" si="71"/>
        <v>0</v>
      </c>
      <c r="J118" s="90">
        <f t="shared" si="73"/>
        <v>0</v>
      </c>
      <c r="K118" s="90">
        <f t="shared" si="75"/>
        <v>0</v>
      </c>
      <c r="L118" s="90">
        <f t="shared" si="77"/>
        <v>0</v>
      </c>
      <c r="M118" s="90">
        <f t="shared" si="79"/>
        <v>0</v>
      </c>
      <c r="N118" s="90">
        <f t="shared" si="81"/>
        <v>0</v>
      </c>
      <c r="O118" s="90">
        <f t="shared" si="83"/>
        <v>0</v>
      </c>
      <c r="P118" s="90">
        <f t="shared" si="85"/>
        <v>0</v>
      </c>
      <c r="Q118" s="90">
        <f t="shared" si="87"/>
        <v>0</v>
      </c>
      <c r="R118" s="90">
        <f t="shared" si="89"/>
        <v>0</v>
      </c>
      <c r="S118" s="90">
        <f t="shared" si="91"/>
        <v>0</v>
      </c>
      <c r="T118" s="90">
        <f t="shared" si="93"/>
        <v>0</v>
      </c>
      <c r="U118" s="90">
        <f t="shared" si="95"/>
        <v>0</v>
      </c>
      <c r="V118" s="90">
        <f t="shared" si="97"/>
        <v>0</v>
      </c>
      <c r="W118" s="90">
        <f t="shared" si="99"/>
        <v>0</v>
      </c>
      <c r="X118" s="90">
        <f t="shared" si="101"/>
        <v>0</v>
      </c>
      <c r="Y118" s="90">
        <f t="shared" si="103"/>
        <v>0</v>
      </c>
      <c r="Z118" s="90">
        <f t="shared" si="105"/>
        <v>0</v>
      </c>
      <c r="AA118" s="90">
        <f t="shared" si="107"/>
        <v>0</v>
      </c>
      <c r="AB118" s="90">
        <f t="shared" si="110"/>
        <v>0</v>
      </c>
      <c r="AC118" s="90">
        <f t="shared" si="113"/>
        <v>0</v>
      </c>
      <c r="AD118" s="90">
        <f t="shared" si="116"/>
        <v>0</v>
      </c>
      <c r="AE118" s="90">
        <f t="shared" si="119"/>
        <v>0</v>
      </c>
      <c r="AF118" s="90">
        <f t="shared" si="122"/>
        <v>0</v>
      </c>
      <c r="AG118" s="90">
        <f t="shared" si="125"/>
        <v>0</v>
      </c>
      <c r="AH118" s="90">
        <f t="shared" si="128"/>
        <v>0</v>
      </c>
      <c r="AI118" s="90">
        <f t="shared" si="131"/>
        <v>0</v>
      </c>
      <c r="AJ118" s="90">
        <f t="shared" si="134"/>
        <v>0</v>
      </c>
      <c r="AK118" s="90">
        <f t="shared" si="137"/>
        <v>0</v>
      </c>
      <c r="AL118" s="90">
        <f t="shared" si="140"/>
        <v>0</v>
      </c>
      <c r="AM118" s="90">
        <f t="shared" si="143"/>
        <v>0</v>
      </c>
      <c r="AN118" s="90">
        <f t="shared" si="146"/>
        <v>0</v>
      </c>
      <c r="AO118" s="90">
        <f t="shared" si="148"/>
        <v>0</v>
      </c>
      <c r="AP118" s="90">
        <f t="shared" si="152"/>
        <v>0</v>
      </c>
      <c r="AQ118" s="90">
        <f t="shared" si="155"/>
        <v>0</v>
      </c>
      <c r="AR118" s="90">
        <f t="shared" si="158"/>
        <v>0</v>
      </c>
      <c r="AS118" s="90">
        <f t="shared" si="161"/>
        <v>0</v>
      </c>
      <c r="AT118" s="90">
        <f t="shared" si="164"/>
        <v>0</v>
      </c>
      <c r="AU118" s="90">
        <f t="shared" si="167"/>
        <v>0</v>
      </c>
      <c r="AV118" s="90">
        <f t="shared" si="170"/>
        <v>0</v>
      </c>
      <c r="AW118" s="90">
        <f t="shared" si="173"/>
        <v>0</v>
      </c>
      <c r="AX118" s="90">
        <f t="shared" si="176"/>
        <v>0</v>
      </c>
      <c r="AY118" s="90">
        <f t="shared" si="179"/>
        <v>0</v>
      </c>
      <c r="AZ118" s="90">
        <f t="shared" si="182"/>
        <v>0</v>
      </c>
      <c r="BA118" s="90">
        <f t="shared" si="185"/>
        <v>0</v>
      </c>
      <c r="BB118" s="90">
        <f t="shared" si="188"/>
        <v>0</v>
      </c>
      <c r="BC118" s="90">
        <f t="shared" ref="BC118:BC142" si="191">$D$54-$D$54*E70</f>
        <v>0</v>
      </c>
      <c r="BD118" s="90">
        <f t="shared" si="51"/>
        <v>0</v>
      </c>
      <c r="BE118" s="90">
        <f t="shared" si="52"/>
        <v>0</v>
      </c>
      <c r="BF118" s="90">
        <f t="shared" si="53"/>
        <v>0</v>
      </c>
      <c r="BG118" s="90">
        <f t="shared" si="54"/>
        <v>0</v>
      </c>
      <c r="BH118" s="90">
        <f t="shared" si="55"/>
        <v>0</v>
      </c>
      <c r="BI118" s="90">
        <f t="shared" si="56"/>
        <v>0</v>
      </c>
      <c r="BJ118" s="90">
        <f t="shared" si="57"/>
        <v>0</v>
      </c>
      <c r="BK118" s="90">
        <f t="shared" si="58"/>
        <v>0</v>
      </c>
      <c r="BL118" s="90">
        <f t="shared" si="59"/>
        <v>0</v>
      </c>
      <c r="BM118" s="90">
        <f t="shared" si="60"/>
        <v>0</v>
      </c>
      <c r="BN118" s="90">
        <f t="shared" si="61"/>
        <v>0</v>
      </c>
      <c r="BO118" s="90">
        <f t="shared" si="62"/>
        <v>0</v>
      </c>
      <c r="BP118" s="90">
        <f t="shared" si="63"/>
        <v>0</v>
      </c>
      <c r="BQ118" s="90">
        <f t="shared" si="64"/>
        <v>0</v>
      </c>
      <c r="BR118" s="90">
        <f t="shared" si="65"/>
        <v>160.01999999999589</v>
      </c>
      <c r="BS118" s="90">
        <f t="shared" si="108"/>
        <v>343.63999999999578</v>
      </c>
      <c r="BT118" s="90">
        <f t="shared" si="111"/>
        <v>533.2799999999952</v>
      </c>
      <c r="BU118" s="90">
        <f t="shared" si="114"/>
        <v>751.91999999999462</v>
      </c>
      <c r="BV118" s="90">
        <f t="shared" si="117"/>
        <v>1019.6999999999953</v>
      </c>
      <c r="BW118" s="90">
        <f t="shared" si="120"/>
        <v>1424.9999999999945</v>
      </c>
      <c r="BX118" s="90">
        <f t="shared" si="123"/>
        <v>2010.8199999999943</v>
      </c>
      <c r="BY118" s="90">
        <f t="shared" si="126"/>
        <v>2654.3999999999924</v>
      </c>
      <c r="BZ118" s="90">
        <f t="shared" si="129"/>
        <v>3201.6599999999926</v>
      </c>
      <c r="CA118" s="90">
        <f t="shared" si="132"/>
        <v>3491.3999999999942</v>
      </c>
      <c r="CB118" s="90">
        <f t="shared" si="135"/>
        <v>3426.059999999994</v>
      </c>
      <c r="CC118" s="90">
        <f t="shared" si="138"/>
        <v>4020.2399999999943</v>
      </c>
      <c r="CD118" s="90">
        <f t="shared" si="141"/>
        <v>4556.7599999999948</v>
      </c>
      <c r="CE118" s="90">
        <f t="shared" si="144"/>
        <v>5573.9599999999937</v>
      </c>
      <c r="CF118" s="90">
        <f t="shared" si="147"/>
        <v>6562.4999999999945</v>
      </c>
      <c r="CG118" s="90">
        <f t="shared" si="149"/>
        <v>6639.6799999999948</v>
      </c>
      <c r="CH118" s="90">
        <f t="shared" si="153"/>
        <v>7040.0399999999954</v>
      </c>
      <c r="CI118" s="90">
        <f t="shared" si="156"/>
        <v>11162.879999999994</v>
      </c>
      <c r="CJ118" s="90">
        <f t="shared" si="159"/>
        <v>10341.319999999992</v>
      </c>
      <c r="CK118" s="90">
        <f t="shared" si="162"/>
        <v>9655.1999999999953</v>
      </c>
      <c r="CL118" s="90">
        <f t="shared" si="165"/>
        <v>10014.479999999996</v>
      </c>
      <c r="CM118" s="90">
        <f t="shared" si="168"/>
        <v>9349.9999999999964</v>
      </c>
      <c r="CN118" s="90">
        <f t="shared" si="171"/>
        <v>8341.6399999999976</v>
      </c>
      <c r="CO118" s="90">
        <f t="shared" si="174"/>
        <v>10362.239999999998</v>
      </c>
      <c r="CP118" s="90">
        <f t="shared" si="177"/>
        <v>12176.499999999998</v>
      </c>
      <c r="CQ118" s="90">
        <f t="shared" si="180"/>
        <v>12262.639999999996</v>
      </c>
      <c r="CR118" s="90">
        <f t="shared" si="183"/>
        <v>9684.3599999999969</v>
      </c>
      <c r="CS118" s="90">
        <f t="shared" si="186"/>
        <v>8211.2799999999988</v>
      </c>
      <c r="CT118" s="90">
        <f t="shared" si="189"/>
        <v>10836.14</v>
      </c>
      <c r="CU118" s="90">
        <f t="shared" ref="CU118:CU142" si="192">$D$98-$D$98*E26</f>
        <v>13053.599999999999</v>
      </c>
      <c r="CV118" s="90">
        <f>$D$99-$D$99*E25</f>
        <v>17227.599975413577</v>
      </c>
      <c r="CW118" s="90">
        <f t="shared" si="142"/>
        <v>19385.858327273228</v>
      </c>
      <c r="CX118" s="90">
        <f t="shared" si="145"/>
        <v>17873.844622969038</v>
      </c>
      <c r="CY118" s="90">
        <f t="shared" si="150"/>
        <v>19407.926721632666</v>
      </c>
      <c r="CZ118" s="90">
        <f t="shared" si="151"/>
        <v>22614.095387684105</v>
      </c>
      <c r="DA118" s="90">
        <f t="shared" si="154"/>
        <v>24415.452068836865</v>
      </c>
      <c r="DB118" s="90">
        <f t="shared" si="157"/>
        <v>22196.220581049027</v>
      </c>
      <c r="DC118" s="90">
        <f t="shared" si="160"/>
        <v>21415.195416407023</v>
      </c>
      <c r="DD118" s="90">
        <f t="shared" si="163"/>
        <v>19747.720106346933</v>
      </c>
      <c r="DE118" s="90">
        <f t="shared" si="166"/>
        <v>13626.872018000646</v>
      </c>
      <c r="DF118" s="90">
        <f t="shared" si="169"/>
        <v>18702.888939979861</v>
      </c>
      <c r="DG118" s="90">
        <f t="shared" si="172"/>
        <v>23910.611239270802</v>
      </c>
      <c r="DH118" s="90">
        <f t="shared" si="175"/>
        <v>26637.806310224856</v>
      </c>
      <c r="DI118" s="90">
        <f t="shared" si="178"/>
        <v>30475.630696924814</v>
      </c>
      <c r="DJ118" s="90">
        <f t="shared" si="181"/>
        <v>34429.36570964555</v>
      </c>
      <c r="DK118" s="90">
        <f t="shared" si="184"/>
        <v>36857.812116952249</v>
      </c>
      <c r="DL118" s="90">
        <f t="shared" si="187"/>
        <v>30689.430633729811</v>
      </c>
      <c r="DM118" s="90">
        <f t="shared" si="190"/>
        <v>36202.315420388426</v>
      </c>
      <c r="DN118" s="90">
        <f t="shared" ref="DN118:DN167" si="193">$D$117-$D$117*E7</f>
        <v>40357.763308720372</v>
      </c>
      <c r="DO118" s="90">
        <f>$D$118-$D$118*E6</f>
        <v>39887.503370554979</v>
      </c>
      <c r="DP118" s="130"/>
      <c r="DQ118" s="90"/>
      <c r="DR118" s="90"/>
      <c r="DS118" s="90"/>
      <c r="DT118" s="90"/>
      <c r="DU118" s="90"/>
      <c r="DV118" s="90"/>
      <c r="DW118" s="90"/>
      <c r="DX118" s="90"/>
      <c r="DY118" s="90"/>
    </row>
    <row r="119" spans="1:129" x14ac:dyDescent="0.25">
      <c r="A119" s="138"/>
      <c r="B119" s="137"/>
      <c r="C119" s="90">
        <v>2013</v>
      </c>
      <c r="D119" s="89">
        <f>'Actualización IBIF'!AM24</f>
        <v>40194.928273502468</v>
      </c>
      <c r="E119" s="90">
        <f t="shared" si="66"/>
        <v>1</v>
      </c>
      <c r="F119" s="90">
        <f t="shared" si="67"/>
        <v>721691.27453984134</v>
      </c>
      <c r="G119" s="90"/>
      <c r="H119" s="90">
        <f t="shared" si="69"/>
        <v>0</v>
      </c>
      <c r="I119" s="90">
        <f t="shared" si="71"/>
        <v>0</v>
      </c>
      <c r="J119" s="90">
        <f t="shared" si="73"/>
        <v>0</v>
      </c>
      <c r="K119" s="90">
        <f t="shared" si="75"/>
        <v>0</v>
      </c>
      <c r="L119" s="90">
        <f t="shared" si="77"/>
        <v>0</v>
      </c>
      <c r="M119" s="90">
        <f t="shared" si="79"/>
        <v>0</v>
      </c>
      <c r="N119" s="90">
        <f t="shared" si="81"/>
        <v>0</v>
      </c>
      <c r="O119" s="90">
        <f t="shared" si="83"/>
        <v>0</v>
      </c>
      <c r="P119" s="90">
        <f t="shared" si="85"/>
        <v>0</v>
      </c>
      <c r="Q119" s="90">
        <f t="shared" si="87"/>
        <v>0</v>
      </c>
      <c r="R119" s="90">
        <f t="shared" si="89"/>
        <v>0</v>
      </c>
      <c r="S119" s="90">
        <f t="shared" si="91"/>
        <v>0</v>
      </c>
      <c r="T119" s="90">
        <f t="shared" si="93"/>
        <v>0</v>
      </c>
      <c r="U119" s="90">
        <f t="shared" si="95"/>
        <v>0</v>
      </c>
      <c r="V119" s="90">
        <f t="shared" si="97"/>
        <v>0</v>
      </c>
      <c r="W119" s="90">
        <f t="shared" si="99"/>
        <v>0</v>
      </c>
      <c r="X119" s="90">
        <f t="shared" si="101"/>
        <v>0</v>
      </c>
      <c r="Y119" s="90">
        <f t="shared" si="103"/>
        <v>0</v>
      </c>
      <c r="Z119" s="90">
        <f t="shared" si="105"/>
        <v>0</v>
      </c>
      <c r="AA119" s="90">
        <f t="shared" si="107"/>
        <v>0</v>
      </c>
      <c r="AB119" s="90">
        <f t="shared" si="110"/>
        <v>0</v>
      </c>
      <c r="AC119" s="90">
        <f t="shared" si="113"/>
        <v>0</v>
      </c>
      <c r="AD119" s="90">
        <f t="shared" si="116"/>
        <v>0</v>
      </c>
      <c r="AE119" s="90">
        <f t="shared" si="119"/>
        <v>0</v>
      </c>
      <c r="AF119" s="90">
        <f t="shared" si="122"/>
        <v>0</v>
      </c>
      <c r="AG119" s="90">
        <f t="shared" si="125"/>
        <v>0</v>
      </c>
      <c r="AH119" s="90">
        <f t="shared" si="128"/>
        <v>0</v>
      </c>
      <c r="AI119" s="90">
        <f t="shared" si="131"/>
        <v>0</v>
      </c>
      <c r="AJ119" s="90">
        <f t="shared" si="134"/>
        <v>0</v>
      </c>
      <c r="AK119" s="90">
        <f t="shared" si="137"/>
        <v>0</v>
      </c>
      <c r="AL119" s="90">
        <f t="shared" si="140"/>
        <v>0</v>
      </c>
      <c r="AM119" s="90">
        <f t="shared" si="143"/>
        <v>0</v>
      </c>
      <c r="AN119" s="90">
        <f t="shared" si="146"/>
        <v>0</v>
      </c>
      <c r="AO119" s="90">
        <f t="shared" si="148"/>
        <v>0</v>
      </c>
      <c r="AP119" s="90">
        <f t="shared" si="152"/>
        <v>0</v>
      </c>
      <c r="AQ119" s="90">
        <f t="shared" si="155"/>
        <v>0</v>
      </c>
      <c r="AR119" s="90">
        <f t="shared" si="158"/>
        <v>0</v>
      </c>
      <c r="AS119" s="90">
        <f t="shared" si="161"/>
        <v>0</v>
      </c>
      <c r="AT119" s="90">
        <f t="shared" si="164"/>
        <v>0</v>
      </c>
      <c r="AU119" s="90">
        <f t="shared" si="167"/>
        <v>0</v>
      </c>
      <c r="AV119" s="90">
        <f t="shared" si="170"/>
        <v>0</v>
      </c>
      <c r="AW119" s="90">
        <f t="shared" si="173"/>
        <v>0</v>
      </c>
      <c r="AX119" s="90">
        <f t="shared" si="176"/>
        <v>0</v>
      </c>
      <c r="AY119" s="90">
        <f t="shared" si="179"/>
        <v>0</v>
      </c>
      <c r="AZ119" s="90">
        <f t="shared" si="182"/>
        <v>0</v>
      </c>
      <c r="BA119" s="90">
        <f t="shared" si="185"/>
        <v>0</v>
      </c>
      <c r="BB119" s="90">
        <f t="shared" si="188"/>
        <v>0</v>
      </c>
      <c r="BC119" s="90">
        <f t="shared" si="191"/>
        <v>0</v>
      </c>
      <c r="BD119" s="90">
        <f t="shared" ref="BD119:BD142" si="194">$D$55-$D$55*E70</f>
        <v>0</v>
      </c>
      <c r="BE119" s="90">
        <f t="shared" si="52"/>
        <v>0</v>
      </c>
      <c r="BF119" s="90">
        <f t="shared" si="53"/>
        <v>0</v>
      </c>
      <c r="BG119" s="90">
        <f t="shared" si="54"/>
        <v>0</v>
      </c>
      <c r="BH119" s="90">
        <f t="shared" si="55"/>
        <v>0</v>
      </c>
      <c r="BI119" s="90">
        <f t="shared" si="56"/>
        <v>0</v>
      </c>
      <c r="BJ119" s="90">
        <f t="shared" si="57"/>
        <v>0</v>
      </c>
      <c r="BK119" s="90">
        <f t="shared" si="58"/>
        <v>0</v>
      </c>
      <c r="BL119" s="90">
        <f t="shared" si="59"/>
        <v>0</v>
      </c>
      <c r="BM119" s="90">
        <f t="shared" si="60"/>
        <v>0</v>
      </c>
      <c r="BN119" s="90">
        <f t="shared" si="61"/>
        <v>0</v>
      </c>
      <c r="BO119" s="90">
        <f t="shared" si="62"/>
        <v>0</v>
      </c>
      <c r="BP119" s="90">
        <f t="shared" si="63"/>
        <v>0</v>
      </c>
      <c r="BQ119" s="90">
        <f t="shared" si="64"/>
        <v>0</v>
      </c>
      <c r="BR119" s="90">
        <f t="shared" si="65"/>
        <v>0</v>
      </c>
      <c r="BS119" s="90">
        <f t="shared" si="108"/>
        <v>171.81999999999607</v>
      </c>
      <c r="BT119" s="90">
        <f t="shared" si="111"/>
        <v>355.51999999999498</v>
      </c>
      <c r="BU119" s="90">
        <f t="shared" si="114"/>
        <v>563.93999999999505</v>
      </c>
      <c r="BV119" s="90">
        <f t="shared" si="117"/>
        <v>815.75999999999476</v>
      </c>
      <c r="BW119" s="90">
        <f t="shared" si="120"/>
        <v>1187.4999999999945</v>
      </c>
      <c r="BX119" s="90">
        <f t="shared" si="123"/>
        <v>1723.559999999994</v>
      </c>
      <c r="BY119" s="90">
        <f t="shared" si="126"/>
        <v>2322.5999999999931</v>
      </c>
      <c r="BZ119" s="90">
        <f t="shared" si="129"/>
        <v>2845.9199999999928</v>
      </c>
      <c r="CA119" s="90">
        <f t="shared" si="132"/>
        <v>3142.2599999999929</v>
      </c>
      <c r="CB119" s="90">
        <f t="shared" si="135"/>
        <v>3114.5999999999949</v>
      </c>
      <c r="CC119" s="90">
        <f t="shared" si="138"/>
        <v>3685.2199999999939</v>
      </c>
      <c r="CD119" s="90">
        <f t="shared" si="141"/>
        <v>4206.2399999999943</v>
      </c>
      <c r="CE119" s="90">
        <f t="shared" si="144"/>
        <v>5175.8199999999943</v>
      </c>
      <c r="CF119" s="90">
        <f t="shared" si="147"/>
        <v>6124.9999999999927</v>
      </c>
      <c r="CG119" s="90">
        <f t="shared" si="149"/>
        <v>6224.6999999999935</v>
      </c>
      <c r="CH119" s="90">
        <f t="shared" si="153"/>
        <v>6625.9199999999946</v>
      </c>
      <c r="CI119" s="90">
        <f t="shared" si="156"/>
        <v>10542.719999999994</v>
      </c>
      <c r="CJ119" s="90">
        <f t="shared" si="159"/>
        <v>9797.0399999999936</v>
      </c>
      <c r="CK119" s="90">
        <f t="shared" si="162"/>
        <v>9172.4399999999951</v>
      </c>
      <c r="CL119" s="90">
        <f t="shared" si="165"/>
        <v>9537.5999999999949</v>
      </c>
      <c r="CM119" s="90">
        <f t="shared" si="168"/>
        <v>8924.9999999999964</v>
      </c>
      <c r="CN119" s="90">
        <f t="shared" si="171"/>
        <v>7978.9599999999973</v>
      </c>
      <c r="CO119" s="90">
        <f t="shared" si="174"/>
        <v>9930.4799999999977</v>
      </c>
      <c r="CP119" s="90">
        <f t="shared" si="177"/>
        <v>11689.439999999997</v>
      </c>
      <c r="CQ119" s="90">
        <f t="shared" si="180"/>
        <v>11790.999999999998</v>
      </c>
      <c r="CR119" s="90">
        <f t="shared" si="183"/>
        <v>9325.6799999999967</v>
      </c>
      <c r="CS119" s="90">
        <f t="shared" si="186"/>
        <v>7918.0199999999977</v>
      </c>
      <c r="CT119" s="90">
        <f t="shared" si="189"/>
        <v>10462.479999999998</v>
      </c>
      <c r="CU119" s="90">
        <f t="shared" si="192"/>
        <v>12618.479999999998</v>
      </c>
      <c r="CV119" s="90">
        <f t="shared" ref="CV119:CV142" si="195">$D$99-$D$99*E26</f>
        <v>16671.870943948623</v>
      </c>
      <c r="CW119" s="90">
        <f t="shared" si="142"/>
        <v>18780.050254545939</v>
      </c>
      <c r="CX119" s="90">
        <f t="shared" si="145"/>
        <v>17332.212967727552</v>
      </c>
      <c r="CY119" s="90">
        <f t="shared" si="150"/>
        <v>18837.105347466997</v>
      </c>
      <c r="CZ119" s="90">
        <f t="shared" si="151"/>
        <v>21967.978376607418</v>
      </c>
      <c r="DA119" s="90">
        <f t="shared" si="154"/>
        <v>23737.245066924734</v>
      </c>
      <c r="DB119" s="90">
        <f t="shared" si="157"/>
        <v>21596.322727507162</v>
      </c>
      <c r="DC119" s="90">
        <f t="shared" si="160"/>
        <v>20851.637642291047</v>
      </c>
      <c r="DD119" s="90">
        <f t="shared" si="163"/>
        <v>19241.368308748293</v>
      </c>
      <c r="DE119" s="90">
        <f t="shared" si="166"/>
        <v>13286.200217550631</v>
      </c>
      <c r="DF119" s="90">
        <f t="shared" si="169"/>
        <v>18246.720917053524</v>
      </c>
      <c r="DG119" s="90">
        <f t="shared" si="172"/>
        <v>23341.310971669118</v>
      </c>
      <c r="DH119" s="90">
        <f t="shared" si="175"/>
        <v>26018.322442545206</v>
      </c>
      <c r="DI119" s="90">
        <f t="shared" si="178"/>
        <v>29783.002726540159</v>
      </c>
      <c r="DJ119" s="90">
        <f t="shared" si="181"/>
        <v>33664.268693875645</v>
      </c>
      <c r="DK119" s="90">
        <f t="shared" si="184"/>
        <v>36056.555331801115</v>
      </c>
      <c r="DL119" s="90">
        <f t="shared" si="187"/>
        <v>30036.464024501514</v>
      </c>
      <c r="DM119" s="90">
        <f t="shared" si="190"/>
        <v>35448.100515796999</v>
      </c>
      <c r="DN119" s="90">
        <f t="shared" si="193"/>
        <v>39534.13548609343</v>
      </c>
      <c r="DO119" s="90">
        <f t="shared" ref="DO119:DO167" si="196">$D$118-$D$118*E7</f>
        <v>39089.75330314388</v>
      </c>
      <c r="DP119" s="130">
        <f>$D$119-$D$119*E6</f>
        <v>40194.928273502468</v>
      </c>
      <c r="DQ119" s="90"/>
      <c r="DR119" s="90"/>
      <c r="DS119" s="90"/>
      <c r="DT119" s="90"/>
      <c r="DU119" s="90"/>
      <c r="DV119" s="90"/>
      <c r="DW119" s="90"/>
      <c r="DX119" s="90"/>
      <c r="DY119" s="90"/>
    </row>
    <row r="120" spans="1:129" x14ac:dyDescent="0.25">
      <c r="A120" s="138"/>
      <c r="B120" s="137"/>
      <c r="C120" s="90">
        <v>2014</v>
      </c>
      <c r="D120" s="89">
        <f>'Actualización IBIF'!AM25</f>
        <v>39205.691661393677</v>
      </c>
      <c r="E120" s="90">
        <f t="shared" si="66"/>
        <v>1</v>
      </c>
      <c r="F120" s="90">
        <f t="shared" si="67"/>
        <v>736824.16093009897</v>
      </c>
      <c r="G120" s="90"/>
      <c r="H120" s="90">
        <f t="shared" si="69"/>
        <v>0</v>
      </c>
      <c r="I120" s="90">
        <f t="shared" si="71"/>
        <v>0</v>
      </c>
      <c r="J120" s="90">
        <f t="shared" si="73"/>
        <v>0</v>
      </c>
      <c r="K120" s="90">
        <f t="shared" si="75"/>
        <v>0</v>
      </c>
      <c r="L120" s="90">
        <f t="shared" si="77"/>
        <v>0</v>
      </c>
      <c r="M120" s="90">
        <f t="shared" si="79"/>
        <v>0</v>
      </c>
      <c r="N120" s="90">
        <f t="shared" si="81"/>
        <v>0</v>
      </c>
      <c r="O120" s="90">
        <f t="shared" si="83"/>
        <v>0</v>
      </c>
      <c r="P120" s="90">
        <f t="shared" si="85"/>
        <v>0</v>
      </c>
      <c r="Q120" s="90">
        <f t="shared" si="87"/>
        <v>0</v>
      </c>
      <c r="R120" s="90">
        <f t="shared" si="89"/>
        <v>0</v>
      </c>
      <c r="S120" s="90">
        <f t="shared" si="91"/>
        <v>0</v>
      </c>
      <c r="T120" s="90">
        <f t="shared" si="93"/>
        <v>0</v>
      </c>
      <c r="U120" s="90">
        <f t="shared" si="95"/>
        <v>0</v>
      </c>
      <c r="V120" s="90">
        <f t="shared" si="97"/>
        <v>0</v>
      </c>
      <c r="W120" s="90">
        <f t="shared" si="99"/>
        <v>0</v>
      </c>
      <c r="X120" s="90">
        <f t="shared" si="101"/>
        <v>0</v>
      </c>
      <c r="Y120" s="90">
        <f t="shared" si="103"/>
        <v>0</v>
      </c>
      <c r="Z120" s="90">
        <f t="shared" si="105"/>
        <v>0</v>
      </c>
      <c r="AA120" s="90">
        <f t="shared" si="107"/>
        <v>0</v>
      </c>
      <c r="AB120" s="90">
        <f t="shared" si="110"/>
        <v>0</v>
      </c>
      <c r="AC120" s="90">
        <f t="shared" si="113"/>
        <v>0</v>
      </c>
      <c r="AD120" s="90">
        <f t="shared" si="116"/>
        <v>0</v>
      </c>
      <c r="AE120" s="90">
        <f t="shared" si="119"/>
        <v>0</v>
      </c>
      <c r="AF120" s="90">
        <f t="shared" si="122"/>
        <v>0</v>
      </c>
      <c r="AG120" s="90">
        <f t="shared" si="125"/>
        <v>0</v>
      </c>
      <c r="AH120" s="90">
        <f t="shared" si="128"/>
        <v>0</v>
      </c>
      <c r="AI120" s="90">
        <f t="shared" si="131"/>
        <v>0</v>
      </c>
      <c r="AJ120" s="90">
        <f t="shared" si="134"/>
        <v>0</v>
      </c>
      <c r="AK120" s="90">
        <f t="shared" si="137"/>
        <v>0</v>
      </c>
      <c r="AL120" s="90">
        <f t="shared" si="140"/>
        <v>0</v>
      </c>
      <c r="AM120" s="90">
        <f t="shared" si="143"/>
        <v>0</v>
      </c>
      <c r="AN120" s="90">
        <f t="shared" si="146"/>
        <v>0</v>
      </c>
      <c r="AO120" s="90">
        <f t="shared" si="148"/>
        <v>0</v>
      </c>
      <c r="AP120" s="90">
        <f t="shared" si="152"/>
        <v>0</v>
      </c>
      <c r="AQ120" s="90">
        <f t="shared" si="155"/>
        <v>0</v>
      </c>
      <c r="AR120" s="90">
        <f t="shared" si="158"/>
        <v>0</v>
      </c>
      <c r="AS120" s="90">
        <f t="shared" si="161"/>
        <v>0</v>
      </c>
      <c r="AT120" s="90">
        <f t="shared" si="164"/>
        <v>0</v>
      </c>
      <c r="AU120" s="90">
        <f t="shared" si="167"/>
        <v>0</v>
      </c>
      <c r="AV120" s="90">
        <f t="shared" si="170"/>
        <v>0</v>
      </c>
      <c r="AW120" s="90">
        <f t="shared" si="173"/>
        <v>0</v>
      </c>
      <c r="AX120" s="90">
        <f t="shared" si="176"/>
        <v>0</v>
      </c>
      <c r="AY120" s="90">
        <f t="shared" si="179"/>
        <v>0</v>
      </c>
      <c r="AZ120" s="90">
        <f t="shared" si="182"/>
        <v>0</v>
      </c>
      <c r="BA120" s="90">
        <f t="shared" si="185"/>
        <v>0</v>
      </c>
      <c r="BB120" s="90">
        <f t="shared" si="188"/>
        <v>0</v>
      </c>
      <c r="BC120" s="90">
        <f t="shared" si="191"/>
        <v>0</v>
      </c>
      <c r="BD120" s="90">
        <f t="shared" si="194"/>
        <v>0</v>
      </c>
      <c r="BE120" s="90">
        <f t="shared" ref="BE120:BE142" si="197">$D$56-$D$56*E70</f>
        <v>0</v>
      </c>
      <c r="BF120" s="90">
        <f t="shared" si="53"/>
        <v>0</v>
      </c>
      <c r="BG120" s="90">
        <f t="shared" si="54"/>
        <v>0</v>
      </c>
      <c r="BH120" s="90">
        <f t="shared" si="55"/>
        <v>0</v>
      </c>
      <c r="BI120" s="90">
        <f t="shared" si="56"/>
        <v>0</v>
      </c>
      <c r="BJ120" s="90">
        <f t="shared" si="57"/>
        <v>0</v>
      </c>
      <c r="BK120" s="90">
        <f t="shared" si="58"/>
        <v>0</v>
      </c>
      <c r="BL120" s="90">
        <f t="shared" si="59"/>
        <v>0</v>
      </c>
      <c r="BM120" s="90">
        <f t="shared" si="60"/>
        <v>0</v>
      </c>
      <c r="BN120" s="90">
        <f t="shared" si="61"/>
        <v>0</v>
      </c>
      <c r="BO120" s="90">
        <f t="shared" si="62"/>
        <v>0</v>
      </c>
      <c r="BP120" s="90">
        <f t="shared" si="63"/>
        <v>0</v>
      </c>
      <c r="BQ120" s="90">
        <f t="shared" si="64"/>
        <v>0</v>
      </c>
      <c r="BR120" s="90">
        <f t="shared" si="65"/>
        <v>0</v>
      </c>
      <c r="BS120" s="90">
        <f t="shared" si="108"/>
        <v>0</v>
      </c>
      <c r="BT120" s="90">
        <f t="shared" si="111"/>
        <v>177.75999999999476</v>
      </c>
      <c r="BU120" s="90">
        <f t="shared" si="114"/>
        <v>375.95999999999549</v>
      </c>
      <c r="BV120" s="90">
        <f t="shared" si="117"/>
        <v>611.81999999999425</v>
      </c>
      <c r="BW120" s="90">
        <f t="shared" si="120"/>
        <v>949.99999999999454</v>
      </c>
      <c r="BX120" s="90">
        <f t="shared" si="123"/>
        <v>1436.2999999999938</v>
      </c>
      <c r="BY120" s="90">
        <f t="shared" si="126"/>
        <v>1990.799999999992</v>
      </c>
      <c r="BZ120" s="90">
        <f t="shared" si="129"/>
        <v>2490.179999999993</v>
      </c>
      <c r="CA120" s="90">
        <f t="shared" si="132"/>
        <v>2793.1199999999935</v>
      </c>
      <c r="CB120" s="90">
        <f t="shared" si="135"/>
        <v>2803.139999999994</v>
      </c>
      <c r="CC120" s="90">
        <f t="shared" si="138"/>
        <v>3350.1999999999935</v>
      </c>
      <c r="CD120" s="90">
        <f t="shared" si="141"/>
        <v>3855.7199999999939</v>
      </c>
      <c r="CE120" s="90">
        <f t="shared" si="144"/>
        <v>4777.679999999993</v>
      </c>
      <c r="CF120" s="90">
        <f t="shared" si="147"/>
        <v>5687.4999999999927</v>
      </c>
      <c r="CG120" s="90">
        <f t="shared" si="149"/>
        <v>5809.7199999999939</v>
      </c>
      <c r="CH120" s="90">
        <f t="shared" si="153"/>
        <v>6211.7999999999938</v>
      </c>
      <c r="CI120" s="90">
        <f t="shared" si="156"/>
        <v>9922.5599999999904</v>
      </c>
      <c r="CJ120" s="90">
        <f t="shared" si="159"/>
        <v>9252.7599999999948</v>
      </c>
      <c r="CK120" s="90">
        <f t="shared" si="162"/>
        <v>8689.6799999999948</v>
      </c>
      <c r="CL120" s="90">
        <f t="shared" si="165"/>
        <v>9060.7199999999957</v>
      </c>
      <c r="CM120" s="90">
        <f t="shared" si="168"/>
        <v>8499.9999999999964</v>
      </c>
      <c r="CN120" s="90">
        <f t="shared" si="171"/>
        <v>7616.279999999997</v>
      </c>
      <c r="CO120" s="90">
        <f t="shared" si="174"/>
        <v>9498.7199999999957</v>
      </c>
      <c r="CP120" s="90">
        <f t="shared" si="177"/>
        <v>11202.379999999996</v>
      </c>
      <c r="CQ120" s="90">
        <f t="shared" si="180"/>
        <v>11319.359999999997</v>
      </c>
      <c r="CR120" s="90">
        <f t="shared" si="183"/>
        <v>8966.9999999999982</v>
      </c>
      <c r="CS120" s="90">
        <f t="shared" si="186"/>
        <v>7624.7599999999975</v>
      </c>
      <c r="CT120" s="90">
        <f t="shared" si="189"/>
        <v>10088.819999999998</v>
      </c>
      <c r="CU120" s="90">
        <f t="shared" si="192"/>
        <v>12183.359999999997</v>
      </c>
      <c r="CV120" s="90">
        <f t="shared" si="195"/>
        <v>16116.141912483668</v>
      </c>
      <c r="CW120" s="90">
        <f t="shared" si="142"/>
        <v>18174.242181818652</v>
      </c>
      <c r="CX120" s="90">
        <f>$D$101-$D$101*E25</f>
        <v>16790.581312486065</v>
      </c>
      <c r="CY120" s="90">
        <f t="shared" si="150"/>
        <v>18266.283973301332</v>
      </c>
      <c r="CZ120" s="90">
        <f t="shared" si="151"/>
        <v>21321.861365530727</v>
      </c>
      <c r="DA120" s="90">
        <f t="shared" si="154"/>
        <v>23059.038065012595</v>
      </c>
      <c r="DB120" s="90">
        <f t="shared" si="157"/>
        <v>20996.424873965294</v>
      </c>
      <c r="DC120" s="90">
        <f t="shared" si="160"/>
        <v>20288.079868175075</v>
      </c>
      <c r="DD120" s="90">
        <f t="shared" si="163"/>
        <v>18735.016511149654</v>
      </c>
      <c r="DE120" s="90">
        <f t="shared" si="166"/>
        <v>12945.528417100615</v>
      </c>
      <c r="DF120" s="90">
        <f t="shared" si="169"/>
        <v>17790.552894127184</v>
      </c>
      <c r="DG120" s="90">
        <f t="shared" si="172"/>
        <v>22772.01070406743</v>
      </c>
      <c r="DH120" s="90">
        <f t="shared" si="175"/>
        <v>25398.83857486556</v>
      </c>
      <c r="DI120" s="90">
        <f t="shared" si="178"/>
        <v>29090.374756155506</v>
      </c>
      <c r="DJ120" s="90">
        <f t="shared" si="181"/>
        <v>32899.171678105748</v>
      </c>
      <c r="DK120" s="90">
        <f t="shared" si="184"/>
        <v>35255.298546649974</v>
      </c>
      <c r="DL120" s="90">
        <f t="shared" si="187"/>
        <v>29383.497415273221</v>
      </c>
      <c r="DM120" s="90">
        <f t="shared" si="190"/>
        <v>34693.88561120558</v>
      </c>
      <c r="DN120" s="90">
        <f t="shared" si="193"/>
        <v>38710.50766346648</v>
      </c>
      <c r="DO120" s="90">
        <f t="shared" si="196"/>
        <v>38292.00323573278</v>
      </c>
      <c r="DP120" s="130">
        <f t="shared" ref="DP120:DP167" si="198">$D$119-$D$119*E7</f>
        <v>39391.029708032416</v>
      </c>
      <c r="DQ120" s="90">
        <f>$D$120-$D$120*E6</f>
        <v>39205.691661393677</v>
      </c>
      <c r="DR120" s="90"/>
      <c r="DS120" s="90"/>
      <c r="DT120" s="90"/>
      <c r="DU120" s="90"/>
      <c r="DV120" s="90"/>
      <c r="DW120" s="90"/>
      <c r="DX120" s="90"/>
      <c r="DY120" s="90"/>
    </row>
    <row r="121" spans="1:129" x14ac:dyDescent="0.25">
      <c r="A121" s="138"/>
      <c r="B121" s="137"/>
      <c r="C121" s="90">
        <v>2015</v>
      </c>
      <c r="D121" s="89">
        <f>'Actualización IBIF'!AM26</f>
        <v>40105.638339020414</v>
      </c>
      <c r="E121" s="90">
        <f t="shared" si="66"/>
        <v>1</v>
      </c>
      <c r="F121" s="90">
        <f t="shared" si="67"/>
        <v>752244.70016475581</v>
      </c>
      <c r="G121" s="90"/>
      <c r="H121" s="90">
        <f t="shared" si="69"/>
        <v>0</v>
      </c>
      <c r="I121" s="90">
        <f t="shared" si="71"/>
        <v>0</v>
      </c>
      <c r="J121" s="90">
        <f t="shared" si="73"/>
        <v>0</v>
      </c>
      <c r="K121" s="90">
        <f t="shared" si="75"/>
        <v>0</v>
      </c>
      <c r="L121" s="90">
        <f t="shared" si="77"/>
        <v>0</v>
      </c>
      <c r="M121" s="90">
        <f t="shared" si="79"/>
        <v>0</v>
      </c>
      <c r="N121" s="90">
        <f t="shared" si="81"/>
        <v>0</v>
      </c>
      <c r="O121" s="90">
        <f t="shared" si="83"/>
        <v>0</v>
      </c>
      <c r="P121" s="90">
        <f t="shared" si="85"/>
        <v>0</v>
      </c>
      <c r="Q121" s="90">
        <f t="shared" si="87"/>
        <v>0</v>
      </c>
      <c r="R121" s="90">
        <f t="shared" si="89"/>
        <v>0</v>
      </c>
      <c r="S121" s="90">
        <f t="shared" si="91"/>
        <v>0</v>
      </c>
      <c r="T121" s="90">
        <f t="shared" si="93"/>
        <v>0</v>
      </c>
      <c r="U121" s="90">
        <f t="shared" si="95"/>
        <v>0</v>
      </c>
      <c r="V121" s="90">
        <f t="shared" si="97"/>
        <v>0</v>
      </c>
      <c r="W121" s="90">
        <f t="shared" si="99"/>
        <v>0</v>
      </c>
      <c r="X121" s="90">
        <f t="shared" si="101"/>
        <v>0</v>
      </c>
      <c r="Y121" s="90">
        <f t="shared" si="103"/>
        <v>0</v>
      </c>
      <c r="Z121" s="90">
        <f t="shared" si="105"/>
        <v>0</v>
      </c>
      <c r="AA121" s="90">
        <f t="shared" si="107"/>
        <v>0</v>
      </c>
      <c r="AB121" s="90">
        <f t="shared" si="110"/>
        <v>0</v>
      </c>
      <c r="AC121" s="90">
        <f t="shared" si="113"/>
        <v>0</v>
      </c>
      <c r="AD121" s="90">
        <f t="shared" si="116"/>
        <v>0</v>
      </c>
      <c r="AE121" s="90">
        <f t="shared" si="119"/>
        <v>0</v>
      </c>
      <c r="AF121" s="90">
        <f t="shared" si="122"/>
        <v>0</v>
      </c>
      <c r="AG121" s="90">
        <f t="shared" si="125"/>
        <v>0</v>
      </c>
      <c r="AH121" s="90">
        <f t="shared" si="128"/>
        <v>0</v>
      </c>
      <c r="AI121" s="90">
        <f t="shared" si="131"/>
        <v>0</v>
      </c>
      <c r="AJ121" s="90">
        <f t="shared" si="134"/>
        <v>0</v>
      </c>
      <c r="AK121" s="90">
        <f t="shared" si="137"/>
        <v>0</v>
      </c>
      <c r="AL121" s="90">
        <f t="shared" si="140"/>
        <v>0</v>
      </c>
      <c r="AM121" s="90">
        <f t="shared" si="143"/>
        <v>0</v>
      </c>
      <c r="AN121" s="90">
        <f t="shared" si="146"/>
        <v>0</v>
      </c>
      <c r="AO121" s="90">
        <f t="shared" si="148"/>
        <v>0</v>
      </c>
      <c r="AP121" s="90">
        <f t="shared" si="152"/>
        <v>0</v>
      </c>
      <c r="AQ121" s="90">
        <f t="shared" si="155"/>
        <v>0</v>
      </c>
      <c r="AR121" s="90">
        <f t="shared" si="158"/>
        <v>0</v>
      </c>
      <c r="AS121" s="90">
        <f t="shared" si="161"/>
        <v>0</v>
      </c>
      <c r="AT121" s="90">
        <f t="shared" si="164"/>
        <v>0</v>
      </c>
      <c r="AU121" s="90">
        <f t="shared" si="167"/>
        <v>0</v>
      </c>
      <c r="AV121" s="90">
        <f t="shared" si="170"/>
        <v>0</v>
      </c>
      <c r="AW121" s="90">
        <f t="shared" si="173"/>
        <v>0</v>
      </c>
      <c r="AX121" s="90">
        <f t="shared" si="176"/>
        <v>0</v>
      </c>
      <c r="AY121" s="90">
        <f t="shared" si="179"/>
        <v>0</v>
      </c>
      <c r="AZ121" s="90">
        <f t="shared" si="182"/>
        <v>0</v>
      </c>
      <c r="BA121" s="90">
        <f t="shared" si="185"/>
        <v>0</v>
      </c>
      <c r="BB121" s="90">
        <f t="shared" si="188"/>
        <v>0</v>
      </c>
      <c r="BC121" s="90">
        <f t="shared" si="191"/>
        <v>0</v>
      </c>
      <c r="BD121" s="90">
        <f t="shared" si="194"/>
        <v>0</v>
      </c>
      <c r="BE121" s="90">
        <f t="shared" si="197"/>
        <v>0</v>
      </c>
      <c r="BF121" s="90">
        <f t="shared" ref="BF121:BF142" si="199">$D$57-$D$57*E70</f>
        <v>0</v>
      </c>
      <c r="BG121" s="90">
        <f t="shared" si="54"/>
        <v>0</v>
      </c>
      <c r="BH121" s="90">
        <f t="shared" si="55"/>
        <v>0</v>
      </c>
      <c r="BI121" s="90">
        <f t="shared" si="56"/>
        <v>0</v>
      </c>
      <c r="BJ121" s="90">
        <f t="shared" si="57"/>
        <v>0</v>
      </c>
      <c r="BK121" s="90">
        <f t="shared" si="58"/>
        <v>0</v>
      </c>
      <c r="BL121" s="90">
        <f t="shared" si="59"/>
        <v>0</v>
      </c>
      <c r="BM121" s="90">
        <f t="shared" si="60"/>
        <v>0</v>
      </c>
      <c r="BN121" s="90">
        <f t="shared" si="61"/>
        <v>0</v>
      </c>
      <c r="BO121" s="90">
        <f t="shared" si="62"/>
        <v>0</v>
      </c>
      <c r="BP121" s="90">
        <f t="shared" si="63"/>
        <v>0</v>
      </c>
      <c r="BQ121" s="90">
        <f t="shared" si="64"/>
        <v>0</v>
      </c>
      <c r="BR121" s="90">
        <f t="shared" si="65"/>
        <v>0</v>
      </c>
      <c r="BS121" s="90">
        <f t="shared" si="108"/>
        <v>0</v>
      </c>
      <c r="BT121" s="90">
        <f t="shared" si="111"/>
        <v>0</v>
      </c>
      <c r="BU121" s="90">
        <f t="shared" si="114"/>
        <v>187.97999999999411</v>
      </c>
      <c r="BV121" s="90">
        <f t="shared" si="117"/>
        <v>407.87999999999556</v>
      </c>
      <c r="BW121" s="90">
        <f t="shared" si="120"/>
        <v>712.49999999999454</v>
      </c>
      <c r="BX121" s="90">
        <f t="shared" si="123"/>
        <v>1149.0399999999936</v>
      </c>
      <c r="BY121" s="90">
        <f t="shared" si="126"/>
        <v>1658.9999999999927</v>
      </c>
      <c r="BZ121" s="90">
        <f t="shared" si="129"/>
        <v>2134.4399999999914</v>
      </c>
      <c r="CA121" s="90">
        <f t="shared" si="132"/>
        <v>2443.9799999999923</v>
      </c>
      <c r="CB121" s="90">
        <f t="shared" si="135"/>
        <v>2491.679999999993</v>
      </c>
      <c r="CC121" s="90">
        <f t="shared" si="138"/>
        <v>3015.179999999993</v>
      </c>
      <c r="CD121" s="90">
        <f t="shared" si="141"/>
        <v>3505.1999999999935</v>
      </c>
      <c r="CE121" s="90">
        <f t="shared" si="144"/>
        <v>4379.5399999999936</v>
      </c>
      <c r="CF121" s="90">
        <f t="shared" si="147"/>
        <v>5249.9999999999927</v>
      </c>
      <c r="CG121" s="90">
        <f t="shared" si="149"/>
        <v>5394.7399999999925</v>
      </c>
      <c r="CH121" s="90">
        <f t="shared" si="153"/>
        <v>5797.679999999993</v>
      </c>
      <c r="CI121" s="90">
        <f t="shared" si="156"/>
        <v>9302.3999999999905</v>
      </c>
      <c r="CJ121" s="90">
        <f t="shared" si="159"/>
        <v>8708.4799999999923</v>
      </c>
      <c r="CK121" s="90">
        <f t="shared" si="162"/>
        <v>8206.9199999999946</v>
      </c>
      <c r="CL121" s="90">
        <f t="shared" si="165"/>
        <v>8583.8399999999947</v>
      </c>
      <c r="CM121" s="90">
        <f t="shared" si="168"/>
        <v>8074.9999999999945</v>
      </c>
      <c r="CN121" s="90">
        <f t="shared" si="171"/>
        <v>7253.5999999999967</v>
      </c>
      <c r="CO121" s="90">
        <f t="shared" si="174"/>
        <v>9066.9599999999955</v>
      </c>
      <c r="CP121" s="90">
        <f t="shared" si="177"/>
        <v>10715.319999999996</v>
      </c>
      <c r="CQ121" s="90">
        <f t="shared" si="180"/>
        <v>10847.719999999996</v>
      </c>
      <c r="CR121" s="90">
        <f t="shared" si="183"/>
        <v>8608.3199999999979</v>
      </c>
      <c r="CS121" s="90">
        <f t="shared" si="186"/>
        <v>7331.4999999999982</v>
      </c>
      <c r="CT121" s="90">
        <f t="shared" si="189"/>
        <v>9715.159999999998</v>
      </c>
      <c r="CU121" s="90">
        <f t="shared" si="192"/>
        <v>11748.239999999998</v>
      </c>
      <c r="CV121" s="90">
        <f t="shared" si="195"/>
        <v>15560.412881018714</v>
      </c>
      <c r="CW121" s="90">
        <f t="shared" si="142"/>
        <v>17568.434109091362</v>
      </c>
      <c r="CX121" s="90">
        <f t="shared" ref="CX121:CX167" si="200">$D$101-$D$101*E26</f>
        <v>16248.949657244579</v>
      </c>
      <c r="CY121" s="90">
        <f>$D$102-$D$102*E25</f>
        <v>17695.462599135666</v>
      </c>
      <c r="CZ121" s="90">
        <f t="shared" si="151"/>
        <v>20675.744354454037</v>
      </c>
      <c r="DA121" s="90">
        <f t="shared" si="154"/>
        <v>22380.831063100457</v>
      </c>
      <c r="DB121" s="90">
        <f t="shared" si="157"/>
        <v>20396.527020423429</v>
      </c>
      <c r="DC121" s="90">
        <f t="shared" si="160"/>
        <v>19724.522094059099</v>
      </c>
      <c r="DD121" s="90">
        <f t="shared" si="163"/>
        <v>18228.664713551014</v>
      </c>
      <c r="DE121" s="90">
        <f t="shared" si="166"/>
        <v>12604.856616650599</v>
      </c>
      <c r="DF121" s="90">
        <f t="shared" si="169"/>
        <v>17334.384871200848</v>
      </c>
      <c r="DG121" s="90">
        <f t="shared" si="172"/>
        <v>22202.710436465746</v>
      </c>
      <c r="DH121" s="90">
        <f t="shared" si="175"/>
        <v>24779.354707185914</v>
      </c>
      <c r="DI121" s="90">
        <f t="shared" si="178"/>
        <v>28397.746785770851</v>
      </c>
      <c r="DJ121" s="90">
        <f t="shared" si="181"/>
        <v>32134.074662335843</v>
      </c>
      <c r="DK121" s="90">
        <f t="shared" si="184"/>
        <v>34454.04176149884</v>
      </c>
      <c r="DL121" s="90">
        <f t="shared" si="187"/>
        <v>28730.530806044928</v>
      </c>
      <c r="DM121" s="90">
        <f t="shared" si="190"/>
        <v>33939.670706614153</v>
      </c>
      <c r="DN121" s="90">
        <f t="shared" si="193"/>
        <v>37886.879840839538</v>
      </c>
      <c r="DO121" s="90">
        <f t="shared" si="196"/>
        <v>37494.25316832168</v>
      </c>
      <c r="DP121" s="130">
        <f t="shared" si="198"/>
        <v>38587.131142562372</v>
      </c>
      <c r="DQ121" s="90">
        <f t="shared" ref="DQ121:DQ167" si="201">$D$120-$D$120*E7</f>
        <v>38421.577828165806</v>
      </c>
      <c r="DR121" s="90">
        <f>$D$121-$D$121*E6</f>
        <v>40105.638339020414</v>
      </c>
      <c r="DS121" s="90"/>
      <c r="DT121" s="90"/>
      <c r="DU121" s="90"/>
      <c r="DV121" s="90"/>
      <c r="DW121" s="90"/>
      <c r="DX121" s="90"/>
      <c r="DY121" s="90"/>
    </row>
    <row r="122" spans="1:129" x14ac:dyDescent="0.25">
      <c r="A122" s="138"/>
      <c r="B122" s="138"/>
      <c r="C122" s="90">
        <v>2016</v>
      </c>
      <c r="D122" s="89">
        <f>'Actualización IBIF'!AM27</f>
        <v>34859.874503930252</v>
      </c>
      <c r="E122" s="90">
        <f t="shared" si="66"/>
        <v>1</v>
      </c>
      <c r="F122" s="90">
        <f t="shared" si="67"/>
        <v>761795.12279754179</v>
      </c>
      <c r="G122" s="90"/>
      <c r="H122" s="90">
        <f t="shared" si="69"/>
        <v>0</v>
      </c>
      <c r="I122" s="90">
        <f t="shared" si="71"/>
        <v>0</v>
      </c>
      <c r="J122" s="90">
        <f t="shared" si="73"/>
        <v>0</v>
      </c>
      <c r="K122" s="90">
        <f t="shared" si="75"/>
        <v>0</v>
      </c>
      <c r="L122" s="90">
        <f t="shared" si="77"/>
        <v>0</v>
      </c>
      <c r="M122" s="90">
        <f t="shared" si="79"/>
        <v>0</v>
      </c>
      <c r="N122" s="90">
        <f t="shared" si="81"/>
        <v>0</v>
      </c>
      <c r="O122" s="90">
        <f t="shared" si="83"/>
        <v>0</v>
      </c>
      <c r="P122" s="90">
        <f t="shared" si="85"/>
        <v>0</v>
      </c>
      <c r="Q122" s="90">
        <f t="shared" si="87"/>
        <v>0</v>
      </c>
      <c r="R122" s="90">
        <f t="shared" si="89"/>
        <v>0</v>
      </c>
      <c r="S122" s="90">
        <f t="shared" si="91"/>
        <v>0</v>
      </c>
      <c r="T122" s="90">
        <f t="shared" si="93"/>
        <v>0</v>
      </c>
      <c r="U122" s="90">
        <f t="shared" si="95"/>
        <v>0</v>
      </c>
      <c r="V122" s="90">
        <f t="shared" si="97"/>
        <v>0</v>
      </c>
      <c r="W122" s="90">
        <f t="shared" si="99"/>
        <v>0</v>
      </c>
      <c r="X122" s="90">
        <f t="shared" si="101"/>
        <v>0</v>
      </c>
      <c r="Y122" s="90">
        <f t="shared" si="103"/>
        <v>0</v>
      </c>
      <c r="Z122" s="90">
        <f t="shared" si="105"/>
        <v>0</v>
      </c>
      <c r="AA122" s="90">
        <f t="shared" si="107"/>
        <v>0</v>
      </c>
      <c r="AB122" s="90">
        <f t="shared" si="110"/>
        <v>0</v>
      </c>
      <c r="AC122" s="90">
        <f t="shared" si="113"/>
        <v>0</v>
      </c>
      <c r="AD122" s="90">
        <f t="shared" si="116"/>
        <v>0</v>
      </c>
      <c r="AE122" s="90">
        <f t="shared" si="119"/>
        <v>0</v>
      </c>
      <c r="AF122" s="90">
        <f t="shared" si="122"/>
        <v>0</v>
      </c>
      <c r="AG122" s="90">
        <f t="shared" si="125"/>
        <v>0</v>
      </c>
      <c r="AH122" s="90">
        <f t="shared" si="128"/>
        <v>0</v>
      </c>
      <c r="AI122" s="90">
        <f t="shared" si="131"/>
        <v>0</v>
      </c>
      <c r="AJ122" s="90">
        <f t="shared" si="134"/>
        <v>0</v>
      </c>
      <c r="AK122" s="90">
        <f t="shared" si="137"/>
        <v>0</v>
      </c>
      <c r="AL122" s="90">
        <f t="shared" si="140"/>
        <v>0</v>
      </c>
      <c r="AM122" s="90">
        <f t="shared" si="143"/>
        <v>0</v>
      </c>
      <c r="AN122" s="90">
        <f t="shared" si="146"/>
        <v>0</v>
      </c>
      <c r="AO122" s="90">
        <f t="shared" si="148"/>
        <v>0</v>
      </c>
      <c r="AP122" s="90">
        <f t="shared" si="152"/>
        <v>0</v>
      </c>
      <c r="AQ122" s="90">
        <f t="shared" si="155"/>
        <v>0</v>
      </c>
      <c r="AR122" s="90">
        <f t="shared" si="158"/>
        <v>0</v>
      </c>
      <c r="AS122" s="90">
        <f t="shared" si="161"/>
        <v>0</v>
      </c>
      <c r="AT122" s="90">
        <f t="shared" si="164"/>
        <v>0</v>
      </c>
      <c r="AU122" s="90">
        <f t="shared" si="167"/>
        <v>0</v>
      </c>
      <c r="AV122" s="90">
        <f t="shared" si="170"/>
        <v>0</v>
      </c>
      <c r="AW122" s="90">
        <f t="shared" si="173"/>
        <v>0</v>
      </c>
      <c r="AX122" s="90">
        <f t="shared" si="176"/>
        <v>0</v>
      </c>
      <c r="AY122" s="90">
        <f t="shared" si="179"/>
        <v>0</v>
      </c>
      <c r="AZ122" s="90">
        <f t="shared" si="182"/>
        <v>0</v>
      </c>
      <c r="BA122" s="90">
        <f t="shared" si="185"/>
        <v>0</v>
      </c>
      <c r="BB122" s="90">
        <f t="shared" si="188"/>
        <v>0</v>
      </c>
      <c r="BC122" s="90">
        <f t="shared" si="191"/>
        <v>0</v>
      </c>
      <c r="BD122" s="90">
        <f t="shared" si="194"/>
        <v>0</v>
      </c>
      <c r="BE122" s="90">
        <f t="shared" si="197"/>
        <v>0</v>
      </c>
      <c r="BF122" s="90">
        <f t="shared" si="199"/>
        <v>0</v>
      </c>
      <c r="BG122" s="90">
        <f t="shared" ref="BG122:BG142" si="202">$D$58-$D$58*E70</f>
        <v>0</v>
      </c>
      <c r="BH122" s="90">
        <f t="shared" si="55"/>
        <v>0</v>
      </c>
      <c r="BI122" s="90">
        <f t="shared" si="56"/>
        <v>0</v>
      </c>
      <c r="BJ122" s="90">
        <f t="shared" si="57"/>
        <v>0</v>
      </c>
      <c r="BK122" s="90">
        <f t="shared" si="58"/>
        <v>0</v>
      </c>
      <c r="BL122" s="90">
        <f t="shared" si="59"/>
        <v>0</v>
      </c>
      <c r="BM122" s="90">
        <f t="shared" si="60"/>
        <v>0</v>
      </c>
      <c r="BN122" s="90">
        <f t="shared" si="61"/>
        <v>0</v>
      </c>
      <c r="BO122" s="90">
        <f t="shared" si="62"/>
        <v>0</v>
      </c>
      <c r="BP122" s="90">
        <f t="shared" si="63"/>
        <v>0</v>
      </c>
      <c r="BQ122" s="90">
        <f t="shared" si="64"/>
        <v>0</v>
      </c>
      <c r="BR122" s="90">
        <f t="shared" si="65"/>
        <v>0</v>
      </c>
      <c r="BS122" s="90">
        <f t="shared" si="108"/>
        <v>0</v>
      </c>
      <c r="BT122" s="90">
        <f t="shared" si="111"/>
        <v>0</v>
      </c>
      <c r="BU122" s="90">
        <f t="shared" si="114"/>
        <v>0</v>
      </c>
      <c r="BV122" s="90">
        <f t="shared" si="117"/>
        <v>203.93999999999505</v>
      </c>
      <c r="BW122" s="90">
        <f t="shared" si="120"/>
        <v>474.99999999999454</v>
      </c>
      <c r="BX122" s="90">
        <f t="shared" si="123"/>
        <v>861.77999999999338</v>
      </c>
      <c r="BY122" s="90">
        <f t="shared" si="126"/>
        <v>1327.1999999999916</v>
      </c>
      <c r="BZ122" s="90">
        <f t="shared" si="129"/>
        <v>1778.6999999999916</v>
      </c>
      <c r="CA122" s="90">
        <f t="shared" si="132"/>
        <v>2094.8399999999929</v>
      </c>
      <c r="CB122" s="90">
        <f t="shared" si="135"/>
        <v>2180.2199999999939</v>
      </c>
      <c r="CC122" s="90">
        <f t="shared" si="138"/>
        <v>2680.1599999999926</v>
      </c>
      <c r="CD122" s="90">
        <f t="shared" si="141"/>
        <v>3154.679999999993</v>
      </c>
      <c r="CE122" s="90">
        <f t="shared" si="144"/>
        <v>3981.3999999999924</v>
      </c>
      <c r="CF122" s="90">
        <f t="shared" si="147"/>
        <v>4812.4999999999927</v>
      </c>
      <c r="CG122" s="90">
        <f t="shared" si="149"/>
        <v>4979.7599999999929</v>
      </c>
      <c r="CH122" s="90">
        <f t="shared" si="153"/>
        <v>5383.559999999994</v>
      </c>
      <c r="CI122" s="90">
        <f t="shared" si="156"/>
        <v>8682.2399999999907</v>
      </c>
      <c r="CJ122" s="90">
        <f t="shared" si="159"/>
        <v>8164.1999999999935</v>
      </c>
      <c r="CK122" s="90">
        <f t="shared" si="162"/>
        <v>7724.1599999999926</v>
      </c>
      <c r="CL122" s="90">
        <f t="shared" si="165"/>
        <v>8106.9599999999937</v>
      </c>
      <c r="CM122" s="90">
        <f t="shared" si="168"/>
        <v>7649.9999999999945</v>
      </c>
      <c r="CN122" s="90">
        <f t="shared" si="171"/>
        <v>6890.9199999999964</v>
      </c>
      <c r="CO122" s="90">
        <f t="shared" si="174"/>
        <v>8635.1999999999953</v>
      </c>
      <c r="CP122" s="90">
        <f t="shared" si="177"/>
        <v>10228.259999999995</v>
      </c>
      <c r="CQ122" s="90">
        <f t="shared" si="180"/>
        <v>10376.079999999996</v>
      </c>
      <c r="CR122" s="90">
        <f t="shared" si="183"/>
        <v>8249.6399999999976</v>
      </c>
      <c r="CS122" s="90">
        <f t="shared" si="186"/>
        <v>7038.239999999998</v>
      </c>
      <c r="CT122" s="90">
        <f t="shared" si="189"/>
        <v>9341.4999999999982</v>
      </c>
      <c r="CU122" s="90">
        <f t="shared" si="192"/>
        <v>11313.119999999997</v>
      </c>
      <c r="CV122" s="90">
        <f t="shared" si="195"/>
        <v>15004.68384955376</v>
      </c>
      <c r="CW122" s="90">
        <f t="shared" si="142"/>
        <v>16962.626036364076</v>
      </c>
      <c r="CX122" s="90">
        <f t="shared" si="200"/>
        <v>15707.318002003092</v>
      </c>
      <c r="CY122" s="90">
        <f t="shared" ref="CY122:CY167" si="203">$D$102-$D$102*E26</f>
        <v>17124.641224969997</v>
      </c>
      <c r="CZ122" s="90">
        <f>$D$103-$D$103*E25</f>
        <v>20029.627343377346</v>
      </c>
      <c r="DA122" s="90">
        <f t="shared" si="154"/>
        <v>21702.624061188326</v>
      </c>
      <c r="DB122" s="90">
        <f t="shared" si="157"/>
        <v>19796.629166881561</v>
      </c>
      <c r="DC122" s="90">
        <f t="shared" si="160"/>
        <v>19160.964319943123</v>
      </c>
      <c r="DD122" s="90">
        <f t="shared" si="163"/>
        <v>17722.312915952374</v>
      </c>
      <c r="DE122" s="90">
        <f t="shared" si="166"/>
        <v>12264.184816200583</v>
      </c>
      <c r="DF122" s="90">
        <f t="shared" si="169"/>
        <v>16878.216848274511</v>
      </c>
      <c r="DG122" s="90">
        <f t="shared" si="172"/>
        <v>21633.410168864059</v>
      </c>
      <c r="DH122" s="90">
        <f t="shared" si="175"/>
        <v>24159.870839506264</v>
      </c>
      <c r="DI122" s="90">
        <f t="shared" si="178"/>
        <v>27705.118815386195</v>
      </c>
      <c r="DJ122" s="90">
        <f t="shared" si="181"/>
        <v>31368.977646565945</v>
      </c>
      <c r="DK122" s="90">
        <f t="shared" si="184"/>
        <v>33652.784976347706</v>
      </c>
      <c r="DL122" s="90">
        <f t="shared" si="187"/>
        <v>28077.564196816635</v>
      </c>
      <c r="DM122" s="90">
        <f t="shared" si="190"/>
        <v>33185.455802022727</v>
      </c>
      <c r="DN122" s="90">
        <f t="shared" si="193"/>
        <v>37063.252018212588</v>
      </c>
      <c r="DO122" s="90">
        <f t="shared" si="196"/>
        <v>36696.503100910581</v>
      </c>
      <c r="DP122" s="130">
        <f t="shared" si="198"/>
        <v>37783.23257709232</v>
      </c>
      <c r="DQ122" s="90">
        <f t="shared" si="201"/>
        <v>37637.463994937927</v>
      </c>
      <c r="DR122" s="90">
        <f t="shared" ref="DR122:DR167" si="204">$D$121-$D$121*E7</f>
        <v>39303.525572240003</v>
      </c>
      <c r="DS122" s="90">
        <f>$D$122-$D$122*E6</f>
        <v>34859.874503930252</v>
      </c>
      <c r="DT122" s="90"/>
      <c r="DU122" s="90"/>
      <c r="DV122" s="90"/>
      <c r="DW122" s="90"/>
      <c r="DX122" s="90"/>
      <c r="DY122" s="90"/>
    </row>
    <row r="123" spans="1:129" x14ac:dyDescent="0.25">
      <c r="B123" s="138"/>
      <c r="C123" s="90">
        <v>2017</v>
      </c>
      <c r="D123" s="89">
        <f>'Actualización IBIF'!AM28</f>
        <v>38690.093871824676</v>
      </c>
      <c r="E123" s="90">
        <f t="shared" si="66"/>
        <v>1</v>
      </c>
      <c r="F123" s="90">
        <f t="shared" si="67"/>
        <v>774666.54730814346</v>
      </c>
      <c r="G123" s="90"/>
      <c r="H123" s="90">
        <f t="shared" si="69"/>
        <v>0</v>
      </c>
      <c r="I123" s="90">
        <f t="shared" si="71"/>
        <v>0</v>
      </c>
      <c r="J123" s="90">
        <f t="shared" si="73"/>
        <v>0</v>
      </c>
      <c r="K123" s="90">
        <f t="shared" si="75"/>
        <v>0</v>
      </c>
      <c r="L123" s="90">
        <f t="shared" si="77"/>
        <v>0</v>
      </c>
      <c r="M123" s="90">
        <f t="shared" si="79"/>
        <v>0</v>
      </c>
      <c r="N123" s="90">
        <f t="shared" si="81"/>
        <v>0</v>
      </c>
      <c r="O123" s="90">
        <f t="shared" si="83"/>
        <v>0</v>
      </c>
      <c r="P123" s="90">
        <f t="shared" si="85"/>
        <v>0</v>
      </c>
      <c r="Q123" s="90">
        <f t="shared" si="87"/>
        <v>0</v>
      </c>
      <c r="R123" s="90">
        <f t="shared" si="89"/>
        <v>0</v>
      </c>
      <c r="S123" s="90">
        <f t="shared" si="91"/>
        <v>0</v>
      </c>
      <c r="T123" s="90">
        <f t="shared" si="93"/>
        <v>0</v>
      </c>
      <c r="U123" s="90">
        <f t="shared" si="95"/>
        <v>0</v>
      </c>
      <c r="V123" s="90">
        <f t="shared" si="97"/>
        <v>0</v>
      </c>
      <c r="W123" s="90">
        <f t="shared" si="99"/>
        <v>0</v>
      </c>
      <c r="X123" s="90">
        <f t="shared" si="101"/>
        <v>0</v>
      </c>
      <c r="Y123" s="90">
        <f t="shared" si="103"/>
        <v>0</v>
      </c>
      <c r="Z123" s="90">
        <f t="shared" si="105"/>
        <v>0</v>
      </c>
      <c r="AA123" s="90">
        <f t="shared" si="107"/>
        <v>0</v>
      </c>
      <c r="AB123" s="90">
        <f t="shared" si="110"/>
        <v>0</v>
      </c>
      <c r="AC123" s="90">
        <f t="shared" si="113"/>
        <v>0</v>
      </c>
      <c r="AD123" s="90">
        <f t="shared" si="116"/>
        <v>0</v>
      </c>
      <c r="AE123" s="90">
        <f t="shared" si="119"/>
        <v>0</v>
      </c>
      <c r="AF123" s="90">
        <f t="shared" si="122"/>
        <v>0</v>
      </c>
      <c r="AG123" s="90">
        <f t="shared" si="125"/>
        <v>0</v>
      </c>
      <c r="AH123" s="90">
        <f t="shared" si="128"/>
        <v>0</v>
      </c>
      <c r="AI123" s="90">
        <f t="shared" si="131"/>
        <v>0</v>
      </c>
      <c r="AJ123" s="90">
        <f t="shared" si="134"/>
        <v>0</v>
      </c>
      <c r="AK123" s="90">
        <f t="shared" si="137"/>
        <v>0</v>
      </c>
      <c r="AL123" s="90">
        <f t="shared" si="140"/>
        <v>0</v>
      </c>
      <c r="AM123" s="90">
        <f t="shared" si="143"/>
        <v>0</v>
      </c>
      <c r="AN123" s="90">
        <f t="shared" si="146"/>
        <v>0</v>
      </c>
      <c r="AO123" s="90">
        <f t="shared" si="148"/>
        <v>0</v>
      </c>
      <c r="AP123" s="90">
        <f t="shared" si="152"/>
        <v>0</v>
      </c>
      <c r="AQ123" s="90">
        <f t="shared" si="155"/>
        <v>0</v>
      </c>
      <c r="AR123" s="90">
        <f t="shared" si="158"/>
        <v>0</v>
      </c>
      <c r="AS123" s="90">
        <f t="shared" si="161"/>
        <v>0</v>
      </c>
      <c r="AT123" s="90">
        <f t="shared" si="164"/>
        <v>0</v>
      </c>
      <c r="AU123" s="90">
        <f t="shared" si="167"/>
        <v>0</v>
      </c>
      <c r="AV123" s="90">
        <f t="shared" si="170"/>
        <v>0</v>
      </c>
      <c r="AW123" s="90">
        <f t="shared" si="173"/>
        <v>0</v>
      </c>
      <c r="AX123" s="90">
        <f t="shared" si="176"/>
        <v>0</v>
      </c>
      <c r="AY123" s="90">
        <f t="shared" si="179"/>
        <v>0</v>
      </c>
      <c r="AZ123" s="90">
        <f t="shared" si="182"/>
        <v>0</v>
      </c>
      <c r="BA123" s="90">
        <f t="shared" si="185"/>
        <v>0</v>
      </c>
      <c r="BB123" s="90">
        <f t="shared" si="188"/>
        <v>0</v>
      </c>
      <c r="BC123" s="90">
        <f t="shared" si="191"/>
        <v>0</v>
      </c>
      <c r="BD123" s="90">
        <f t="shared" si="194"/>
        <v>0</v>
      </c>
      <c r="BE123" s="90">
        <f t="shared" si="197"/>
        <v>0</v>
      </c>
      <c r="BF123" s="90">
        <f t="shared" si="199"/>
        <v>0</v>
      </c>
      <c r="BG123" s="90">
        <f t="shared" si="202"/>
        <v>0</v>
      </c>
      <c r="BH123" s="90">
        <f t="shared" ref="BH123:BH142" si="205">$D$59-$D$59*E70</f>
        <v>0</v>
      </c>
      <c r="BI123" s="90">
        <f t="shared" si="56"/>
        <v>0</v>
      </c>
      <c r="BJ123" s="90">
        <f t="shared" si="57"/>
        <v>0</v>
      </c>
      <c r="BK123" s="90">
        <f t="shared" si="58"/>
        <v>0</v>
      </c>
      <c r="BL123" s="90">
        <f t="shared" si="59"/>
        <v>0</v>
      </c>
      <c r="BM123" s="90">
        <f t="shared" si="60"/>
        <v>0</v>
      </c>
      <c r="BN123" s="90">
        <f t="shared" si="61"/>
        <v>0</v>
      </c>
      <c r="BO123" s="90">
        <f t="shared" si="62"/>
        <v>0</v>
      </c>
      <c r="BP123" s="90">
        <f t="shared" si="63"/>
        <v>0</v>
      </c>
      <c r="BQ123" s="90">
        <f t="shared" si="64"/>
        <v>0</v>
      </c>
      <c r="BR123" s="90">
        <f t="shared" si="65"/>
        <v>0</v>
      </c>
      <c r="BS123" s="90">
        <f t="shared" si="108"/>
        <v>0</v>
      </c>
      <c r="BT123" s="90">
        <f t="shared" si="111"/>
        <v>0</v>
      </c>
      <c r="BU123" s="90">
        <f t="shared" si="114"/>
        <v>0</v>
      </c>
      <c r="BV123" s="90">
        <f t="shared" si="117"/>
        <v>0</v>
      </c>
      <c r="BW123" s="90">
        <f t="shared" si="120"/>
        <v>237.49999999999272</v>
      </c>
      <c r="BX123" s="90">
        <f t="shared" si="123"/>
        <v>574.51999999999316</v>
      </c>
      <c r="BY123" s="90">
        <f t="shared" si="126"/>
        <v>995.39999999999236</v>
      </c>
      <c r="BZ123" s="90">
        <f t="shared" si="129"/>
        <v>1422.9599999999919</v>
      </c>
      <c r="CA123" s="90">
        <f t="shared" si="132"/>
        <v>1745.6999999999916</v>
      </c>
      <c r="CB123" s="90">
        <f t="shared" si="135"/>
        <v>1868.7599999999929</v>
      </c>
      <c r="CC123" s="90">
        <f t="shared" si="138"/>
        <v>2345.1399999999921</v>
      </c>
      <c r="CD123" s="90">
        <f t="shared" si="141"/>
        <v>2804.1599999999926</v>
      </c>
      <c r="CE123" s="90">
        <f t="shared" si="144"/>
        <v>3583.2599999999929</v>
      </c>
      <c r="CF123" s="90">
        <f t="shared" si="147"/>
        <v>4374.9999999999927</v>
      </c>
      <c r="CG123" s="90">
        <f t="shared" si="149"/>
        <v>4564.7799999999934</v>
      </c>
      <c r="CH123" s="90">
        <f t="shared" si="153"/>
        <v>4969.4399999999932</v>
      </c>
      <c r="CI123" s="90">
        <f t="shared" si="156"/>
        <v>8062.0799999999908</v>
      </c>
      <c r="CJ123" s="90">
        <f t="shared" si="159"/>
        <v>7619.919999999991</v>
      </c>
      <c r="CK123" s="90">
        <f t="shared" si="162"/>
        <v>7241.3999999999942</v>
      </c>
      <c r="CL123" s="90">
        <f t="shared" si="165"/>
        <v>7630.0799999999927</v>
      </c>
      <c r="CM123" s="90">
        <f t="shared" si="168"/>
        <v>7224.9999999999945</v>
      </c>
      <c r="CN123" s="90">
        <f t="shared" si="171"/>
        <v>6528.2399999999961</v>
      </c>
      <c r="CO123" s="90">
        <f t="shared" si="174"/>
        <v>8203.4399999999951</v>
      </c>
      <c r="CP123" s="90">
        <f t="shared" si="177"/>
        <v>9741.1999999999953</v>
      </c>
      <c r="CQ123" s="90">
        <f t="shared" si="180"/>
        <v>9904.4399999999951</v>
      </c>
      <c r="CR123" s="90">
        <f t="shared" si="183"/>
        <v>7890.9599999999973</v>
      </c>
      <c r="CS123" s="90">
        <f t="shared" si="186"/>
        <v>6744.9799999999977</v>
      </c>
      <c r="CT123" s="90">
        <f t="shared" si="189"/>
        <v>8967.8399999999983</v>
      </c>
      <c r="CU123" s="90">
        <f t="shared" si="192"/>
        <v>10877.999999999998</v>
      </c>
      <c r="CV123" s="90">
        <f t="shared" si="195"/>
        <v>14448.954818088805</v>
      </c>
      <c r="CW123" s="90">
        <f t="shared" si="142"/>
        <v>16356.817963636784</v>
      </c>
      <c r="CX123" s="90">
        <f t="shared" si="200"/>
        <v>15165.686346761606</v>
      </c>
      <c r="CY123" s="90">
        <f t="shared" si="203"/>
        <v>16553.819850804328</v>
      </c>
      <c r="CZ123" s="90">
        <f t="shared" ref="CZ123:CZ167" si="206">$D$103-$D$103*E26</f>
        <v>19383.510332300659</v>
      </c>
      <c r="DA123" s="90">
        <f>$D$104-$D$104*E25</f>
        <v>21024.417059276188</v>
      </c>
      <c r="DB123" s="90">
        <f t="shared" si="157"/>
        <v>19196.731313339696</v>
      </c>
      <c r="DC123" s="90">
        <f t="shared" si="160"/>
        <v>18597.406545827151</v>
      </c>
      <c r="DD123" s="90">
        <f t="shared" si="163"/>
        <v>17215.961118353734</v>
      </c>
      <c r="DE123" s="90">
        <f t="shared" si="166"/>
        <v>11923.513015750566</v>
      </c>
      <c r="DF123" s="90">
        <f t="shared" si="169"/>
        <v>16422.048825348171</v>
      </c>
      <c r="DG123" s="90">
        <f t="shared" si="172"/>
        <v>21064.109901262374</v>
      </c>
      <c r="DH123" s="90">
        <f t="shared" si="175"/>
        <v>23540.386971826618</v>
      </c>
      <c r="DI123" s="90">
        <f t="shared" si="178"/>
        <v>27012.490845001543</v>
      </c>
      <c r="DJ123" s="90">
        <f t="shared" si="181"/>
        <v>30603.88063079604</v>
      </c>
      <c r="DK123" s="90">
        <f t="shared" si="184"/>
        <v>32851.528191196572</v>
      </c>
      <c r="DL123" s="90">
        <f t="shared" si="187"/>
        <v>27424.597587588341</v>
      </c>
      <c r="DM123" s="90">
        <f t="shared" si="190"/>
        <v>32431.2408974313</v>
      </c>
      <c r="DN123" s="90">
        <f t="shared" si="193"/>
        <v>36239.624195585646</v>
      </c>
      <c r="DO123" s="90">
        <f t="shared" si="196"/>
        <v>35898.753033499481</v>
      </c>
      <c r="DP123" s="130">
        <f t="shared" si="198"/>
        <v>36979.334011622268</v>
      </c>
      <c r="DQ123" s="90">
        <f t="shared" si="201"/>
        <v>36853.350161710056</v>
      </c>
      <c r="DR123" s="90">
        <f t="shared" si="204"/>
        <v>38501.4128054596</v>
      </c>
      <c r="DS123" s="90">
        <f t="shared" ref="DS123:DS167" si="207">$D$122-$D$122*E7</f>
        <v>34162.677013851644</v>
      </c>
      <c r="DT123" s="90">
        <f>$D$123-$D$123*E6</f>
        <v>38690.093871824676</v>
      </c>
      <c r="DU123" s="90"/>
      <c r="DV123" s="90"/>
      <c r="DW123" s="90"/>
      <c r="DX123" s="90"/>
      <c r="DY123" s="90"/>
    </row>
    <row r="124" spans="1:129" x14ac:dyDescent="0.25">
      <c r="C124" s="90">
        <v>2018</v>
      </c>
      <c r="D124" s="89">
        <f>'Actualización IBIF'!AM29</f>
        <v>38861.805870699674</v>
      </c>
      <c r="E124" s="90">
        <f t="shared" si="66"/>
        <v>1</v>
      </c>
      <c r="F124" s="90">
        <f>SUM(G124:DY124)</f>
        <v>787139.82194018411</v>
      </c>
      <c r="G124" s="90"/>
      <c r="H124" s="90">
        <f t="shared" si="69"/>
        <v>0</v>
      </c>
      <c r="I124" s="90">
        <f t="shared" si="71"/>
        <v>0</v>
      </c>
      <c r="J124" s="90">
        <f t="shared" si="73"/>
        <v>0</v>
      </c>
      <c r="K124" s="90">
        <f t="shared" si="75"/>
        <v>0</v>
      </c>
      <c r="L124" s="90">
        <f t="shared" si="77"/>
        <v>0</v>
      </c>
      <c r="M124" s="90">
        <f t="shared" si="79"/>
        <v>0</v>
      </c>
      <c r="N124" s="90">
        <f t="shared" si="81"/>
        <v>0</v>
      </c>
      <c r="O124" s="90">
        <f t="shared" si="83"/>
        <v>0</v>
      </c>
      <c r="P124" s="90">
        <f t="shared" si="85"/>
        <v>0</v>
      </c>
      <c r="Q124" s="90">
        <f t="shared" si="87"/>
        <v>0</v>
      </c>
      <c r="R124" s="90">
        <f t="shared" si="89"/>
        <v>0</v>
      </c>
      <c r="S124" s="90">
        <f t="shared" si="91"/>
        <v>0</v>
      </c>
      <c r="T124" s="90">
        <f t="shared" si="93"/>
        <v>0</v>
      </c>
      <c r="U124" s="90">
        <f t="shared" si="95"/>
        <v>0</v>
      </c>
      <c r="V124" s="90">
        <f t="shared" si="97"/>
        <v>0</v>
      </c>
      <c r="W124" s="90">
        <f t="shared" si="99"/>
        <v>0</v>
      </c>
      <c r="X124" s="90">
        <f t="shared" si="101"/>
        <v>0</v>
      </c>
      <c r="Y124" s="90">
        <f t="shared" si="103"/>
        <v>0</v>
      </c>
      <c r="Z124" s="90">
        <f t="shared" si="105"/>
        <v>0</v>
      </c>
      <c r="AA124" s="90">
        <f t="shared" si="107"/>
        <v>0</v>
      </c>
      <c r="AB124" s="90">
        <f t="shared" si="110"/>
        <v>0</v>
      </c>
      <c r="AC124" s="90">
        <f t="shared" si="113"/>
        <v>0</v>
      </c>
      <c r="AD124" s="90">
        <f t="shared" si="116"/>
        <v>0</v>
      </c>
      <c r="AE124" s="90">
        <f t="shared" si="119"/>
        <v>0</v>
      </c>
      <c r="AF124" s="90">
        <f t="shared" si="122"/>
        <v>0</v>
      </c>
      <c r="AG124" s="90">
        <f t="shared" si="125"/>
        <v>0</v>
      </c>
      <c r="AH124" s="90">
        <f t="shared" si="128"/>
        <v>0</v>
      </c>
      <c r="AI124" s="90">
        <f t="shared" si="131"/>
        <v>0</v>
      </c>
      <c r="AJ124" s="90">
        <f t="shared" si="134"/>
        <v>0</v>
      </c>
      <c r="AK124" s="90">
        <f t="shared" si="137"/>
        <v>0</v>
      </c>
      <c r="AL124" s="90">
        <f t="shared" si="140"/>
        <v>0</v>
      </c>
      <c r="AM124" s="90">
        <f t="shared" si="143"/>
        <v>0</v>
      </c>
      <c r="AN124" s="90">
        <f t="shared" si="146"/>
        <v>0</v>
      </c>
      <c r="AO124" s="90">
        <f t="shared" si="148"/>
        <v>0</v>
      </c>
      <c r="AP124" s="90">
        <f t="shared" si="152"/>
        <v>0</v>
      </c>
      <c r="AQ124" s="90">
        <f t="shared" si="155"/>
        <v>0</v>
      </c>
      <c r="AR124" s="90">
        <f t="shared" si="158"/>
        <v>0</v>
      </c>
      <c r="AS124" s="90">
        <f t="shared" si="161"/>
        <v>0</v>
      </c>
      <c r="AT124" s="90">
        <f t="shared" si="164"/>
        <v>0</v>
      </c>
      <c r="AU124" s="90">
        <f t="shared" si="167"/>
        <v>0</v>
      </c>
      <c r="AV124" s="90">
        <f t="shared" si="170"/>
        <v>0</v>
      </c>
      <c r="AW124" s="90">
        <f t="shared" si="173"/>
        <v>0</v>
      </c>
      <c r="AX124" s="90">
        <f t="shared" si="176"/>
        <v>0</v>
      </c>
      <c r="AY124" s="90">
        <f t="shared" si="179"/>
        <v>0</v>
      </c>
      <c r="AZ124" s="90">
        <f t="shared" si="182"/>
        <v>0</v>
      </c>
      <c r="BA124" s="90">
        <f t="shared" si="185"/>
        <v>0</v>
      </c>
      <c r="BB124" s="90">
        <f t="shared" si="188"/>
        <v>0</v>
      </c>
      <c r="BC124" s="90">
        <f t="shared" si="191"/>
        <v>0</v>
      </c>
      <c r="BD124" s="90">
        <f t="shared" si="194"/>
        <v>0</v>
      </c>
      <c r="BE124" s="90">
        <f t="shared" si="197"/>
        <v>0</v>
      </c>
      <c r="BF124" s="90">
        <f t="shared" si="199"/>
        <v>0</v>
      </c>
      <c r="BG124" s="90">
        <f t="shared" si="202"/>
        <v>0</v>
      </c>
      <c r="BH124" s="90">
        <f t="shared" si="205"/>
        <v>0</v>
      </c>
      <c r="BI124" s="90">
        <f t="shared" ref="BI124:BI142" si="208">$D$60-$D$60*E70</f>
        <v>0</v>
      </c>
      <c r="BJ124" s="90">
        <f t="shared" si="57"/>
        <v>0</v>
      </c>
      <c r="BK124" s="90">
        <f t="shared" si="58"/>
        <v>0</v>
      </c>
      <c r="BL124" s="90">
        <f t="shared" si="59"/>
        <v>0</v>
      </c>
      <c r="BM124" s="90">
        <f t="shared" si="60"/>
        <v>0</v>
      </c>
      <c r="BN124" s="90">
        <f t="shared" si="61"/>
        <v>0</v>
      </c>
      <c r="BO124" s="90">
        <f t="shared" si="62"/>
        <v>0</v>
      </c>
      <c r="BP124" s="90">
        <f t="shared" si="63"/>
        <v>0</v>
      </c>
      <c r="BQ124" s="90">
        <f t="shared" si="64"/>
        <v>0</v>
      </c>
      <c r="BR124" s="90">
        <f t="shared" si="65"/>
        <v>0</v>
      </c>
      <c r="BS124" s="90">
        <f t="shared" si="108"/>
        <v>0</v>
      </c>
      <c r="BT124" s="90">
        <f t="shared" si="111"/>
        <v>0</v>
      </c>
      <c r="BU124" s="90">
        <f t="shared" si="114"/>
        <v>0</v>
      </c>
      <c r="BV124" s="90">
        <f t="shared" si="117"/>
        <v>0</v>
      </c>
      <c r="BW124" s="90">
        <f t="shared" si="120"/>
        <v>0</v>
      </c>
      <c r="BX124" s="90">
        <f t="shared" si="123"/>
        <v>287.25999999999294</v>
      </c>
      <c r="BY124" s="90">
        <f t="shared" si="126"/>
        <v>663.59999999999127</v>
      </c>
      <c r="BZ124" s="90">
        <f t="shared" si="129"/>
        <v>1067.2199999999903</v>
      </c>
      <c r="CA124" s="90">
        <f t="shared" si="132"/>
        <v>1396.5599999999922</v>
      </c>
      <c r="CB124" s="90">
        <f t="shared" si="135"/>
        <v>1557.299999999992</v>
      </c>
      <c r="CC124" s="90">
        <f t="shared" si="138"/>
        <v>2010.1199999999917</v>
      </c>
      <c r="CD124" s="90">
        <f t="shared" si="141"/>
        <v>2453.6399999999921</v>
      </c>
      <c r="CE124" s="90">
        <f t="shared" si="144"/>
        <v>3185.1199999999917</v>
      </c>
      <c r="CF124" s="90">
        <f t="shared" si="147"/>
        <v>3937.4999999999927</v>
      </c>
      <c r="CG124" s="90">
        <f t="shared" si="149"/>
        <v>4149.799999999992</v>
      </c>
      <c r="CH124" s="90">
        <f t="shared" si="153"/>
        <v>4555.3199999999924</v>
      </c>
      <c r="CI124" s="90">
        <f t="shared" si="156"/>
        <v>7441.919999999991</v>
      </c>
      <c r="CJ124" s="90">
        <f t="shared" si="159"/>
        <v>7075.6399999999921</v>
      </c>
      <c r="CK124" s="90">
        <f t="shared" si="162"/>
        <v>6758.6399999999921</v>
      </c>
      <c r="CL124" s="90">
        <f t="shared" si="165"/>
        <v>7153.1999999999935</v>
      </c>
      <c r="CM124" s="90">
        <f t="shared" si="168"/>
        <v>6799.9999999999945</v>
      </c>
      <c r="CN124" s="90">
        <f t="shared" si="171"/>
        <v>6165.5599999999959</v>
      </c>
      <c r="CO124" s="90">
        <f t="shared" si="174"/>
        <v>7771.6799999999948</v>
      </c>
      <c r="CP124" s="90">
        <f t="shared" si="177"/>
        <v>9254.139999999994</v>
      </c>
      <c r="CQ124" s="90">
        <f t="shared" si="180"/>
        <v>9432.7999999999956</v>
      </c>
      <c r="CR124" s="90">
        <f t="shared" si="183"/>
        <v>7532.279999999997</v>
      </c>
      <c r="CS124" s="90">
        <f t="shared" si="186"/>
        <v>6451.7199999999975</v>
      </c>
      <c r="CT124" s="90">
        <f t="shared" si="189"/>
        <v>8594.1799999999967</v>
      </c>
      <c r="CU124" s="90">
        <f t="shared" si="192"/>
        <v>10442.879999999997</v>
      </c>
      <c r="CV124" s="90">
        <f t="shared" si="195"/>
        <v>13893.225786623851</v>
      </c>
      <c r="CW124" s="90">
        <f t="shared" si="142"/>
        <v>15751.009890909496</v>
      </c>
      <c r="CX124" s="90">
        <f t="shared" si="200"/>
        <v>14624.054691520119</v>
      </c>
      <c r="CY124" s="90">
        <f t="shared" si="203"/>
        <v>15982.998476638662</v>
      </c>
      <c r="CZ124" s="90">
        <f t="shared" si="206"/>
        <v>18737.393321223972</v>
      </c>
      <c r="DA124" s="90">
        <f t="shared" ref="DA124:DA167" si="209">$D$104-$D$104*E26</f>
        <v>20346.210057364053</v>
      </c>
      <c r="DB124" s="90">
        <f t="shared" si="157"/>
        <v>18596.833459797832</v>
      </c>
      <c r="DC124" s="90">
        <f t="shared" si="160"/>
        <v>18033.848771711175</v>
      </c>
      <c r="DD124" s="90">
        <f t="shared" si="163"/>
        <v>16709.609320755095</v>
      </c>
      <c r="DE124" s="90">
        <f t="shared" si="166"/>
        <v>11582.841215300548</v>
      </c>
      <c r="DF124" s="90">
        <f t="shared" si="169"/>
        <v>15965.880802421834</v>
      </c>
      <c r="DG124" s="90">
        <f t="shared" si="172"/>
        <v>20494.80963366069</v>
      </c>
      <c r="DH124" s="90">
        <f t="shared" si="175"/>
        <v>22920.903104146972</v>
      </c>
      <c r="DI124" s="90">
        <f t="shared" si="178"/>
        <v>26319.862874616887</v>
      </c>
      <c r="DJ124" s="90">
        <f t="shared" si="181"/>
        <v>29838.783615026143</v>
      </c>
      <c r="DK124" s="90">
        <f t="shared" si="184"/>
        <v>32050.271406045435</v>
      </c>
      <c r="DL124" s="90">
        <f t="shared" si="187"/>
        <v>26771.630978360045</v>
      </c>
      <c r="DM124" s="90">
        <f t="shared" si="190"/>
        <v>31677.025992839874</v>
      </c>
      <c r="DN124" s="90">
        <f t="shared" si="193"/>
        <v>35415.996372958696</v>
      </c>
      <c r="DO124" s="90">
        <f t="shared" si="196"/>
        <v>35101.002966088381</v>
      </c>
      <c r="DP124" s="130">
        <f t="shared" si="198"/>
        <v>36175.435446152223</v>
      </c>
      <c r="DQ124" s="90">
        <f t="shared" si="201"/>
        <v>36069.236328482184</v>
      </c>
      <c r="DR124" s="90">
        <f t="shared" si="204"/>
        <v>37699.30003867919</v>
      </c>
      <c r="DS124" s="90">
        <f t="shared" si="207"/>
        <v>33465.479523773043</v>
      </c>
      <c r="DT124" s="90">
        <f t="shared" ref="DT124:DT167" si="210">$D$123-$D$123*E7</f>
        <v>37916.291994388186</v>
      </c>
      <c r="DU124" s="90">
        <f>$D$124-$D$124*E6</f>
        <v>38861.805870699674</v>
      </c>
      <c r="DV124" s="90"/>
      <c r="DW124" s="90"/>
      <c r="DX124" s="90"/>
      <c r="DY124" s="90"/>
    </row>
    <row r="125" spans="1:129" x14ac:dyDescent="0.25">
      <c r="C125" s="90">
        <v>2019</v>
      </c>
      <c r="D125" s="89">
        <f>'Actualización IBIF'!AM30</f>
        <v>36445.859429169417</v>
      </c>
      <c r="E125" s="90">
        <f t="shared" si="66"/>
        <v>1</v>
      </c>
      <c r="F125" s="90">
        <f t="shared" ref="F125:F127" si="211">SUM(G125:DY125)</f>
        <v>796657.41401328007</v>
      </c>
      <c r="G125" s="90"/>
      <c r="H125" s="90">
        <f t="shared" si="69"/>
        <v>0</v>
      </c>
      <c r="I125" s="90">
        <f t="shared" si="71"/>
        <v>0</v>
      </c>
      <c r="J125" s="90">
        <f t="shared" si="73"/>
        <v>0</v>
      </c>
      <c r="K125" s="90">
        <f t="shared" si="75"/>
        <v>0</v>
      </c>
      <c r="L125" s="90">
        <f t="shared" si="77"/>
        <v>0</v>
      </c>
      <c r="M125" s="90">
        <f t="shared" si="79"/>
        <v>0</v>
      </c>
      <c r="N125" s="90">
        <f t="shared" si="81"/>
        <v>0</v>
      </c>
      <c r="O125" s="90">
        <f t="shared" si="83"/>
        <v>0</v>
      </c>
      <c r="P125" s="90">
        <f t="shared" si="85"/>
        <v>0</v>
      </c>
      <c r="Q125" s="90">
        <f t="shared" si="87"/>
        <v>0</v>
      </c>
      <c r="R125" s="90">
        <f t="shared" si="89"/>
        <v>0</v>
      </c>
      <c r="S125" s="90">
        <f t="shared" si="91"/>
        <v>0</v>
      </c>
      <c r="T125" s="90">
        <f t="shared" si="93"/>
        <v>0</v>
      </c>
      <c r="U125" s="90">
        <f t="shared" si="95"/>
        <v>0</v>
      </c>
      <c r="V125" s="90">
        <f t="shared" si="97"/>
        <v>0</v>
      </c>
      <c r="W125" s="90">
        <f t="shared" si="99"/>
        <v>0</v>
      </c>
      <c r="X125" s="90">
        <f t="shared" si="101"/>
        <v>0</v>
      </c>
      <c r="Y125" s="90">
        <f t="shared" si="103"/>
        <v>0</v>
      </c>
      <c r="Z125" s="90">
        <f t="shared" si="105"/>
        <v>0</v>
      </c>
      <c r="AA125" s="90">
        <f t="shared" si="107"/>
        <v>0</v>
      </c>
      <c r="AB125" s="90">
        <f t="shared" si="110"/>
        <v>0</v>
      </c>
      <c r="AC125" s="90">
        <f t="shared" si="113"/>
        <v>0</v>
      </c>
      <c r="AD125" s="90">
        <f t="shared" si="116"/>
        <v>0</v>
      </c>
      <c r="AE125" s="90">
        <f t="shared" si="119"/>
        <v>0</v>
      </c>
      <c r="AF125" s="90">
        <f t="shared" si="122"/>
        <v>0</v>
      </c>
      <c r="AG125" s="90">
        <f t="shared" si="125"/>
        <v>0</v>
      </c>
      <c r="AH125" s="90">
        <f t="shared" si="128"/>
        <v>0</v>
      </c>
      <c r="AI125" s="90">
        <f t="shared" si="131"/>
        <v>0</v>
      </c>
      <c r="AJ125" s="90">
        <f t="shared" si="134"/>
        <v>0</v>
      </c>
      <c r="AK125" s="90">
        <f t="shared" si="137"/>
        <v>0</v>
      </c>
      <c r="AL125" s="90">
        <f t="shared" si="140"/>
        <v>0</v>
      </c>
      <c r="AM125" s="90">
        <f t="shared" si="143"/>
        <v>0</v>
      </c>
      <c r="AN125" s="90">
        <f t="shared" si="146"/>
        <v>0</v>
      </c>
      <c r="AO125" s="90">
        <f t="shared" si="148"/>
        <v>0</v>
      </c>
      <c r="AP125" s="90">
        <f t="shared" si="152"/>
        <v>0</v>
      </c>
      <c r="AQ125" s="90">
        <f t="shared" si="155"/>
        <v>0</v>
      </c>
      <c r="AR125" s="90">
        <f t="shared" si="158"/>
        <v>0</v>
      </c>
      <c r="AS125" s="90">
        <f t="shared" si="161"/>
        <v>0</v>
      </c>
      <c r="AT125" s="90">
        <f t="shared" si="164"/>
        <v>0</v>
      </c>
      <c r="AU125" s="90">
        <f t="shared" si="167"/>
        <v>0</v>
      </c>
      <c r="AV125" s="90">
        <f t="shared" si="170"/>
        <v>0</v>
      </c>
      <c r="AW125" s="90">
        <f t="shared" si="173"/>
        <v>0</v>
      </c>
      <c r="AX125" s="90">
        <f t="shared" si="176"/>
        <v>0</v>
      </c>
      <c r="AY125" s="90">
        <f t="shared" si="179"/>
        <v>0</v>
      </c>
      <c r="AZ125" s="90">
        <f t="shared" si="182"/>
        <v>0</v>
      </c>
      <c r="BA125" s="90">
        <f t="shared" si="185"/>
        <v>0</v>
      </c>
      <c r="BB125" s="90">
        <f t="shared" si="188"/>
        <v>0</v>
      </c>
      <c r="BC125" s="90">
        <f t="shared" si="191"/>
        <v>0</v>
      </c>
      <c r="BD125" s="90">
        <f t="shared" si="194"/>
        <v>0</v>
      </c>
      <c r="BE125" s="90">
        <f t="shared" si="197"/>
        <v>0</v>
      </c>
      <c r="BF125" s="90">
        <f t="shared" si="199"/>
        <v>0</v>
      </c>
      <c r="BG125" s="90">
        <f t="shared" si="202"/>
        <v>0</v>
      </c>
      <c r="BH125" s="90">
        <f t="shared" si="205"/>
        <v>0</v>
      </c>
      <c r="BI125" s="90">
        <f t="shared" si="208"/>
        <v>0</v>
      </c>
      <c r="BJ125" s="90">
        <f>$D$61-$D$61*E70</f>
        <v>0</v>
      </c>
      <c r="BK125" s="90">
        <f t="shared" si="58"/>
        <v>0</v>
      </c>
      <c r="BL125" s="90">
        <f t="shared" si="59"/>
        <v>0</v>
      </c>
      <c r="BM125" s="90">
        <f t="shared" si="60"/>
        <v>0</v>
      </c>
      <c r="BN125" s="90">
        <f t="shared" si="61"/>
        <v>0</v>
      </c>
      <c r="BO125" s="90">
        <f t="shared" si="62"/>
        <v>0</v>
      </c>
      <c r="BP125" s="90">
        <f t="shared" si="63"/>
        <v>0</v>
      </c>
      <c r="BQ125" s="90">
        <f t="shared" si="64"/>
        <v>0</v>
      </c>
      <c r="BR125" s="90">
        <f t="shared" si="65"/>
        <v>0</v>
      </c>
      <c r="BS125" s="90">
        <f t="shared" si="108"/>
        <v>0</v>
      </c>
      <c r="BT125" s="90">
        <f t="shared" si="111"/>
        <v>0</v>
      </c>
      <c r="BU125" s="90">
        <f t="shared" si="114"/>
        <v>0</v>
      </c>
      <c r="BV125" s="90">
        <f t="shared" si="117"/>
        <v>0</v>
      </c>
      <c r="BW125" s="90">
        <f t="shared" si="120"/>
        <v>0</v>
      </c>
      <c r="BX125" s="90">
        <f t="shared" si="123"/>
        <v>0</v>
      </c>
      <c r="BY125" s="90">
        <f t="shared" si="126"/>
        <v>331.79999999999018</v>
      </c>
      <c r="BZ125" s="90">
        <f t="shared" si="129"/>
        <v>711.47999999999229</v>
      </c>
      <c r="CA125" s="90">
        <f t="shared" si="132"/>
        <v>1047.419999999991</v>
      </c>
      <c r="CB125" s="90">
        <f t="shared" si="135"/>
        <v>1245.8399999999929</v>
      </c>
      <c r="CC125" s="90">
        <f t="shared" si="138"/>
        <v>1675.0999999999931</v>
      </c>
      <c r="CD125" s="90">
        <f t="shared" si="141"/>
        <v>2103.1199999999917</v>
      </c>
      <c r="CE125" s="90">
        <f t="shared" si="144"/>
        <v>2786.9799999999923</v>
      </c>
      <c r="CF125" s="90">
        <f t="shared" si="147"/>
        <v>3499.9999999999927</v>
      </c>
      <c r="CG125" s="90">
        <f t="shared" si="149"/>
        <v>3734.8199999999924</v>
      </c>
      <c r="CH125" s="90">
        <f t="shared" si="153"/>
        <v>4141.1999999999935</v>
      </c>
      <c r="CI125" s="90">
        <f t="shared" si="156"/>
        <v>6821.7599999999875</v>
      </c>
      <c r="CJ125" s="90">
        <f t="shared" si="159"/>
        <v>6531.3599999999897</v>
      </c>
      <c r="CK125" s="90">
        <f t="shared" si="162"/>
        <v>6275.8799999999937</v>
      </c>
      <c r="CL125" s="90">
        <f t="shared" si="165"/>
        <v>6676.3199999999924</v>
      </c>
      <c r="CM125" s="90">
        <f t="shared" si="168"/>
        <v>6374.9999999999945</v>
      </c>
      <c r="CN125" s="90">
        <f t="shared" si="171"/>
        <v>5802.8799999999956</v>
      </c>
      <c r="CO125" s="90">
        <f t="shared" si="174"/>
        <v>7339.9199999999946</v>
      </c>
      <c r="CP125" s="90">
        <f t="shared" si="177"/>
        <v>8767.0799999999945</v>
      </c>
      <c r="CQ125" s="90">
        <f t="shared" si="180"/>
        <v>8961.1599999999944</v>
      </c>
      <c r="CR125" s="90">
        <f t="shared" si="183"/>
        <v>7173.5999999999967</v>
      </c>
      <c r="CS125" s="90">
        <f t="shared" si="186"/>
        <v>6158.4599999999973</v>
      </c>
      <c r="CT125" s="90">
        <f t="shared" si="189"/>
        <v>8220.5199999999968</v>
      </c>
      <c r="CU125" s="90">
        <f t="shared" si="192"/>
        <v>10007.759999999997</v>
      </c>
      <c r="CV125" s="90">
        <f t="shared" si="195"/>
        <v>13337.496755158896</v>
      </c>
      <c r="CW125" s="90">
        <f t="shared" si="142"/>
        <v>15145.201818182208</v>
      </c>
      <c r="CX125" s="90">
        <f t="shared" si="200"/>
        <v>14082.423036278633</v>
      </c>
      <c r="CY125" s="90">
        <f t="shared" si="203"/>
        <v>15412.177102472995</v>
      </c>
      <c r="CZ125" s="90">
        <f t="shared" si="206"/>
        <v>18091.276310147281</v>
      </c>
      <c r="DA125" s="90">
        <f t="shared" si="209"/>
        <v>19668.003055451918</v>
      </c>
      <c r="DB125" s="90">
        <f t="shared" si="157"/>
        <v>17996.935606255964</v>
      </c>
      <c r="DC125" s="90">
        <f>$D$106-$D$106*E25</f>
        <v>17470.290997595199</v>
      </c>
      <c r="DD125" s="90">
        <f t="shared" si="163"/>
        <v>16203.257523156457</v>
      </c>
      <c r="DE125" s="90">
        <f t="shared" si="166"/>
        <v>11242.169414850534</v>
      </c>
      <c r="DF125" s="90">
        <f t="shared" si="169"/>
        <v>15509.712779495494</v>
      </c>
      <c r="DG125" s="90">
        <f t="shared" si="172"/>
        <v>19925.509366059003</v>
      </c>
      <c r="DH125" s="90">
        <f t="shared" si="175"/>
        <v>22301.419236467322</v>
      </c>
      <c r="DI125" s="90">
        <f t="shared" si="178"/>
        <v>25627.234904232231</v>
      </c>
      <c r="DJ125" s="90">
        <f t="shared" si="181"/>
        <v>29073.686599256242</v>
      </c>
      <c r="DK125" s="90">
        <f t="shared" si="184"/>
        <v>31249.014620894297</v>
      </c>
      <c r="DL125" s="90">
        <f t="shared" si="187"/>
        <v>26118.664369131751</v>
      </c>
      <c r="DM125" s="90">
        <f t="shared" si="190"/>
        <v>30922.811088248447</v>
      </c>
      <c r="DN125" s="90">
        <f t="shared" si="193"/>
        <v>34592.368550331754</v>
      </c>
      <c r="DO125" s="90">
        <f t="shared" si="196"/>
        <v>34303.252898677281</v>
      </c>
      <c r="DP125" s="130">
        <f t="shared" si="198"/>
        <v>35371.536880682172</v>
      </c>
      <c r="DQ125" s="90">
        <f t="shared" si="201"/>
        <v>35285.122495254313</v>
      </c>
      <c r="DR125" s="90">
        <f t="shared" si="204"/>
        <v>36897.18727189878</v>
      </c>
      <c r="DS125" s="90">
        <f t="shared" si="207"/>
        <v>32768.282033694435</v>
      </c>
      <c r="DT125" s="90">
        <f t="shared" si="210"/>
        <v>37142.490116951689</v>
      </c>
      <c r="DU125" s="90">
        <f t="shared" ref="DU125:DU167" si="212">$D$124-$D$124*E7</f>
        <v>38084.569753285679</v>
      </c>
      <c r="DV125" s="90">
        <f>$D$125-$D$125*E6</f>
        <v>36445.859429169417</v>
      </c>
      <c r="DW125" s="90"/>
      <c r="DX125" s="90"/>
      <c r="DY125" s="90"/>
    </row>
    <row r="126" spans="1:129" x14ac:dyDescent="0.25">
      <c r="C126" s="90">
        <v>2020</v>
      </c>
      <c r="D126" s="89">
        <f>'Actualización IBIF'!AM31</f>
        <v>28706.656687275783</v>
      </c>
      <c r="E126" s="90">
        <f t="shared" si="66"/>
        <v>1</v>
      </c>
      <c r="F126" s="90">
        <f t="shared" si="211"/>
        <v>797994.14615589939</v>
      </c>
      <c r="G126" s="90"/>
      <c r="H126" s="90">
        <f t="shared" si="69"/>
        <v>0</v>
      </c>
      <c r="I126" s="90">
        <f t="shared" si="71"/>
        <v>0</v>
      </c>
      <c r="J126" s="90">
        <f t="shared" si="73"/>
        <v>0</v>
      </c>
      <c r="K126" s="90">
        <f t="shared" si="75"/>
        <v>0</v>
      </c>
      <c r="L126" s="90">
        <f t="shared" si="77"/>
        <v>0</v>
      </c>
      <c r="M126" s="90">
        <f t="shared" si="79"/>
        <v>0</v>
      </c>
      <c r="N126" s="90">
        <f t="shared" si="81"/>
        <v>0</v>
      </c>
      <c r="O126" s="90">
        <f t="shared" si="83"/>
        <v>0</v>
      </c>
      <c r="P126" s="90">
        <f t="shared" si="85"/>
        <v>0</v>
      </c>
      <c r="Q126" s="90">
        <f t="shared" si="87"/>
        <v>0</v>
      </c>
      <c r="R126" s="90">
        <f t="shared" si="89"/>
        <v>0</v>
      </c>
      <c r="S126" s="90">
        <f t="shared" si="91"/>
        <v>0</v>
      </c>
      <c r="T126" s="90">
        <f t="shared" si="93"/>
        <v>0</v>
      </c>
      <c r="U126" s="90">
        <f t="shared" si="95"/>
        <v>0</v>
      </c>
      <c r="V126" s="90">
        <f t="shared" si="97"/>
        <v>0</v>
      </c>
      <c r="W126" s="90">
        <f t="shared" si="99"/>
        <v>0</v>
      </c>
      <c r="X126" s="90">
        <f t="shared" si="101"/>
        <v>0</v>
      </c>
      <c r="Y126" s="90">
        <f t="shared" si="103"/>
        <v>0</v>
      </c>
      <c r="Z126" s="90">
        <f t="shared" si="105"/>
        <v>0</v>
      </c>
      <c r="AA126" s="90">
        <f t="shared" si="107"/>
        <v>0</v>
      </c>
      <c r="AB126" s="90">
        <f t="shared" si="110"/>
        <v>0</v>
      </c>
      <c r="AC126" s="90">
        <f t="shared" si="113"/>
        <v>0</v>
      </c>
      <c r="AD126" s="90">
        <f t="shared" si="116"/>
        <v>0</v>
      </c>
      <c r="AE126" s="90">
        <f t="shared" si="119"/>
        <v>0</v>
      </c>
      <c r="AF126" s="90">
        <f t="shared" si="122"/>
        <v>0</v>
      </c>
      <c r="AG126" s="90">
        <f t="shared" si="125"/>
        <v>0</v>
      </c>
      <c r="AH126" s="90">
        <f t="shared" si="128"/>
        <v>0</v>
      </c>
      <c r="AI126" s="90">
        <f t="shared" si="131"/>
        <v>0</v>
      </c>
      <c r="AJ126" s="90">
        <f t="shared" si="134"/>
        <v>0</v>
      </c>
      <c r="AK126" s="90">
        <f t="shared" si="137"/>
        <v>0</v>
      </c>
      <c r="AL126" s="90">
        <f t="shared" si="140"/>
        <v>0</v>
      </c>
      <c r="AM126" s="90">
        <f t="shared" si="143"/>
        <v>0</v>
      </c>
      <c r="AN126" s="90">
        <f t="shared" si="146"/>
        <v>0</v>
      </c>
      <c r="AO126" s="90">
        <f t="shared" si="148"/>
        <v>0</v>
      </c>
      <c r="AP126" s="90">
        <f t="shared" si="152"/>
        <v>0</v>
      </c>
      <c r="AQ126" s="90">
        <f t="shared" si="155"/>
        <v>0</v>
      </c>
      <c r="AR126" s="90">
        <f t="shared" si="158"/>
        <v>0</v>
      </c>
      <c r="AS126" s="90">
        <f t="shared" si="161"/>
        <v>0</v>
      </c>
      <c r="AT126" s="90">
        <f t="shared" si="164"/>
        <v>0</v>
      </c>
      <c r="AU126" s="90">
        <f t="shared" si="167"/>
        <v>0</v>
      </c>
      <c r="AV126" s="90">
        <f t="shared" si="170"/>
        <v>0</v>
      </c>
      <c r="AW126" s="90">
        <f t="shared" si="173"/>
        <v>0</v>
      </c>
      <c r="AX126" s="90">
        <f t="shared" si="176"/>
        <v>0</v>
      </c>
      <c r="AY126" s="90">
        <f t="shared" si="179"/>
        <v>0</v>
      </c>
      <c r="AZ126" s="90">
        <f t="shared" si="182"/>
        <v>0</v>
      </c>
      <c r="BA126" s="90">
        <f t="shared" si="185"/>
        <v>0</v>
      </c>
      <c r="BB126" s="90">
        <f t="shared" si="188"/>
        <v>0</v>
      </c>
      <c r="BC126" s="90">
        <f t="shared" si="191"/>
        <v>0</v>
      </c>
      <c r="BD126" s="90">
        <f t="shared" si="194"/>
        <v>0</v>
      </c>
      <c r="BE126" s="90">
        <f t="shared" si="197"/>
        <v>0</v>
      </c>
      <c r="BF126" s="90">
        <f t="shared" si="199"/>
        <v>0</v>
      </c>
      <c r="BG126" s="90">
        <f t="shared" si="202"/>
        <v>0</v>
      </c>
      <c r="BH126" s="90">
        <f t="shared" si="205"/>
        <v>0</v>
      </c>
      <c r="BI126" s="90">
        <f t="shared" si="208"/>
        <v>0</v>
      </c>
      <c r="BJ126" s="90">
        <f>$D$61-$D$61*E71</f>
        <v>0</v>
      </c>
      <c r="BK126" s="90">
        <f>$D$62-$D$62*E70</f>
        <v>0</v>
      </c>
      <c r="BL126" s="90">
        <f t="shared" si="59"/>
        <v>0</v>
      </c>
      <c r="BM126" s="90">
        <f t="shared" si="60"/>
        <v>0</v>
      </c>
      <c r="BN126" s="90">
        <f t="shared" si="61"/>
        <v>0</v>
      </c>
      <c r="BO126" s="90">
        <f t="shared" si="62"/>
        <v>0</v>
      </c>
      <c r="BP126" s="90">
        <f t="shared" si="63"/>
        <v>0</v>
      </c>
      <c r="BQ126" s="90">
        <f t="shared" si="64"/>
        <v>0</v>
      </c>
      <c r="BR126" s="90">
        <f t="shared" si="65"/>
        <v>0</v>
      </c>
      <c r="BS126" s="90">
        <f t="shared" si="108"/>
        <v>0</v>
      </c>
      <c r="BT126" s="90">
        <f t="shared" si="111"/>
        <v>0</v>
      </c>
      <c r="BU126" s="90">
        <f t="shared" si="114"/>
        <v>0</v>
      </c>
      <c r="BV126" s="90">
        <f t="shared" si="117"/>
        <v>0</v>
      </c>
      <c r="BW126" s="90">
        <f t="shared" si="120"/>
        <v>0</v>
      </c>
      <c r="BX126" s="90">
        <f t="shared" si="123"/>
        <v>0</v>
      </c>
      <c r="BY126" s="90">
        <f t="shared" si="126"/>
        <v>0</v>
      </c>
      <c r="BZ126" s="90">
        <f t="shared" si="129"/>
        <v>355.73999999999069</v>
      </c>
      <c r="CA126" s="90">
        <f t="shared" si="132"/>
        <v>698.27999999999156</v>
      </c>
      <c r="CB126" s="90">
        <f t="shared" si="135"/>
        <v>934.37999999999192</v>
      </c>
      <c r="CC126" s="90">
        <f t="shared" si="138"/>
        <v>1340.0799999999927</v>
      </c>
      <c r="CD126" s="90">
        <f t="shared" si="141"/>
        <v>1752.5999999999913</v>
      </c>
      <c r="CE126" s="90">
        <f t="shared" si="144"/>
        <v>2388.8399999999929</v>
      </c>
      <c r="CF126" s="90">
        <f t="shared" si="147"/>
        <v>3062.4999999999891</v>
      </c>
      <c r="CG126" s="90">
        <f t="shared" si="149"/>
        <v>3319.8399999999929</v>
      </c>
      <c r="CH126" s="90">
        <f t="shared" si="153"/>
        <v>3727.0799999999908</v>
      </c>
      <c r="CI126" s="90">
        <f t="shared" si="156"/>
        <v>6201.5999999999876</v>
      </c>
      <c r="CJ126" s="90">
        <f t="shared" si="159"/>
        <v>5987.0799999999908</v>
      </c>
      <c r="CK126" s="90">
        <f t="shared" si="162"/>
        <v>5793.1199999999917</v>
      </c>
      <c r="CL126" s="90">
        <f t="shared" si="165"/>
        <v>6199.4399999999914</v>
      </c>
      <c r="CM126" s="90">
        <f t="shared" si="168"/>
        <v>5949.9999999999927</v>
      </c>
      <c r="CN126" s="90">
        <f t="shared" si="171"/>
        <v>5440.1999999999953</v>
      </c>
      <c r="CO126" s="90">
        <f t="shared" si="174"/>
        <v>6908.1599999999944</v>
      </c>
      <c r="CP126" s="90">
        <f t="shared" si="177"/>
        <v>8280.0199999999932</v>
      </c>
      <c r="CQ126" s="90">
        <f t="shared" si="180"/>
        <v>8489.519999999995</v>
      </c>
      <c r="CR126" s="90">
        <f t="shared" si="183"/>
        <v>6814.9199999999964</v>
      </c>
      <c r="CS126" s="90">
        <f t="shared" si="186"/>
        <v>5865.1999999999971</v>
      </c>
      <c r="CT126" s="90">
        <f t="shared" si="189"/>
        <v>7846.8599999999969</v>
      </c>
      <c r="CU126" s="90">
        <f t="shared" si="192"/>
        <v>9572.6399999999958</v>
      </c>
      <c r="CV126" s="90">
        <f t="shared" si="195"/>
        <v>12781.767723693942</v>
      </c>
      <c r="CW126" s="90">
        <f t="shared" si="142"/>
        <v>14539.39374545492</v>
      </c>
      <c r="CX126" s="90">
        <f t="shared" si="200"/>
        <v>13540.791381037146</v>
      </c>
      <c r="CY126" s="90">
        <f t="shared" si="203"/>
        <v>14841.355728307328</v>
      </c>
      <c r="CZ126" s="90">
        <f t="shared" si="206"/>
        <v>17445.15929907059</v>
      </c>
      <c r="DA126" s="90">
        <f t="shared" si="209"/>
        <v>18989.79605353978</v>
      </c>
      <c r="DB126" s="90">
        <f t="shared" si="157"/>
        <v>17397.037752714099</v>
      </c>
      <c r="DC126" s="90">
        <f>$D$106-$D$106*E26</f>
        <v>16906.733223479227</v>
      </c>
      <c r="DD126" s="90">
        <f>$D$107-$D$107*E25</f>
        <v>15696.905725557817</v>
      </c>
      <c r="DE126" s="90">
        <f t="shared" si="166"/>
        <v>10901.497614400516</v>
      </c>
      <c r="DF126" s="90">
        <f t="shared" si="169"/>
        <v>15053.544756569157</v>
      </c>
      <c r="DG126" s="90">
        <f t="shared" si="172"/>
        <v>19356.209098457315</v>
      </c>
      <c r="DH126" s="90">
        <f t="shared" si="175"/>
        <v>21681.935368787672</v>
      </c>
      <c r="DI126" s="90">
        <f t="shared" si="178"/>
        <v>24934.606933847579</v>
      </c>
      <c r="DJ126" s="90">
        <f t="shared" si="181"/>
        <v>28308.58958348634</v>
      </c>
      <c r="DK126" s="90">
        <f t="shared" si="184"/>
        <v>30447.757835743163</v>
      </c>
      <c r="DL126" s="90">
        <f t="shared" si="187"/>
        <v>25465.697759903458</v>
      </c>
      <c r="DM126" s="90">
        <f t="shared" si="190"/>
        <v>30168.596183657024</v>
      </c>
      <c r="DN126" s="90">
        <f t="shared" si="193"/>
        <v>33768.740727704804</v>
      </c>
      <c r="DO126" s="90">
        <f t="shared" si="196"/>
        <v>33505.502831266182</v>
      </c>
      <c r="DP126" s="130">
        <f t="shared" si="198"/>
        <v>34567.63831521212</v>
      </c>
      <c r="DQ126" s="90">
        <f t="shared" si="201"/>
        <v>34501.008662026434</v>
      </c>
      <c r="DR126" s="90">
        <f t="shared" si="204"/>
        <v>36095.074505118369</v>
      </c>
      <c r="DS126" s="90">
        <f t="shared" si="207"/>
        <v>32071.084543615831</v>
      </c>
      <c r="DT126" s="90">
        <f t="shared" si="210"/>
        <v>36368.688239515199</v>
      </c>
      <c r="DU126" s="90">
        <f t="shared" si="212"/>
        <v>37307.333635871684</v>
      </c>
      <c r="DV126" s="90">
        <f t="shared" ref="DV126:DV167" si="213">$D$125-$D$125*E7</f>
        <v>35716.942240586031</v>
      </c>
      <c r="DW126" s="90">
        <f>$D$126-$D$126*E6</f>
        <v>28706.656687275783</v>
      </c>
      <c r="DX126" s="90"/>
      <c r="DY126" s="90"/>
    </row>
    <row r="127" spans="1:129" x14ac:dyDescent="0.25">
      <c r="C127" s="90">
        <v>2021</v>
      </c>
      <c r="D127" s="89">
        <f>'Actualización IBIF'!AM32</f>
        <v>37521.030677328155</v>
      </c>
      <c r="E127" s="90">
        <f t="shared" si="66"/>
        <v>1</v>
      </c>
      <c r="F127" s="90">
        <f t="shared" si="211"/>
        <v>807902.91915482539</v>
      </c>
      <c r="G127" s="90"/>
      <c r="H127" s="90">
        <f t="shared" si="69"/>
        <v>0</v>
      </c>
      <c r="I127" s="90">
        <f t="shared" si="71"/>
        <v>0</v>
      </c>
      <c r="J127" s="90">
        <f t="shared" si="73"/>
        <v>0</v>
      </c>
      <c r="K127" s="90">
        <f t="shared" si="75"/>
        <v>0</v>
      </c>
      <c r="L127" s="90">
        <f t="shared" si="77"/>
        <v>0</v>
      </c>
      <c r="M127" s="90">
        <f t="shared" si="79"/>
        <v>0</v>
      </c>
      <c r="N127" s="90">
        <f t="shared" si="81"/>
        <v>0</v>
      </c>
      <c r="O127" s="90">
        <f t="shared" si="83"/>
        <v>0</v>
      </c>
      <c r="P127" s="90">
        <f t="shared" si="85"/>
        <v>0</v>
      </c>
      <c r="Q127" s="90">
        <f t="shared" si="87"/>
        <v>0</v>
      </c>
      <c r="R127" s="90">
        <f t="shared" si="89"/>
        <v>0</v>
      </c>
      <c r="S127" s="90">
        <f t="shared" si="91"/>
        <v>0</v>
      </c>
      <c r="T127" s="90">
        <f t="shared" si="93"/>
        <v>0</v>
      </c>
      <c r="U127" s="90">
        <f t="shared" si="95"/>
        <v>0</v>
      </c>
      <c r="V127" s="90">
        <f t="shared" si="97"/>
        <v>0</v>
      </c>
      <c r="W127" s="90">
        <f t="shared" si="99"/>
        <v>0</v>
      </c>
      <c r="X127" s="90">
        <f t="shared" si="101"/>
        <v>0</v>
      </c>
      <c r="Y127" s="90">
        <f t="shared" si="103"/>
        <v>0</v>
      </c>
      <c r="Z127" s="90">
        <f t="shared" si="105"/>
        <v>0</v>
      </c>
      <c r="AA127" s="90">
        <f t="shared" si="107"/>
        <v>0</v>
      </c>
      <c r="AB127" s="90">
        <f t="shared" si="110"/>
        <v>0</v>
      </c>
      <c r="AC127" s="90">
        <f t="shared" si="113"/>
        <v>0</v>
      </c>
      <c r="AD127" s="90">
        <f t="shared" si="116"/>
        <v>0</v>
      </c>
      <c r="AE127" s="90">
        <f t="shared" si="119"/>
        <v>0</v>
      </c>
      <c r="AF127" s="90">
        <f t="shared" si="122"/>
        <v>0</v>
      </c>
      <c r="AG127" s="90">
        <f t="shared" si="125"/>
        <v>0</v>
      </c>
      <c r="AH127" s="90">
        <f t="shared" si="128"/>
        <v>0</v>
      </c>
      <c r="AI127" s="90">
        <f t="shared" si="131"/>
        <v>0</v>
      </c>
      <c r="AJ127" s="90">
        <f t="shared" si="134"/>
        <v>0</v>
      </c>
      <c r="AK127" s="90">
        <f t="shared" si="137"/>
        <v>0</v>
      </c>
      <c r="AL127" s="90">
        <f t="shared" si="140"/>
        <v>0</v>
      </c>
      <c r="AM127" s="90">
        <f t="shared" si="143"/>
        <v>0</v>
      </c>
      <c r="AN127" s="90">
        <f t="shared" si="146"/>
        <v>0</v>
      </c>
      <c r="AO127" s="90">
        <f t="shared" si="148"/>
        <v>0</v>
      </c>
      <c r="AP127" s="90">
        <f t="shared" si="152"/>
        <v>0</v>
      </c>
      <c r="AQ127" s="90">
        <f t="shared" si="155"/>
        <v>0</v>
      </c>
      <c r="AR127" s="90">
        <f t="shared" si="158"/>
        <v>0</v>
      </c>
      <c r="AS127" s="90">
        <f t="shared" si="161"/>
        <v>0</v>
      </c>
      <c r="AT127" s="90">
        <f t="shared" si="164"/>
        <v>0</v>
      </c>
      <c r="AU127" s="90">
        <f t="shared" si="167"/>
        <v>0</v>
      </c>
      <c r="AV127" s="90">
        <f t="shared" si="170"/>
        <v>0</v>
      </c>
      <c r="AW127" s="90">
        <f t="shared" si="173"/>
        <v>0</v>
      </c>
      <c r="AX127" s="90">
        <f t="shared" si="176"/>
        <v>0</v>
      </c>
      <c r="AY127" s="90">
        <f t="shared" si="179"/>
        <v>0</v>
      </c>
      <c r="AZ127" s="90">
        <f t="shared" si="182"/>
        <v>0</v>
      </c>
      <c r="BA127" s="90">
        <f t="shared" si="185"/>
        <v>0</v>
      </c>
      <c r="BB127" s="90">
        <f t="shared" si="188"/>
        <v>0</v>
      </c>
      <c r="BC127" s="90">
        <f t="shared" si="191"/>
        <v>0</v>
      </c>
      <c r="BD127" s="90">
        <f t="shared" si="194"/>
        <v>0</v>
      </c>
      <c r="BE127" s="90">
        <f t="shared" si="197"/>
        <v>0</v>
      </c>
      <c r="BF127" s="90">
        <f t="shared" si="199"/>
        <v>0</v>
      </c>
      <c r="BG127" s="90">
        <f t="shared" si="202"/>
        <v>0</v>
      </c>
      <c r="BH127" s="90">
        <f t="shared" si="205"/>
        <v>0</v>
      </c>
      <c r="BI127" s="90">
        <f t="shared" si="208"/>
        <v>0</v>
      </c>
      <c r="BJ127" s="90">
        <f>$D$61-$D$61*E72</f>
        <v>0</v>
      </c>
      <c r="BK127" s="90">
        <f>$D$62-$D$62*E71</f>
        <v>0</v>
      </c>
      <c r="BL127" s="90">
        <f>$D$63-$D$63*E70</f>
        <v>0</v>
      </c>
      <c r="BM127" s="90">
        <f t="shared" si="60"/>
        <v>0</v>
      </c>
      <c r="BN127" s="90">
        <f t="shared" si="61"/>
        <v>0</v>
      </c>
      <c r="BO127" s="90">
        <f t="shared" si="62"/>
        <v>0</v>
      </c>
      <c r="BP127" s="90">
        <f t="shared" si="63"/>
        <v>0</v>
      </c>
      <c r="BQ127" s="90">
        <f t="shared" si="64"/>
        <v>0</v>
      </c>
      <c r="BR127" s="90">
        <f t="shared" si="65"/>
        <v>0</v>
      </c>
      <c r="BS127" s="90">
        <f t="shared" si="108"/>
        <v>0</v>
      </c>
      <c r="BT127" s="90">
        <f t="shared" si="111"/>
        <v>0</v>
      </c>
      <c r="BU127" s="90">
        <f t="shared" si="114"/>
        <v>0</v>
      </c>
      <c r="BV127" s="90">
        <f t="shared" si="117"/>
        <v>0</v>
      </c>
      <c r="BW127" s="90">
        <f t="shared" si="120"/>
        <v>0</v>
      </c>
      <c r="BX127" s="90">
        <f t="shared" si="123"/>
        <v>0</v>
      </c>
      <c r="BY127" s="90">
        <f t="shared" si="126"/>
        <v>0</v>
      </c>
      <c r="BZ127" s="90">
        <f t="shared" si="129"/>
        <v>0</v>
      </c>
      <c r="CA127" s="90">
        <f t="shared" si="132"/>
        <v>349.13999999999214</v>
      </c>
      <c r="CB127" s="90">
        <f t="shared" si="135"/>
        <v>622.9199999999928</v>
      </c>
      <c r="CC127" s="90">
        <f t="shared" si="138"/>
        <v>1005.0599999999922</v>
      </c>
      <c r="CD127" s="90">
        <f t="shared" si="141"/>
        <v>1402.0799999999908</v>
      </c>
      <c r="CE127" s="90">
        <f t="shared" si="144"/>
        <v>1990.6999999999898</v>
      </c>
      <c r="CF127" s="90">
        <f t="shared" si="147"/>
        <v>2624.9999999999891</v>
      </c>
      <c r="CG127" s="90">
        <f t="shared" si="149"/>
        <v>2904.8599999999897</v>
      </c>
      <c r="CH127" s="90">
        <f t="shared" si="153"/>
        <v>3312.9599999999919</v>
      </c>
      <c r="CI127" s="90">
        <f t="shared" si="156"/>
        <v>5581.4399999999878</v>
      </c>
      <c r="CJ127" s="90">
        <f t="shared" si="159"/>
        <v>5442.7999999999884</v>
      </c>
      <c r="CK127" s="90">
        <f t="shared" si="162"/>
        <v>5310.3599999999897</v>
      </c>
      <c r="CL127" s="90">
        <f t="shared" si="165"/>
        <v>5722.5599999999904</v>
      </c>
      <c r="CM127" s="90">
        <f t="shared" si="168"/>
        <v>5524.9999999999927</v>
      </c>
      <c r="CN127" s="90">
        <f t="shared" si="171"/>
        <v>5077.519999999995</v>
      </c>
      <c r="CO127" s="90">
        <f t="shared" si="174"/>
        <v>6476.3999999999942</v>
      </c>
      <c r="CP127" s="90">
        <f t="shared" si="177"/>
        <v>7792.9599999999919</v>
      </c>
      <c r="CQ127" s="90">
        <f t="shared" si="180"/>
        <v>8017.8799999999937</v>
      </c>
      <c r="CR127" s="90">
        <f t="shared" si="183"/>
        <v>6456.2399999999961</v>
      </c>
      <c r="CS127" s="90">
        <f t="shared" si="186"/>
        <v>5571.9399999999969</v>
      </c>
      <c r="CT127" s="90">
        <f t="shared" si="189"/>
        <v>7473.1999999999971</v>
      </c>
      <c r="CU127" s="90">
        <f t="shared" si="192"/>
        <v>9137.5199999999968</v>
      </c>
      <c r="CV127" s="90">
        <f t="shared" si="195"/>
        <v>12226.038692228987</v>
      </c>
      <c r="CW127" s="90">
        <f t="shared" si="142"/>
        <v>13933.58567272763</v>
      </c>
      <c r="CX127" s="90">
        <f t="shared" si="200"/>
        <v>12999.15972579566</v>
      </c>
      <c r="CY127" s="90">
        <f t="shared" si="203"/>
        <v>14270.534354141662</v>
      </c>
      <c r="CZ127" s="90">
        <f t="shared" si="206"/>
        <v>16799.0422879939</v>
      </c>
      <c r="DA127" s="90">
        <f t="shared" si="209"/>
        <v>18311.589051627645</v>
      </c>
      <c r="DB127" s="90">
        <f t="shared" si="157"/>
        <v>16797.139899172231</v>
      </c>
      <c r="DC127" s="90">
        <f>$D$106-$D$106*E27</f>
        <v>16343.175449363251</v>
      </c>
      <c r="DD127" s="90">
        <f>$D$107-$D$107*E26</f>
        <v>15190.553927959178</v>
      </c>
      <c r="DE127" s="90">
        <f>$D$108-$D$108*E25</f>
        <v>10560.8258139505</v>
      </c>
      <c r="DF127" s="90">
        <f t="shared" si="169"/>
        <v>14597.376733642817</v>
      </c>
      <c r="DG127" s="90">
        <f t="shared" si="172"/>
        <v>18786.908830855631</v>
      </c>
      <c r="DH127" s="90">
        <f t="shared" si="175"/>
        <v>21062.451501108026</v>
      </c>
      <c r="DI127" s="90">
        <f t="shared" si="178"/>
        <v>24241.97896346292</v>
      </c>
      <c r="DJ127" s="90">
        <f t="shared" si="181"/>
        <v>27543.492567716439</v>
      </c>
      <c r="DK127" s="90">
        <f t="shared" si="184"/>
        <v>29646.501050592029</v>
      </c>
      <c r="DL127" s="90">
        <f t="shared" si="187"/>
        <v>24812.731150675165</v>
      </c>
      <c r="DM127" s="90">
        <f t="shared" si="190"/>
        <v>29414.381279065601</v>
      </c>
      <c r="DN127" s="90">
        <f t="shared" si="193"/>
        <v>32945.112905077855</v>
      </c>
      <c r="DO127" s="90">
        <f t="shared" si="196"/>
        <v>32707.752763855082</v>
      </c>
      <c r="DP127" s="130">
        <f t="shared" si="198"/>
        <v>33763.739749742075</v>
      </c>
      <c r="DQ127" s="90">
        <f t="shared" si="201"/>
        <v>33716.894828798562</v>
      </c>
      <c r="DR127" s="90">
        <f t="shared" si="204"/>
        <v>35292.961738337966</v>
      </c>
      <c r="DS127" s="90">
        <f t="shared" si="207"/>
        <v>31373.887053537226</v>
      </c>
      <c r="DT127" s="90">
        <f t="shared" si="210"/>
        <v>35594.886362078701</v>
      </c>
      <c r="DU127" s="90">
        <f t="shared" si="212"/>
        <v>36530.097518457696</v>
      </c>
      <c r="DV127" s="90">
        <f t="shared" si="213"/>
        <v>34988.025052002638</v>
      </c>
      <c r="DW127" s="90">
        <f t="shared" ref="DW127:DW167" si="214">$D$126-$D$126*E7</f>
        <v>28132.523553530267</v>
      </c>
      <c r="DX127" s="90">
        <f>$D$127-$D$127*E6</f>
        <v>37521.030677328155</v>
      </c>
      <c r="DY127" s="90"/>
    </row>
    <row r="128" spans="1:129" x14ac:dyDescent="0.25">
      <c r="C128" s="90"/>
      <c r="D128" s="90"/>
      <c r="E128" s="90">
        <f t="shared" si="66"/>
        <v>1</v>
      </c>
      <c r="F128" s="90"/>
      <c r="G128" s="90"/>
      <c r="H128" s="90">
        <f t="shared" si="69"/>
        <v>0</v>
      </c>
      <c r="I128" s="90">
        <f t="shared" si="71"/>
        <v>0</v>
      </c>
      <c r="J128" s="90">
        <f t="shared" si="73"/>
        <v>0</v>
      </c>
      <c r="K128" s="90">
        <f t="shared" si="75"/>
        <v>0</v>
      </c>
      <c r="L128" s="90">
        <f t="shared" si="77"/>
        <v>0</v>
      </c>
      <c r="M128" s="90">
        <f t="shared" si="79"/>
        <v>0</v>
      </c>
      <c r="N128" s="90">
        <f t="shared" si="81"/>
        <v>0</v>
      </c>
      <c r="O128" s="90">
        <f t="shared" si="83"/>
        <v>0</v>
      </c>
      <c r="P128" s="90">
        <f t="shared" si="85"/>
        <v>0</v>
      </c>
      <c r="Q128" s="90">
        <f t="shared" si="87"/>
        <v>0</v>
      </c>
      <c r="R128" s="90">
        <f t="shared" si="89"/>
        <v>0</v>
      </c>
      <c r="S128" s="90">
        <f t="shared" si="91"/>
        <v>0</v>
      </c>
      <c r="T128" s="90">
        <f t="shared" si="93"/>
        <v>0</v>
      </c>
      <c r="U128" s="90">
        <f t="shared" si="95"/>
        <v>0</v>
      </c>
      <c r="V128" s="90">
        <f t="shared" si="97"/>
        <v>0</v>
      </c>
      <c r="W128" s="90">
        <f t="shared" si="99"/>
        <v>0</v>
      </c>
      <c r="X128" s="90">
        <f t="shared" si="101"/>
        <v>0</v>
      </c>
      <c r="Y128" s="90">
        <f t="shared" si="103"/>
        <v>0</v>
      </c>
      <c r="Z128" s="90">
        <f t="shared" si="105"/>
        <v>0</v>
      </c>
      <c r="AA128" s="90">
        <f t="shared" si="107"/>
        <v>0</v>
      </c>
      <c r="AB128" s="90">
        <f t="shared" si="110"/>
        <v>0</v>
      </c>
      <c r="AC128" s="90">
        <f t="shared" si="113"/>
        <v>0</v>
      </c>
      <c r="AD128" s="90">
        <f t="shared" si="116"/>
        <v>0</v>
      </c>
      <c r="AE128" s="90">
        <f t="shared" si="119"/>
        <v>0</v>
      </c>
      <c r="AF128" s="90">
        <f t="shared" si="122"/>
        <v>0</v>
      </c>
      <c r="AG128" s="90">
        <f t="shared" si="125"/>
        <v>0</v>
      </c>
      <c r="AH128" s="90">
        <f t="shared" si="128"/>
        <v>0</v>
      </c>
      <c r="AI128" s="90">
        <f t="shared" si="131"/>
        <v>0</v>
      </c>
      <c r="AJ128" s="90">
        <f t="shared" si="134"/>
        <v>0</v>
      </c>
      <c r="AK128" s="90">
        <f t="shared" si="137"/>
        <v>0</v>
      </c>
      <c r="AL128" s="90">
        <f t="shared" si="140"/>
        <v>0</v>
      </c>
      <c r="AM128" s="90">
        <f t="shared" si="143"/>
        <v>0</v>
      </c>
      <c r="AN128" s="90">
        <f t="shared" si="146"/>
        <v>0</v>
      </c>
      <c r="AO128" s="90">
        <f t="shared" si="148"/>
        <v>0</v>
      </c>
      <c r="AP128" s="90">
        <f t="shared" si="152"/>
        <v>0</v>
      </c>
      <c r="AQ128" s="90">
        <f t="shared" si="155"/>
        <v>0</v>
      </c>
      <c r="AR128" s="90">
        <f t="shared" si="158"/>
        <v>0</v>
      </c>
      <c r="AS128" s="90">
        <f t="shared" si="161"/>
        <v>0</v>
      </c>
      <c r="AT128" s="90">
        <f t="shared" si="164"/>
        <v>0</v>
      </c>
      <c r="AU128" s="90">
        <f t="shared" si="167"/>
        <v>0</v>
      </c>
      <c r="AV128" s="90">
        <f t="shared" si="170"/>
        <v>0</v>
      </c>
      <c r="AW128" s="90">
        <f t="shared" si="173"/>
        <v>0</v>
      </c>
      <c r="AX128" s="90">
        <f t="shared" si="176"/>
        <v>0</v>
      </c>
      <c r="AY128" s="90">
        <f t="shared" si="179"/>
        <v>0</v>
      </c>
      <c r="AZ128" s="90">
        <f t="shared" si="182"/>
        <v>0</v>
      </c>
      <c r="BA128" s="90">
        <f t="shared" si="185"/>
        <v>0</v>
      </c>
      <c r="BB128" s="90">
        <f t="shared" si="188"/>
        <v>0</v>
      </c>
      <c r="BC128" s="90">
        <f t="shared" si="191"/>
        <v>0</v>
      </c>
      <c r="BD128" s="90">
        <f t="shared" si="194"/>
        <v>0</v>
      </c>
      <c r="BE128" s="90">
        <f t="shared" si="197"/>
        <v>0</v>
      </c>
      <c r="BF128" s="90">
        <f t="shared" si="199"/>
        <v>0</v>
      </c>
      <c r="BG128" s="90">
        <f t="shared" si="202"/>
        <v>0</v>
      </c>
      <c r="BH128" s="90">
        <f t="shared" si="205"/>
        <v>0</v>
      </c>
      <c r="BI128" s="90">
        <f t="shared" si="208"/>
        <v>0</v>
      </c>
      <c r="BJ128" s="90">
        <f>$D$61-$D$61*E73</f>
        <v>0</v>
      </c>
      <c r="BK128" s="90">
        <f>$D$62-$D$62*E72</f>
        <v>0</v>
      </c>
      <c r="BL128" s="90">
        <f>$D$63-$D$63*E71</f>
        <v>0</v>
      </c>
      <c r="BM128" s="90">
        <f>$D$64-$D$64*E70</f>
        <v>0</v>
      </c>
      <c r="BN128" s="90">
        <f t="shared" si="61"/>
        <v>0</v>
      </c>
      <c r="BO128" s="90">
        <f t="shared" si="62"/>
        <v>0</v>
      </c>
      <c r="BP128" s="90">
        <f t="shared" si="63"/>
        <v>0</v>
      </c>
      <c r="BQ128" s="90">
        <f t="shared" si="64"/>
        <v>0</v>
      </c>
      <c r="BR128" s="90">
        <f t="shared" si="65"/>
        <v>0</v>
      </c>
      <c r="BS128" s="90">
        <f t="shared" si="108"/>
        <v>0</v>
      </c>
      <c r="BT128" s="90">
        <f t="shared" si="111"/>
        <v>0</v>
      </c>
      <c r="BU128" s="90">
        <f t="shared" si="114"/>
        <v>0</v>
      </c>
      <c r="BV128" s="90">
        <f t="shared" si="117"/>
        <v>0</v>
      </c>
      <c r="BW128" s="90">
        <f t="shared" si="120"/>
        <v>0</v>
      </c>
      <c r="BX128" s="90">
        <f t="shared" si="123"/>
        <v>0</v>
      </c>
      <c r="BY128" s="90">
        <f t="shared" si="126"/>
        <v>0</v>
      </c>
      <c r="BZ128" s="90">
        <f t="shared" si="129"/>
        <v>0</v>
      </c>
      <c r="CA128" s="90">
        <f t="shared" si="132"/>
        <v>0</v>
      </c>
      <c r="CB128" s="90">
        <f t="shared" si="135"/>
        <v>311.45999999999185</v>
      </c>
      <c r="CC128" s="90">
        <f t="shared" si="138"/>
        <v>670.03999999999178</v>
      </c>
      <c r="CD128" s="90">
        <f t="shared" si="141"/>
        <v>1051.5599999999904</v>
      </c>
      <c r="CE128" s="90">
        <f t="shared" si="144"/>
        <v>1592.5599999999904</v>
      </c>
      <c r="CF128" s="90">
        <f t="shared" si="147"/>
        <v>2187.4999999999891</v>
      </c>
      <c r="CG128" s="90">
        <f t="shared" si="149"/>
        <v>2489.8799999999901</v>
      </c>
      <c r="CH128" s="90">
        <f t="shared" si="153"/>
        <v>2898.8399999999929</v>
      </c>
      <c r="CI128" s="90">
        <f t="shared" si="156"/>
        <v>4961.2799999999879</v>
      </c>
      <c r="CJ128" s="90">
        <f t="shared" si="159"/>
        <v>4898.5199999999895</v>
      </c>
      <c r="CK128" s="90">
        <f t="shared" si="162"/>
        <v>4827.5999999999913</v>
      </c>
      <c r="CL128" s="90">
        <f t="shared" si="165"/>
        <v>5245.679999999993</v>
      </c>
      <c r="CM128" s="90">
        <f t="shared" si="168"/>
        <v>5099.9999999999927</v>
      </c>
      <c r="CN128" s="90">
        <f t="shared" si="171"/>
        <v>4714.8399999999947</v>
      </c>
      <c r="CO128" s="90">
        <f t="shared" si="174"/>
        <v>6044.639999999994</v>
      </c>
      <c r="CP128" s="90">
        <f t="shared" si="177"/>
        <v>7305.8999999999942</v>
      </c>
      <c r="CQ128" s="90">
        <f t="shared" si="180"/>
        <v>7546.2399999999943</v>
      </c>
      <c r="CR128" s="90">
        <f t="shared" si="183"/>
        <v>6097.5599999999959</v>
      </c>
      <c r="CS128" s="90">
        <f t="shared" si="186"/>
        <v>5278.6799999999967</v>
      </c>
      <c r="CT128" s="90">
        <f t="shared" si="189"/>
        <v>7099.5399999999954</v>
      </c>
      <c r="CU128" s="90">
        <f t="shared" si="192"/>
        <v>8702.399999999996</v>
      </c>
      <c r="CV128" s="90">
        <f t="shared" si="195"/>
        <v>11670.309660764033</v>
      </c>
      <c r="CW128" s="90">
        <f t="shared" si="142"/>
        <v>13327.77760000034</v>
      </c>
      <c r="CX128" s="90">
        <f t="shared" si="200"/>
        <v>12457.528070554174</v>
      </c>
      <c r="CY128" s="90">
        <f t="shared" si="203"/>
        <v>13699.712979975995</v>
      </c>
      <c r="CZ128" s="90">
        <f t="shared" si="206"/>
        <v>16152.925276917214</v>
      </c>
      <c r="DA128" s="90">
        <f t="shared" si="209"/>
        <v>17633.38204971551</v>
      </c>
      <c r="DB128" s="90">
        <f t="shared" si="157"/>
        <v>16197.242045630366</v>
      </c>
      <c r="DC128" s="90">
        <f>$D$106-$D$106*E28</f>
        <v>15779.617675247275</v>
      </c>
      <c r="DD128" s="90">
        <f>$D$107-$D$107*E27</f>
        <v>14684.202130360538</v>
      </c>
      <c r="DE128" s="90">
        <f>$D$108-$D$108*E26</f>
        <v>10220.154013500483</v>
      </c>
      <c r="DF128" s="90">
        <f>$D$109-$D$109*E25</f>
        <v>14141.208710716479</v>
      </c>
      <c r="DG128" s="90">
        <f t="shared" si="172"/>
        <v>18217.608563253943</v>
      </c>
      <c r="DH128" s="90">
        <f t="shared" si="175"/>
        <v>20442.967633428379</v>
      </c>
      <c r="DI128" s="90">
        <f t="shared" si="178"/>
        <v>23549.350993078267</v>
      </c>
      <c r="DJ128" s="90">
        <f t="shared" si="181"/>
        <v>26778.395551946538</v>
      </c>
      <c r="DK128" s="90">
        <f t="shared" si="184"/>
        <v>28845.244265440891</v>
      </c>
      <c r="DL128" s="90">
        <f t="shared" si="187"/>
        <v>24159.764541446872</v>
      </c>
      <c r="DM128" s="90">
        <f t="shared" si="190"/>
        <v>28660.166374474175</v>
      </c>
      <c r="DN128" s="90">
        <f t="shared" si="193"/>
        <v>32121.485082450912</v>
      </c>
      <c r="DO128" s="90">
        <f t="shared" si="196"/>
        <v>31910.002696443982</v>
      </c>
      <c r="DP128" s="130">
        <f t="shared" si="198"/>
        <v>32959.841184272023</v>
      </c>
      <c r="DQ128" s="90">
        <f t="shared" si="201"/>
        <v>32932.780995570691</v>
      </c>
      <c r="DR128" s="90">
        <f t="shared" si="204"/>
        <v>34490.848971557556</v>
      </c>
      <c r="DS128" s="90">
        <f t="shared" si="207"/>
        <v>30676.689563458622</v>
      </c>
      <c r="DT128" s="90">
        <f t="shared" si="210"/>
        <v>34821.084484642211</v>
      </c>
      <c r="DU128" s="90">
        <f t="shared" si="212"/>
        <v>35752.861401043701</v>
      </c>
      <c r="DV128" s="90">
        <f t="shared" si="213"/>
        <v>34259.107863419253</v>
      </c>
      <c r="DW128" s="90">
        <f t="shared" si="214"/>
        <v>27558.390419784751</v>
      </c>
      <c r="DX128" s="90">
        <f t="shared" ref="DX128:DX167" si="215">$D$127-$D$127*E7</f>
        <v>36770.610063781591</v>
      </c>
      <c r="DY128" s="90">
        <f>$D$128-$D$128*E6</f>
        <v>0</v>
      </c>
    </row>
    <row r="129" spans="3:129" x14ac:dyDescent="0.25">
      <c r="C129" s="90"/>
      <c r="D129" s="90"/>
      <c r="E129" s="90"/>
      <c r="F129" s="90"/>
      <c r="G129" s="90"/>
      <c r="H129" s="90">
        <f t="shared" si="69"/>
        <v>0</v>
      </c>
      <c r="I129" s="90">
        <f t="shared" si="71"/>
        <v>0</v>
      </c>
      <c r="J129" s="90">
        <f t="shared" si="73"/>
        <v>0</v>
      </c>
      <c r="K129" s="90">
        <f t="shared" si="75"/>
        <v>0</v>
      </c>
      <c r="L129" s="90">
        <f t="shared" si="77"/>
        <v>0</v>
      </c>
      <c r="M129" s="90">
        <f t="shared" si="79"/>
        <v>0</v>
      </c>
      <c r="N129" s="90">
        <f t="shared" si="81"/>
        <v>0</v>
      </c>
      <c r="O129" s="90">
        <f t="shared" si="83"/>
        <v>0</v>
      </c>
      <c r="P129" s="90">
        <f t="shared" si="85"/>
        <v>0</v>
      </c>
      <c r="Q129" s="90">
        <f t="shared" si="87"/>
        <v>0</v>
      </c>
      <c r="R129" s="90">
        <f t="shared" si="89"/>
        <v>0</v>
      </c>
      <c r="S129" s="90">
        <f t="shared" si="91"/>
        <v>0</v>
      </c>
      <c r="T129" s="90">
        <f t="shared" si="93"/>
        <v>0</v>
      </c>
      <c r="U129" s="90">
        <f t="shared" si="95"/>
        <v>0</v>
      </c>
      <c r="V129" s="90">
        <f t="shared" si="97"/>
        <v>0</v>
      </c>
      <c r="W129" s="90">
        <f t="shared" si="99"/>
        <v>0</v>
      </c>
      <c r="X129" s="90">
        <f t="shared" si="101"/>
        <v>0</v>
      </c>
      <c r="Y129" s="90">
        <f t="shared" si="103"/>
        <v>0</v>
      </c>
      <c r="Z129" s="90">
        <f t="shared" si="105"/>
        <v>0</v>
      </c>
      <c r="AA129" s="90">
        <f t="shared" si="107"/>
        <v>0</v>
      </c>
      <c r="AB129" s="90">
        <f t="shared" si="110"/>
        <v>0</v>
      </c>
      <c r="AC129" s="90">
        <f t="shared" si="113"/>
        <v>0</v>
      </c>
      <c r="AD129" s="90">
        <f t="shared" si="116"/>
        <v>0</v>
      </c>
      <c r="AE129" s="90">
        <f t="shared" si="119"/>
        <v>0</v>
      </c>
      <c r="AF129" s="90">
        <f t="shared" si="122"/>
        <v>0</v>
      </c>
      <c r="AG129" s="90">
        <f t="shared" si="125"/>
        <v>0</v>
      </c>
      <c r="AH129" s="90">
        <f t="shared" si="128"/>
        <v>0</v>
      </c>
      <c r="AI129" s="90">
        <f t="shared" si="131"/>
        <v>0</v>
      </c>
      <c r="AJ129" s="90">
        <f t="shared" si="134"/>
        <v>0</v>
      </c>
      <c r="AK129" s="90">
        <f t="shared" si="137"/>
        <v>0</v>
      </c>
      <c r="AL129" s="90">
        <f t="shared" si="140"/>
        <v>0</v>
      </c>
      <c r="AM129" s="90">
        <f t="shared" si="143"/>
        <v>0</v>
      </c>
      <c r="AN129" s="90">
        <f t="shared" si="146"/>
        <v>0</v>
      </c>
      <c r="AO129" s="90">
        <f t="shared" si="148"/>
        <v>0</v>
      </c>
      <c r="AP129" s="90">
        <f t="shared" si="152"/>
        <v>0</v>
      </c>
      <c r="AQ129" s="90">
        <f t="shared" si="155"/>
        <v>0</v>
      </c>
      <c r="AR129" s="90">
        <f t="shared" si="158"/>
        <v>0</v>
      </c>
      <c r="AS129" s="90">
        <f t="shared" si="161"/>
        <v>0</v>
      </c>
      <c r="AT129" s="90">
        <f t="shared" si="164"/>
        <v>0</v>
      </c>
      <c r="AU129" s="90">
        <f t="shared" si="167"/>
        <v>0</v>
      </c>
      <c r="AV129" s="90">
        <f t="shared" si="170"/>
        <v>0</v>
      </c>
      <c r="AW129" s="90">
        <f t="shared" si="173"/>
        <v>0</v>
      </c>
      <c r="AX129" s="90">
        <f t="shared" si="176"/>
        <v>0</v>
      </c>
      <c r="AY129" s="90">
        <f t="shared" si="179"/>
        <v>0</v>
      </c>
      <c r="AZ129" s="90">
        <f t="shared" si="182"/>
        <v>0</v>
      </c>
      <c r="BA129" s="90">
        <f t="shared" si="185"/>
        <v>0</v>
      </c>
      <c r="BB129" s="90">
        <f t="shared" si="188"/>
        <v>0</v>
      </c>
      <c r="BC129" s="90">
        <f t="shared" si="191"/>
        <v>0</v>
      </c>
      <c r="BD129" s="90">
        <f t="shared" si="194"/>
        <v>0</v>
      </c>
      <c r="BE129" s="90">
        <f t="shared" si="197"/>
        <v>0</v>
      </c>
      <c r="BF129" s="90">
        <f t="shared" si="199"/>
        <v>0</v>
      </c>
      <c r="BG129" s="90">
        <f t="shared" si="202"/>
        <v>0</v>
      </c>
      <c r="BH129" s="90">
        <f t="shared" si="205"/>
        <v>0</v>
      </c>
      <c r="BI129" s="90">
        <f t="shared" si="208"/>
        <v>0</v>
      </c>
      <c r="BJ129" s="90">
        <f>$D$61-$D$61*E74</f>
        <v>0</v>
      </c>
      <c r="BK129" s="90">
        <f>$D$62-$D$62*E73</f>
        <v>0</v>
      </c>
      <c r="BL129" s="90">
        <f>$D$63-$D$63*E72</f>
        <v>0</v>
      </c>
      <c r="BM129" s="90">
        <f>$D$64-$D$64*E71</f>
        <v>0</v>
      </c>
      <c r="BN129" s="90">
        <f>$D$65-$D$65*E70</f>
        <v>0</v>
      </c>
      <c r="BO129" s="90">
        <f t="shared" si="62"/>
        <v>0</v>
      </c>
      <c r="BP129" s="90">
        <f t="shared" si="63"/>
        <v>0</v>
      </c>
      <c r="BQ129" s="90">
        <f t="shared" si="64"/>
        <v>0</v>
      </c>
      <c r="BR129" s="90">
        <f t="shared" si="65"/>
        <v>0</v>
      </c>
      <c r="BS129" s="90">
        <f t="shared" si="108"/>
        <v>0</v>
      </c>
      <c r="BT129" s="90">
        <f t="shared" si="111"/>
        <v>0</v>
      </c>
      <c r="BU129" s="90">
        <f t="shared" si="114"/>
        <v>0</v>
      </c>
      <c r="BV129" s="90">
        <f t="shared" si="117"/>
        <v>0</v>
      </c>
      <c r="BW129" s="90">
        <f t="shared" si="120"/>
        <v>0</v>
      </c>
      <c r="BX129" s="90">
        <f t="shared" si="123"/>
        <v>0</v>
      </c>
      <c r="BY129" s="90">
        <f t="shared" si="126"/>
        <v>0</v>
      </c>
      <c r="BZ129" s="90">
        <f t="shared" si="129"/>
        <v>0</v>
      </c>
      <c r="CA129" s="90">
        <f t="shared" si="132"/>
        <v>0</v>
      </c>
      <c r="CB129" s="90">
        <f t="shared" si="135"/>
        <v>0</v>
      </c>
      <c r="CC129" s="90">
        <f t="shared" si="138"/>
        <v>335.01999999998952</v>
      </c>
      <c r="CD129" s="90">
        <f t="shared" si="141"/>
        <v>701.03999999998996</v>
      </c>
      <c r="CE129" s="90">
        <f t="shared" si="144"/>
        <v>1194.419999999991</v>
      </c>
      <c r="CF129" s="90">
        <f t="shared" si="147"/>
        <v>1749.9999999999891</v>
      </c>
      <c r="CG129" s="90">
        <f t="shared" si="149"/>
        <v>2074.8999999999905</v>
      </c>
      <c r="CH129" s="90">
        <f t="shared" si="153"/>
        <v>2484.7199999999903</v>
      </c>
      <c r="CI129" s="90">
        <f t="shared" si="156"/>
        <v>4341.1199999999881</v>
      </c>
      <c r="CJ129" s="90">
        <f t="shared" si="159"/>
        <v>4354.239999999987</v>
      </c>
      <c r="CK129" s="90">
        <f t="shared" si="162"/>
        <v>4344.8399999999892</v>
      </c>
      <c r="CL129" s="90">
        <f t="shared" si="165"/>
        <v>4768.799999999992</v>
      </c>
      <c r="CM129" s="90">
        <f t="shared" si="168"/>
        <v>4674.9999999999927</v>
      </c>
      <c r="CN129" s="90">
        <f t="shared" si="171"/>
        <v>4352.1599999999944</v>
      </c>
      <c r="CO129" s="90">
        <f t="shared" si="174"/>
        <v>5612.8799999999937</v>
      </c>
      <c r="CP129" s="90">
        <f t="shared" si="177"/>
        <v>6818.8399999999929</v>
      </c>
      <c r="CQ129" s="90">
        <f t="shared" si="180"/>
        <v>7074.5999999999949</v>
      </c>
      <c r="CR129" s="90">
        <f t="shared" si="183"/>
        <v>5738.8799999999956</v>
      </c>
      <c r="CS129" s="90">
        <f t="shared" si="186"/>
        <v>4985.4199999999964</v>
      </c>
      <c r="CT129" s="90">
        <f t="shared" si="189"/>
        <v>6725.8799999999956</v>
      </c>
      <c r="CU129" s="90">
        <f t="shared" si="192"/>
        <v>8267.2799999999952</v>
      </c>
      <c r="CV129" s="90">
        <f t="shared" si="195"/>
        <v>11114.580629299078</v>
      </c>
      <c r="CW129" s="90">
        <f t="shared" si="142"/>
        <v>12721.969527273053</v>
      </c>
      <c r="CX129" s="90">
        <f t="shared" si="200"/>
        <v>11915.896415312687</v>
      </c>
      <c r="CY129" s="90">
        <f t="shared" si="203"/>
        <v>13128.891605810328</v>
      </c>
      <c r="CZ129" s="90">
        <f t="shared" si="206"/>
        <v>15506.808265840526</v>
      </c>
      <c r="DA129" s="90">
        <f t="shared" si="209"/>
        <v>16955.175047803375</v>
      </c>
      <c r="DB129" s="90">
        <f t="shared" si="157"/>
        <v>15597.3441920885</v>
      </c>
      <c r="DC129" s="90">
        <f>$D$106-$D$106*E29</f>
        <v>15216.059901131301</v>
      </c>
      <c r="DD129" s="90">
        <f>$D$107-$D$107*E28</f>
        <v>14177.850332761898</v>
      </c>
      <c r="DE129" s="90">
        <f>$D$108-$D$108*E27</f>
        <v>9879.4822130504672</v>
      </c>
      <c r="DF129" s="90">
        <f>$D$109-$D$109*E26</f>
        <v>13685.040687790141</v>
      </c>
      <c r="DG129" s="90">
        <f>$D$110-$D$110*E25</f>
        <v>17648.308295652256</v>
      </c>
      <c r="DH129" s="90">
        <f t="shared" si="175"/>
        <v>19823.48376574873</v>
      </c>
      <c r="DI129" s="90">
        <f t="shared" si="178"/>
        <v>22856.723022693612</v>
      </c>
      <c r="DJ129" s="90">
        <f t="shared" si="181"/>
        <v>26013.298536176633</v>
      </c>
      <c r="DK129" s="90">
        <f t="shared" si="184"/>
        <v>28043.987480289754</v>
      </c>
      <c r="DL129" s="90">
        <f t="shared" si="187"/>
        <v>23506.797932218578</v>
      </c>
      <c r="DM129" s="90">
        <f t="shared" si="190"/>
        <v>27905.951469882748</v>
      </c>
      <c r="DN129" s="90">
        <f t="shared" si="193"/>
        <v>31297.857259823966</v>
      </c>
      <c r="DO129" s="90">
        <f t="shared" si="196"/>
        <v>31112.252629032882</v>
      </c>
      <c r="DP129" s="130">
        <f t="shared" si="198"/>
        <v>32155.942618801975</v>
      </c>
      <c r="DQ129" s="90">
        <f t="shared" si="201"/>
        <v>32148.667162342816</v>
      </c>
      <c r="DR129" s="90">
        <f t="shared" si="204"/>
        <v>33688.736204777146</v>
      </c>
      <c r="DS129" s="90">
        <f t="shared" si="207"/>
        <v>29979.492073380017</v>
      </c>
      <c r="DT129" s="90">
        <f t="shared" si="210"/>
        <v>34047.282607205714</v>
      </c>
      <c r="DU129" s="90">
        <f t="shared" si="212"/>
        <v>34975.625283629706</v>
      </c>
      <c r="DV129" s="90">
        <f t="shared" si="213"/>
        <v>33530.190674835867</v>
      </c>
      <c r="DW129" s="90">
        <f t="shared" si="214"/>
        <v>26984.257286039236</v>
      </c>
      <c r="DX129" s="90">
        <f t="shared" si="215"/>
        <v>36020.189450235026</v>
      </c>
      <c r="DY129" s="90">
        <f t="shared" ref="DY129:DY167" si="216">$D$128-$D$128*E7</f>
        <v>0</v>
      </c>
    </row>
    <row r="130" spans="3:129" x14ac:dyDescent="0.25">
      <c r="G130" s="90"/>
      <c r="H130" s="90">
        <f t="shared" si="69"/>
        <v>1722</v>
      </c>
      <c r="I130" s="90">
        <f t="shared" si="71"/>
        <v>0</v>
      </c>
      <c r="J130" s="90">
        <f t="shared" si="73"/>
        <v>0</v>
      </c>
      <c r="K130" s="90">
        <f t="shared" si="75"/>
        <v>0</v>
      </c>
      <c r="L130" s="90">
        <f t="shared" si="77"/>
        <v>0</v>
      </c>
      <c r="M130" s="90">
        <f t="shared" si="79"/>
        <v>0</v>
      </c>
      <c r="N130" s="90">
        <f t="shared" si="81"/>
        <v>0</v>
      </c>
      <c r="O130" s="90">
        <f t="shared" si="83"/>
        <v>0</v>
      </c>
      <c r="P130" s="90">
        <f t="shared" si="85"/>
        <v>0</v>
      </c>
      <c r="Q130" s="90">
        <f t="shared" si="87"/>
        <v>0</v>
      </c>
      <c r="R130" s="90">
        <f t="shared" si="89"/>
        <v>0</v>
      </c>
      <c r="S130" s="90">
        <f t="shared" si="91"/>
        <v>0</v>
      </c>
      <c r="T130" s="90">
        <f t="shared" si="93"/>
        <v>0</v>
      </c>
      <c r="U130" s="90">
        <f t="shared" si="95"/>
        <v>0</v>
      </c>
      <c r="V130" s="90">
        <f t="shared" si="97"/>
        <v>0</v>
      </c>
      <c r="W130" s="90">
        <f t="shared" si="99"/>
        <v>0</v>
      </c>
      <c r="X130" s="90">
        <f t="shared" si="101"/>
        <v>0</v>
      </c>
      <c r="Y130" s="90">
        <f t="shared" si="103"/>
        <v>0</v>
      </c>
      <c r="Z130" s="90">
        <f t="shared" si="105"/>
        <v>0</v>
      </c>
      <c r="AA130" s="90">
        <f t="shared" si="107"/>
        <v>0</v>
      </c>
      <c r="AB130" s="90">
        <f t="shared" si="110"/>
        <v>0</v>
      </c>
      <c r="AC130" s="90">
        <f t="shared" si="113"/>
        <v>0</v>
      </c>
      <c r="AD130" s="90">
        <f t="shared" si="116"/>
        <v>0</v>
      </c>
      <c r="AE130" s="90">
        <f t="shared" si="119"/>
        <v>0</v>
      </c>
      <c r="AF130" s="90">
        <f t="shared" si="122"/>
        <v>0</v>
      </c>
      <c r="AG130" s="90">
        <f t="shared" si="125"/>
        <v>0</v>
      </c>
      <c r="AH130" s="90">
        <f t="shared" si="128"/>
        <v>0</v>
      </c>
      <c r="AI130" s="90">
        <f t="shared" si="131"/>
        <v>0</v>
      </c>
      <c r="AJ130" s="90">
        <f t="shared" si="134"/>
        <v>0</v>
      </c>
      <c r="AK130" s="90">
        <f t="shared" si="137"/>
        <v>0</v>
      </c>
      <c r="AL130" s="90">
        <f t="shared" si="140"/>
        <v>0</v>
      </c>
      <c r="AM130" s="90">
        <f t="shared" si="143"/>
        <v>0</v>
      </c>
      <c r="AN130" s="90">
        <f t="shared" si="146"/>
        <v>0</v>
      </c>
      <c r="AO130" s="90">
        <f t="shared" si="148"/>
        <v>0</v>
      </c>
      <c r="AP130" s="90">
        <f t="shared" si="152"/>
        <v>0</v>
      </c>
      <c r="AQ130" s="90">
        <f t="shared" si="155"/>
        <v>0</v>
      </c>
      <c r="AR130" s="90">
        <f t="shared" si="158"/>
        <v>0</v>
      </c>
      <c r="AS130" s="90">
        <f t="shared" si="161"/>
        <v>0</v>
      </c>
      <c r="AT130" s="90">
        <f t="shared" si="164"/>
        <v>0</v>
      </c>
      <c r="AU130" s="90">
        <f t="shared" si="167"/>
        <v>0</v>
      </c>
      <c r="AV130" s="90">
        <f t="shared" si="170"/>
        <v>0</v>
      </c>
      <c r="AW130" s="90">
        <f t="shared" si="173"/>
        <v>0</v>
      </c>
      <c r="AX130" s="90">
        <f t="shared" si="176"/>
        <v>0</v>
      </c>
      <c r="AY130" s="90">
        <f t="shared" si="179"/>
        <v>0</v>
      </c>
      <c r="AZ130" s="90">
        <f t="shared" si="182"/>
        <v>0</v>
      </c>
      <c r="BA130" s="90">
        <f t="shared" si="185"/>
        <v>0</v>
      </c>
      <c r="BB130" s="90">
        <f t="shared" si="188"/>
        <v>0</v>
      </c>
      <c r="BC130" s="90">
        <f t="shared" si="191"/>
        <v>0</v>
      </c>
      <c r="BD130" s="90">
        <f t="shared" si="194"/>
        <v>0</v>
      </c>
      <c r="BE130" s="90">
        <f t="shared" si="197"/>
        <v>0</v>
      </c>
      <c r="BF130" s="90">
        <f t="shared" si="199"/>
        <v>0</v>
      </c>
      <c r="BG130" s="90">
        <f t="shared" si="202"/>
        <v>0</v>
      </c>
      <c r="BH130" s="90">
        <f t="shared" si="205"/>
        <v>0</v>
      </c>
      <c r="BI130" s="90">
        <f t="shared" si="208"/>
        <v>0</v>
      </c>
      <c r="BJ130" s="90">
        <f t="shared" ref="BJ130:BJ142" si="217">$D$61-$D$61*E75</f>
        <v>0</v>
      </c>
      <c r="BK130" s="90">
        <f t="shared" ref="BK130:BK142" si="218">$D$62-$D$62*E74</f>
        <v>0</v>
      </c>
      <c r="BL130" s="90">
        <f t="shared" ref="BL130:BL142" si="219">$D$63-$D$63*E73</f>
        <v>0</v>
      </c>
      <c r="BM130" s="90">
        <f t="shared" ref="BM130:BM142" si="220">$D$64-$D$64*E72</f>
        <v>0</v>
      </c>
      <c r="BN130" s="90">
        <f t="shared" ref="BN130:BN142" si="221">$D$65-$D$65*E71</f>
        <v>0</v>
      </c>
      <c r="BO130" s="90">
        <f t="shared" ref="BO130:BO142" si="222">$D$66-$D$66*E70</f>
        <v>0</v>
      </c>
      <c r="BP130" s="90">
        <f t="shared" si="63"/>
        <v>0</v>
      </c>
      <c r="BQ130" s="90">
        <f t="shared" si="64"/>
        <v>0</v>
      </c>
      <c r="BR130" s="90">
        <f t="shared" si="65"/>
        <v>0</v>
      </c>
      <c r="BS130" s="90">
        <f t="shared" si="108"/>
        <v>0</v>
      </c>
      <c r="BT130" s="90">
        <f t="shared" si="111"/>
        <v>0</v>
      </c>
      <c r="BU130" s="90">
        <f t="shared" si="114"/>
        <v>0</v>
      </c>
      <c r="BV130" s="90">
        <f t="shared" si="117"/>
        <v>0</v>
      </c>
      <c r="BW130" s="90">
        <f t="shared" si="120"/>
        <v>0</v>
      </c>
      <c r="BX130" s="90">
        <f t="shared" si="123"/>
        <v>0</v>
      </c>
      <c r="BY130" s="90">
        <f t="shared" si="126"/>
        <v>0</v>
      </c>
      <c r="BZ130" s="90">
        <f t="shared" si="129"/>
        <v>0</v>
      </c>
      <c r="CA130" s="90">
        <f t="shared" si="132"/>
        <v>0</v>
      </c>
      <c r="CB130" s="90">
        <f t="shared" si="135"/>
        <v>0</v>
      </c>
      <c r="CC130" s="90">
        <f t="shared" si="138"/>
        <v>0</v>
      </c>
      <c r="CD130" s="90">
        <f t="shared" si="141"/>
        <v>350.51999999998952</v>
      </c>
      <c r="CE130" s="90">
        <f t="shared" si="144"/>
        <v>796.27999999998792</v>
      </c>
      <c r="CF130" s="90">
        <f t="shared" si="147"/>
        <v>1312.4999999999891</v>
      </c>
      <c r="CG130" s="90">
        <f t="shared" si="149"/>
        <v>1659.919999999991</v>
      </c>
      <c r="CH130" s="90">
        <f t="shared" si="153"/>
        <v>2070.5999999999913</v>
      </c>
      <c r="CI130" s="90">
        <f t="shared" si="156"/>
        <v>3720.9599999999846</v>
      </c>
      <c r="CJ130" s="90">
        <f t="shared" si="159"/>
        <v>3809.9599999999882</v>
      </c>
      <c r="CK130" s="90">
        <f t="shared" si="162"/>
        <v>3862.0799999999908</v>
      </c>
      <c r="CL130" s="90">
        <f t="shared" si="165"/>
        <v>4291.919999999991</v>
      </c>
      <c r="CM130" s="90">
        <f t="shared" si="168"/>
        <v>4249.9999999999927</v>
      </c>
      <c r="CN130" s="90">
        <f t="shared" si="171"/>
        <v>3989.4799999999941</v>
      </c>
      <c r="CO130" s="90">
        <f t="shared" si="174"/>
        <v>5181.1199999999917</v>
      </c>
      <c r="CP130" s="90">
        <f t="shared" si="177"/>
        <v>6331.7799999999916</v>
      </c>
      <c r="CQ130" s="90">
        <f t="shared" si="180"/>
        <v>6602.9599999999919</v>
      </c>
      <c r="CR130" s="90">
        <f t="shared" si="183"/>
        <v>5380.1999999999953</v>
      </c>
      <c r="CS130" s="90">
        <f t="shared" si="186"/>
        <v>4692.1599999999962</v>
      </c>
      <c r="CT130" s="90">
        <f t="shared" si="189"/>
        <v>6352.2199999999957</v>
      </c>
      <c r="CU130" s="90">
        <f t="shared" si="192"/>
        <v>7832.1599999999944</v>
      </c>
      <c r="CV130" s="90">
        <f t="shared" si="195"/>
        <v>10558.851597834124</v>
      </c>
      <c r="CW130" s="90">
        <f t="shared" si="142"/>
        <v>12116.161454545763</v>
      </c>
      <c r="CX130" s="90">
        <f t="shared" si="200"/>
        <v>11374.264760071201</v>
      </c>
      <c r="CY130" s="90">
        <f t="shared" si="203"/>
        <v>12558.070231644662</v>
      </c>
      <c r="CZ130" s="90">
        <f t="shared" si="206"/>
        <v>14860.691254763835</v>
      </c>
      <c r="DA130" s="90">
        <f t="shared" si="209"/>
        <v>16276.968045891241</v>
      </c>
      <c r="DB130" s="90">
        <f t="shared" si="157"/>
        <v>14997.446338546635</v>
      </c>
      <c r="DC130" s="90">
        <f t="shared" ref="DC130:DC167" si="223">$D$106-$D$106*E30</f>
        <v>14652.502127015327</v>
      </c>
      <c r="DD130" s="90">
        <f t="shared" ref="DD130:DD167" si="224">$D$107-$D$107*E29</f>
        <v>13671.498535163259</v>
      </c>
      <c r="DE130" s="90">
        <f t="shared" ref="DE130:DE167" si="225">$D$108-$D$108*E28</f>
        <v>9538.8104126004509</v>
      </c>
      <c r="DF130" s="90">
        <f t="shared" ref="DF130:DF167" si="226">$D$109-$D$109*E27</f>
        <v>13228.872664863802</v>
      </c>
      <c r="DG130" s="90">
        <f t="shared" ref="DG130:DG167" si="227">$D$110-$D$110*E26</f>
        <v>17079.008028050572</v>
      </c>
      <c r="DH130" s="90">
        <f t="shared" si="175"/>
        <v>19203.99989806908</v>
      </c>
      <c r="DI130" s="90">
        <f t="shared" si="178"/>
        <v>22164.095052308956</v>
      </c>
      <c r="DJ130" s="90">
        <f t="shared" si="181"/>
        <v>25248.201520406736</v>
      </c>
      <c r="DK130" s="90">
        <f t="shared" si="184"/>
        <v>27242.73069513862</v>
      </c>
      <c r="DL130" s="90">
        <f t="shared" si="187"/>
        <v>22853.831322990285</v>
      </c>
      <c r="DM130" s="90">
        <f t="shared" si="190"/>
        <v>27151.736565291321</v>
      </c>
      <c r="DN130" s="90">
        <f t="shared" si="193"/>
        <v>30474.22943719702</v>
      </c>
      <c r="DO130" s="90">
        <f t="shared" si="196"/>
        <v>30314.502561621786</v>
      </c>
      <c r="DP130" s="130">
        <f t="shared" si="198"/>
        <v>31352.044053331927</v>
      </c>
      <c r="DQ130" s="90">
        <f t="shared" si="201"/>
        <v>31364.55332911494</v>
      </c>
      <c r="DR130" s="90">
        <f t="shared" si="204"/>
        <v>32886.623437996735</v>
      </c>
      <c r="DS130" s="90">
        <f t="shared" si="207"/>
        <v>29282.294583301413</v>
      </c>
      <c r="DT130" s="90">
        <f t="shared" si="210"/>
        <v>33273.480729769224</v>
      </c>
      <c r="DU130" s="90">
        <f t="shared" si="212"/>
        <v>34198.389166215711</v>
      </c>
      <c r="DV130" s="90">
        <f t="shared" si="213"/>
        <v>32801.273486252474</v>
      </c>
      <c r="DW130" s="90">
        <f t="shared" si="214"/>
        <v>26410.12415229372</v>
      </c>
      <c r="DX130" s="90">
        <f t="shared" si="215"/>
        <v>35269.768836688469</v>
      </c>
      <c r="DY130" s="90">
        <f t="shared" si="216"/>
        <v>0</v>
      </c>
    </row>
    <row r="131" spans="3:129" x14ac:dyDescent="0.25">
      <c r="G131" s="90"/>
      <c r="H131" s="90">
        <f t="shared" si="69"/>
        <v>1722</v>
      </c>
      <c r="I131" s="90">
        <f t="shared" si="71"/>
        <v>1576</v>
      </c>
      <c r="J131" s="90">
        <f t="shared" si="73"/>
        <v>0</v>
      </c>
      <c r="K131" s="90">
        <f t="shared" si="75"/>
        <v>0</v>
      </c>
      <c r="L131" s="90">
        <f t="shared" si="77"/>
        <v>0</v>
      </c>
      <c r="M131" s="90">
        <f t="shared" si="79"/>
        <v>0</v>
      </c>
      <c r="N131" s="90">
        <f t="shared" si="81"/>
        <v>0</v>
      </c>
      <c r="O131" s="90">
        <f t="shared" si="83"/>
        <v>0</v>
      </c>
      <c r="P131" s="90">
        <f t="shared" si="85"/>
        <v>0</v>
      </c>
      <c r="Q131" s="90">
        <f t="shared" si="87"/>
        <v>0</v>
      </c>
      <c r="R131" s="90">
        <f t="shared" si="89"/>
        <v>0</v>
      </c>
      <c r="S131" s="90">
        <f t="shared" si="91"/>
        <v>0</v>
      </c>
      <c r="T131" s="90">
        <f t="shared" si="93"/>
        <v>0</v>
      </c>
      <c r="U131" s="90">
        <f t="shared" si="95"/>
        <v>0</v>
      </c>
      <c r="V131" s="90">
        <f t="shared" si="97"/>
        <v>0</v>
      </c>
      <c r="W131" s="90">
        <f t="shared" si="99"/>
        <v>0</v>
      </c>
      <c r="X131" s="90">
        <f t="shared" si="101"/>
        <v>0</v>
      </c>
      <c r="Y131" s="90">
        <f t="shared" si="103"/>
        <v>0</v>
      </c>
      <c r="Z131" s="90">
        <f t="shared" si="105"/>
        <v>0</v>
      </c>
      <c r="AA131" s="90">
        <f t="shared" si="107"/>
        <v>0</v>
      </c>
      <c r="AB131" s="90">
        <f t="shared" si="110"/>
        <v>0</v>
      </c>
      <c r="AC131" s="90">
        <f t="shared" si="113"/>
        <v>0</v>
      </c>
      <c r="AD131" s="90">
        <f t="shared" si="116"/>
        <v>0</v>
      </c>
      <c r="AE131" s="90">
        <f t="shared" si="119"/>
        <v>0</v>
      </c>
      <c r="AF131" s="90">
        <f t="shared" si="122"/>
        <v>0</v>
      </c>
      <c r="AG131" s="90">
        <f t="shared" si="125"/>
        <v>0</v>
      </c>
      <c r="AH131" s="90">
        <f t="shared" si="128"/>
        <v>0</v>
      </c>
      <c r="AI131" s="90">
        <f t="shared" si="131"/>
        <v>0</v>
      </c>
      <c r="AJ131" s="90">
        <f t="shared" si="134"/>
        <v>0</v>
      </c>
      <c r="AK131" s="90">
        <f t="shared" si="137"/>
        <v>0</v>
      </c>
      <c r="AL131" s="90">
        <f t="shared" si="140"/>
        <v>0</v>
      </c>
      <c r="AM131" s="90">
        <f t="shared" si="143"/>
        <v>0</v>
      </c>
      <c r="AN131" s="90">
        <f t="shared" si="146"/>
        <v>0</v>
      </c>
      <c r="AO131" s="90">
        <f t="shared" si="148"/>
        <v>0</v>
      </c>
      <c r="AP131" s="90">
        <f t="shared" si="152"/>
        <v>0</v>
      </c>
      <c r="AQ131" s="90">
        <f t="shared" si="155"/>
        <v>0</v>
      </c>
      <c r="AR131" s="90">
        <f t="shared" si="158"/>
        <v>0</v>
      </c>
      <c r="AS131" s="90">
        <f t="shared" si="161"/>
        <v>0</v>
      </c>
      <c r="AT131" s="90">
        <f t="shared" si="164"/>
        <v>0</v>
      </c>
      <c r="AU131" s="90">
        <f t="shared" si="167"/>
        <v>0</v>
      </c>
      <c r="AV131" s="90">
        <f t="shared" si="170"/>
        <v>0</v>
      </c>
      <c r="AW131" s="90">
        <f t="shared" si="173"/>
        <v>0</v>
      </c>
      <c r="AX131" s="90">
        <f t="shared" si="176"/>
        <v>0</v>
      </c>
      <c r="AY131" s="90">
        <f t="shared" si="179"/>
        <v>0</v>
      </c>
      <c r="AZ131" s="90">
        <f t="shared" si="182"/>
        <v>0</v>
      </c>
      <c r="BA131" s="90">
        <f t="shared" si="185"/>
        <v>0</v>
      </c>
      <c r="BB131" s="90">
        <f t="shared" si="188"/>
        <v>0</v>
      </c>
      <c r="BC131" s="90">
        <f t="shared" si="191"/>
        <v>0</v>
      </c>
      <c r="BD131" s="90">
        <f t="shared" si="194"/>
        <v>0</v>
      </c>
      <c r="BE131" s="90">
        <f t="shared" si="197"/>
        <v>0</v>
      </c>
      <c r="BF131" s="90">
        <f t="shared" si="199"/>
        <v>0</v>
      </c>
      <c r="BG131" s="90">
        <f t="shared" si="202"/>
        <v>0</v>
      </c>
      <c r="BH131" s="90">
        <f t="shared" si="205"/>
        <v>0</v>
      </c>
      <c r="BI131" s="90">
        <f t="shared" si="208"/>
        <v>0</v>
      </c>
      <c r="BJ131" s="90">
        <f t="shared" si="217"/>
        <v>0</v>
      </c>
      <c r="BK131" s="90">
        <f t="shared" si="218"/>
        <v>0</v>
      </c>
      <c r="BL131" s="90">
        <f t="shared" si="219"/>
        <v>0</v>
      </c>
      <c r="BM131" s="90">
        <f t="shared" si="220"/>
        <v>0</v>
      </c>
      <c r="BN131" s="90">
        <f t="shared" si="221"/>
        <v>0</v>
      </c>
      <c r="BO131" s="90">
        <f t="shared" si="222"/>
        <v>0</v>
      </c>
      <c r="BP131" s="90">
        <f t="shared" ref="BP131:BP142" si="228">$D$67-$D$67*E70</f>
        <v>0</v>
      </c>
      <c r="BQ131" s="90">
        <f t="shared" si="64"/>
        <v>0</v>
      </c>
      <c r="BR131" s="90">
        <f t="shared" si="65"/>
        <v>0</v>
      </c>
      <c r="BS131" s="90">
        <f t="shared" si="108"/>
        <v>0</v>
      </c>
      <c r="BT131" s="90">
        <f t="shared" si="111"/>
        <v>0</v>
      </c>
      <c r="BU131" s="90">
        <f t="shared" si="114"/>
        <v>0</v>
      </c>
      <c r="BV131" s="90">
        <f t="shared" si="117"/>
        <v>0</v>
      </c>
      <c r="BW131" s="90">
        <f t="shared" si="120"/>
        <v>0</v>
      </c>
      <c r="BX131" s="90">
        <f t="shared" si="123"/>
        <v>0</v>
      </c>
      <c r="BY131" s="90">
        <f t="shared" si="126"/>
        <v>0</v>
      </c>
      <c r="BZ131" s="90">
        <f t="shared" si="129"/>
        <v>0</v>
      </c>
      <c r="CA131" s="90">
        <f t="shared" si="132"/>
        <v>0</v>
      </c>
      <c r="CB131" s="90">
        <f t="shared" si="135"/>
        <v>0</v>
      </c>
      <c r="CC131" s="90">
        <f t="shared" si="138"/>
        <v>0</v>
      </c>
      <c r="CD131" s="90">
        <f t="shared" si="141"/>
        <v>0</v>
      </c>
      <c r="CE131" s="90">
        <f t="shared" si="144"/>
        <v>398.1399999999885</v>
      </c>
      <c r="CF131" s="90">
        <f t="shared" si="147"/>
        <v>874.99999999998909</v>
      </c>
      <c r="CG131" s="90">
        <f t="shared" si="149"/>
        <v>1244.9399999999878</v>
      </c>
      <c r="CH131" s="90">
        <f t="shared" si="153"/>
        <v>1656.4799999999886</v>
      </c>
      <c r="CI131" s="90">
        <f t="shared" si="156"/>
        <v>3100.7999999999847</v>
      </c>
      <c r="CJ131" s="90">
        <f t="shared" si="159"/>
        <v>3265.6799999999894</v>
      </c>
      <c r="CK131" s="90">
        <f t="shared" si="162"/>
        <v>3379.3199999999888</v>
      </c>
      <c r="CL131" s="90">
        <f t="shared" si="165"/>
        <v>3815.03999999999</v>
      </c>
      <c r="CM131" s="90">
        <f t="shared" si="168"/>
        <v>3824.9999999999927</v>
      </c>
      <c r="CN131" s="90">
        <f t="shared" si="171"/>
        <v>3626.7999999999938</v>
      </c>
      <c r="CO131" s="90">
        <f t="shared" si="174"/>
        <v>4749.3599999999933</v>
      </c>
      <c r="CP131" s="90">
        <f t="shared" si="177"/>
        <v>5844.7199999999903</v>
      </c>
      <c r="CQ131" s="90">
        <f t="shared" si="180"/>
        <v>6131.3199999999924</v>
      </c>
      <c r="CR131" s="90">
        <f t="shared" si="183"/>
        <v>5021.519999999995</v>
      </c>
      <c r="CS131" s="90">
        <f t="shared" si="186"/>
        <v>4398.899999999996</v>
      </c>
      <c r="CT131" s="90">
        <f t="shared" si="189"/>
        <v>5978.559999999994</v>
      </c>
      <c r="CU131" s="90">
        <f t="shared" si="192"/>
        <v>7397.0399999999936</v>
      </c>
      <c r="CV131" s="90">
        <f t="shared" si="195"/>
        <v>10003.122566369169</v>
      </c>
      <c r="CW131" s="90">
        <f t="shared" si="142"/>
        <v>11510.353381818473</v>
      </c>
      <c r="CX131" s="90">
        <f t="shared" si="200"/>
        <v>10832.633104829714</v>
      </c>
      <c r="CY131" s="90">
        <f t="shared" si="203"/>
        <v>11987.248857478993</v>
      </c>
      <c r="CZ131" s="90">
        <f t="shared" si="206"/>
        <v>14214.574243687148</v>
      </c>
      <c r="DA131" s="90">
        <f t="shared" si="209"/>
        <v>15598.761043979102</v>
      </c>
      <c r="DB131" s="90">
        <f t="shared" si="157"/>
        <v>14397.548485004769</v>
      </c>
      <c r="DC131" s="90">
        <f t="shared" si="223"/>
        <v>14088.944352899352</v>
      </c>
      <c r="DD131" s="90">
        <f t="shared" si="224"/>
        <v>13165.146737564619</v>
      </c>
      <c r="DE131" s="90">
        <f t="shared" si="225"/>
        <v>9198.1386121504329</v>
      </c>
      <c r="DF131" s="90">
        <f t="shared" si="226"/>
        <v>12772.704641937464</v>
      </c>
      <c r="DG131" s="90">
        <f t="shared" si="227"/>
        <v>16509.707760448884</v>
      </c>
      <c r="DH131" s="90">
        <f t="shared" si="175"/>
        <v>18584.51603038943</v>
      </c>
      <c r="DI131" s="90">
        <f t="shared" si="178"/>
        <v>21471.4670819243</v>
      </c>
      <c r="DJ131" s="90">
        <f t="shared" si="181"/>
        <v>24483.104504636831</v>
      </c>
      <c r="DK131" s="90">
        <f t="shared" si="184"/>
        <v>26441.473909987482</v>
      </c>
      <c r="DL131" s="90">
        <f t="shared" si="187"/>
        <v>22200.864713761992</v>
      </c>
      <c r="DM131" s="90">
        <f t="shared" si="190"/>
        <v>26397.521660699895</v>
      </c>
      <c r="DN131" s="90">
        <f t="shared" si="193"/>
        <v>29650.601614570071</v>
      </c>
      <c r="DO131" s="90">
        <f t="shared" si="196"/>
        <v>29516.752494210687</v>
      </c>
      <c r="DP131" s="130">
        <f t="shared" si="198"/>
        <v>30548.145487861875</v>
      </c>
      <c r="DQ131" s="90">
        <f t="shared" si="201"/>
        <v>30580.439495887069</v>
      </c>
      <c r="DR131" s="90">
        <f t="shared" si="204"/>
        <v>32084.510671216332</v>
      </c>
      <c r="DS131" s="90">
        <f t="shared" si="207"/>
        <v>28585.097093222808</v>
      </c>
      <c r="DT131" s="90">
        <f t="shared" si="210"/>
        <v>32499.678852332727</v>
      </c>
      <c r="DU131" s="90">
        <f t="shared" si="212"/>
        <v>33421.153048801716</v>
      </c>
      <c r="DV131" s="90">
        <f t="shared" si="213"/>
        <v>32072.356297669088</v>
      </c>
      <c r="DW131" s="90">
        <f t="shared" si="214"/>
        <v>25835.991018548204</v>
      </c>
      <c r="DX131" s="90">
        <f t="shared" si="215"/>
        <v>34519.348223141904</v>
      </c>
      <c r="DY131" s="90">
        <f t="shared" si="216"/>
        <v>0</v>
      </c>
    </row>
    <row r="132" spans="3:129" x14ac:dyDescent="0.25">
      <c r="G132" s="90"/>
      <c r="H132" s="90">
        <f t="shared" si="69"/>
        <v>1722</v>
      </c>
      <c r="I132" s="90">
        <f t="shared" si="71"/>
        <v>1576</v>
      </c>
      <c r="J132" s="90">
        <f t="shared" si="73"/>
        <v>1615</v>
      </c>
      <c r="K132" s="90">
        <f t="shared" si="75"/>
        <v>0</v>
      </c>
      <c r="L132" s="90">
        <f t="shared" si="77"/>
        <v>0</v>
      </c>
      <c r="M132" s="90">
        <f t="shared" si="79"/>
        <v>0</v>
      </c>
      <c r="N132" s="90">
        <f t="shared" si="81"/>
        <v>0</v>
      </c>
      <c r="O132" s="90">
        <f t="shared" si="83"/>
        <v>0</v>
      </c>
      <c r="P132" s="90">
        <f t="shared" si="85"/>
        <v>0</v>
      </c>
      <c r="Q132" s="90">
        <f t="shared" si="87"/>
        <v>0</v>
      </c>
      <c r="R132" s="90">
        <f t="shared" si="89"/>
        <v>0</v>
      </c>
      <c r="S132" s="90">
        <f t="shared" si="91"/>
        <v>0</v>
      </c>
      <c r="T132" s="90">
        <f t="shared" si="93"/>
        <v>0</v>
      </c>
      <c r="U132" s="90">
        <f t="shared" si="95"/>
        <v>0</v>
      </c>
      <c r="V132" s="90">
        <f t="shared" si="97"/>
        <v>0</v>
      </c>
      <c r="W132" s="90">
        <f t="shared" si="99"/>
        <v>0</v>
      </c>
      <c r="X132" s="90">
        <f t="shared" si="101"/>
        <v>0</v>
      </c>
      <c r="Y132" s="90">
        <f t="shared" si="103"/>
        <v>0</v>
      </c>
      <c r="Z132" s="90">
        <f t="shared" si="105"/>
        <v>0</v>
      </c>
      <c r="AA132" s="90">
        <f t="shared" si="107"/>
        <v>0</v>
      </c>
      <c r="AB132" s="90">
        <f t="shared" si="110"/>
        <v>0</v>
      </c>
      <c r="AC132" s="90">
        <f t="shared" si="113"/>
        <v>0</v>
      </c>
      <c r="AD132" s="90">
        <f t="shared" si="116"/>
        <v>0</v>
      </c>
      <c r="AE132" s="90">
        <f t="shared" si="119"/>
        <v>0</v>
      </c>
      <c r="AF132" s="90">
        <f t="shared" si="122"/>
        <v>0</v>
      </c>
      <c r="AG132" s="90">
        <f t="shared" si="125"/>
        <v>0</v>
      </c>
      <c r="AH132" s="90">
        <f t="shared" si="128"/>
        <v>0</v>
      </c>
      <c r="AI132" s="90">
        <f t="shared" si="131"/>
        <v>0</v>
      </c>
      <c r="AJ132" s="90">
        <f t="shared" si="134"/>
        <v>0</v>
      </c>
      <c r="AK132" s="90">
        <f t="shared" si="137"/>
        <v>0</v>
      </c>
      <c r="AL132" s="90">
        <f t="shared" si="140"/>
        <v>0</v>
      </c>
      <c r="AM132" s="90">
        <f t="shared" si="143"/>
        <v>0</v>
      </c>
      <c r="AN132" s="90">
        <f t="shared" si="146"/>
        <v>0</v>
      </c>
      <c r="AO132" s="90">
        <f t="shared" si="148"/>
        <v>0</v>
      </c>
      <c r="AP132" s="90">
        <f t="shared" si="152"/>
        <v>0</v>
      </c>
      <c r="AQ132" s="90">
        <f t="shared" si="155"/>
        <v>0</v>
      </c>
      <c r="AR132" s="90">
        <f t="shared" si="158"/>
        <v>0</v>
      </c>
      <c r="AS132" s="90">
        <f t="shared" si="161"/>
        <v>0</v>
      </c>
      <c r="AT132" s="90">
        <f t="shared" si="164"/>
        <v>0</v>
      </c>
      <c r="AU132" s="90">
        <f t="shared" si="167"/>
        <v>0</v>
      </c>
      <c r="AV132" s="90">
        <f t="shared" si="170"/>
        <v>0</v>
      </c>
      <c r="AW132" s="90">
        <f t="shared" si="173"/>
        <v>0</v>
      </c>
      <c r="AX132" s="90">
        <f t="shared" si="176"/>
        <v>0</v>
      </c>
      <c r="AY132" s="90">
        <f t="shared" si="179"/>
        <v>0</v>
      </c>
      <c r="AZ132" s="90">
        <f t="shared" si="182"/>
        <v>0</v>
      </c>
      <c r="BA132" s="90">
        <f t="shared" si="185"/>
        <v>0</v>
      </c>
      <c r="BB132" s="90">
        <f t="shared" si="188"/>
        <v>0</v>
      </c>
      <c r="BC132" s="90">
        <f t="shared" si="191"/>
        <v>0</v>
      </c>
      <c r="BD132" s="90">
        <f t="shared" si="194"/>
        <v>0</v>
      </c>
      <c r="BE132" s="90">
        <f t="shared" si="197"/>
        <v>0</v>
      </c>
      <c r="BF132" s="90">
        <f t="shared" si="199"/>
        <v>0</v>
      </c>
      <c r="BG132" s="90">
        <f t="shared" si="202"/>
        <v>0</v>
      </c>
      <c r="BH132" s="90">
        <f t="shared" si="205"/>
        <v>0</v>
      </c>
      <c r="BI132" s="90">
        <f t="shared" si="208"/>
        <v>0</v>
      </c>
      <c r="BJ132" s="90">
        <f t="shared" si="217"/>
        <v>0</v>
      </c>
      <c r="BK132" s="90">
        <f t="shared" si="218"/>
        <v>0</v>
      </c>
      <c r="BL132" s="90">
        <f t="shared" si="219"/>
        <v>0</v>
      </c>
      <c r="BM132" s="90">
        <f t="shared" si="220"/>
        <v>0</v>
      </c>
      <c r="BN132" s="90">
        <f t="shared" si="221"/>
        <v>0</v>
      </c>
      <c r="BO132" s="90">
        <f t="shared" si="222"/>
        <v>0</v>
      </c>
      <c r="BP132" s="90">
        <f t="shared" si="228"/>
        <v>0</v>
      </c>
      <c r="BQ132" s="90">
        <f t="shared" ref="BQ132:BQ142" si="229">$D$68-$D$68*E70</f>
        <v>0</v>
      </c>
      <c r="BR132" s="90">
        <f t="shared" si="65"/>
        <v>0</v>
      </c>
      <c r="BS132" s="90">
        <f t="shared" si="108"/>
        <v>0</v>
      </c>
      <c r="BT132" s="90">
        <f t="shared" si="111"/>
        <v>0</v>
      </c>
      <c r="BU132" s="90">
        <f t="shared" si="114"/>
        <v>0</v>
      </c>
      <c r="BV132" s="90">
        <f t="shared" si="117"/>
        <v>0</v>
      </c>
      <c r="BW132" s="90">
        <f t="shared" si="120"/>
        <v>0</v>
      </c>
      <c r="BX132" s="90">
        <f t="shared" si="123"/>
        <v>0</v>
      </c>
      <c r="BY132" s="90">
        <f t="shared" si="126"/>
        <v>0</v>
      </c>
      <c r="BZ132" s="90">
        <f t="shared" si="129"/>
        <v>0</v>
      </c>
      <c r="CA132" s="90">
        <f t="shared" si="132"/>
        <v>0</v>
      </c>
      <c r="CB132" s="90">
        <f t="shared" si="135"/>
        <v>0</v>
      </c>
      <c r="CC132" s="90">
        <f t="shared" si="138"/>
        <v>0</v>
      </c>
      <c r="CD132" s="90">
        <f t="shared" si="141"/>
        <v>0</v>
      </c>
      <c r="CE132" s="90">
        <f t="shared" si="144"/>
        <v>0</v>
      </c>
      <c r="CF132" s="90">
        <f t="shared" si="147"/>
        <v>437.49999999998909</v>
      </c>
      <c r="CG132" s="90">
        <f t="shared" si="149"/>
        <v>829.95999999998821</v>
      </c>
      <c r="CH132" s="90">
        <f t="shared" si="153"/>
        <v>1242.3599999999897</v>
      </c>
      <c r="CI132" s="90">
        <f t="shared" si="156"/>
        <v>2480.6399999999849</v>
      </c>
      <c r="CJ132" s="90">
        <f t="shared" si="159"/>
        <v>2721.3999999999869</v>
      </c>
      <c r="CK132" s="90">
        <f t="shared" si="162"/>
        <v>2896.5599999999904</v>
      </c>
      <c r="CL132" s="90">
        <f t="shared" si="165"/>
        <v>3338.1599999999889</v>
      </c>
      <c r="CM132" s="90">
        <f t="shared" si="168"/>
        <v>3399.9999999999927</v>
      </c>
      <c r="CN132" s="90">
        <f t="shared" si="171"/>
        <v>3264.1199999999935</v>
      </c>
      <c r="CO132" s="90">
        <f t="shared" si="174"/>
        <v>4317.5999999999913</v>
      </c>
      <c r="CP132" s="90">
        <f t="shared" si="177"/>
        <v>5357.6599999999926</v>
      </c>
      <c r="CQ132" s="90">
        <f t="shared" si="180"/>
        <v>5659.679999999993</v>
      </c>
      <c r="CR132" s="90">
        <f t="shared" si="183"/>
        <v>4662.8399999999947</v>
      </c>
      <c r="CS132" s="90">
        <f t="shared" si="186"/>
        <v>4105.6399999999958</v>
      </c>
      <c r="CT132" s="90">
        <f t="shared" si="189"/>
        <v>5604.8999999999942</v>
      </c>
      <c r="CU132" s="90">
        <f t="shared" si="192"/>
        <v>6961.9199999999946</v>
      </c>
      <c r="CV132" s="90">
        <f t="shared" si="195"/>
        <v>9447.3935349042149</v>
      </c>
      <c r="CW132" s="90">
        <f t="shared" si="142"/>
        <v>10904.545309091183</v>
      </c>
      <c r="CX132" s="90">
        <f t="shared" si="200"/>
        <v>10291.001449588228</v>
      </c>
      <c r="CY132" s="90">
        <f t="shared" si="203"/>
        <v>11416.427483313328</v>
      </c>
      <c r="CZ132" s="90">
        <f t="shared" si="206"/>
        <v>13568.457232610457</v>
      </c>
      <c r="DA132" s="90">
        <f t="shared" si="209"/>
        <v>14920.554042066968</v>
      </c>
      <c r="DB132" s="90">
        <f t="shared" si="157"/>
        <v>13797.650631462904</v>
      </c>
      <c r="DC132" s="90">
        <f t="shared" si="223"/>
        <v>13525.386578783378</v>
      </c>
      <c r="DD132" s="90">
        <f t="shared" si="224"/>
        <v>12658.794939965979</v>
      </c>
      <c r="DE132" s="90">
        <f t="shared" si="225"/>
        <v>8857.4668117004185</v>
      </c>
      <c r="DF132" s="90">
        <f t="shared" si="226"/>
        <v>12316.536619011125</v>
      </c>
      <c r="DG132" s="90">
        <f t="shared" si="227"/>
        <v>15940.407492847198</v>
      </c>
      <c r="DH132" s="90">
        <f t="shared" si="175"/>
        <v>17965.032162709784</v>
      </c>
      <c r="DI132" s="90">
        <f t="shared" si="178"/>
        <v>20778.839111539644</v>
      </c>
      <c r="DJ132" s="90">
        <f t="shared" si="181"/>
        <v>23718.00748886693</v>
      </c>
      <c r="DK132" s="90">
        <f t="shared" si="184"/>
        <v>25640.217124836345</v>
      </c>
      <c r="DL132" s="90">
        <f t="shared" si="187"/>
        <v>21547.898104533695</v>
      </c>
      <c r="DM132" s="90">
        <f t="shared" si="190"/>
        <v>25643.306756108468</v>
      </c>
      <c r="DN132" s="90">
        <f t="shared" si="193"/>
        <v>28826.973791943128</v>
      </c>
      <c r="DO132" s="90">
        <f t="shared" si="196"/>
        <v>28719.002426799587</v>
      </c>
      <c r="DP132" s="130">
        <f t="shared" si="198"/>
        <v>29744.246922391831</v>
      </c>
      <c r="DQ132" s="90">
        <f t="shared" si="201"/>
        <v>29796.325662659197</v>
      </c>
      <c r="DR132" s="90">
        <f t="shared" si="204"/>
        <v>31282.397904435922</v>
      </c>
      <c r="DS132" s="90">
        <f t="shared" si="207"/>
        <v>27887.8996031442</v>
      </c>
      <c r="DT132" s="90">
        <f t="shared" si="210"/>
        <v>31725.876974896237</v>
      </c>
      <c r="DU132" s="90">
        <f t="shared" si="212"/>
        <v>32643.916931387728</v>
      </c>
      <c r="DV132" s="90">
        <f t="shared" si="213"/>
        <v>31343.439109085699</v>
      </c>
      <c r="DW132" s="90">
        <f t="shared" si="214"/>
        <v>25261.857884802688</v>
      </c>
      <c r="DX132" s="90">
        <f t="shared" si="215"/>
        <v>33768.927609595339</v>
      </c>
      <c r="DY132" s="90">
        <f t="shared" si="216"/>
        <v>0</v>
      </c>
    </row>
    <row r="133" spans="3:129" x14ac:dyDescent="0.25">
      <c r="G133" s="90"/>
      <c r="H133" s="90">
        <f t="shared" si="69"/>
        <v>1722</v>
      </c>
      <c r="I133" s="90">
        <f t="shared" si="71"/>
        <v>1576</v>
      </c>
      <c r="J133" s="90">
        <f t="shared" si="73"/>
        <v>1615</v>
      </c>
      <c r="K133" s="90">
        <f t="shared" si="75"/>
        <v>2215</v>
      </c>
      <c r="L133" s="90">
        <f t="shared" si="77"/>
        <v>0</v>
      </c>
      <c r="M133" s="90">
        <f t="shared" si="79"/>
        <v>0</v>
      </c>
      <c r="N133" s="90">
        <f t="shared" si="81"/>
        <v>0</v>
      </c>
      <c r="O133" s="90">
        <f t="shared" si="83"/>
        <v>0</v>
      </c>
      <c r="P133" s="90">
        <f t="shared" si="85"/>
        <v>0</v>
      </c>
      <c r="Q133" s="90">
        <f t="shared" si="87"/>
        <v>0</v>
      </c>
      <c r="R133" s="90">
        <f t="shared" si="89"/>
        <v>0</v>
      </c>
      <c r="S133" s="90">
        <f t="shared" si="91"/>
        <v>0</v>
      </c>
      <c r="T133" s="90">
        <f t="shared" si="93"/>
        <v>0</v>
      </c>
      <c r="U133" s="90">
        <f t="shared" si="95"/>
        <v>0</v>
      </c>
      <c r="V133" s="90">
        <f t="shared" si="97"/>
        <v>0</v>
      </c>
      <c r="W133" s="90">
        <f t="shared" si="99"/>
        <v>0</v>
      </c>
      <c r="X133" s="90">
        <f t="shared" si="101"/>
        <v>0</v>
      </c>
      <c r="Y133" s="90">
        <f t="shared" si="103"/>
        <v>0</v>
      </c>
      <c r="Z133" s="90">
        <f t="shared" si="105"/>
        <v>0</v>
      </c>
      <c r="AA133" s="90">
        <f t="shared" si="107"/>
        <v>0</v>
      </c>
      <c r="AB133" s="90">
        <f t="shared" si="110"/>
        <v>0</v>
      </c>
      <c r="AC133" s="90">
        <f t="shared" si="113"/>
        <v>0</v>
      </c>
      <c r="AD133" s="90">
        <f t="shared" si="116"/>
        <v>0</v>
      </c>
      <c r="AE133" s="90">
        <f t="shared" si="119"/>
        <v>0</v>
      </c>
      <c r="AF133" s="90">
        <f t="shared" si="122"/>
        <v>0</v>
      </c>
      <c r="AG133" s="90">
        <f t="shared" si="125"/>
        <v>0</v>
      </c>
      <c r="AH133" s="90">
        <f t="shared" si="128"/>
        <v>0</v>
      </c>
      <c r="AI133" s="90">
        <f t="shared" si="131"/>
        <v>0</v>
      </c>
      <c r="AJ133" s="90">
        <f t="shared" si="134"/>
        <v>0</v>
      </c>
      <c r="AK133" s="90">
        <f t="shared" si="137"/>
        <v>0</v>
      </c>
      <c r="AL133" s="90">
        <f t="shared" si="140"/>
        <v>0</v>
      </c>
      <c r="AM133" s="90">
        <f t="shared" si="143"/>
        <v>0</v>
      </c>
      <c r="AN133" s="90">
        <f t="shared" si="146"/>
        <v>0</v>
      </c>
      <c r="AO133" s="90">
        <f t="shared" si="148"/>
        <v>0</v>
      </c>
      <c r="AP133" s="90">
        <f t="shared" si="152"/>
        <v>0</v>
      </c>
      <c r="AQ133" s="90">
        <f t="shared" si="155"/>
        <v>0</v>
      </c>
      <c r="AR133" s="90">
        <f t="shared" si="158"/>
        <v>0</v>
      </c>
      <c r="AS133" s="90">
        <f t="shared" si="161"/>
        <v>0</v>
      </c>
      <c r="AT133" s="90">
        <f t="shared" si="164"/>
        <v>0</v>
      </c>
      <c r="AU133" s="90">
        <f t="shared" si="167"/>
        <v>0</v>
      </c>
      <c r="AV133" s="90">
        <f t="shared" si="170"/>
        <v>0</v>
      </c>
      <c r="AW133" s="90">
        <f t="shared" si="173"/>
        <v>0</v>
      </c>
      <c r="AX133" s="90">
        <f t="shared" si="176"/>
        <v>0</v>
      </c>
      <c r="AY133" s="90">
        <f t="shared" si="179"/>
        <v>0</v>
      </c>
      <c r="AZ133" s="90">
        <f t="shared" si="182"/>
        <v>0</v>
      </c>
      <c r="BA133" s="90">
        <f t="shared" si="185"/>
        <v>0</v>
      </c>
      <c r="BB133" s="90">
        <f t="shared" si="188"/>
        <v>0</v>
      </c>
      <c r="BC133" s="90">
        <f t="shared" si="191"/>
        <v>0</v>
      </c>
      <c r="BD133" s="90">
        <f t="shared" si="194"/>
        <v>0</v>
      </c>
      <c r="BE133" s="90">
        <f t="shared" si="197"/>
        <v>0</v>
      </c>
      <c r="BF133" s="90">
        <f t="shared" si="199"/>
        <v>0</v>
      </c>
      <c r="BG133" s="90">
        <f t="shared" si="202"/>
        <v>0</v>
      </c>
      <c r="BH133" s="90">
        <f t="shared" si="205"/>
        <v>0</v>
      </c>
      <c r="BI133" s="90">
        <f t="shared" si="208"/>
        <v>0</v>
      </c>
      <c r="BJ133" s="90">
        <f t="shared" si="217"/>
        <v>0</v>
      </c>
      <c r="BK133" s="90">
        <f t="shared" si="218"/>
        <v>0</v>
      </c>
      <c r="BL133" s="90">
        <f t="shared" si="219"/>
        <v>0</v>
      </c>
      <c r="BM133" s="90">
        <f t="shared" si="220"/>
        <v>0</v>
      </c>
      <c r="BN133" s="90">
        <f t="shared" si="221"/>
        <v>0</v>
      </c>
      <c r="BO133" s="90">
        <f t="shared" si="222"/>
        <v>0</v>
      </c>
      <c r="BP133" s="90">
        <f t="shared" si="228"/>
        <v>0</v>
      </c>
      <c r="BQ133" s="90">
        <f t="shared" si="229"/>
        <v>0</v>
      </c>
      <c r="BR133" s="90">
        <f t="shared" ref="BR133:BR142" si="230">$D$69-$D$69*E70</f>
        <v>0</v>
      </c>
      <c r="BS133" s="90">
        <f t="shared" si="108"/>
        <v>0</v>
      </c>
      <c r="BT133" s="90">
        <f t="shared" si="111"/>
        <v>0</v>
      </c>
      <c r="BU133" s="90">
        <f t="shared" si="114"/>
        <v>0</v>
      </c>
      <c r="BV133" s="90">
        <f t="shared" si="117"/>
        <v>0</v>
      </c>
      <c r="BW133" s="90">
        <f t="shared" si="120"/>
        <v>0</v>
      </c>
      <c r="BX133" s="90">
        <f t="shared" si="123"/>
        <v>0</v>
      </c>
      <c r="BY133" s="90">
        <f t="shared" si="126"/>
        <v>0</v>
      </c>
      <c r="BZ133" s="90">
        <f t="shared" si="129"/>
        <v>0</v>
      </c>
      <c r="CA133" s="90">
        <f t="shared" si="132"/>
        <v>0</v>
      </c>
      <c r="CB133" s="90">
        <f t="shared" si="135"/>
        <v>0</v>
      </c>
      <c r="CC133" s="90">
        <f t="shared" si="138"/>
        <v>0</v>
      </c>
      <c r="CD133" s="90">
        <f t="shared" si="141"/>
        <v>0</v>
      </c>
      <c r="CE133" s="90">
        <f t="shared" si="144"/>
        <v>0</v>
      </c>
      <c r="CF133" s="90">
        <f t="shared" si="147"/>
        <v>0</v>
      </c>
      <c r="CG133" s="90">
        <f t="shared" si="149"/>
        <v>414.97999999998865</v>
      </c>
      <c r="CH133" s="90">
        <f t="shared" si="153"/>
        <v>828.23999999999069</v>
      </c>
      <c r="CI133" s="90">
        <f t="shared" si="156"/>
        <v>1860.479999999985</v>
      </c>
      <c r="CJ133" s="90">
        <f t="shared" si="159"/>
        <v>2177.1199999999881</v>
      </c>
      <c r="CK133" s="90">
        <f t="shared" si="162"/>
        <v>2413.7999999999884</v>
      </c>
      <c r="CL133" s="90">
        <f t="shared" si="165"/>
        <v>2861.2799999999879</v>
      </c>
      <c r="CM133" s="90">
        <f t="shared" si="168"/>
        <v>2974.9999999999891</v>
      </c>
      <c r="CN133" s="90">
        <f t="shared" si="171"/>
        <v>2901.4399999999932</v>
      </c>
      <c r="CO133" s="90">
        <f t="shared" si="174"/>
        <v>3885.8399999999929</v>
      </c>
      <c r="CP133" s="90">
        <f t="shared" si="177"/>
        <v>4870.5999999999913</v>
      </c>
      <c r="CQ133" s="90">
        <f t="shared" si="180"/>
        <v>5188.03999999999</v>
      </c>
      <c r="CR133" s="90">
        <f t="shared" si="183"/>
        <v>4304.1599999999944</v>
      </c>
      <c r="CS133" s="90">
        <f t="shared" si="186"/>
        <v>3812.3799999999956</v>
      </c>
      <c r="CT133" s="90">
        <f t="shared" si="189"/>
        <v>5231.2399999999943</v>
      </c>
      <c r="CU133" s="90">
        <f t="shared" si="192"/>
        <v>6526.7999999999938</v>
      </c>
      <c r="CV133" s="90">
        <f t="shared" si="195"/>
        <v>8891.6645034392604</v>
      </c>
      <c r="CW133" s="90">
        <f t="shared" si="142"/>
        <v>10298.737236363897</v>
      </c>
      <c r="CX133" s="90">
        <f t="shared" si="200"/>
        <v>9749.3697943467414</v>
      </c>
      <c r="CY133" s="90">
        <f t="shared" si="203"/>
        <v>10845.606109147659</v>
      </c>
      <c r="CZ133" s="90">
        <f t="shared" si="206"/>
        <v>12922.340221533766</v>
      </c>
      <c r="DA133" s="90">
        <f t="shared" si="209"/>
        <v>14242.347040154833</v>
      </c>
      <c r="DB133" s="90">
        <f t="shared" si="157"/>
        <v>13197.752777921036</v>
      </c>
      <c r="DC133" s="90">
        <f t="shared" si="223"/>
        <v>12961.828804667404</v>
      </c>
      <c r="DD133" s="90">
        <f t="shared" si="224"/>
        <v>12152.44314236734</v>
      </c>
      <c r="DE133" s="90">
        <f t="shared" si="225"/>
        <v>8516.7950112504022</v>
      </c>
      <c r="DF133" s="90">
        <f t="shared" si="226"/>
        <v>11860.368596084787</v>
      </c>
      <c r="DG133" s="90">
        <f t="shared" si="227"/>
        <v>15371.107225245512</v>
      </c>
      <c r="DH133" s="90">
        <f t="shared" si="175"/>
        <v>17345.548295030138</v>
      </c>
      <c r="DI133" s="90">
        <f t="shared" si="178"/>
        <v>20086.211141154989</v>
      </c>
      <c r="DJ133" s="90">
        <f t="shared" si="181"/>
        <v>22952.910473097028</v>
      </c>
      <c r="DK133" s="90">
        <f t="shared" si="184"/>
        <v>24838.960339685211</v>
      </c>
      <c r="DL133" s="90">
        <f t="shared" si="187"/>
        <v>20894.931495305398</v>
      </c>
      <c r="DM133" s="90">
        <f t="shared" si="190"/>
        <v>24889.091851517042</v>
      </c>
      <c r="DN133" s="90">
        <f t="shared" si="193"/>
        <v>28003.345969316179</v>
      </c>
      <c r="DO133" s="90">
        <f t="shared" si="196"/>
        <v>27921.252359388483</v>
      </c>
      <c r="DP133" s="130">
        <f t="shared" si="198"/>
        <v>28940.348356921779</v>
      </c>
      <c r="DQ133" s="90">
        <f t="shared" si="201"/>
        <v>29012.211829431322</v>
      </c>
      <c r="DR133" s="90">
        <f t="shared" si="204"/>
        <v>30480.285137655515</v>
      </c>
      <c r="DS133" s="90">
        <f t="shared" si="207"/>
        <v>27190.702113065599</v>
      </c>
      <c r="DT133" s="90">
        <f t="shared" si="210"/>
        <v>30952.075097459739</v>
      </c>
      <c r="DU133" s="90">
        <f t="shared" si="212"/>
        <v>31866.680813973733</v>
      </c>
      <c r="DV133" s="90">
        <f t="shared" si="213"/>
        <v>30614.52192050231</v>
      </c>
      <c r="DW133" s="90">
        <f t="shared" si="214"/>
        <v>24687.724751057172</v>
      </c>
      <c r="DX133" s="90">
        <f t="shared" si="215"/>
        <v>33018.506996048774</v>
      </c>
      <c r="DY133" s="90">
        <f t="shared" si="216"/>
        <v>0</v>
      </c>
    </row>
    <row r="134" spans="3:129" x14ac:dyDescent="0.25">
      <c r="G134" s="90"/>
      <c r="H134" s="90">
        <f t="shared" si="69"/>
        <v>1722</v>
      </c>
      <c r="I134" s="90">
        <f t="shared" si="71"/>
        <v>1576</v>
      </c>
      <c r="J134" s="90">
        <f t="shared" si="73"/>
        <v>1615</v>
      </c>
      <c r="K134" s="90">
        <f t="shared" si="75"/>
        <v>2215</v>
      </c>
      <c r="L134" s="90">
        <f t="shared" si="77"/>
        <v>3882</v>
      </c>
      <c r="M134" s="90">
        <f t="shared" si="79"/>
        <v>0</v>
      </c>
      <c r="N134" s="90">
        <f t="shared" si="81"/>
        <v>0</v>
      </c>
      <c r="O134" s="90">
        <f t="shared" si="83"/>
        <v>0</v>
      </c>
      <c r="P134" s="90">
        <f t="shared" si="85"/>
        <v>0</v>
      </c>
      <c r="Q134" s="90">
        <f t="shared" si="87"/>
        <v>0</v>
      </c>
      <c r="R134" s="90">
        <f t="shared" si="89"/>
        <v>0</v>
      </c>
      <c r="S134" s="90">
        <f t="shared" si="91"/>
        <v>0</v>
      </c>
      <c r="T134" s="90">
        <f t="shared" si="93"/>
        <v>0</v>
      </c>
      <c r="U134" s="90">
        <f t="shared" si="95"/>
        <v>0</v>
      </c>
      <c r="V134" s="90">
        <f t="shared" si="97"/>
        <v>0</v>
      </c>
      <c r="W134" s="90">
        <f t="shared" si="99"/>
        <v>0</v>
      </c>
      <c r="X134" s="90">
        <f t="shared" si="101"/>
        <v>0</v>
      </c>
      <c r="Y134" s="90">
        <f t="shared" si="103"/>
        <v>0</v>
      </c>
      <c r="Z134" s="90">
        <f t="shared" si="105"/>
        <v>0</v>
      </c>
      <c r="AA134" s="90">
        <f t="shared" si="107"/>
        <v>0</v>
      </c>
      <c r="AB134" s="90">
        <f t="shared" si="110"/>
        <v>0</v>
      </c>
      <c r="AC134" s="90">
        <f t="shared" si="113"/>
        <v>0</v>
      </c>
      <c r="AD134" s="90">
        <f t="shared" si="116"/>
        <v>0</v>
      </c>
      <c r="AE134" s="90">
        <f t="shared" si="119"/>
        <v>0</v>
      </c>
      <c r="AF134" s="90">
        <f t="shared" si="122"/>
        <v>0</v>
      </c>
      <c r="AG134" s="90">
        <f t="shared" si="125"/>
        <v>0</v>
      </c>
      <c r="AH134" s="90">
        <f t="shared" si="128"/>
        <v>0</v>
      </c>
      <c r="AI134" s="90">
        <f t="shared" si="131"/>
        <v>0</v>
      </c>
      <c r="AJ134" s="90">
        <f t="shared" si="134"/>
        <v>0</v>
      </c>
      <c r="AK134" s="90">
        <f t="shared" si="137"/>
        <v>0</v>
      </c>
      <c r="AL134" s="90">
        <f t="shared" si="140"/>
        <v>0</v>
      </c>
      <c r="AM134" s="90">
        <f t="shared" si="143"/>
        <v>0</v>
      </c>
      <c r="AN134" s="90">
        <f t="shared" si="146"/>
        <v>0</v>
      </c>
      <c r="AO134" s="90">
        <f t="shared" si="148"/>
        <v>0</v>
      </c>
      <c r="AP134" s="90">
        <f t="shared" si="152"/>
        <v>0</v>
      </c>
      <c r="AQ134" s="90">
        <f t="shared" si="155"/>
        <v>0</v>
      </c>
      <c r="AR134" s="90">
        <f t="shared" si="158"/>
        <v>0</v>
      </c>
      <c r="AS134" s="90">
        <f t="shared" si="161"/>
        <v>0</v>
      </c>
      <c r="AT134" s="90">
        <f t="shared" si="164"/>
        <v>0</v>
      </c>
      <c r="AU134" s="90">
        <f t="shared" si="167"/>
        <v>0</v>
      </c>
      <c r="AV134" s="90">
        <f t="shared" si="170"/>
        <v>0</v>
      </c>
      <c r="AW134" s="90">
        <f t="shared" si="173"/>
        <v>0</v>
      </c>
      <c r="AX134" s="90">
        <f t="shared" si="176"/>
        <v>0</v>
      </c>
      <c r="AY134" s="90">
        <f t="shared" si="179"/>
        <v>0</v>
      </c>
      <c r="AZ134" s="90">
        <f t="shared" si="182"/>
        <v>0</v>
      </c>
      <c r="BA134" s="90">
        <f t="shared" si="185"/>
        <v>0</v>
      </c>
      <c r="BB134" s="90">
        <f t="shared" si="188"/>
        <v>0</v>
      </c>
      <c r="BC134" s="90">
        <f t="shared" si="191"/>
        <v>0</v>
      </c>
      <c r="BD134" s="90">
        <f t="shared" si="194"/>
        <v>0</v>
      </c>
      <c r="BE134" s="90">
        <f t="shared" si="197"/>
        <v>0</v>
      </c>
      <c r="BF134" s="90">
        <f t="shared" si="199"/>
        <v>0</v>
      </c>
      <c r="BG134" s="90">
        <f t="shared" si="202"/>
        <v>0</v>
      </c>
      <c r="BH134" s="90">
        <f t="shared" si="205"/>
        <v>0</v>
      </c>
      <c r="BI134" s="90">
        <f t="shared" si="208"/>
        <v>0</v>
      </c>
      <c r="BJ134" s="90">
        <f t="shared" si="217"/>
        <v>0</v>
      </c>
      <c r="BK134" s="90">
        <f t="shared" si="218"/>
        <v>0</v>
      </c>
      <c r="BL134" s="90">
        <f t="shared" si="219"/>
        <v>0</v>
      </c>
      <c r="BM134" s="90">
        <f t="shared" si="220"/>
        <v>0</v>
      </c>
      <c r="BN134" s="90">
        <f t="shared" si="221"/>
        <v>0</v>
      </c>
      <c r="BO134" s="90">
        <f t="shared" si="222"/>
        <v>0</v>
      </c>
      <c r="BP134" s="90">
        <f t="shared" si="228"/>
        <v>0</v>
      </c>
      <c r="BQ134" s="90">
        <f t="shared" si="229"/>
        <v>0</v>
      </c>
      <c r="BR134" s="90">
        <f t="shared" si="230"/>
        <v>0</v>
      </c>
      <c r="BS134" s="90">
        <f t="shared" si="108"/>
        <v>0</v>
      </c>
      <c r="BT134" s="90">
        <f t="shared" si="111"/>
        <v>0</v>
      </c>
      <c r="BU134" s="90">
        <f t="shared" si="114"/>
        <v>0</v>
      </c>
      <c r="BV134" s="90">
        <f t="shared" si="117"/>
        <v>0</v>
      </c>
      <c r="BW134" s="90">
        <f t="shared" si="120"/>
        <v>0</v>
      </c>
      <c r="BX134" s="90">
        <f t="shared" si="123"/>
        <v>0</v>
      </c>
      <c r="BY134" s="90">
        <f t="shared" si="126"/>
        <v>0</v>
      </c>
      <c r="BZ134" s="90">
        <f t="shared" si="129"/>
        <v>0</v>
      </c>
      <c r="CA134" s="90">
        <f t="shared" si="132"/>
        <v>0</v>
      </c>
      <c r="CB134" s="90">
        <f t="shared" si="135"/>
        <v>0</v>
      </c>
      <c r="CC134" s="90">
        <f t="shared" si="138"/>
        <v>0</v>
      </c>
      <c r="CD134" s="90">
        <f t="shared" si="141"/>
        <v>0</v>
      </c>
      <c r="CE134" s="90">
        <f t="shared" si="144"/>
        <v>0</v>
      </c>
      <c r="CF134" s="90">
        <f t="shared" si="147"/>
        <v>0</v>
      </c>
      <c r="CG134" s="90">
        <f t="shared" si="149"/>
        <v>0</v>
      </c>
      <c r="CH134" s="90">
        <f t="shared" si="153"/>
        <v>414.11999999998807</v>
      </c>
      <c r="CI134" s="90">
        <f t="shared" si="156"/>
        <v>1240.3199999999852</v>
      </c>
      <c r="CJ134" s="90">
        <f t="shared" si="159"/>
        <v>1632.8399999999856</v>
      </c>
      <c r="CK134" s="90">
        <f t="shared" si="162"/>
        <v>1931.03999999999</v>
      </c>
      <c r="CL134" s="90">
        <f t="shared" si="165"/>
        <v>2384.3999999999905</v>
      </c>
      <c r="CM134" s="90">
        <f t="shared" si="168"/>
        <v>2549.9999999999891</v>
      </c>
      <c r="CN134" s="90">
        <f t="shared" si="171"/>
        <v>2538.7599999999929</v>
      </c>
      <c r="CO134" s="90">
        <f t="shared" si="174"/>
        <v>3454.0799999999908</v>
      </c>
      <c r="CP134" s="90">
        <f t="shared" si="177"/>
        <v>4383.53999999999</v>
      </c>
      <c r="CQ134" s="90">
        <f t="shared" si="180"/>
        <v>4716.3999999999905</v>
      </c>
      <c r="CR134" s="90">
        <f t="shared" si="183"/>
        <v>3945.4799999999941</v>
      </c>
      <c r="CS134" s="90">
        <f t="shared" si="186"/>
        <v>3519.1199999999953</v>
      </c>
      <c r="CT134" s="90">
        <f t="shared" si="189"/>
        <v>4857.5799999999945</v>
      </c>
      <c r="CU134" s="90">
        <f t="shared" si="192"/>
        <v>6091.679999999993</v>
      </c>
      <c r="CV134" s="90">
        <f t="shared" si="195"/>
        <v>8335.935471974306</v>
      </c>
      <c r="CW134" s="90">
        <f t="shared" si="142"/>
        <v>9692.929163636607</v>
      </c>
      <c r="CX134" s="90">
        <f t="shared" si="200"/>
        <v>9207.738139105255</v>
      </c>
      <c r="CY134" s="90">
        <f t="shared" si="203"/>
        <v>10274.784734981993</v>
      </c>
      <c r="CZ134" s="90">
        <f t="shared" si="206"/>
        <v>12276.223210457079</v>
      </c>
      <c r="DA134" s="90">
        <f t="shared" si="209"/>
        <v>13564.140038242698</v>
      </c>
      <c r="DB134" s="90">
        <f t="shared" si="157"/>
        <v>12597.854924379171</v>
      </c>
      <c r="DC134" s="90">
        <f t="shared" si="223"/>
        <v>12398.271030551428</v>
      </c>
      <c r="DD134" s="90">
        <f t="shared" si="224"/>
        <v>11646.0913447687</v>
      </c>
      <c r="DE134" s="90">
        <f t="shared" si="225"/>
        <v>8176.123210800386</v>
      </c>
      <c r="DF134" s="90">
        <f t="shared" si="226"/>
        <v>11404.20057315845</v>
      </c>
      <c r="DG134" s="90">
        <f t="shared" si="227"/>
        <v>14801.806957643827</v>
      </c>
      <c r="DH134" s="90">
        <f t="shared" si="175"/>
        <v>16726.064427350488</v>
      </c>
      <c r="DI134" s="90">
        <f t="shared" si="178"/>
        <v>19393.583170770333</v>
      </c>
      <c r="DJ134" s="90">
        <f t="shared" si="181"/>
        <v>22187.813457327127</v>
      </c>
      <c r="DK134" s="90">
        <f t="shared" si="184"/>
        <v>24037.70355453407</v>
      </c>
      <c r="DL134" s="90">
        <f t="shared" si="187"/>
        <v>20241.964886077105</v>
      </c>
      <c r="DM134" s="90">
        <f t="shared" si="190"/>
        <v>24134.876946925615</v>
      </c>
      <c r="DN134" s="90">
        <f t="shared" si="193"/>
        <v>27179.718146689229</v>
      </c>
      <c r="DO134" s="90">
        <f t="shared" si="196"/>
        <v>27123.502291977384</v>
      </c>
      <c r="DP134" s="130">
        <f t="shared" si="198"/>
        <v>28136.449791451727</v>
      </c>
      <c r="DQ134" s="90">
        <f t="shared" si="201"/>
        <v>28228.097996203447</v>
      </c>
      <c r="DR134" s="90">
        <f t="shared" si="204"/>
        <v>29678.172370875109</v>
      </c>
      <c r="DS134" s="90">
        <f t="shared" si="207"/>
        <v>26493.504622986991</v>
      </c>
      <c r="DT134" s="90">
        <f t="shared" si="210"/>
        <v>30178.273220023249</v>
      </c>
      <c r="DU134" s="90">
        <f t="shared" si="212"/>
        <v>31089.444696559738</v>
      </c>
      <c r="DV134" s="90">
        <f t="shared" si="213"/>
        <v>29885.604731918924</v>
      </c>
      <c r="DW134" s="90">
        <f t="shared" si="214"/>
        <v>24113.591617311657</v>
      </c>
      <c r="DX134" s="90">
        <f t="shared" si="215"/>
        <v>32268.086382502213</v>
      </c>
      <c r="DY134" s="90">
        <f t="shared" si="216"/>
        <v>0</v>
      </c>
    </row>
    <row r="135" spans="3:129" x14ac:dyDescent="0.25">
      <c r="G135" s="90"/>
      <c r="H135" s="90">
        <f t="shared" ref="H135:H142" si="231">$D$7-$D$7*E134</f>
        <v>1722</v>
      </c>
      <c r="I135" s="90">
        <f t="shared" si="71"/>
        <v>1576</v>
      </c>
      <c r="J135" s="90">
        <f t="shared" si="73"/>
        <v>1615</v>
      </c>
      <c r="K135" s="90">
        <f t="shared" si="75"/>
        <v>2215</v>
      </c>
      <c r="L135" s="90">
        <f t="shared" si="77"/>
        <v>3882</v>
      </c>
      <c r="M135" s="90">
        <f t="shared" si="79"/>
        <v>4445</v>
      </c>
      <c r="N135" s="90">
        <f t="shared" si="81"/>
        <v>0</v>
      </c>
      <c r="O135" s="90">
        <f t="shared" si="83"/>
        <v>0</v>
      </c>
      <c r="P135" s="90">
        <f t="shared" si="85"/>
        <v>0</v>
      </c>
      <c r="Q135" s="90">
        <f t="shared" si="87"/>
        <v>0</v>
      </c>
      <c r="R135" s="90">
        <f t="shared" si="89"/>
        <v>0</v>
      </c>
      <c r="S135" s="90">
        <f t="shared" si="91"/>
        <v>0</v>
      </c>
      <c r="T135" s="90">
        <f t="shared" si="93"/>
        <v>0</v>
      </c>
      <c r="U135" s="90">
        <f t="shared" si="95"/>
        <v>0</v>
      </c>
      <c r="V135" s="90">
        <f t="shared" si="97"/>
        <v>0</v>
      </c>
      <c r="W135" s="90">
        <f t="shared" si="99"/>
        <v>0</v>
      </c>
      <c r="X135" s="90">
        <f t="shared" si="101"/>
        <v>0</v>
      </c>
      <c r="Y135" s="90">
        <f t="shared" si="103"/>
        <v>0</v>
      </c>
      <c r="Z135" s="90">
        <f t="shared" si="105"/>
        <v>0</v>
      </c>
      <c r="AA135" s="90">
        <f t="shared" si="107"/>
        <v>0</v>
      </c>
      <c r="AB135" s="90">
        <f t="shared" si="110"/>
        <v>0</v>
      </c>
      <c r="AC135" s="90">
        <f t="shared" si="113"/>
        <v>0</v>
      </c>
      <c r="AD135" s="90">
        <f t="shared" si="116"/>
        <v>0</v>
      </c>
      <c r="AE135" s="90">
        <f t="shared" si="119"/>
        <v>0</v>
      </c>
      <c r="AF135" s="90">
        <f t="shared" si="122"/>
        <v>0</v>
      </c>
      <c r="AG135" s="90">
        <f t="shared" si="125"/>
        <v>0</v>
      </c>
      <c r="AH135" s="90">
        <f t="shared" si="128"/>
        <v>0</v>
      </c>
      <c r="AI135" s="90">
        <f t="shared" si="131"/>
        <v>0</v>
      </c>
      <c r="AJ135" s="90">
        <f t="shared" si="134"/>
        <v>0</v>
      </c>
      <c r="AK135" s="90">
        <f t="shared" si="137"/>
        <v>0</v>
      </c>
      <c r="AL135" s="90">
        <f t="shared" si="140"/>
        <v>0</v>
      </c>
      <c r="AM135" s="90">
        <f t="shared" si="143"/>
        <v>0</v>
      </c>
      <c r="AN135" s="90">
        <f t="shared" si="146"/>
        <v>0</v>
      </c>
      <c r="AO135" s="90">
        <f t="shared" si="148"/>
        <v>0</v>
      </c>
      <c r="AP135" s="90">
        <f t="shared" si="152"/>
        <v>0</v>
      </c>
      <c r="AQ135" s="90">
        <f t="shared" si="155"/>
        <v>0</v>
      </c>
      <c r="AR135" s="90">
        <f t="shared" si="158"/>
        <v>0</v>
      </c>
      <c r="AS135" s="90">
        <f t="shared" si="161"/>
        <v>0</v>
      </c>
      <c r="AT135" s="90">
        <f t="shared" si="164"/>
        <v>0</v>
      </c>
      <c r="AU135" s="90">
        <f t="shared" si="167"/>
        <v>0</v>
      </c>
      <c r="AV135" s="90">
        <f t="shared" si="170"/>
        <v>0</v>
      </c>
      <c r="AW135" s="90">
        <f t="shared" si="173"/>
        <v>0</v>
      </c>
      <c r="AX135" s="90">
        <f t="shared" si="176"/>
        <v>0</v>
      </c>
      <c r="AY135" s="90">
        <f t="shared" si="179"/>
        <v>0</v>
      </c>
      <c r="AZ135" s="90">
        <f t="shared" si="182"/>
        <v>0</v>
      </c>
      <c r="BA135" s="90">
        <f t="shared" si="185"/>
        <v>0</v>
      </c>
      <c r="BB135" s="90">
        <f t="shared" si="188"/>
        <v>0</v>
      </c>
      <c r="BC135" s="90">
        <f t="shared" si="191"/>
        <v>0</v>
      </c>
      <c r="BD135" s="90">
        <f t="shared" si="194"/>
        <v>0</v>
      </c>
      <c r="BE135" s="90">
        <f t="shared" si="197"/>
        <v>0</v>
      </c>
      <c r="BF135" s="90">
        <f t="shared" si="199"/>
        <v>0</v>
      </c>
      <c r="BG135" s="90">
        <f t="shared" si="202"/>
        <v>0</v>
      </c>
      <c r="BH135" s="90">
        <f t="shared" si="205"/>
        <v>0</v>
      </c>
      <c r="BI135" s="90">
        <f t="shared" si="208"/>
        <v>0</v>
      </c>
      <c r="BJ135" s="90">
        <f t="shared" si="217"/>
        <v>0</v>
      </c>
      <c r="BK135" s="90">
        <f t="shared" si="218"/>
        <v>0</v>
      </c>
      <c r="BL135" s="90">
        <f t="shared" si="219"/>
        <v>0</v>
      </c>
      <c r="BM135" s="90">
        <f t="shared" si="220"/>
        <v>0</v>
      </c>
      <c r="BN135" s="90">
        <f t="shared" si="221"/>
        <v>0</v>
      </c>
      <c r="BO135" s="90">
        <f t="shared" si="222"/>
        <v>0</v>
      </c>
      <c r="BP135" s="90">
        <f t="shared" si="228"/>
        <v>0</v>
      </c>
      <c r="BQ135" s="90">
        <f t="shared" si="229"/>
        <v>0</v>
      </c>
      <c r="BR135" s="90">
        <f t="shared" si="230"/>
        <v>0</v>
      </c>
      <c r="BS135" s="90">
        <f t="shared" si="108"/>
        <v>0</v>
      </c>
      <c r="BT135" s="90">
        <f t="shared" si="111"/>
        <v>0</v>
      </c>
      <c r="BU135" s="90">
        <f t="shared" si="114"/>
        <v>0</v>
      </c>
      <c r="BV135" s="90">
        <f t="shared" si="117"/>
        <v>0</v>
      </c>
      <c r="BW135" s="90">
        <f t="shared" si="120"/>
        <v>0</v>
      </c>
      <c r="BX135" s="90">
        <f t="shared" si="123"/>
        <v>0</v>
      </c>
      <c r="BY135" s="90">
        <f t="shared" si="126"/>
        <v>0</v>
      </c>
      <c r="BZ135" s="90">
        <f t="shared" si="129"/>
        <v>0</v>
      </c>
      <c r="CA135" s="90">
        <f t="shared" si="132"/>
        <v>0</v>
      </c>
      <c r="CB135" s="90">
        <f t="shared" si="135"/>
        <v>0</v>
      </c>
      <c r="CC135" s="90">
        <f t="shared" si="138"/>
        <v>0</v>
      </c>
      <c r="CD135" s="90">
        <f t="shared" si="141"/>
        <v>0</v>
      </c>
      <c r="CE135" s="90">
        <f t="shared" si="144"/>
        <v>0</v>
      </c>
      <c r="CF135" s="90">
        <f t="shared" si="147"/>
        <v>0</v>
      </c>
      <c r="CG135" s="90">
        <f t="shared" si="149"/>
        <v>0</v>
      </c>
      <c r="CH135" s="90">
        <f t="shared" si="153"/>
        <v>0</v>
      </c>
      <c r="CI135" s="90">
        <f t="shared" si="156"/>
        <v>620.15999999998166</v>
      </c>
      <c r="CJ135" s="90">
        <f t="shared" si="159"/>
        <v>1088.5599999999868</v>
      </c>
      <c r="CK135" s="90">
        <f t="shared" si="162"/>
        <v>1448.2799999999879</v>
      </c>
      <c r="CL135" s="90">
        <f t="shared" si="165"/>
        <v>1907.5199999999895</v>
      </c>
      <c r="CM135" s="90">
        <f t="shared" si="168"/>
        <v>2124.9999999999891</v>
      </c>
      <c r="CN135" s="90">
        <f t="shared" si="171"/>
        <v>2176.0799999999927</v>
      </c>
      <c r="CO135" s="90">
        <f t="shared" si="174"/>
        <v>3022.3199999999924</v>
      </c>
      <c r="CP135" s="90">
        <f t="shared" si="177"/>
        <v>3896.4799999999886</v>
      </c>
      <c r="CQ135" s="90">
        <f t="shared" si="180"/>
        <v>4244.7599999999911</v>
      </c>
      <c r="CR135" s="90">
        <f t="shared" si="183"/>
        <v>3586.7999999999938</v>
      </c>
      <c r="CS135" s="90">
        <f t="shared" si="186"/>
        <v>3225.8599999999951</v>
      </c>
      <c r="CT135" s="90">
        <f t="shared" si="189"/>
        <v>4483.9199999999928</v>
      </c>
      <c r="CU135" s="90">
        <f t="shared" si="192"/>
        <v>5656.5599999999922</v>
      </c>
      <c r="CV135" s="90">
        <f t="shared" si="195"/>
        <v>7780.2064405093515</v>
      </c>
      <c r="CW135" s="90">
        <f t="shared" si="142"/>
        <v>9087.121090909317</v>
      </c>
      <c r="CX135" s="90">
        <f t="shared" si="200"/>
        <v>8666.1064838637685</v>
      </c>
      <c r="CY135" s="90">
        <f t="shared" si="203"/>
        <v>9703.963360816324</v>
      </c>
      <c r="CZ135" s="90">
        <f t="shared" si="206"/>
        <v>11630.106199380389</v>
      </c>
      <c r="DA135" s="90">
        <f t="shared" si="209"/>
        <v>12885.93303633056</v>
      </c>
      <c r="DB135" s="90">
        <f t="shared" si="157"/>
        <v>11997.957070837307</v>
      </c>
      <c r="DC135" s="90">
        <f t="shared" si="223"/>
        <v>11834.713256435454</v>
      </c>
      <c r="DD135" s="90">
        <f t="shared" si="224"/>
        <v>11139.73954717006</v>
      </c>
      <c r="DE135" s="90">
        <f t="shared" si="225"/>
        <v>7835.4514103503698</v>
      </c>
      <c r="DF135" s="90">
        <f t="shared" si="226"/>
        <v>10948.032550232112</v>
      </c>
      <c r="DG135" s="90">
        <f t="shared" si="227"/>
        <v>14232.506690042141</v>
      </c>
      <c r="DH135" s="90">
        <f t="shared" si="175"/>
        <v>16106.580559670838</v>
      </c>
      <c r="DI135" s="90">
        <f t="shared" si="178"/>
        <v>18700.955200385681</v>
      </c>
      <c r="DJ135" s="90">
        <f t="shared" si="181"/>
        <v>21422.716441557226</v>
      </c>
      <c r="DK135" s="90">
        <f t="shared" si="184"/>
        <v>23236.446769382936</v>
      </c>
      <c r="DL135" s="90">
        <f t="shared" si="187"/>
        <v>19588.998276848812</v>
      </c>
      <c r="DM135" s="90">
        <f t="shared" si="190"/>
        <v>23380.662042334188</v>
      </c>
      <c r="DN135" s="90">
        <f t="shared" si="193"/>
        <v>26356.090324062287</v>
      </c>
      <c r="DO135" s="90">
        <f t="shared" si="196"/>
        <v>26325.752224566284</v>
      </c>
      <c r="DP135" s="130">
        <f t="shared" si="198"/>
        <v>27332.551225981679</v>
      </c>
      <c r="DQ135" s="90">
        <f t="shared" si="201"/>
        <v>27443.984162975576</v>
      </c>
      <c r="DR135" s="90">
        <f t="shared" si="204"/>
        <v>28876.059604094698</v>
      </c>
      <c r="DS135" s="90">
        <f t="shared" si="207"/>
        <v>25796.30713290839</v>
      </c>
      <c r="DT135" s="90">
        <f t="shared" si="210"/>
        <v>29404.471342586756</v>
      </c>
      <c r="DU135" s="90">
        <f t="shared" si="212"/>
        <v>30312.208579145747</v>
      </c>
      <c r="DV135" s="90">
        <f t="shared" si="213"/>
        <v>29156.687543335534</v>
      </c>
      <c r="DW135" s="90">
        <f t="shared" si="214"/>
        <v>23539.458483566144</v>
      </c>
      <c r="DX135" s="90">
        <f t="shared" si="215"/>
        <v>31517.665768955652</v>
      </c>
      <c r="DY135" s="90">
        <f t="shared" si="216"/>
        <v>0</v>
      </c>
    </row>
    <row r="136" spans="3:129" x14ac:dyDescent="0.25">
      <c r="G136" s="90"/>
      <c r="H136" s="90">
        <f t="shared" si="231"/>
        <v>1722</v>
      </c>
      <c r="I136" s="90">
        <f t="shared" ref="I136:I142" si="232">$D$8-$D$8*E134</f>
        <v>1576</v>
      </c>
      <c r="J136" s="90">
        <f t="shared" si="73"/>
        <v>1615</v>
      </c>
      <c r="K136" s="90">
        <f t="shared" si="75"/>
        <v>2215</v>
      </c>
      <c r="L136" s="90">
        <f t="shared" si="77"/>
        <v>3882</v>
      </c>
      <c r="M136" s="90">
        <f t="shared" si="79"/>
        <v>4445</v>
      </c>
      <c r="N136" s="90">
        <f t="shared" si="81"/>
        <v>5715</v>
      </c>
      <c r="O136" s="90">
        <f t="shared" si="83"/>
        <v>0</v>
      </c>
      <c r="P136" s="90">
        <f t="shared" si="85"/>
        <v>0</v>
      </c>
      <c r="Q136" s="90">
        <f t="shared" si="87"/>
        <v>0</v>
      </c>
      <c r="R136" s="90">
        <f t="shared" si="89"/>
        <v>0</v>
      </c>
      <c r="S136" s="90">
        <f t="shared" si="91"/>
        <v>0</v>
      </c>
      <c r="T136" s="90">
        <f t="shared" si="93"/>
        <v>0</v>
      </c>
      <c r="U136" s="90">
        <f t="shared" si="95"/>
        <v>0</v>
      </c>
      <c r="V136" s="90">
        <f t="shared" si="97"/>
        <v>0</v>
      </c>
      <c r="W136" s="90">
        <f t="shared" si="99"/>
        <v>0</v>
      </c>
      <c r="X136" s="90">
        <f t="shared" si="101"/>
        <v>0</v>
      </c>
      <c r="Y136" s="90">
        <f t="shared" si="103"/>
        <v>0</v>
      </c>
      <c r="Z136" s="90">
        <f t="shared" si="105"/>
        <v>0</v>
      </c>
      <c r="AA136" s="90">
        <f t="shared" si="107"/>
        <v>0</v>
      </c>
      <c r="AB136" s="90">
        <f t="shared" si="110"/>
        <v>0</v>
      </c>
      <c r="AC136" s="90">
        <f t="shared" si="113"/>
        <v>0</v>
      </c>
      <c r="AD136" s="90">
        <f t="shared" si="116"/>
        <v>0</v>
      </c>
      <c r="AE136" s="90">
        <f t="shared" si="119"/>
        <v>0</v>
      </c>
      <c r="AF136" s="90">
        <f t="shared" si="122"/>
        <v>0</v>
      </c>
      <c r="AG136" s="90">
        <f t="shared" si="125"/>
        <v>0</v>
      </c>
      <c r="AH136" s="90">
        <f t="shared" si="128"/>
        <v>0</v>
      </c>
      <c r="AI136" s="90">
        <f t="shared" si="131"/>
        <v>0</v>
      </c>
      <c r="AJ136" s="90">
        <f t="shared" si="134"/>
        <v>0</v>
      </c>
      <c r="AK136" s="90">
        <f t="shared" si="137"/>
        <v>0</v>
      </c>
      <c r="AL136" s="90">
        <f t="shared" si="140"/>
        <v>0</v>
      </c>
      <c r="AM136" s="90">
        <f t="shared" si="143"/>
        <v>0</v>
      </c>
      <c r="AN136" s="90">
        <f t="shared" si="146"/>
        <v>0</v>
      </c>
      <c r="AO136" s="90">
        <f t="shared" si="148"/>
        <v>0</v>
      </c>
      <c r="AP136" s="90">
        <f t="shared" si="152"/>
        <v>0</v>
      </c>
      <c r="AQ136" s="90">
        <f t="shared" si="155"/>
        <v>0</v>
      </c>
      <c r="AR136" s="90">
        <f t="shared" si="158"/>
        <v>0</v>
      </c>
      <c r="AS136" s="90">
        <f t="shared" si="161"/>
        <v>0</v>
      </c>
      <c r="AT136" s="90">
        <f t="shared" si="164"/>
        <v>0</v>
      </c>
      <c r="AU136" s="90">
        <f t="shared" si="167"/>
        <v>0</v>
      </c>
      <c r="AV136" s="90">
        <f t="shared" si="170"/>
        <v>0</v>
      </c>
      <c r="AW136" s="90">
        <f t="shared" si="173"/>
        <v>0</v>
      </c>
      <c r="AX136" s="90">
        <f t="shared" si="176"/>
        <v>0</v>
      </c>
      <c r="AY136" s="90">
        <f t="shared" si="179"/>
        <v>0</v>
      </c>
      <c r="AZ136" s="90">
        <f t="shared" si="182"/>
        <v>0</v>
      </c>
      <c r="BA136" s="90">
        <f t="shared" si="185"/>
        <v>0</v>
      </c>
      <c r="BB136" s="90">
        <f t="shared" si="188"/>
        <v>0</v>
      </c>
      <c r="BC136" s="90">
        <f t="shared" si="191"/>
        <v>0</v>
      </c>
      <c r="BD136" s="90">
        <f t="shared" si="194"/>
        <v>0</v>
      </c>
      <c r="BE136" s="90">
        <f t="shared" si="197"/>
        <v>0</v>
      </c>
      <c r="BF136" s="90">
        <f t="shared" si="199"/>
        <v>0</v>
      </c>
      <c r="BG136" s="90">
        <f t="shared" si="202"/>
        <v>0</v>
      </c>
      <c r="BH136" s="90">
        <f t="shared" si="205"/>
        <v>0</v>
      </c>
      <c r="BI136" s="90">
        <f t="shared" si="208"/>
        <v>0</v>
      </c>
      <c r="BJ136" s="90">
        <f t="shared" si="217"/>
        <v>0</v>
      </c>
      <c r="BK136" s="90">
        <f t="shared" si="218"/>
        <v>0</v>
      </c>
      <c r="BL136" s="90">
        <f t="shared" si="219"/>
        <v>0</v>
      </c>
      <c r="BM136" s="90">
        <f t="shared" si="220"/>
        <v>0</v>
      </c>
      <c r="BN136" s="90">
        <f t="shared" si="221"/>
        <v>0</v>
      </c>
      <c r="BO136" s="90">
        <f t="shared" si="222"/>
        <v>0</v>
      </c>
      <c r="BP136" s="90">
        <f t="shared" si="228"/>
        <v>0</v>
      </c>
      <c r="BQ136" s="90">
        <f t="shared" si="229"/>
        <v>0</v>
      </c>
      <c r="BR136" s="90">
        <f t="shared" si="230"/>
        <v>0</v>
      </c>
      <c r="BS136" s="90">
        <f t="shared" si="108"/>
        <v>0</v>
      </c>
      <c r="BT136" s="90">
        <f t="shared" si="111"/>
        <v>0</v>
      </c>
      <c r="BU136" s="90">
        <f t="shared" si="114"/>
        <v>0</v>
      </c>
      <c r="BV136" s="90">
        <f t="shared" si="117"/>
        <v>0</v>
      </c>
      <c r="BW136" s="90">
        <f t="shared" si="120"/>
        <v>0</v>
      </c>
      <c r="BX136" s="90">
        <f t="shared" si="123"/>
        <v>0</v>
      </c>
      <c r="BY136" s="90">
        <f t="shared" si="126"/>
        <v>0</v>
      </c>
      <c r="BZ136" s="90">
        <f t="shared" si="129"/>
        <v>0</v>
      </c>
      <c r="CA136" s="90">
        <f t="shared" si="132"/>
        <v>0</v>
      </c>
      <c r="CB136" s="90">
        <f t="shared" si="135"/>
        <v>0</v>
      </c>
      <c r="CC136" s="90">
        <f t="shared" si="138"/>
        <v>0</v>
      </c>
      <c r="CD136" s="90">
        <f t="shared" si="141"/>
        <v>0</v>
      </c>
      <c r="CE136" s="90">
        <f t="shared" si="144"/>
        <v>0</v>
      </c>
      <c r="CF136" s="90">
        <f t="shared" si="147"/>
        <v>0</v>
      </c>
      <c r="CG136" s="90">
        <f t="shared" si="149"/>
        <v>0</v>
      </c>
      <c r="CH136" s="90">
        <f t="shared" si="153"/>
        <v>0</v>
      </c>
      <c r="CI136" s="90">
        <f t="shared" si="156"/>
        <v>0</v>
      </c>
      <c r="CJ136" s="90">
        <f t="shared" si="159"/>
        <v>544.27999999998428</v>
      </c>
      <c r="CK136" s="90">
        <f t="shared" si="162"/>
        <v>965.51999999998588</v>
      </c>
      <c r="CL136" s="90">
        <f t="shared" si="165"/>
        <v>1430.6399999999885</v>
      </c>
      <c r="CM136" s="90">
        <f t="shared" si="168"/>
        <v>1699.9999999999891</v>
      </c>
      <c r="CN136" s="90">
        <f t="shared" si="171"/>
        <v>1813.3999999999924</v>
      </c>
      <c r="CO136" s="90">
        <f t="shared" si="174"/>
        <v>2590.5599999999904</v>
      </c>
      <c r="CP136" s="90">
        <f t="shared" si="177"/>
        <v>3409.419999999991</v>
      </c>
      <c r="CQ136" s="90">
        <f t="shared" si="180"/>
        <v>3773.1199999999917</v>
      </c>
      <c r="CR136" s="90">
        <f t="shared" si="183"/>
        <v>3228.1199999999935</v>
      </c>
      <c r="CS136" s="90">
        <f t="shared" si="186"/>
        <v>2932.5999999999949</v>
      </c>
      <c r="CT136" s="90">
        <f t="shared" si="189"/>
        <v>4110.2599999999929</v>
      </c>
      <c r="CU136" s="90">
        <f t="shared" si="192"/>
        <v>5221.4399999999914</v>
      </c>
      <c r="CV136" s="90">
        <f t="shared" si="195"/>
        <v>7224.4774090443934</v>
      </c>
      <c r="CW136" s="90">
        <f t="shared" si="142"/>
        <v>8481.3130181820306</v>
      </c>
      <c r="CX136" s="90">
        <f t="shared" si="200"/>
        <v>8124.4748286222821</v>
      </c>
      <c r="CY136" s="90">
        <f t="shared" si="203"/>
        <v>9133.1419866506585</v>
      </c>
      <c r="CZ136" s="90">
        <f t="shared" si="206"/>
        <v>10983.989188303702</v>
      </c>
      <c r="DA136" s="90">
        <f t="shared" si="209"/>
        <v>12207.726034418425</v>
      </c>
      <c r="DB136" s="90">
        <f t="shared" si="157"/>
        <v>11398.059217295438</v>
      </c>
      <c r="DC136" s="90">
        <f t="shared" si="223"/>
        <v>11271.155482319478</v>
      </c>
      <c r="DD136" s="90">
        <f t="shared" si="224"/>
        <v>10633.38774957142</v>
      </c>
      <c r="DE136" s="90">
        <f t="shared" si="225"/>
        <v>7494.7796099003535</v>
      </c>
      <c r="DF136" s="90">
        <f t="shared" si="226"/>
        <v>10491.864527305772</v>
      </c>
      <c r="DG136" s="90">
        <f t="shared" si="227"/>
        <v>13663.206422440455</v>
      </c>
      <c r="DH136" s="90">
        <f t="shared" si="175"/>
        <v>15487.096691991192</v>
      </c>
      <c r="DI136" s="90">
        <f t="shared" si="178"/>
        <v>18008.327230001021</v>
      </c>
      <c r="DJ136" s="90">
        <f t="shared" si="181"/>
        <v>20657.619425787325</v>
      </c>
      <c r="DK136" s="90">
        <f t="shared" si="184"/>
        <v>22435.189984231798</v>
      </c>
      <c r="DL136" s="90">
        <f t="shared" si="187"/>
        <v>18936.031667620518</v>
      </c>
      <c r="DM136" s="90">
        <f t="shared" si="190"/>
        <v>22626.447137742765</v>
      </c>
      <c r="DN136" s="90">
        <f t="shared" si="193"/>
        <v>25532.462501435337</v>
      </c>
      <c r="DO136" s="90">
        <f t="shared" si="196"/>
        <v>25528.002157155184</v>
      </c>
      <c r="DP136" s="130">
        <f t="shared" si="198"/>
        <v>26528.652660511631</v>
      </c>
      <c r="DQ136" s="90">
        <f t="shared" si="201"/>
        <v>26659.8703297477</v>
      </c>
      <c r="DR136" s="90">
        <f t="shared" si="204"/>
        <v>28073.946837314288</v>
      </c>
      <c r="DS136" s="90">
        <f t="shared" si="207"/>
        <v>25099.109642829782</v>
      </c>
      <c r="DT136" s="90">
        <f t="shared" si="210"/>
        <v>28630.669465150262</v>
      </c>
      <c r="DU136" s="90">
        <f t="shared" si="212"/>
        <v>29534.972461731755</v>
      </c>
      <c r="DV136" s="90">
        <f t="shared" si="213"/>
        <v>28427.770354752145</v>
      </c>
      <c r="DW136" s="90">
        <f t="shared" si="214"/>
        <v>22965.325349820625</v>
      </c>
      <c r="DX136" s="90">
        <f t="shared" si="215"/>
        <v>30767.245155409088</v>
      </c>
      <c r="DY136" s="90">
        <f t="shared" si="216"/>
        <v>0</v>
      </c>
    </row>
    <row r="137" spans="3:129" x14ac:dyDescent="0.25">
      <c r="G137" s="90"/>
      <c r="H137" s="90">
        <f t="shared" si="231"/>
        <v>1722</v>
      </c>
      <c r="I137" s="90">
        <f t="shared" si="232"/>
        <v>1576</v>
      </c>
      <c r="J137" s="90">
        <f t="shared" ref="J137:J142" si="233">$D$9-$D$9*E134</f>
        <v>1615</v>
      </c>
      <c r="K137" s="90">
        <f t="shared" si="75"/>
        <v>2215</v>
      </c>
      <c r="L137" s="90">
        <f t="shared" si="77"/>
        <v>3882</v>
      </c>
      <c r="M137" s="90">
        <f t="shared" si="79"/>
        <v>4445</v>
      </c>
      <c r="N137" s="90">
        <f t="shared" si="81"/>
        <v>5715</v>
      </c>
      <c r="O137" s="90">
        <f t="shared" si="83"/>
        <v>4974</v>
      </c>
      <c r="P137" s="90">
        <f t="shared" si="85"/>
        <v>0</v>
      </c>
      <c r="Q137" s="90">
        <f t="shared" si="87"/>
        <v>0</v>
      </c>
      <c r="R137" s="90">
        <f t="shared" si="89"/>
        <v>0</v>
      </c>
      <c r="S137" s="90">
        <f t="shared" si="91"/>
        <v>0</v>
      </c>
      <c r="T137" s="90">
        <f t="shared" si="93"/>
        <v>0</v>
      </c>
      <c r="U137" s="90">
        <f t="shared" si="95"/>
        <v>0</v>
      </c>
      <c r="V137" s="90">
        <f t="shared" si="97"/>
        <v>0</v>
      </c>
      <c r="W137" s="90">
        <f t="shared" si="99"/>
        <v>0</v>
      </c>
      <c r="X137" s="90">
        <f t="shared" si="101"/>
        <v>0</v>
      </c>
      <c r="Y137" s="90">
        <f t="shared" si="103"/>
        <v>0</v>
      </c>
      <c r="Z137" s="90">
        <f t="shared" si="105"/>
        <v>0</v>
      </c>
      <c r="AA137" s="90">
        <f t="shared" si="107"/>
        <v>0</v>
      </c>
      <c r="AB137" s="90">
        <f t="shared" si="110"/>
        <v>0</v>
      </c>
      <c r="AC137" s="90">
        <f t="shared" si="113"/>
        <v>0</v>
      </c>
      <c r="AD137" s="90">
        <f t="shared" si="116"/>
        <v>0</v>
      </c>
      <c r="AE137" s="90">
        <f t="shared" si="119"/>
        <v>0</v>
      </c>
      <c r="AF137" s="90">
        <f t="shared" si="122"/>
        <v>0</v>
      </c>
      <c r="AG137" s="90">
        <f t="shared" si="125"/>
        <v>0</v>
      </c>
      <c r="AH137" s="90">
        <f t="shared" si="128"/>
        <v>0</v>
      </c>
      <c r="AI137" s="90">
        <f t="shared" si="131"/>
        <v>0</v>
      </c>
      <c r="AJ137" s="90">
        <f t="shared" si="134"/>
        <v>0</v>
      </c>
      <c r="AK137" s="90">
        <f t="shared" si="137"/>
        <v>0</v>
      </c>
      <c r="AL137" s="90">
        <f t="shared" si="140"/>
        <v>0</v>
      </c>
      <c r="AM137" s="90">
        <f t="shared" si="143"/>
        <v>0</v>
      </c>
      <c r="AN137" s="90">
        <f t="shared" si="146"/>
        <v>0</v>
      </c>
      <c r="AO137" s="90">
        <f t="shared" si="148"/>
        <v>0</v>
      </c>
      <c r="AP137" s="90">
        <f t="shared" si="152"/>
        <v>0</v>
      </c>
      <c r="AQ137" s="90">
        <f t="shared" si="155"/>
        <v>0</v>
      </c>
      <c r="AR137" s="90">
        <f t="shared" si="158"/>
        <v>0</v>
      </c>
      <c r="AS137" s="90">
        <f t="shared" si="161"/>
        <v>0</v>
      </c>
      <c r="AT137" s="90">
        <f t="shared" si="164"/>
        <v>0</v>
      </c>
      <c r="AU137" s="90">
        <f t="shared" si="167"/>
        <v>0</v>
      </c>
      <c r="AV137" s="90">
        <f t="shared" si="170"/>
        <v>0</v>
      </c>
      <c r="AW137" s="90">
        <f t="shared" si="173"/>
        <v>0</v>
      </c>
      <c r="AX137" s="90">
        <f t="shared" si="176"/>
        <v>0</v>
      </c>
      <c r="AY137" s="90">
        <f t="shared" si="179"/>
        <v>0</v>
      </c>
      <c r="AZ137" s="90">
        <f t="shared" si="182"/>
        <v>0</v>
      </c>
      <c r="BA137" s="90">
        <f t="shared" si="185"/>
        <v>0</v>
      </c>
      <c r="BB137" s="90">
        <f t="shared" si="188"/>
        <v>0</v>
      </c>
      <c r="BC137" s="90">
        <f t="shared" si="191"/>
        <v>0</v>
      </c>
      <c r="BD137" s="90">
        <f t="shared" si="194"/>
        <v>0</v>
      </c>
      <c r="BE137" s="90">
        <f t="shared" si="197"/>
        <v>0</v>
      </c>
      <c r="BF137" s="90">
        <f t="shared" si="199"/>
        <v>0</v>
      </c>
      <c r="BG137" s="90">
        <f t="shared" si="202"/>
        <v>0</v>
      </c>
      <c r="BH137" s="90">
        <f t="shared" si="205"/>
        <v>0</v>
      </c>
      <c r="BI137" s="90">
        <f t="shared" si="208"/>
        <v>0</v>
      </c>
      <c r="BJ137" s="90">
        <f t="shared" si="217"/>
        <v>0</v>
      </c>
      <c r="BK137" s="90">
        <f t="shared" si="218"/>
        <v>0</v>
      </c>
      <c r="BL137" s="90">
        <f t="shared" si="219"/>
        <v>0</v>
      </c>
      <c r="BM137" s="90">
        <f t="shared" si="220"/>
        <v>0</v>
      </c>
      <c r="BN137" s="90">
        <f t="shared" si="221"/>
        <v>0</v>
      </c>
      <c r="BO137" s="90">
        <f t="shared" si="222"/>
        <v>0</v>
      </c>
      <c r="BP137" s="90">
        <f t="shared" si="228"/>
        <v>0</v>
      </c>
      <c r="BQ137" s="90">
        <f t="shared" si="229"/>
        <v>0</v>
      </c>
      <c r="BR137" s="90">
        <f t="shared" si="230"/>
        <v>0</v>
      </c>
      <c r="BS137" s="90">
        <f t="shared" si="108"/>
        <v>0</v>
      </c>
      <c r="BT137" s="90">
        <f t="shared" si="111"/>
        <v>0</v>
      </c>
      <c r="BU137" s="90">
        <f t="shared" si="114"/>
        <v>0</v>
      </c>
      <c r="BV137" s="90">
        <f t="shared" si="117"/>
        <v>0</v>
      </c>
      <c r="BW137" s="90">
        <f t="shared" si="120"/>
        <v>0</v>
      </c>
      <c r="BX137" s="90">
        <f t="shared" si="123"/>
        <v>0</v>
      </c>
      <c r="BY137" s="90">
        <f t="shared" si="126"/>
        <v>0</v>
      </c>
      <c r="BZ137" s="90">
        <f t="shared" si="129"/>
        <v>0</v>
      </c>
      <c r="CA137" s="90">
        <f t="shared" si="132"/>
        <v>0</v>
      </c>
      <c r="CB137" s="90">
        <f t="shared" si="135"/>
        <v>0</v>
      </c>
      <c r="CC137" s="90">
        <f t="shared" si="138"/>
        <v>0</v>
      </c>
      <c r="CD137" s="90">
        <f t="shared" si="141"/>
        <v>0</v>
      </c>
      <c r="CE137" s="90">
        <f t="shared" si="144"/>
        <v>0</v>
      </c>
      <c r="CF137" s="90">
        <f t="shared" si="147"/>
        <v>0</v>
      </c>
      <c r="CG137" s="90">
        <f t="shared" si="149"/>
        <v>0</v>
      </c>
      <c r="CH137" s="90">
        <f t="shared" si="153"/>
        <v>0</v>
      </c>
      <c r="CI137" s="90">
        <f t="shared" si="156"/>
        <v>0</v>
      </c>
      <c r="CJ137" s="90">
        <f t="shared" si="159"/>
        <v>0</v>
      </c>
      <c r="CK137" s="90">
        <f t="shared" si="162"/>
        <v>482.75999999998749</v>
      </c>
      <c r="CL137" s="90">
        <f t="shared" si="165"/>
        <v>953.75999999998749</v>
      </c>
      <c r="CM137" s="90">
        <f t="shared" si="168"/>
        <v>1274.9999999999891</v>
      </c>
      <c r="CN137" s="90">
        <f t="shared" si="171"/>
        <v>1450.7199999999903</v>
      </c>
      <c r="CO137" s="90">
        <f t="shared" si="174"/>
        <v>2158.7999999999884</v>
      </c>
      <c r="CP137" s="90">
        <f t="shared" si="177"/>
        <v>2922.3599999999897</v>
      </c>
      <c r="CQ137" s="90">
        <f t="shared" si="180"/>
        <v>3301.4799999999886</v>
      </c>
      <c r="CR137" s="90">
        <f t="shared" si="183"/>
        <v>2869.4399999999932</v>
      </c>
      <c r="CS137" s="90">
        <f t="shared" si="186"/>
        <v>2639.3399999999947</v>
      </c>
      <c r="CT137" s="90">
        <f t="shared" si="189"/>
        <v>3736.5999999999931</v>
      </c>
      <c r="CU137" s="90">
        <f t="shared" si="192"/>
        <v>4786.3199999999924</v>
      </c>
      <c r="CV137" s="90">
        <f t="shared" si="195"/>
        <v>6668.748377579439</v>
      </c>
      <c r="CW137" s="90">
        <f t="shared" si="142"/>
        <v>7875.5049454547407</v>
      </c>
      <c r="CX137" s="90">
        <f t="shared" si="200"/>
        <v>7582.8431733807956</v>
      </c>
      <c r="CY137" s="90">
        <f t="shared" si="203"/>
        <v>8562.320612484993</v>
      </c>
      <c r="CZ137" s="90">
        <f t="shared" si="206"/>
        <v>10337.872177227011</v>
      </c>
      <c r="DA137" s="90">
        <f t="shared" si="209"/>
        <v>11529.51903250629</v>
      </c>
      <c r="DB137" s="90">
        <f t="shared" si="157"/>
        <v>10798.161363753574</v>
      </c>
      <c r="DC137" s="90">
        <f t="shared" si="223"/>
        <v>10707.597708203506</v>
      </c>
      <c r="DD137" s="90">
        <f t="shared" si="224"/>
        <v>10127.035951972781</v>
      </c>
      <c r="DE137" s="90">
        <f t="shared" si="225"/>
        <v>7154.1078094503355</v>
      </c>
      <c r="DF137" s="90">
        <f t="shared" si="226"/>
        <v>10035.696504379433</v>
      </c>
      <c r="DG137" s="90">
        <f t="shared" si="227"/>
        <v>13093.906154838769</v>
      </c>
      <c r="DH137" s="90">
        <f t="shared" si="175"/>
        <v>14867.612824311544</v>
      </c>
      <c r="DI137" s="90">
        <f t="shared" si="178"/>
        <v>17315.699259616369</v>
      </c>
      <c r="DJ137" s="90">
        <f t="shared" si="181"/>
        <v>19892.52241001742</v>
      </c>
      <c r="DK137" s="90">
        <f t="shared" si="184"/>
        <v>21633.933199080664</v>
      </c>
      <c r="DL137" s="90">
        <f t="shared" si="187"/>
        <v>18283.065058392225</v>
      </c>
      <c r="DM137" s="90">
        <f t="shared" si="190"/>
        <v>21872.232233151339</v>
      </c>
      <c r="DN137" s="90">
        <f t="shared" si="193"/>
        <v>24708.834678808391</v>
      </c>
      <c r="DO137" s="90">
        <f t="shared" si="196"/>
        <v>24730.252089744085</v>
      </c>
      <c r="DP137" s="130">
        <f t="shared" si="198"/>
        <v>25724.754095041579</v>
      </c>
      <c r="DQ137" s="90">
        <f t="shared" si="201"/>
        <v>25875.756496519825</v>
      </c>
      <c r="DR137" s="90">
        <f t="shared" si="204"/>
        <v>27271.834070533881</v>
      </c>
      <c r="DS137" s="90">
        <f t="shared" si="207"/>
        <v>24401.912152751174</v>
      </c>
      <c r="DT137" s="90">
        <f t="shared" si="210"/>
        <v>27856.867587713768</v>
      </c>
      <c r="DU137" s="90">
        <f t="shared" si="212"/>
        <v>28757.73634431776</v>
      </c>
      <c r="DV137" s="90">
        <f t="shared" si="213"/>
        <v>27698.853166168759</v>
      </c>
      <c r="DW137" s="90">
        <f t="shared" si="214"/>
        <v>22391.192216075113</v>
      </c>
      <c r="DX137" s="90">
        <f t="shared" si="215"/>
        <v>30016.824541862523</v>
      </c>
      <c r="DY137" s="90">
        <f t="shared" si="216"/>
        <v>0</v>
      </c>
    </row>
    <row r="138" spans="3:129" x14ac:dyDescent="0.25">
      <c r="G138" s="90"/>
      <c r="H138" s="90">
        <f t="shared" si="231"/>
        <v>1722</v>
      </c>
      <c r="I138" s="90">
        <f t="shared" si="232"/>
        <v>1576</v>
      </c>
      <c r="J138" s="90">
        <f t="shared" si="233"/>
        <v>1615</v>
      </c>
      <c r="K138" s="90">
        <f t="shared" ref="K138:K142" si="234">$D$10-$D$10*E134</f>
        <v>2215</v>
      </c>
      <c r="L138" s="90">
        <f t="shared" si="77"/>
        <v>3882</v>
      </c>
      <c r="M138" s="90">
        <f t="shared" si="79"/>
        <v>4445</v>
      </c>
      <c r="N138" s="90">
        <f t="shared" si="81"/>
        <v>5715</v>
      </c>
      <c r="O138" s="90">
        <f t="shared" si="83"/>
        <v>4974</v>
      </c>
      <c r="P138" s="90">
        <f t="shared" si="85"/>
        <v>5558</v>
      </c>
      <c r="Q138" s="90">
        <f t="shared" si="87"/>
        <v>0</v>
      </c>
      <c r="R138" s="90">
        <f t="shared" si="89"/>
        <v>0</v>
      </c>
      <c r="S138" s="90">
        <f t="shared" si="91"/>
        <v>0</v>
      </c>
      <c r="T138" s="90">
        <f t="shared" si="93"/>
        <v>0</v>
      </c>
      <c r="U138" s="90">
        <f t="shared" si="95"/>
        <v>0</v>
      </c>
      <c r="V138" s="90">
        <f t="shared" si="97"/>
        <v>0</v>
      </c>
      <c r="W138" s="90">
        <f t="shared" si="99"/>
        <v>0</v>
      </c>
      <c r="X138" s="90">
        <f t="shared" si="101"/>
        <v>0</v>
      </c>
      <c r="Y138" s="90">
        <f t="shared" si="103"/>
        <v>0</v>
      </c>
      <c r="Z138" s="90">
        <f t="shared" si="105"/>
        <v>0</v>
      </c>
      <c r="AA138" s="90">
        <f t="shared" si="107"/>
        <v>0</v>
      </c>
      <c r="AB138" s="90">
        <f t="shared" si="110"/>
        <v>0</v>
      </c>
      <c r="AC138" s="90">
        <f t="shared" si="113"/>
        <v>0</v>
      </c>
      <c r="AD138" s="90">
        <f t="shared" si="116"/>
        <v>0</v>
      </c>
      <c r="AE138" s="90">
        <f t="shared" si="119"/>
        <v>0</v>
      </c>
      <c r="AF138" s="90">
        <f t="shared" si="122"/>
        <v>0</v>
      </c>
      <c r="AG138" s="90">
        <f t="shared" si="125"/>
        <v>0</v>
      </c>
      <c r="AH138" s="90">
        <f t="shared" si="128"/>
        <v>0</v>
      </c>
      <c r="AI138" s="90">
        <f t="shared" si="131"/>
        <v>0</v>
      </c>
      <c r="AJ138" s="90">
        <f t="shared" si="134"/>
        <v>0</v>
      </c>
      <c r="AK138" s="90">
        <f t="shared" si="137"/>
        <v>0</v>
      </c>
      <c r="AL138" s="90">
        <f t="shared" si="140"/>
        <v>0</v>
      </c>
      <c r="AM138" s="90">
        <f t="shared" si="143"/>
        <v>0</v>
      </c>
      <c r="AN138" s="90">
        <f t="shared" si="146"/>
        <v>0</v>
      </c>
      <c r="AO138" s="90">
        <f t="shared" si="148"/>
        <v>0</v>
      </c>
      <c r="AP138" s="90">
        <f t="shared" si="152"/>
        <v>0</v>
      </c>
      <c r="AQ138" s="90">
        <f t="shared" si="155"/>
        <v>0</v>
      </c>
      <c r="AR138" s="90">
        <f t="shared" si="158"/>
        <v>0</v>
      </c>
      <c r="AS138" s="90">
        <f t="shared" si="161"/>
        <v>0</v>
      </c>
      <c r="AT138" s="90">
        <f t="shared" si="164"/>
        <v>0</v>
      </c>
      <c r="AU138" s="90">
        <f t="shared" si="167"/>
        <v>0</v>
      </c>
      <c r="AV138" s="90">
        <f t="shared" si="170"/>
        <v>0</v>
      </c>
      <c r="AW138" s="90">
        <f t="shared" si="173"/>
        <v>0</v>
      </c>
      <c r="AX138" s="90">
        <f t="shared" si="176"/>
        <v>0</v>
      </c>
      <c r="AY138" s="90">
        <f t="shared" si="179"/>
        <v>0</v>
      </c>
      <c r="AZ138" s="90">
        <f t="shared" si="182"/>
        <v>0</v>
      </c>
      <c r="BA138" s="90">
        <f t="shared" si="185"/>
        <v>0</v>
      </c>
      <c r="BB138" s="90">
        <f t="shared" si="188"/>
        <v>0</v>
      </c>
      <c r="BC138" s="90">
        <f t="shared" si="191"/>
        <v>0</v>
      </c>
      <c r="BD138" s="90">
        <f t="shared" si="194"/>
        <v>0</v>
      </c>
      <c r="BE138" s="90">
        <f t="shared" si="197"/>
        <v>0</v>
      </c>
      <c r="BF138" s="90">
        <f t="shared" si="199"/>
        <v>0</v>
      </c>
      <c r="BG138" s="90">
        <f t="shared" si="202"/>
        <v>0</v>
      </c>
      <c r="BH138" s="90">
        <f t="shared" si="205"/>
        <v>0</v>
      </c>
      <c r="BI138" s="90">
        <f t="shared" si="208"/>
        <v>0</v>
      </c>
      <c r="BJ138" s="90">
        <f t="shared" si="217"/>
        <v>0</v>
      </c>
      <c r="BK138" s="90">
        <f t="shared" si="218"/>
        <v>0</v>
      </c>
      <c r="BL138" s="90">
        <f t="shared" si="219"/>
        <v>0</v>
      </c>
      <c r="BM138" s="90">
        <f t="shared" si="220"/>
        <v>0</v>
      </c>
      <c r="BN138" s="90">
        <f t="shared" si="221"/>
        <v>0</v>
      </c>
      <c r="BO138" s="90">
        <f t="shared" si="222"/>
        <v>0</v>
      </c>
      <c r="BP138" s="90">
        <f t="shared" si="228"/>
        <v>0</v>
      </c>
      <c r="BQ138" s="90">
        <f t="shared" si="229"/>
        <v>0</v>
      </c>
      <c r="BR138" s="90">
        <f t="shared" si="230"/>
        <v>0</v>
      </c>
      <c r="BS138" s="90">
        <f t="shared" si="108"/>
        <v>0</v>
      </c>
      <c r="BT138" s="90">
        <f t="shared" si="111"/>
        <v>0</v>
      </c>
      <c r="BU138" s="90">
        <f t="shared" si="114"/>
        <v>0</v>
      </c>
      <c r="BV138" s="90">
        <f t="shared" si="117"/>
        <v>0</v>
      </c>
      <c r="BW138" s="90">
        <f t="shared" si="120"/>
        <v>0</v>
      </c>
      <c r="BX138" s="90">
        <f t="shared" si="123"/>
        <v>0</v>
      </c>
      <c r="BY138" s="90">
        <f t="shared" si="126"/>
        <v>0</v>
      </c>
      <c r="BZ138" s="90">
        <f t="shared" si="129"/>
        <v>0</v>
      </c>
      <c r="CA138" s="90">
        <f t="shared" si="132"/>
        <v>0</v>
      </c>
      <c r="CB138" s="90">
        <f t="shared" si="135"/>
        <v>0</v>
      </c>
      <c r="CC138" s="90">
        <f t="shared" si="138"/>
        <v>0</v>
      </c>
      <c r="CD138" s="90">
        <f t="shared" si="141"/>
        <v>0</v>
      </c>
      <c r="CE138" s="90">
        <f t="shared" si="144"/>
        <v>0</v>
      </c>
      <c r="CF138" s="90">
        <f t="shared" si="147"/>
        <v>0</v>
      </c>
      <c r="CG138" s="90">
        <f t="shared" si="149"/>
        <v>0</v>
      </c>
      <c r="CH138" s="90">
        <f t="shared" si="153"/>
        <v>0</v>
      </c>
      <c r="CI138" s="90">
        <f t="shared" si="156"/>
        <v>0</v>
      </c>
      <c r="CJ138" s="90">
        <f t="shared" si="159"/>
        <v>0</v>
      </c>
      <c r="CK138" s="90">
        <f t="shared" si="162"/>
        <v>0</v>
      </c>
      <c r="CL138" s="90">
        <f t="shared" si="165"/>
        <v>476.87999999998647</v>
      </c>
      <c r="CM138" s="90">
        <f t="shared" si="168"/>
        <v>849.99999999998909</v>
      </c>
      <c r="CN138" s="90">
        <f t="shared" si="171"/>
        <v>1088.03999999999</v>
      </c>
      <c r="CO138" s="90">
        <f t="shared" si="174"/>
        <v>1727.03999999999</v>
      </c>
      <c r="CP138" s="90">
        <f t="shared" si="177"/>
        <v>2435.2999999999884</v>
      </c>
      <c r="CQ138" s="90">
        <f t="shared" si="180"/>
        <v>2829.8399999999892</v>
      </c>
      <c r="CR138" s="90">
        <f t="shared" si="183"/>
        <v>2510.7599999999929</v>
      </c>
      <c r="CS138" s="90">
        <f t="shared" si="186"/>
        <v>2346.0799999999945</v>
      </c>
      <c r="CT138" s="90">
        <f t="shared" si="189"/>
        <v>3362.9399999999932</v>
      </c>
      <c r="CU138" s="90">
        <f t="shared" si="192"/>
        <v>4351.1999999999935</v>
      </c>
      <c r="CV138" s="90">
        <f t="shared" si="195"/>
        <v>6113.0193461144845</v>
      </c>
      <c r="CW138" s="90">
        <f t="shared" si="142"/>
        <v>7269.6968727274507</v>
      </c>
      <c r="CX138" s="90">
        <f t="shared" si="200"/>
        <v>7041.2115181393092</v>
      </c>
      <c r="CY138" s="90">
        <f t="shared" si="203"/>
        <v>7991.4992383193239</v>
      </c>
      <c r="CZ138" s="90">
        <f t="shared" si="206"/>
        <v>9691.7551661503203</v>
      </c>
      <c r="DA138" s="90">
        <f t="shared" si="209"/>
        <v>10851.312030594152</v>
      </c>
      <c r="DB138" s="90">
        <f t="shared" si="157"/>
        <v>10198.263510211706</v>
      </c>
      <c r="DC138" s="90">
        <f t="shared" si="223"/>
        <v>10144.03993408753</v>
      </c>
      <c r="DD138" s="90">
        <f t="shared" si="224"/>
        <v>9620.6841543741411</v>
      </c>
      <c r="DE138" s="90">
        <f t="shared" si="225"/>
        <v>6813.4360090003192</v>
      </c>
      <c r="DF138" s="90">
        <f t="shared" si="226"/>
        <v>9579.5284814530951</v>
      </c>
      <c r="DG138" s="90">
        <f t="shared" si="227"/>
        <v>12524.605887237083</v>
      </c>
      <c r="DH138" s="90">
        <f t="shared" si="175"/>
        <v>14248.128956631896</v>
      </c>
      <c r="DI138" s="90">
        <f t="shared" si="178"/>
        <v>16623.071289231713</v>
      </c>
      <c r="DJ138" s="90">
        <f t="shared" si="181"/>
        <v>19127.425394247522</v>
      </c>
      <c r="DK138" s="90">
        <f t="shared" si="184"/>
        <v>20832.676413929526</v>
      </c>
      <c r="DL138" s="90">
        <f t="shared" si="187"/>
        <v>17630.098449163928</v>
      </c>
      <c r="DM138" s="90">
        <f t="shared" si="190"/>
        <v>21118.017328559912</v>
      </c>
      <c r="DN138" s="90">
        <f t="shared" si="193"/>
        <v>23885.206856181441</v>
      </c>
      <c r="DO138" s="90">
        <f t="shared" si="196"/>
        <v>23932.502022332985</v>
      </c>
      <c r="DP138" s="130">
        <f t="shared" si="198"/>
        <v>24920.855529571527</v>
      </c>
      <c r="DQ138" s="90">
        <f t="shared" si="201"/>
        <v>25091.642663291954</v>
      </c>
      <c r="DR138" s="90">
        <f t="shared" si="204"/>
        <v>26469.721303753475</v>
      </c>
      <c r="DS138" s="90">
        <f t="shared" si="207"/>
        <v>23704.714662672573</v>
      </c>
      <c r="DT138" s="90">
        <f t="shared" si="210"/>
        <v>27083.065710277275</v>
      </c>
      <c r="DU138" s="90">
        <f t="shared" si="212"/>
        <v>27980.500226903765</v>
      </c>
      <c r="DV138" s="90">
        <f t="shared" si="213"/>
        <v>26969.93597758537</v>
      </c>
      <c r="DW138" s="90">
        <f t="shared" si="214"/>
        <v>21817.059082329597</v>
      </c>
      <c r="DX138" s="90">
        <f t="shared" si="215"/>
        <v>29266.403928315962</v>
      </c>
      <c r="DY138" s="90">
        <f t="shared" si="216"/>
        <v>0</v>
      </c>
    </row>
    <row r="139" spans="3:129" x14ac:dyDescent="0.25">
      <c r="G139" s="90"/>
      <c r="H139" s="90">
        <f t="shared" si="231"/>
        <v>1722</v>
      </c>
      <c r="I139" s="90">
        <f t="shared" si="232"/>
        <v>1576</v>
      </c>
      <c r="J139" s="90">
        <f t="shared" si="233"/>
        <v>1615</v>
      </c>
      <c r="K139" s="90">
        <f t="shared" si="234"/>
        <v>2215</v>
      </c>
      <c r="L139" s="90">
        <f t="shared" ref="L139:L142" si="235">$D$11-$D$11*E134</f>
        <v>3882</v>
      </c>
      <c r="M139" s="90">
        <f t="shared" si="79"/>
        <v>4445</v>
      </c>
      <c r="N139" s="90">
        <f t="shared" si="81"/>
        <v>5715</v>
      </c>
      <c r="O139" s="90">
        <f t="shared" si="83"/>
        <v>4974</v>
      </c>
      <c r="P139" s="90">
        <f t="shared" si="85"/>
        <v>5558</v>
      </c>
      <c r="Q139" s="90">
        <f t="shared" si="87"/>
        <v>6716</v>
      </c>
      <c r="R139" s="90">
        <f t="shared" si="89"/>
        <v>0</v>
      </c>
      <c r="S139" s="90">
        <f t="shared" si="91"/>
        <v>0</v>
      </c>
      <c r="T139" s="90">
        <f t="shared" si="93"/>
        <v>0</v>
      </c>
      <c r="U139" s="90">
        <f t="shared" si="95"/>
        <v>0</v>
      </c>
      <c r="V139" s="90">
        <f t="shared" si="97"/>
        <v>0</v>
      </c>
      <c r="W139" s="90">
        <f t="shared" si="99"/>
        <v>0</v>
      </c>
      <c r="X139" s="90">
        <f t="shared" si="101"/>
        <v>0</v>
      </c>
      <c r="Y139" s="90">
        <f t="shared" si="103"/>
        <v>0</v>
      </c>
      <c r="Z139" s="90">
        <f t="shared" si="105"/>
        <v>0</v>
      </c>
      <c r="AA139" s="90">
        <f t="shared" si="107"/>
        <v>0</v>
      </c>
      <c r="AB139" s="90">
        <f t="shared" si="110"/>
        <v>0</v>
      </c>
      <c r="AC139" s="90">
        <f t="shared" si="113"/>
        <v>0</v>
      </c>
      <c r="AD139" s="90">
        <f t="shared" si="116"/>
        <v>0</v>
      </c>
      <c r="AE139" s="90">
        <f t="shared" si="119"/>
        <v>0</v>
      </c>
      <c r="AF139" s="90">
        <f t="shared" si="122"/>
        <v>0</v>
      </c>
      <c r="AG139" s="90">
        <f t="shared" si="125"/>
        <v>0</v>
      </c>
      <c r="AH139" s="90">
        <f t="shared" si="128"/>
        <v>0</v>
      </c>
      <c r="AI139" s="90">
        <f t="shared" si="131"/>
        <v>0</v>
      </c>
      <c r="AJ139" s="90">
        <f t="shared" si="134"/>
        <v>0</v>
      </c>
      <c r="AK139" s="90">
        <f t="shared" si="137"/>
        <v>0</v>
      </c>
      <c r="AL139" s="90">
        <f t="shared" si="140"/>
        <v>0</v>
      </c>
      <c r="AM139" s="90">
        <f t="shared" si="143"/>
        <v>0</v>
      </c>
      <c r="AN139" s="90">
        <f t="shared" si="146"/>
        <v>0</v>
      </c>
      <c r="AO139" s="90">
        <f t="shared" si="148"/>
        <v>0</v>
      </c>
      <c r="AP139" s="90">
        <f t="shared" si="152"/>
        <v>0</v>
      </c>
      <c r="AQ139" s="90">
        <f t="shared" si="155"/>
        <v>0</v>
      </c>
      <c r="AR139" s="90">
        <f t="shared" si="158"/>
        <v>0</v>
      </c>
      <c r="AS139" s="90">
        <f t="shared" si="161"/>
        <v>0</v>
      </c>
      <c r="AT139" s="90">
        <f t="shared" si="164"/>
        <v>0</v>
      </c>
      <c r="AU139" s="90">
        <f t="shared" si="167"/>
        <v>0</v>
      </c>
      <c r="AV139" s="90">
        <f t="shared" si="170"/>
        <v>0</v>
      </c>
      <c r="AW139" s="90">
        <f t="shared" si="173"/>
        <v>0</v>
      </c>
      <c r="AX139" s="90">
        <f t="shared" si="176"/>
        <v>0</v>
      </c>
      <c r="AY139" s="90">
        <f t="shared" si="179"/>
        <v>0</v>
      </c>
      <c r="AZ139" s="90">
        <f t="shared" si="182"/>
        <v>0</v>
      </c>
      <c r="BA139" s="90">
        <f t="shared" si="185"/>
        <v>0</v>
      </c>
      <c r="BB139" s="90">
        <f t="shared" si="188"/>
        <v>0</v>
      </c>
      <c r="BC139" s="90">
        <f t="shared" si="191"/>
        <v>0</v>
      </c>
      <c r="BD139" s="90">
        <f t="shared" si="194"/>
        <v>0</v>
      </c>
      <c r="BE139" s="90">
        <f t="shared" si="197"/>
        <v>0</v>
      </c>
      <c r="BF139" s="90">
        <f t="shared" si="199"/>
        <v>0</v>
      </c>
      <c r="BG139" s="90">
        <f t="shared" si="202"/>
        <v>0</v>
      </c>
      <c r="BH139" s="90">
        <f t="shared" si="205"/>
        <v>0</v>
      </c>
      <c r="BI139" s="90">
        <f t="shared" si="208"/>
        <v>0</v>
      </c>
      <c r="BJ139" s="90">
        <f t="shared" si="217"/>
        <v>0</v>
      </c>
      <c r="BK139" s="90">
        <f t="shared" si="218"/>
        <v>0</v>
      </c>
      <c r="BL139" s="90">
        <f t="shared" si="219"/>
        <v>0</v>
      </c>
      <c r="BM139" s="90">
        <f t="shared" si="220"/>
        <v>0</v>
      </c>
      <c r="BN139" s="90">
        <f t="shared" si="221"/>
        <v>0</v>
      </c>
      <c r="BO139" s="90">
        <f t="shared" si="222"/>
        <v>0</v>
      </c>
      <c r="BP139" s="90">
        <f t="shared" si="228"/>
        <v>0</v>
      </c>
      <c r="BQ139" s="90">
        <f t="shared" si="229"/>
        <v>0</v>
      </c>
      <c r="BR139" s="90">
        <f t="shared" si="230"/>
        <v>0</v>
      </c>
      <c r="BS139" s="90">
        <f t="shared" si="108"/>
        <v>0</v>
      </c>
      <c r="BT139" s="90">
        <f t="shared" si="111"/>
        <v>0</v>
      </c>
      <c r="BU139" s="90">
        <f t="shared" si="114"/>
        <v>0</v>
      </c>
      <c r="BV139" s="90">
        <f t="shared" si="117"/>
        <v>0</v>
      </c>
      <c r="BW139" s="90">
        <f t="shared" si="120"/>
        <v>0</v>
      </c>
      <c r="BX139" s="90">
        <f t="shared" si="123"/>
        <v>0</v>
      </c>
      <c r="BY139" s="90">
        <f t="shared" si="126"/>
        <v>0</v>
      </c>
      <c r="BZ139" s="90">
        <f t="shared" si="129"/>
        <v>0</v>
      </c>
      <c r="CA139" s="90">
        <f t="shared" si="132"/>
        <v>0</v>
      </c>
      <c r="CB139" s="90">
        <f t="shared" si="135"/>
        <v>0</v>
      </c>
      <c r="CC139" s="90">
        <f t="shared" si="138"/>
        <v>0</v>
      </c>
      <c r="CD139" s="90">
        <f t="shared" si="141"/>
        <v>0</v>
      </c>
      <c r="CE139" s="90">
        <f t="shared" si="144"/>
        <v>0</v>
      </c>
      <c r="CF139" s="90">
        <f t="shared" si="147"/>
        <v>0</v>
      </c>
      <c r="CG139" s="90">
        <f t="shared" si="149"/>
        <v>0</v>
      </c>
      <c r="CH139" s="90">
        <f t="shared" si="153"/>
        <v>0</v>
      </c>
      <c r="CI139" s="90">
        <f t="shared" si="156"/>
        <v>0</v>
      </c>
      <c r="CJ139" s="90">
        <f t="shared" si="159"/>
        <v>0</v>
      </c>
      <c r="CK139" s="90">
        <f t="shared" si="162"/>
        <v>0</v>
      </c>
      <c r="CL139" s="90">
        <f t="shared" si="165"/>
        <v>0</v>
      </c>
      <c r="CM139" s="90">
        <f t="shared" si="168"/>
        <v>424.99999999998909</v>
      </c>
      <c r="CN139" s="90">
        <f t="shared" si="171"/>
        <v>725.35999999998967</v>
      </c>
      <c r="CO139" s="90">
        <f t="shared" si="174"/>
        <v>1295.2799999999879</v>
      </c>
      <c r="CP139" s="90">
        <f t="shared" si="177"/>
        <v>1948.239999999987</v>
      </c>
      <c r="CQ139" s="90">
        <f t="shared" si="180"/>
        <v>2358.1999999999898</v>
      </c>
      <c r="CR139" s="90">
        <f t="shared" si="183"/>
        <v>2152.0799999999927</v>
      </c>
      <c r="CS139" s="90">
        <f t="shared" si="186"/>
        <v>2052.8199999999943</v>
      </c>
      <c r="CT139" s="90">
        <f t="shared" si="189"/>
        <v>2989.2799999999916</v>
      </c>
      <c r="CU139" s="90">
        <f t="shared" si="192"/>
        <v>3916.0799999999908</v>
      </c>
      <c r="CV139" s="90">
        <f t="shared" si="195"/>
        <v>5557.29031464953</v>
      </c>
      <c r="CW139" s="90">
        <f t="shared" si="142"/>
        <v>6663.8888000001607</v>
      </c>
      <c r="CX139" s="90">
        <f t="shared" si="200"/>
        <v>6499.5798628978227</v>
      </c>
      <c r="CY139" s="90">
        <f t="shared" si="203"/>
        <v>7420.6778641536584</v>
      </c>
      <c r="CZ139" s="90">
        <f t="shared" si="206"/>
        <v>9045.6381550736332</v>
      </c>
      <c r="DA139" s="90">
        <f t="shared" si="209"/>
        <v>10173.105028682017</v>
      </c>
      <c r="DB139" s="90">
        <f t="shared" si="157"/>
        <v>9598.365656669841</v>
      </c>
      <c r="DC139" s="90">
        <f t="shared" si="223"/>
        <v>9580.4821599715542</v>
      </c>
      <c r="DD139" s="90">
        <f t="shared" si="224"/>
        <v>9114.3323567755015</v>
      </c>
      <c r="DE139" s="90">
        <f t="shared" si="225"/>
        <v>6472.764208550303</v>
      </c>
      <c r="DF139" s="90">
        <f t="shared" si="226"/>
        <v>9123.3604585267567</v>
      </c>
      <c r="DG139" s="90">
        <f t="shared" si="227"/>
        <v>11955.305619635397</v>
      </c>
      <c r="DH139" s="90">
        <f t="shared" si="175"/>
        <v>13628.645088952246</v>
      </c>
      <c r="DI139" s="90">
        <f t="shared" si="178"/>
        <v>15930.443318847058</v>
      </c>
      <c r="DJ139" s="90">
        <f t="shared" si="181"/>
        <v>18362.328378477621</v>
      </c>
      <c r="DK139" s="90">
        <f t="shared" si="184"/>
        <v>20031.419628778393</v>
      </c>
      <c r="DL139" s="90">
        <f t="shared" si="187"/>
        <v>16977.131839935635</v>
      </c>
      <c r="DM139" s="90">
        <f t="shared" si="190"/>
        <v>20363.802423968486</v>
      </c>
      <c r="DN139" s="90">
        <f t="shared" si="193"/>
        <v>23061.579033554495</v>
      </c>
      <c r="DO139" s="90">
        <f t="shared" si="196"/>
        <v>23134.751954921885</v>
      </c>
      <c r="DP139" s="130">
        <f t="shared" si="198"/>
        <v>24116.956964101475</v>
      </c>
      <c r="DQ139" s="90">
        <f t="shared" si="201"/>
        <v>24307.528830064075</v>
      </c>
      <c r="DR139" s="90">
        <f t="shared" si="204"/>
        <v>25667.608536973064</v>
      </c>
      <c r="DS139" s="90">
        <f t="shared" si="207"/>
        <v>23007.517172593965</v>
      </c>
      <c r="DT139" s="90">
        <f t="shared" si="210"/>
        <v>26309.263832840777</v>
      </c>
      <c r="DU139" s="90">
        <f t="shared" si="212"/>
        <v>27203.26410948977</v>
      </c>
      <c r="DV139" s="90">
        <f t="shared" si="213"/>
        <v>26241.018789001981</v>
      </c>
      <c r="DW139" s="90">
        <f t="shared" si="214"/>
        <v>21242.925948584081</v>
      </c>
      <c r="DX139" s="90">
        <f t="shared" si="215"/>
        <v>28515.983314769401</v>
      </c>
      <c r="DY139" s="90">
        <f t="shared" si="216"/>
        <v>0</v>
      </c>
    </row>
    <row r="140" spans="3:129" x14ac:dyDescent="0.25">
      <c r="G140" s="90"/>
      <c r="H140" s="90">
        <f t="shared" si="231"/>
        <v>1722</v>
      </c>
      <c r="I140" s="90">
        <f t="shared" si="232"/>
        <v>1576</v>
      </c>
      <c r="J140" s="90">
        <f t="shared" si="233"/>
        <v>1615</v>
      </c>
      <c r="K140" s="90">
        <f t="shared" si="234"/>
        <v>2215</v>
      </c>
      <c r="L140" s="90">
        <f t="shared" si="235"/>
        <v>3882</v>
      </c>
      <c r="M140" s="90">
        <f t="shared" ref="M140:M142" si="236">$D$12-$D$12*E134</f>
        <v>4445</v>
      </c>
      <c r="N140" s="90">
        <f t="shared" si="81"/>
        <v>5715</v>
      </c>
      <c r="O140" s="90">
        <f t="shared" si="83"/>
        <v>4974</v>
      </c>
      <c r="P140" s="90">
        <f t="shared" si="85"/>
        <v>5558</v>
      </c>
      <c r="Q140" s="90">
        <f t="shared" si="87"/>
        <v>6716</v>
      </c>
      <c r="R140" s="90">
        <f t="shared" si="89"/>
        <v>6564</v>
      </c>
      <c r="S140" s="90">
        <f t="shared" si="91"/>
        <v>0</v>
      </c>
      <c r="T140" s="90">
        <f t="shared" si="93"/>
        <v>0</v>
      </c>
      <c r="U140" s="90">
        <f t="shared" si="95"/>
        <v>0</v>
      </c>
      <c r="V140" s="90">
        <f t="shared" si="97"/>
        <v>0</v>
      </c>
      <c r="W140" s="90">
        <f t="shared" si="99"/>
        <v>0</v>
      </c>
      <c r="X140" s="90">
        <f t="shared" si="101"/>
        <v>0</v>
      </c>
      <c r="Y140" s="90">
        <f t="shared" si="103"/>
        <v>0</v>
      </c>
      <c r="Z140" s="90">
        <f t="shared" si="105"/>
        <v>0</v>
      </c>
      <c r="AA140" s="90">
        <f t="shared" si="107"/>
        <v>0</v>
      </c>
      <c r="AB140" s="90">
        <f t="shared" si="110"/>
        <v>0</v>
      </c>
      <c r="AC140" s="90">
        <f t="shared" si="113"/>
        <v>0</v>
      </c>
      <c r="AD140" s="90">
        <f t="shared" si="116"/>
        <v>0</v>
      </c>
      <c r="AE140" s="90">
        <f t="shared" si="119"/>
        <v>0</v>
      </c>
      <c r="AF140" s="90">
        <f t="shared" si="122"/>
        <v>0</v>
      </c>
      <c r="AG140" s="90">
        <f t="shared" si="125"/>
        <v>0</v>
      </c>
      <c r="AH140" s="90">
        <f t="shared" si="128"/>
        <v>0</v>
      </c>
      <c r="AI140" s="90">
        <f t="shared" si="131"/>
        <v>0</v>
      </c>
      <c r="AJ140" s="90">
        <f t="shared" si="134"/>
        <v>0</v>
      </c>
      <c r="AK140" s="90">
        <f t="shared" si="137"/>
        <v>0</v>
      </c>
      <c r="AL140" s="90">
        <f t="shared" si="140"/>
        <v>0</v>
      </c>
      <c r="AM140" s="90">
        <f t="shared" si="143"/>
        <v>0</v>
      </c>
      <c r="AN140" s="90">
        <f t="shared" si="146"/>
        <v>0</v>
      </c>
      <c r="AO140" s="90">
        <f t="shared" si="148"/>
        <v>0</v>
      </c>
      <c r="AP140" s="90">
        <f t="shared" si="152"/>
        <v>0</v>
      </c>
      <c r="AQ140" s="90">
        <f t="shared" si="155"/>
        <v>0</v>
      </c>
      <c r="AR140" s="90">
        <f t="shared" si="158"/>
        <v>0</v>
      </c>
      <c r="AS140" s="90">
        <f t="shared" si="161"/>
        <v>0</v>
      </c>
      <c r="AT140" s="90">
        <f t="shared" si="164"/>
        <v>0</v>
      </c>
      <c r="AU140" s="90">
        <f t="shared" si="167"/>
        <v>0</v>
      </c>
      <c r="AV140" s="90">
        <f t="shared" si="170"/>
        <v>0</v>
      </c>
      <c r="AW140" s="90">
        <f t="shared" si="173"/>
        <v>0</v>
      </c>
      <c r="AX140" s="90">
        <f t="shared" si="176"/>
        <v>0</v>
      </c>
      <c r="AY140" s="90">
        <f t="shared" si="179"/>
        <v>0</v>
      </c>
      <c r="AZ140" s="90">
        <f t="shared" si="182"/>
        <v>0</v>
      </c>
      <c r="BA140" s="90">
        <f t="shared" si="185"/>
        <v>0</v>
      </c>
      <c r="BB140" s="90">
        <f t="shared" si="188"/>
        <v>0</v>
      </c>
      <c r="BC140" s="90">
        <f t="shared" si="191"/>
        <v>0</v>
      </c>
      <c r="BD140" s="90">
        <f t="shared" si="194"/>
        <v>0</v>
      </c>
      <c r="BE140" s="90">
        <f t="shared" si="197"/>
        <v>0</v>
      </c>
      <c r="BF140" s="90">
        <f t="shared" si="199"/>
        <v>0</v>
      </c>
      <c r="BG140" s="90">
        <f t="shared" si="202"/>
        <v>0</v>
      </c>
      <c r="BH140" s="90">
        <f t="shared" si="205"/>
        <v>0</v>
      </c>
      <c r="BI140" s="90">
        <f t="shared" si="208"/>
        <v>0</v>
      </c>
      <c r="BJ140" s="90">
        <f t="shared" si="217"/>
        <v>0</v>
      </c>
      <c r="BK140" s="90">
        <f t="shared" si="218"/>
        <v>0</v>
      </c>
      <c r="BL140" s="90">
        <f t="shared" si="219"/>
        <v>0</v>
      </c>
      <c r="BM140" s="90">
        <f t="shared" si="220"/>
        <v>0</v>
      </c>
      <c r="BN140" s="90">
        <f t="shared" si="221"/>
        <v>0</v>
      </c>
      <c r="BO140" s="90">
        <f t="shared" si="222"/>
        <v>0</v>
      </c>
      <c r="BP140" s="90">
        <f t="shared" si="228"/>
        <v>0</v>
      </c>
      <c r="BQ140" s="90">
        <f t="shared" si="229"/>
        <v>0</v>
      </c>
      <c r="BR140" s="90">
        <f t="shared" si="230"/>
        <v>0</v>
      </c>
      <c r="BS140" s="90">
        <f t="shared" si="108"/>
        <v>0</v>
      </c>
      <c r="BT140" s="90">
        <f t="shared" si="111"/>
        <v>0</v>
      </c>
      <c r="BU140" s="90">
        <f t="shared" si="114"/>
        <v>0</v>
      </c>
      <c r="BV140" s="90">
        <f t="shared" si="117"/>
        <v>0</v>
      </c>
      <c r="BW140" s="90">
        <f t="shared" si="120"/>
        <v>0</v>
      </c>
      <c r="BX140" s="90">
        <f t="shared" si="123"/>
        <v>0</v>
      </c>
      <c r="BY140" s="90">
        <f t="shared" si="126"/>
        <v>0</v>
      </c>
      <c r="BZ140" s="90">
        <f t="shared" si="129"/>
        <v>0</v>
      </c>
      <c r="CA140" s="90">
        <f t="shared" si="132"/>
        <v>0</v>
      </c>
      <c r="CB140" s="90">
        <f t="shared" si="135"/>
        <v>0</v>
      </c>
      <c r="CC140" s="90">
        <f t="shared" si="138"/>
        <v>0</v>
      </c>
      <c r="CD140" s="90">
        <f t="shared" si="141"/>
        <v>0</v>
      </c>
      <c r="CE140" s="90">
        <f t="shared" si="144"/>
        <v>0</v>
      </c>
      <c r="CF140" s="90">
        <f t="shared" si="147"/>
        <v>0</v>
      </c>
      <c r="CG140" s="90">
        <f t="shared" si="149"/>
        <v>0</v>
      </c>
      <c r="CH140" s="90">
        <f t="shared" si="153"/>
        <v>0</v>
      </c>
      <c r="CI140" s="90">
        <f t="shared" si="156"/>
        <v>0</v>
      </c>
      <c r="CJ140" s="90">
        <f t="shared" si="159"/>
        <v>0</v>
      </c>
      <c r="CK140" s="90">
        <f t="shared" si="162"/>
        <v>0</v>
      </c>
      <c r="CL140" s="90">
        <f t="shared" si="165"/>
        <v>0</v>
      </c>
      <c r="CM140" s="90">
        <f t="shared" si="168"/>
        <v>0</v>
      </c>
      <c r="CN140" s="90">
        <f t="shared" si="171"/>
        <v>362.67999999998938</v>
      </c>
      <c r="CO140" s="90">
        <f t="shared" si="174"/>
        <v>863.51999999998952</v>
      </c>
      <c r="CP140" s="90">
        <f t="shared" si="177"/>
        <v>1461.1799999999894</v>
      </c>
      <c r="CQ140" s="90">
        <f t="shared" si="180"/>
        <v>1886.5599999999904</v>
      </c>
      <c r="CR140" s="90">
        <f t="shared" si="183"/>
        <v>1793.3999999999924</v>
      </c>
      <c r="CS140" s="90">
        <f t="shared" si="186"/>
        <v>1759.559999999994</v>
      </c>
      <c r="CT140" s="90">
        <f t="shared" si="189"/>
        <v>2615.6199999999917</v>
      </c>
      <c r="CU140" s="90">
        <f t="shared" si="192"/>
        <v>3480.9599999999919</v>
      </c>
      <c r="CV140" s="90">
        <f t="shared" si="195"/>
        <v>5001.5612831845756</v>
      </c>
      <c r="CW140" s="90">
        <f t="shared" si="142"/>
        <v>6058.0807272728744</v>
      </c>
      <c r="CX140" s="90">
        <f t="shared" si="200"/>
        <v>5957.9482076563363</v>
      </c>
      <c r="CY140" s="90">
        <f t="shared" si="203"/>
        <v>6849.8564899879893</v>
      </c>
      <c r="CZ140" s="90">
        <f t="shared" si="206"/>
        <v>8399.5211439969426</v>
      </c>
      <c r="DA140" s="90">
        <f t="shared" si="209"/>
        <v>9494.8980267698826</v>
      </c>
      <c r="DB140" s="90">
        <f t="shared" si="157"/>
        <v>8998.4678031279764</v>
      </c>
      <c r="DC140" s="90">
        <f t="shared" si="223"/>
        <v>9016.9243858555819</v>
      </c>
      <c r="DD140" s="90">
        <f t="shared" si="224"/>
        <v>8607.9805591768636</v>
      </c>
      <c r="DE140" s="90">
        <f t="shared" si="225"/>
        <v>6132.0924081002868</v>
      </c>
      <c r="DF140" s="90">
        <f t="shared" si="226"/>
        <v>8667.1924356004183</v>
      </c>
      <c r="DG140" s="90">
        <f t="shared" si="227"/>
        <v>11386.00535203371</v>
      </c>
      <c r="DH140" s="90">
        <f t="shared" si="175"/>
        <v>13009.1612212726</v>
      </c>
      <c r="DI140" s="90">
        <f t="shared" si="178"/>
        <v>15237.815348462402</v>
      </c>
      <c r="DJ140" s="90">
        <f t="shared" si="181"/>
        <v>17597.23136270772</v>
      </c>
      <c r="DK140" s="90">
        <f t="shared" si="184"/>
        <v>19230.162843627255</v>
      </c>
      <c r="DL140" s="90">
        <f t="shared" si="187"/>
        <v>16324.165230707342</v>
      </c>
      <c r="DM140" s="90">
        <f t="shared" si="190"/>
        <v>19609.587519377059</v>
      </c>
      <c r="DN140" s="90">
        <f t="shared" si="193"/>
        <v>22237.951210927549</v>
      </c>
      <c r="DO140" s="90">
        <f t="shared" si="196"/>
        <v>22337.001887510785</v>
      </c>
      <c r="DP140" s="130">
        <f t="shared" si="198"/>
        <v>23313.058398631427</v>
      </c>
      <c r="DQ140" s="90">
        <f t="shared" si="201"/>
        <v>23523.414996836203</v>
      </c>
      <c r="DR140" s="90">
        <f t="shared" si="204"/>
        <v>24865.495770192654</v>
      </c>
      <c r="DS140" s="90">
        <f t="shared" si="207"/>
        <v>22310.319682515357</v>
      </c>
      <c r="DT140" s="90">
        <f t="shared" si="210"/>
        <v>25535.461955404287</v>
      </c>
      <c r="DU140" s="90">
        <f t="shared" si="212"/>
        <v>26426.027992075778</v>
      </c>
      <c r="DV140" s="90">
        <f t="shared" si="213"/>
        <v>25512.101600418595</v>
      </c>
      <c r="DW140" s="90">
        <f t="shared" si="214"/>
        <v>20668.792814838565</v>
      </c>
      <c r="DX140" s="90">
        <f t="shared" si="215"/>
        <v>27765.562701222836</v>
      </c>
      <c r="DY140" s="90">
        <f t="shared" si="216"/>
        <v>0</v>
      </c>
    </row>
    <row r="141" spans="3:129" x14ac:dyDescent="0.25">
      <c r="G141" s="90"/>
      <c r="H141" s="90">
        <f t="shared" si="231"/>
        <v>1722</v>
      </c>
      <c r="I141" s="90">
        <f t="shared" si="232"/>
        <v>1576</v>
      </c>
      <c r="J141" s="90">
        <f t="shared" si="233"/>
        <v>1615</v>
      </c>
      <c r="K141" s="90">
        <f t="shared" si="234"/>
        <v>2215</v>
      </c>
      <c r="L141" s="90">
        <f t="shared" si="235"/>
        <v>3882</v>
      </c>
      <c r="M141" s="90">
        <f t="shared" si="236"/>
        <v>4445</v>
      </c>
      <c r="N141" s="90">
        <f t="shared" ref="N141:N142" si="237">$D$13-$D$13*E134</f>
        <v>5715</v>
      </c>
      <c r="O141" s="90">
        <f t="shared" si="83"/>
        <v>4974</v>
      </c>
      <c r="P141" s="90">
        <f t="shared" si="85"/>
        <v>5558</v>
      </c>
      <c r="Q141" s="90">
        <f t="shared" si="87"/>
        <v>6716</v>
      </c>
      <c r="R141" s="90">
        <f t="shared" si="89"/>
        <v>6564</v>
      </c>
      <c r="S141" s="90">
        <f t="shared" si="91"/>
        <v>4761</v>
      </c>
      <c r="T141" s="90">
        <f t="shared" si="93"/>
        <v>0</v>
      </c>
      <c r="U141" s="90">
        <f t="shared" si="95"/>
        <v>0</v>
      </c>
      <c r="V141" s="90">
        <f t="shared" si="97"/>
        <v>0</v>
      </c>
      <c r="W141" s="90">
        <f t="shared" si="99"/>
        <v>0</v>
      </c>
      <c r="X141" s="90">
        <f t="shared" si="101"/>
        <v>0</v>
      </c>
      <c r="Y141" s="90">
        <f t="shared" si="103"/>
        <v>0</v>
      </c>
      <c r="Z141" s="90">
        <f t="shared" si="105"/>
        <v>0</v>
      </c>
      <c r="AA141" s="90">
        <f t="shared" si="107"/>
        <v>0</v>
      </c>
      <c r="AB141" s="90">
        <f t="shared" si="110"/>
        <v>0</v>
      </c>
      <c r="AC141" s="90">
        <f t="shared" si="113"/>
        <v>0</v>
      </c>
      <c r="AD141" s="90">
        <f t="shared" si="116"/>
        <v>0</v>
      </c>
      <c r="AE141" s="90">
        <f t="shared" si="119"/>
        <v>0</v>
      </c>
      <c r="AF141" s="90">
        <f t="shared" si="122"/>
        <v>0</v>
      </c>
      <c r="AG141" s="90">
        <f t="shared" si="125"/>
        <v>0</v>
      </c>
      <c r="AH141" s="90">
        <f t="shared" si="128"/>
        <v>0</v>
      </c>
      <c r="AI141" s="90">
        <f t="shared" si="131"/>
        <v>0</v>
      </c>
      <c r="AJ141" s="90">
        <f t="shared" si="134"/>
        <v>0</v>
      </c>
      <c r="AK141" s="90">
        <f t="shared" si="137"/>
        <v>0</v>
      </c>
      <c r="AL141" s="90">
        <f t="shared" si="140"/>
        <v>0</v>
      </c>
      <c r="AM141" s="90">
        <f t="shared" si="143"/>
        <v>0</v>
      </c>
      <c r="AN141" s="90">
        <f t="shared" si="146"/>
        <v>0</v>
      </c>
      <c r="AO141" s="90">
        <f t="shared" si="148"/>
        <v>0</v>
      </c>
      <c r="AP141" s="90">
        <f t="shared" si="152"/>
        <v>0</v>
      </c>
      <c r="AQ141" s="90">
        <f t="shared" si="155"/>
        <v>0</v>
      </c>
      <c r="AR141" s="90">
        <f t="shared" si="158"/>
        <v>0</v>
      </c>
      <c r="AS141" s="90">
        <f t="shared" si="161"/>
        <v>0</v>
      </c>
      <c r="AT141" s="90">
        <f t="shared" si="164"/>
        <v>0</v>
      </c>
      <c r="AU141" s="90">
        <f t="shared" si="167"/>
        <v>0</v>
      </c>
      <c r="AV141" s="90">
        <f t="shared" si="170"/>
        <v>0</v>
      </c>
      <c r="AW141" s="90">
        <f t="shared" si="173"/>
        <v>0</v>
      </c>
      <c r="AX141" s="90">
        <f t="shared" si="176"/>
        <v>0</v>
      </c>
      <c r="AY141" s="90">
        <f t="shared" si="179"/>
        <v>0</v>
      </c>
      <c r="AZ141" s="90">
        <f t="shared" si="182"/>
        <v>0</v>
      </c>
      <c r="BA141" s="90">
        <f t="shared" si="185"/>
        <v>0</v>
      </c>
      <c r="BB141" s="90">
        <f t="shared" si="188"/>
        <v>0</v>
      </c>
      <c r="BC141" s="90">
        <f t="shared" si="191"/>
        <v>0</v>
      </c>
      <c r="BD141" s="90">
        <f t="shared" si="194"/>
        <v>0</v>
      </c>
      <c r="BE141" s="90">
        <f t="shared" si="197"/>
        <v>0</v>
      </c>
      <c r="BF141" s="90">
        <f t="shared" si="199"/>
        <v>0</v>
      </c>
      <c r="BG141" s="90">
        <f t="shared" si="202"/>
        <v>0</v>
      </c>
      <c r="BH141" s="90">
        <f t="shared" si="205"/>
        <v>0</v>
      </c>
      <c r="BI141" s="90">
        <f t="shared" si="208"/>
        <v>0</v>
      </c>
      <c r="BJ141" s="90">
        <f t="shared" si="217"/>
        <v>0</v>
      </c>
      <c r="BK141" s="90">
        <f t="shared" si="218"/>
        <v>0</v>
      </c>
      <c r="BL141" s="90">
        <f t="shared" si="219"/>
        <v>0</v>
      </c>
      <c r="BM141" s="90">
        <f t="shared" si="220"/>
        <v>0</v>
      </c>
      <c r="BN141" s="90">
        <f t="shared" si="221"/>
        <v>0</v>
      </c>
      <c r="BO141" s="90">
        <f t="shared" si="222"/>
        <v>0</v>
      </c>
      <c r="BP141" s="90">
        <f t="shared" si="228"/>
        <v>0</v>
      </c>
      <c r="BQ141" s="90">
        <f t="shared" si="229"/>
        <v>0</v>
      </c>
      <c r="BR141" s="90">
        <f t="shared" si="230"/>
        <v>0</v>
      </c>
      <c r="BS141" s="90">
        <f t="shared" si="108"/>
        <v>0</v>
      </c>
      <c r="BT141" s="90">
        <f t="shared" si="111"/>
        <v>0</v>
      </c>
      <c r="BU141" s="90">
        <f t="shared" si="114"/>
        <v>0</v>
      </c>
      <c r="BV141" s="90">
        <f t="shared" si="117"/>
        <v>0</v>
      </c>
      <c r="BW141" s="90">
        <f t="shared" si="120"/>
        <v>0</v>
      </c>
      <c r="BX141" s="90">
        <f t="shared" si="123"/>
        <v>0</v>
      </c>
      <c r="BY141" s="90">
        <f t="shared" si="126"/>
        <v>0</v>
      </c>
      <c r="BZ141" s="90">
        <f t="shared" si="129"/>
        <v>0</v>
      </c>
      <c r="CA141" s="90">
        <f t="shared" si="132"/>
        <v>0</v>
      </c>
      <c r="CB141" s="90">
        <f t="shared" si="135"/>
        <v>0</v>
      </c>
      <c r="CC141" s="90">
        <f t="shared" si="138"/>
        <v>0</v>
      </c>
      <c r="CD141" s="90">
        <f t="shared" si="141"/>
        <v>0</v>
      </c>
      <c r="CE141" s="90">
        <f t="shared" si="144"/>
        <v>0</v>
      </c>
      <c r="CF141" s="90">
        <f t="shared" si="147"/>
        <v>0</v>
      </c>
      <c r="CG141" s="90">
        <f t="shared" si="149"/>
        <v>0</v>
      </c>
      <c r="CH141" s="90">
        <f t="shared" si="153"/>
        <v>0</v>
      </c>
      <c r="CI141" s="90">
        <f t="shared" si="156"/>
        <v>0</v>
      </c>
      <c r="CJ141" s="90">
        <f t="shared" si="159"/>
        <v>0</v>
      </c>
      <c r="CK141" s="90">
        <f t="shared" si="162"/>
        <v>0</v>
      </c>
      <c r="CL141" s="90">
        <f t="shared" si="165"/>
        <v>0</v>
      </c>
      <c r="CM141" s="90">
        <f t="shared" si="168"/>
        <v>0</v>
      </c>
      <c r="CN141" s="90">
        <f t="shared" si="171"/>
        <v>0</v>
      </c>
      <c r="CO141" s="90">
        <f t="shared" si="174"/>
        <v>431.75999999998749</v>
      </c>
      <c r="CP141" s="90">
        <f t="shared" si="177"/>
        <v>974.11999999998807</v>
      </c>
      <c r="CQ141" s="90">
        <f t="shared" si="180"/>
        <v>1414.9199999999873</v>
      </c>
      <c r="CR141" s="90">
        <f t="shared" si="183"/>
        <v>1434.7199999999903</v>
      </c>
      <c r="CS141" s="90">
        <f t="shared" si="186"/>
        <v>1466.2999999999938</v>
      </c>
      <c r="CT141" s="90">
        <f t="shared" si="189"/>
        <v>2241.9599999999919</v>
      </c>
      <c r="CU141" s="90">
        <f t="shared" si="192"/>
        <v>3045.8399999999892</v>
      </c>
      <c r="CV141" s="90">
        <f t="shared" si="195"/>
        <v>4445.8322517196211</v>
      </c>
      <c r="CW141" s="90">
        <f t="shared" si="142"/>
        <v>5452.2726545455844</v>
      </c>
      <c r="CX141" s="90">
        <f t="shared" si="200"/>
        <v>5416.3165524148499</v>
      </c>
      <c r="CY141" s="90">
        <f t="shared" si="203"/>
        <v>6279.0351158223239</v>
      </c>
      <c r="CZ141" s="90">
        <f t="shared" si="206"/>
        <v>7753.4041329202519</v>
      </c>
      <c r="DA141" s="90">
        <f t="shared" si="209"/>
        <v>8816.6910248577478</v>
      </c>
      <c r="DB141" s="90">
        <f t="shared" si="157"/>
        <v>8398.5699495861081</v>
      </c>
      <c r="DC141" s="90">
        <f t="shared" si="223"/>
        <v>8453.366611739606</v>
      </c>
      <c r="DD141" s="90">
        <f t="shared" si="224"/>
        <v>8101.6287615782239</v>
      </c>
      <c r="DE141" s="90">
        <f t="shared" si="225"/>
        <v>5791.4206076502705</v>
      </c>
      <c r="DF141" s="90">
        <f t="shared" si="226"/>
        <v>8211.0244126740799</v>
      </c>
      <c r="DG141" s="90">
        <f t="shared" si="227"/>
        <v>10816.705084432022</v>
      </c>
      <c r="DH141" s="90">
        <f t="shared" si="175"/>
        <v>12389.67735359295</v>
      </c>
      <c r="DI141" s="90">
        <f t="shared" si="178"/>
        <v>14545.187378077746</v>
      </c>
      <c r="DJ141" s="90">
        <f t="shared" si="181"/>
        <v>16832.134346937815</v>
      </c>
      <c r="DK141" s="90">
        <f t="shared" si="184"/>
        <v>18428.906058476117</v>
      </c>
      <c r="DL141" s="90">
        <f t="shared" si="187"/>
        <v>15671.198621479049</v>
      </c>
      <c r="DM141" s="90">
        <f t="shared" si="190"/>
        <v>18855.372614785636</v>
      </c>
      <c r="DN141" s="90">
        <f t="shared" si="193"/>
        <v>21414.3233883006</v>
      </c>
      <c r="DO141" s="90">
        <f t="shared" si="196"/>
        <v>21539.251820099682</v>
      </c>
      <c r="DP141" s="130">
        <f t="shared" si="198"/>
        <v>22509.159833161379</v>
      </c>
      <c r="DQ141" s="90">
        <f t="shared" si="201"/>
        <v>22739.301163608328</v>
      </c>
      <c r="DR141" s="90">
        <f t="shared" si="204"/>
        <v>24063.383003412244</v>
      </c>
      <c r="DS141" s="90">
        <f t="shared" si="207"/>
        <v>21613.122192436756</v>
      </c>
      <c r="DT141" s="90">
        <f t="shared" si="210"/>
        <v>24761.66007796779</v>
      </c>
      <c r="DU141" s="90">
        <f t="shared" si="212"/>
        <v>25648.791874661783</v>
      </c>
      <c r="DV141" s="90">
        <f t="shared" si="213"/>
        <v>24783.184411835202</v>
      </c>
      <c r="DW141" s="90">
        <f t="shared" si="214"/>
        <v>20094.65968109305</v>
      </c>
      <c r="DX141" s="90">
        <f t="shared" si="215"/>
        <v>27015.142087676271</v>
      </c>
      <c r="DY141" s="90">
        <f t="shared" si="216"/>
        <v>0</v>
      </c>
    </row>
    <row r="142" spans="3:129" x14ac:dyDescent="0.25">
      <c r="G142" s="90"/>
      <c r="H142" s="90">
        <f t="shared" si="231"/>
        <v>1722</v>
      </c>
      <c r="I142" s="90">
        <f t="shared" si="232"/>
        <v>1576</v>
      </c>
      <c r="J142" s="90">
        <f t="shared" si="233"/>
        <v>1615</v>
      </c>
      <c r="K142" s="90">
        <f t="shared" si="234"/>
        <v>2215</v>
      </c>
      <c r="L142" s="90">
        <f t="shared" si="235"/>
        <v>3882</v>
      </c>
      <c r="M142" s="90">
        <f t="shared" si="236"/>
        <v>4445</v>
      </c>
      <c r="N142" s="90">
        <f t="shared" si="237"/>
        <v>5715</v>
      </c>
      <c r="O142" s="90">
        <f t="shared" ref="O142" si="238">$D$14-$D$14*E134</f>
        <v>4974</v>
      </c>
      <c r="P142" s="90">
        <f t="shared" si="85"/>
        <v>5558</v>
      </c>
      <c r="Q142" s="90">
        <f t="shared" si="87"/>
        <v>6716</v>
      </c>
      <c r="R142" s="90">
        <f t="shared" si="89"/>
        <v>6564</v>
      </c>
      <c r="S142" s="90">
        <f t="shared" si="91"/>
        <v>4761</v>
      </c>
      <c r="T142" s="90">
        <f t="shared" si="93"/>
        <v>4692</v>
      </c>
      <c r="U142" s="90">
        <f t="shared" si="95"/>
        <v>0</v>
      </c>
      <c r="V142" s="90">
        <f t="shared" si="97"/>
        <v>0</v>
      </c>
      <c r="W142" s="90">
        <f t="shared" si="99"/>
        <v>0</v>
      </c>
      <c r="X142" s="90">
        <f t="shared" si="101"/>
        <v>0</v>
      </c>
      <c r="Y142" s="90">
        <f t="shared" si="103"/>
        <v>0</v>
      </c>
      <c r="Z142" s="90">
        <f t="shared" si="105"/>
        <v>0</v>
      </c>
      <c r="AA142" s="90">
        <f t="shared" si="107"/>
        <v>0</v>
      </c>
      <c r="AB142" s="90">
        <f t="shared" si="110"/>
        <v>0</v>
      </c>
      <c r="AC142" s="90">
        <f t="shared" si="113"/>
        <v>0</v>
      </c>
      <c r="AD142" s="90">
        <f t="shared" si="116"/>
        <v>0</v>
      </c>
      <c r="AE142" s="90">
        <f t="shared" si="119"/>
        <v>0</v>
      </c>
      <c r="AF142" s="90">
        <f t="shared" si="122"/>
        <v>0</v>
      </c>
      <c r="AG142" s="90">
        <f t="shared" si="125"/>
        <v>0</v>
      </c>
      <c r="AH142" s="90">
        <f t="shared" si="128"/>
        <v>0</v>
      </c>
      <c r="AI142" s="90">
        <f t="shared" si="131"/>
        <v>0</v>
      </c>
      <c r="AJ142" s="90">
        <f t="shared" si="134"/>
        <v>0</v>
      </c>
      <c r="AK142" s="90">
        <f t="shared" si="137"/>
        <v>0</v>
      </c>
      <c r="AL142" s="90">
        <f t="shared" si="140"/>
        <v>0</v>
      </c>
      <c r="AM142" s="90">
        <f t="shared" si="143"/>
        <v>0</v>
      </c>
      <c r="AN142" s="90">
        <f t="shared" si="146"/>
        <v>0</v>
      </c>
      <c r="AO142" s="90">
        <f t="shared" si="148"/>
        <v>0</v>
      </c>
      <c r="AP142" s="90">
        <f t="shared" si="152"/>
        <v>0</v>
      </c>
      <c r="AQ142" s="90">
        <f t="shared" si="155"/>
        <v>0</v>
      </c>
      <c r="AR142" s="90">
        <f t="shared" si="158"/>
        <v>0</v>
      </c>
      <c r="AS142" s="90">
        <f t="shared" si="161"/>
        <v>0</v>
      </c>
      <c r="AT142" s="90">
        <f t="shared" si="164"/>
        <v>0</v>
      </c>
      <c r="AU142" s="90">
        <f t="shared" si="167"/>
        <v>0</v>
      </c>
      <c r="AV142" s="90">
        <f t="shared" si="170"/>
        <v>0</v>
      </c>
      <c r="AW142" s="90">
        <f t="shared" si="173"/>
        <v>0</v>
      </c>
      <c r="AX142" s="90">
        <f t="shared" si="176"/>
        <v>0</v>
      </c>
      <c r="AY142" s="90">
        <f t="shared" si="179"/>
        <v>0</v>
      </c>
      <c r="AZ142" s="90">
        <f t="shared" si="182"/>
        <v>0</v>
      </c>
      <c r="BA142" s="90">
        <f t="shared" si="185"/>
        <v>0</v>
      </c>
      <c r="BB142" s="90">
        <f t="shared" si="188"/>
        <v>0</v>
      </c>
      <c r="BC142" s="90">
        <f t="shared" si="191"/>
        <v>0</v>
      </c>
      <c r="BD142" s="90">
        <f t="shared" si="194"/>
        <v>0</v>
      </c>
      <c r="BE142" s="90">
        <f t="shared" si="197"/>
        <v>0</v>
      </c>
      <c r="BF142" s="90">
        <f t="shared" si="199"/>
        <v>0</v>
      </c>
      <c r="BG142" s="90">
        <f t="shared" si="202"/>
        <v>0</v>
      </c>
      <c r="BH142" s="90">
        <f t="shared" si="205"/>
        <v>0</v>
      </c>
      <c r="BI142" s="90">
        <f t="shared" si="208"/>
        <v>0</v>
      </c>
      <c r="BJ142" s="90">
        <f t="shared" si="217"/>
        <v>0</v>
      </c>
      <c r="BK142" s="90">
        <f t="shared" si="218"/>
        <v>0</v>
      </c>
      <c r="BL142" s="90">
        <f t="shared" si="219"/>
        <v>0</v>
      </c>
      <c r="BM142" s="90">
        <f t="shared" si="220"/>
        <v>0</v>
      </c>
      <c r="BN142" s="90">
        <f t="shared" si="221"/>
        <v>0</v>
      </c>
      <c r="BO142" s="90">
        <f t="shared" si="222"/>
        <v>0</v>
      </c>
      <c r="BP142" s="90">
        <f t="shared" si="228"/>
        <v>0</v>
      </c>
      <c r="BQ142" s="90">
        <f t="shared" si="229"/>
        <v>0</v>
      </c>
      <c r="BR142" s="90">
        <f t="shared" si="230"/>
        <v>0</v>
      </c>
      <c r="BS142" s="90">
        <f t="shared" si="108"/>
        <v>0</v>
      </c>
      <c r="BT142" s="90">
        <f t="shared" si="111"/>
        <v>0</v>
      </c>
      <c r="BU142" s="90">
        <f t="shared" si="114"/>
        <v>0</v>
      </c>
      <c r="BV142" s="90">
        <f t="shared" si="117"/>
        <v>0</v>
      </c>
      <c r="BW142" s="90">
        <f t="shared" si="120"/>
        <v>0</v>
      </c>
      <c r="BX142" s="90">
        <f t="shared" si="123"/>
        <v>0</v>
      </c>
      <c r="BY142" s="90">
        <f t="shared" si="126"/>
        <v>0</v>
      </c>
      <c r="BZ142" s="90">
        <f t="shared" si="129"/>
        <v>0</v>
      </c>
      <c r="CA142" s="90">
        <f t="shared" si="132"/>
        <v>0</v>
      </c>
      <c r="CB142" s="90">
        <f t="shared" si="135"/>
        <v>0</v>
      </c>
      <c r="CC142" s="90">
        <f t="shared" si="138"/>
        <v>0</v>
      </c>
      <c r="CD142" s="90">
        <f t="shared" si="141"/>
        <v>0</v>
      </c>
      <c r="CE142" s="90">
        <f t="shared" si="144"/>
        <v>0</v>
      </c>
      <c r="CF142" s="90">
        <f t="shared" si="147"/>
        <v>0</v>
      </c>
      <c r="CG142" s="90">
        <f t="shared" si="149"/>
        <v>0</v>
      </c>
      <c r="CH142" s="90">
        <f t="shared" si="153"/>
        <v>0</v>
      </c>
      <c r="CI142" s="90">
        <f t="shared" si="156"/>
        <v>0</v>
      </c>
      <c r="CJ142" s="90">
        <f t="shared" si="159"/>
        <v>0</v>
      </c>
      <c r="CK142" s="90">
        <f t="shared" si="162"/>
        <v>0</v>
      </c>
      <c r="CL142" s="90">
        <f t="shared" si="165"/>
        <v>0</v>
      </c>
      <c r="CM142" s="90">
        <f t="shared" si="168"/>
        <v>0</v>
      </c>
      <c r="CN142" s="90">
        <f t="shared" si="171"/>
        <v>0</v>
      </c>
      <c r="CO142" s="90">
        <f t="shared" si="174"/>
        <v>0</v>
      </c>
      <c r="CP142" s="90">
        <f t="shared" si="177"/>
        <v>487.05999999998676</v>
      </c>
      <c r="CQ142" s="90">
        <f t="shared" si="180"/>
        <v>943.27999999998792</v>
      </c>
      <c r="CR142" s="90">
        <f t="shared" si="183"/>
        <v>1076.03999999999</v>
      </c>
      <c r="CS142" s="90">
        <f t="shared" si="186"/>
        <v>1173.0399999999936</v>
      </c>
      <c r="CT142" s="90">
        <f t="shared" si="189"/>
        <v>1868.299999999992</v>
      </c>
      <c r="CU142" s="90">
        <f t="shared" si="192"/>
        <v>2610.7199999999903</v>
      </c>
      <c r="CV142" s="90">
        <f t="shared" si="195"/>
        <v>3890.1032202546667</v>
      </c>
      <c r="CW142" s="90">
        <f t="shared" si="142"/>
        <v>4846.4645818182944</v>
      </c>
      <c r="CX142" s="90">
        <f t="shared" si="200"/>
        <v>4874.6848971733634</v>
      </c>
      <c r="CY142" s="90">
        <f t="shared" si="203"/>
        <v>5708.2137416566547</v>
      </c>
      <c r="CZ142" s="90">
        <f t="shared" si="206"/>
        <v>7107.2871218435648</v>
      </c>
      <c r="DA142" s="90">
        <f t="shared" si="209"/>
        <v>8138.4840229456095</v>
      </c>
      <c r="DB142" s="90">
        <f t="shared" si="157"/>
        <v>7798.6720960442435</v>
      </c>
      <c r="DC142" s="90">
        <f t="shared" si="223"/>
        <v>7889.8088376236301</v>
      </c>
      <c r="DD142" s="90">
        <f t="shared" si="224"/>
        <v>7595.2769639795806</v>
      </c>
      <c r="DE142" s="90">
        <f t="shared" si="225"/>
        <v>5450.7488072002543</v>
      </c>
      <c r="DF142" s="90">
        <f t="shared" si="226"/>
        <v>7754.8563897477416</v>
      </c>
      <c r="DG142" s="90">
        <f t="shared" si="227"/>
        <v>10247.404816830338</v>
      </c>
      <c r="DH142" s="90">
        <f t="shared" si="175"/>
        <v>11770.193485913303</v>
      </c>
      <c r="DI142" s="90">
        <f t="shared" si="178"/>
        <v>13852.55940769309</v>
      </c>
      <c r="DJ142" s="90">
        <f t="shared" si="181"/>
        <v>16067.037331167914</v>
      </c>
      <c r="DK142" s="90">
        <f t="shared" si="184"/>
        <v>17627.649273324983</v>
      </c>
      <c r="DL142" s="90">
        <f t="shared" si="187"/>
        <v>15018.232012250752</v>
      </c>
      <c r="DM142" s="90">
        <f t="shared" si="190"/>
        <v>18101.157710194209</v>
      </c>
      <c r="DN142" s="90">
        <f t="shared" si="193"/>
        <v>20590.695565673657</v>
      </c>
      <c r="DO142" s="90">
        <f t="shared" si="196"/>
        <v>20741.501752688582</v>
      </c>
      <c r="DP142" s="130">
        <f t="shared" si="198"/>
        <v>21705.261267691327</v>
      </c>
      <c r="DQ142" s="90">
        <f t="shared" si="201"/>
        <v>21955.187330380453</v>
      </c>
      <c r="DR142" s="90">
        <f t="shared" si="204"/>
        <v>23261.270236631837</v>
      </c>
      <c r="DS142" s="90">
        <f t="shared" si="207"/>
        <v>20915.924702358148</v>
      </c>
      <c r="DT142" s="90">
        <f t="shared" si="210"/>
        <v>23987.858200531296</v>
      </c>
      <c r="DU142" s="90">
        <f t="shared" si="212"/>
        <v>24871.555757247792</v>
      </c>
      <c r="DV142" s="90">
        <f t="shared" si="213"/>
        <v>24054.267223251816</v>
      </c>
      <c r="DW142" s="90">
        <f t="shared" si="214"/>
        <v>19520.52654734753</v>
      </c>
      <c r="DX142" s="90">
        <f t="shared" si="215"/>
        <v>26264.721474129707</v>
      </c>
      <c r="DY142" s="90">
        <f t="shared" si="216"/>
        <v>0</v>
      </c>
    </row>
    <row r="143" spans="3:129" x14ac:dyDescent="0.25">
      <c r="CX143" s="90">
        <f t="shared" si="200"/>
        <v>4333.053241931877</v>
      </c>
      <c r="CY143" s="90">
        <f t="shared" si="203"/>
        <v>5137.3923674909893</v>
      </c>
      <c r="CZ143" s="90">
        <f t="shared" si="206"/>
        <v>6461.1701107668741</v>
      </c>
      <c r="DA143" s="90">
        <f t="shared" si="209"/>
        <v>7460.2770210334747</v>
      </c>
      <c r="DB143" s="90">
        <f t="shared" si="157"/>
        <v>7198.7742425023753</v>
      </c>
      <c r="DC143" s="90">
        <f t="shared" si="223"/>
        <v>7326.2510635076578</v>
      </c>
      <c r="DD143" s="90">
        <f t="shared" si="224"/>
        <v>7088.9251663809409</v>
      </c>
      <c r="DE143" s="90">
        <f t="shared" si="225"/>
        <v>5110.0770067502381</v>
      </c>
      <c r="DF143" s="90">
        <f t="shared" si="226"/>
        <v>7298.6883668214032</v>
      </c>
      <c r="DG143" s="90">
        <f t="shared" si="227"/>
        <v>9678.1045492286503</v>
      </c>
      <c r="DH143" s="90">
        <f t="shared" si="175"/>
        <v>11150.709618233654</v>
      </c>
      <c r="DI143" s="90">
        <f t="shared" si="178"/>
        <v>13159.931437308434</v>
      </c>
      <c r="DJ143" s="90">
        <f t="shared" si="181"/>
        <v>15301.940315398013</v>
      </c>
      <c r="DK143" s="90">
        <f t="shared" si="184"/>
        <v>16826.392488173846</v>
      </c>
      <c r="DL143" s="90">
        <f t="shared" si="187"/>
        <v>14365.265403022458</v>
      </c>
      <c r="DM143" s="90">
        <f t="shared" si="190"/>
        <v>17346.942805602783</v>
      </c>
      <c r="DN143" s="90">
        <f t="shared" si="193"/>
        <v>19767.067743046708</v>
      </c>
      <c r="DO143" s="90">
        <f t="shared" si="196"/>
        <v>19943.751685277486</v>
      </c>
      <c r="DP143" s="130">
        <f t="shared" si="198"/>
        <v>20901.362702221279</v>
      </c>
      <c r="DQ143" s="90">
        <f t="shared" si="201"/>
        <v>21171.073497152582</v>
      </c>
      <c r="DR143" s="90">
        <f t="shared" si="204"/>
        <v>22459.157469851427</v>
      </c>
      <c r="DS143" s="90">
        <f t="shared" si="207"/>
        <v>20218.72721227954</v>
      </c>
      <c r="DT143" s="90">
        <f t="shared" si="210"/>
        <v>23214.056323094803</v>
      </c>
      <c r="DU143" s="90">
        <f t="shared" si="212"/>
        <v>24094.319639833797</v>
      </c>
      <c r="DV143" s="90">
        <f t="shared" si="213"/>
        <v>23325.350034668423</v>
      </c>
      <c r="DW143" s="90">
        <f t="shared" si="214"/>
        <v>18946.393413602018</v>
      </c>
      <c r="DX143" s="90">
        <f t="shared" si="215"/>
        <v>25514.300860583146</v>
      </c>
      <c r="DY143" s="90">
        <f t="shared" si="216"/>
        <v>0</v>
      </c>
    </row>
    <row r="144" spans="3:129" x14ac:dyDescent="0.25">
      <c r="CX144" s="90">
        <f t="shared" si="200"/>
        <v>3791.4215866903905</v>
      </c>
      <c r="CY144" s="90">
        <f t="shared" si="203"/>
        <v>4566.5709933253202</v>
      </c>
      <c r="CZ144" s="90">
        <f t="shared" si="206"/>
        <v>5815.0530996901871</v>
      </c>
      <c r="DA144" s="90">
        <f t="shared" si="209"/>
        <v>6782.07001912134</v>
      </c>
      <c r="DB144" s="90">
        <f t="shared" si="157"/>
        <v>6598.8763889605107</v>
      </c>
      <c r="DC144" s="90">
        <f t="shared" si="223"/>
        <v>6762.6932893916819</v>
      </c>
      <c r="DD144" s="90">
        <f t="shared" si="224"/>
        <v>6582.5733687823013</v>
      </c>
      <c r="DE144" s="90">
        <f t="shared" si="225"/>
        <v>4769.4052063002218</v>
      </c>
      <c r="DF144" s="90">
        <f t="shared" si="226"/>
        <v>6842.5203438950648</v>
      </c>
      <c r="DG144" s="90">
        <f t="shared" si="227"/>
        <v>9108.8042816269663</v>
      </c>
      <c r="DH144" s="90">
        <f t="shared" si="175"/>
        <v>10531.225750554004</v>
      </c>
      <c r="DI144" s="90">
        <f t="shared" si="178"/>
        <v>12467.303466923779</v>
      </c>
      <c r="DJ144" s="90">
        <f t="shared" si="181"/>
        <v>14536.843299628112</v>
      </c>
      <c r="DK144" s="90">
        <f t="shared" si="184"/>
        <v>16025.135703022708</v>
      </c>
      <c r="DL144" s="90">
        <f t="shared" si="187"/>
        <v>13712.298793794165</v>
      </c>
      <c r="DM144" s="90">
        <f t="shared" si="190"/>
        <v>16592.727901011356</v>
      </c>
      <c r="DN144" s="90">
        <f t="shared" si="193"/>
        <v>18943.439920419762</v>
      </c>
      <c r="DO144" s="90">
        <f t="shared" si="196"/>
        <v>19146.001617866386</v>
      </c>
      <c r="DP144" s="130">
        <f t="shared" si="198"/>
        <v>20097.46413675123</v>
      </c>
      <c r="DQ144" s="90">
        <f t="shared" si="201"/>
        <v>20386.959663924707</v>
      </c>
      <c r="DR144" s="90">
        <f t="shared" si="204"/>
        <v>21657.044703071017</v>
      </c>
      <c r="DS144" s="90">
        <f t="shared" si="207"/>
        <v>19521.529722200939</v>
      </c>
      <c r="DT144" s="90">
        <f t="shared" si="210"/>
        <v>22440.254445658309</v>
      </c>
      <c r="DU144" s="90">
        <f t="shared" si="212"/>
        <v>23317.083522419802</v>
      </c>
      <c r="DV144" s="90">
        <f t="shared" si="213"/>
        <v>22596.432846085037</v>
      </c>
      <c r="DW144" s="90">
        <f t="shared" si="214"/>
        <v>18372.260279856499</v>
      </c>
      <c r="DX144" s="90">
        <f t="shared" si="215"/>
        <v>24763.880247036581</v>
      </c>
      <c r="DY144" s="90">
        <f t="shared" si="216"/>
        <v>0</v>
      </c>
    </row>
    <row r="145" spans="102:129" x14ac:dyDescent="0.25">
      <c r="CX145" s="90">
        <f t="shared" si="200"/>
        <v>3249.7899314489041</v>
      </c>
      <c r="CY145" s="90">
        <f t="shared" si="203"/>
        <v>3995.7496191596547</v>
      </c>
      <c r="CZ145" s="90">
        <f t="shared" si="206"/>
        <v>5168.9360886134964</v>
      </c>
      <c r="DA145" s="90">
        <f t="shared" si="209"/>
        <v>6103.8630172092016</v>
      </c>
      <c r="DB145" s="90">
        <f t="shared" si="157"/>
        <v>5998.9785354186424</v>
      </c>
      <c r="DC145" s="90">
        <f t="shared" si="223"/>
        <v>6199.135515275706</v>
      </c>
      <c r="DD145" s="90">
        <f t="shared" si="224"/>
        <v>6076.2215711836616</v>
      </c>
      <c r="DE145" s="90">
        <f t="shared" si="225"/>
        <v>4428.7334058502038</v>
      </c>
      <c r="DF145" s="90">
        <f t="shared" si="226"/>
        <v>6386.3523209687264</v>
      </c>
      <c r="DG145" s="90">
        <f t="shared" si="227"/>
        <v>8539.5040140252786</v>
      </c>
      <c r="DH145" s="90">
        <f t="shared" si="175"/>
        <v>9911.7418828743575</v>
      </c>
      <c r="DI145" s="90">
        <f t="shared" si="178"/>
        <v>11774.675496539126</v>
      </c>
      <c r="DJ145" s="90">
        <f t="shared" si="181"/>
        <v>13771.746283858211</v>
      </c>
      <c r="DK145" s="90">
        <f t="shared" si="184"/>
        <v>15223.878917871571</v>
      </c>
      <c r="DL145" s="90">
        <f t="shared" si="187"/>
        <v>13059.332184565868</v>
      </c>
      <c r="DM145" s="90">
        <f t="shared" si="190"/>
        <v>15838.51299641993</v>
      </c>
      <c r="DN145" s="90">
        <f t="shared" si="193"/>
        <v>18119.812097792816</v>
      </c>
      <c r="DO145" s="90">
        <f t="shared" si="196"/>
        <v>18348.251550455283</v>
      </c>
      <c r="DP145" s="130">
        <f t="shared" si="198"/>
        <v>19293.565571281179</v>
      </c>
      <c r="DQ145" s="90">
        <f t="shared" si="201"/>
        <v>19602.845830696835</v>
      </c>
      <c r="DR145" s="90">
        <f t="shared" si="204"/>
        <v>20854.93193629061</v>
      </c>
      <c r="DS145" s="90">
        <f t="shared" si="207"/>
        <v>18824.332232122331</v>
      </c>
      <c r="DT145" s="90">
        <f t="shared" si="210"/>
        <v>21666.452568221815</v>
      </c>
      <c r="DU145" s="90">
        <f t="shared" si="212"/>
        <v>22539.847405005807</v>
      </c>
      <c r="DV145" s="90">
        <f t="shared" si="213"/>
        <v>21867.515657501648</v>
      </c>
      <c r="DW145" s="90">
        <f t="shared" si="214"/>
        <v>17798.127146110986</v>
      </c>
      <c r="DX145" s="90">
        <f t="shared" si="215"/>
        <v>24013.45963349002</v>
      </c>
      <c r="DY145" s="90">
        <f t="shared" si="216"/>
        <v>0</v>
      </c>
    </row>
    <row r="146" spans="102:129" x14ac:dyDescent="0.25">
      <c r="CX146" s="90">
        <f t="shared" si="200"/>
        <v>2708.1582762074177</v>
      </c>
      <c r="CY146" s="90">
        <f t="shared" si="203"/>
        <v>3424.9282449939856</v>
      </c>
      <c r="CZ146" s="90">
        <f t="shared" si="206"/>
        <v>4522.8190775368057</v>
      </c>
      <c r="DA146" s="90">
        <f t="shared" si="209"/>
        <v>5425.6560152970669</v>
      </c>
      <c r="DB146" s="90">
        <f t="shared" si="157"/>
        <v>5399.0806818767778</v>
      </c>
      <c r="DC146" s="90">
        <f t="shared" si="223"/>
        <v>5635.5777411597301</v>
      </c>
      <c r="DD146" s="90">
        <f t="shared" si="224"/>
        <v>5569.8697735850219</v>
      </c>
      <c r="DE146" s="90">
        <f t="shared" si="225"/>
        <v>4088.0616054001875</v>
      </c>
      <c r="DF146" s="90">
        <f t="shared" si="226"/>
        <v>5930.1842980423862</v>
      </c>
      <c r="DG146" s="90">
        <f t="shared" si="227"/>
        <v>7970.2037464235909</v>
      </c>
      <c r="DH146" s="90">
        <f t="shared" si="175"/>
        <v>9292.2580151947077</v>
      </c>
      <c r="DI146" s="90">
        <f t="shared" si="178"/>
        <v>11082.047526154471</v>
      </c>
      <c r="DJ146" s="90">
        <f t="shared" si="181"/>
        <v>13006.649268088309</v>
      </c>
      <c r="DK146" s="90">
        <f t="shared" si="184"/>
        <v>14422.622132720437</v>
      </c>
      <c r="DL146" s="90">
        <f t="shared" si="187"/>
        <v>12406.365575337575</v>
      </c>
      <c r="DM146" s="90">
        <f t="shared" si="190"/>
        <v>15084.298091828503</v>
      </c>
      <c r="DN146" s="90">
        <f t="shared" si="193"/>
        <v>17296.184275165866</v>
      </c>
      <c r="DO146" s="90">
        <f t="shared" si="196"/>
        <v>17550.501483044183</v>
      </c>
      <c r="DP146" s="130">
        <f t="shared" si="198"/>
        <v>18489.66700581113</v>
      </c>
      <c r="DQ146" s="90">
        <f t="shared" si="201"/>
        <v>18818.73199746896</v>
      </c>
      <c r="DR146" s="90">
        <f t="shared" si="204"/>
        <v>20052.819169510203</v>
      </c>
      <c r="DS146" s="90">
        <f t="shared" si="207"/>
        <v>18127.134742043727</v>
      </c>
      <c r="DT146" s="90">
        <f t="shared" si="210"/>
        <v>20892.650690785322</v>
      </c>
      <c r="DU146" s="90">
        <f t="shared" si="212"/>
        <v>21762.611287591812</v>
      </c>
      <c r="DV146" s="90">
        <f t="shared" si="213"/>
        <v>21138.598468918259</v>
      </c>
      <c r="DW146" s="90">
        <f t="shared" si="214"/>
        <v>17223.994012365467</v>
      </c>
      <c r="DX146" s="90">
        <f t="shared" si="215"/>
        <v>23263.039019943455</v>
      </c>
      <c r="DY146" s="90">
        <f t="shared" si="216"/>
        <v>0</v>
      </c>
    </row>
    <row r="147" spans="102:129" x14ac:dyDescent="0.25">
      <c r="CX147" s="90">
        <f t="shared" si="200"/>
        <v>2166.5266209659312</v>
      </c>
      <c r="CY147" s="90">
        <f t="shared" si="203"/>
        <v>2854.1068708283201</v>
      </c>
      <c r="CZ147" s="90">
        <f t="shared" si="206"/>
        <v>3876.7020664601187</v>
      </c>
      <c r="DA147" s="90">
        <f t="shared" si="209"/>
        <v>4747.4490133849322</v>
      </c>
      <c r="DB147" s="90">
        <f t="shared" si="157"/>
        <v>4799.1828283349132</v>
      </c>
      <c r="DC147" s="90">
        <f t="shared" si="223"/>
        <v>5072.0199670437578</v>
      </c>
      <c r="DD147" s="90">
        <f t="shared" si="224"/>
        <v>5063.5179759863822</v>
      </c>
      <c r="DE147" s="90">
        <f t="shared" si="225"/>
        <v>3747.3898049501713</v>
      </c>
      <c r="DF147" s="90">
        <f t="shared" si="226"/>
        <v>5474.0162751160497</v>
      </c>
      <c r="DG147" s="90">
        <f t="shared" si="227"/>
        <v>7400.9034788219069</v>
      </c>
      <c r="DH147" s="90">
        <f t="shared" si="175"/>
        <v>8672.7741475150615</v>
      </c>
      <c r="DI147" s="90">
        <f t="shared" si="178"/>
        <v>10389.419555769815</v>
      </c>
      <c r="DJ147" s="90">
        <f t="shared" si="181"/>
        <v>12241.552252318408</v>
      </c>
      <c r="DK147" s="90">
        <f t="shared" si="184"/>
        <v>13621.365347569299</v>
      </c>
      <c r="DL147" s="90">
        <f t="shared" si="187"/>
        <v>11753.398966109282</v>
      </c>
      <c r="DM147" s="90">
        <f t="shared" si="190"/>
        <v>14330.083187237076</v>
      </c>
      <c r="DN147" s="90">
        <f t="shared" si="193"/>
        <v>16472.55645253892</v>
      </c>
      <c r="DO147" s="90">
        <f t="shared" si="196"/>
        <v>16752.751415633084</v>
      </c>
      <c r="DP147" s="130">
        <f t="shared" si="198"/>
        <v>17685.768440341079</v>
      </c>
      <c r="DQ147" s="90">
        <f t="shared" si="201"/>
        <v>18034.618164241085</v>
      </c>
      <c r="DR147" s="90">
        <f t="shared" si="204"/>
        <v>19250.706402729793</v>
      </c>
      <c r="DS147" s="90">
        <f t="shared" si="207"/>
        <v>17429.937251965122</v>
      </c>
      <c r="DT147" s="90">
        <f t="shared" si="210"/>
        <v>20118.848813348824</v>
      </c>
      <c r="DU147" s="90">
        <f t="shared" si="212"/>
        <v>20985.37517017782</v>
      </c>
      <c r="DV147" s="90">
        <f t="shared" si="213"/>
        <v>20409.681280334869</v>
      </c>
      <c r="DW147" s="90">
        <f t="shared" si="214"/>
        <v>16649.860878619951</v>
      </c>
      <c r="DX147" s="90">
        <f t="shared" si="215"/>
        <v>22512.61840639689</v>
      </c>
      <c r="DY147" s="90">
        <f t="shared" si="216"/>
        <v>0</v>
      </c>
    </row>
    <row r="148" spans="102:129" x14ac:dyDescent="0.25">
      <c r="CX148" s="90">
        <f t="shared" si="200"/>
        <v>1624.8949657244448</v>
      </c>
      <c r="CY148" s="90">
        <f t="shared" si="203"/>
        <v>2283.285496662651</v>
      </c>
      <c r="CZ148" s="90">
        <f t="shared" si="206"/>
        <v>3230.585055383428</v>
      </c>
      <c r="DA148" s="90">
        <f t="shared" si="209"/>
        <v>4069.2420114727975</v>
      </c>
      <c r="DB148" s="90">
        <f t="shared" si="157"/>
        <v>4199.284974793045</v>
      </c>
      <c r="DC148" s="90">
        <f t="shared" si="223"/>
        <v>4508.4621929277819</v>
      </c>
      <c r="DD148" s="90">
        <f t="shared" si="224"/>
        <v>4557.1661783877425</v>
      </c>
      <c r="DE148" s="90">
        <f t="shared" si="225"/>
        <v>3406.7180045001551</v>
      </c>
      <c r="DF148" s="90">
        <f t="shared" si="226"/>
        <v>5017.8482521897095</v>
      </c>
      <c r="DG148" s="90">
        <f t="shared" si="227"/>
        <v>6831.6032112202192</v>
      </c>
      <c r="DH148" s="90">
        <f t="shared" si="175"/>
        <v>8053.2902798354116</v>
      </c>
      <c r="DI148" s="90">
        <f t="shared" si="178"/>
        <v>9696.7915853851591</v>
      </c>
      <c r="DJ148" s="90">
        <f t="shared" si="181"/>
        <v>11476.455236548503</v>
      </c>
      <c r="DK148" s="90">
        <f t="shared" si="184"/>
        <v>12820.108562418161</v>
      </c>
      <c r="DL148" s="90">
        <f t="shared" si="187"/>
        <v>11100.432356880985</v>
      </c>
      <c r="DM148" s="90">
        <f t="shared" si="190"/>
        <v>13575.868282645653</v>
      </c>
      <c r="DN148" s="90">
        <f t="shared" si="193"/>
        <v>15648.928629911974</v>
      </c>
      <c r="DO148" s="90">
        <f t="shared" si="196"/>
        <v>15955.001348221984</v>
      </c>
      <c r="DP148" s="130">
        <f t="shared" si="198"/>
        <v>16881.86987487103</v>
      </c>
      <c r="DQ148" s="90">
        <f t="shared" si="201"/>
        <v>17250.504331013213</v>
      </c>
      <c r="DR148" s="90">
        <f t="shared" si="204"/>
        <v>18448.593635949386</v>
      </c>
      <c r="DS148" s="90">
        <f t="shared" si="207"/>
        <v>16732.739761886518</v>
      </c>
      <c r="DT148" s="90">
        <f t="shared" si="210"/>
        <v>19345.046935912334</v>
      </c>
      <c r="DU148" s="90">
        <f t="shared" si="212"/>
        <v>20208.139052763825</v>
      </c>
      <c r="DV148" s="90">
        <f t="shared" si="213"/>
        <v>19680.76409175148</v>
      </c>
      <c r="DW148" s="90">
        <f t="shared" si="214"/>
        <v>16075.727744874435</v>
      </c>
      <c r="DX148" s="90">
        <f t="shared" si="215"/>
        <v>21762.197792850326</v>
      </c>
      <c r="DY148" s="90">
        <f t="shared" si="216"/>
        <v>0</v>
      </c>
    </row>
    <row r="149" spans="102:129" x14ac:dyDescent="0.25">
      <c r="CX149" s="90">
        <f t="shared" si="200"/>
        <v>1083.2633104829583</v>
      </c>
      <c r="CY149" s="90">
        <f t="shared" si="203"/>
        <v>1712.4641224969855</v>
      </c>
      <c r="CZ149" s="90">
        <f t="shared" si="206"/>
        <v>2584.4680443067409</v>
      </c>
      <c r="DA149" s="90">
        <f t="shared" si="209"/>
        <v>3391.0350095606591</v>
      </c>
      <c r="DB149" s="90">
        <f t="shared" si="157"/>
        <v>3599.3871212511804</v>
      </c>
      <c r="DC149" s="90">
        <f t="shared" si="223"/>
        <v>3944.904418811806</v>
      </c>
      <c r="DD149" s="90">
        <f t="shared" si="224"/>
        <v>4050.8143807891029</v>
      </c>
      <c r="DE149" s="90">
        <f t="shared" si="225"/>
        <v>3066.0462040501388</v>
      </c>
      <c r="DF149" s="90">
        <f t="shared" si="226"/>
        <v>4561.6802292633729</v>
      </c>
      <c r="DG149" s="90">
        <f t="shared" si="227"/>
        <v>6262.3029436185316</v>
      </c>
      <c r="DH149" s="90">
        <f t="shared" si="175"/>
        <v>7433.8064121557618</v>
      </c>
      <c r="DI149" s="90">
        <f t="shared" si="178"/>
        <v>9004.1636150005033</v>
      </c>
      <c r="DJ149" s="90">
        <f t="shared" si="181"/>
        <v>10711.358220778602</v>
      </c>
      <c r="DK149" s="90">
        <f t="shared" si="184"/>
        <v>12018.851777267028</v>
      </c>
      <c r="DL149" s="90">
        <f t="shared" si="187"/>
        <v>10447.465747652692</v>
      </c>
      <c r="DM149" s="90">
        <f t="shared" si="190"/>
        <v>12821.653378054227</v>
      </c>
      <c r="DN149" s="90">
        <f t="shared" si="193"/>
        <v>14825.300807285024</v>
      </c>
      <c r="DO149" s="90">
        <f t="shared" si="196"/>
        <v>15157.251280810884</v>
      </c>
      <c r="DP149" s="130">
        <f t="shared" si="198"/>
        <v>16077.971309400978</v>
      </c>
      <c r="DQ149" s="90">
        <f t="shared" si="201"/>
        <v>16466.390497785338</v>
      </c>
      <c r="DR149" s="90">
        <f t="shared" si="204"/>
        <v>17646.480869168976</v>
      </c>
      <c r="DS149" s="90">
        <f t="shared" si="207"/>
        <v>16035.54227180791</v>
      </c>
      <c r="DT149" s="90">
        <f t="shared" si="210"/>
        <v>18571.245058475841</v>
      </c>
      <c r="DU149" s="90">
        <f t="shared" si="212"/>
        <v>19430.902935349834</v>
      </c>
      <c r="DV149" s="90">
        <f t="shared" si="213"/>
        <v>18951.846903168091</v>
      </c>
      <c r="DW149" s="90">
        <f t="shared" si="214"/>
        <v>15501.594611128919</v>
      </c>
      <c r="DX149" s="90">
        <f t="shared" si="215"/>
        <v>21011.777179303765</v>
      </c>
      <c r="DY149" s="90">
        <f t="shared" si="216"/>
        <v>0</v>
      </c>
    </row>
    <row r="150" spans="102:129" x14ac:dyDescent="0.25">
      <c r="CX150" s="90">
        <f t="shared" si="200"/>
        <v>541.63165524147189</v>
      </c>
      <c r="CY150" s="90">
        <f t="shared" si="203"/>
        <v>1141.64274833132</v>
      </c>
      <c r="CZ150" s="90">
        <f t="shared" si="206"/>
        <v>1938.3510332300502</v>
      </c>
      <c r="DA150" s="90">
        <f t="shared" si="209"/>
        <v>2712.8280076485244</v>
      </c>
      <c r="DB150" s="90">
        <f t="shared" si="157"/>
        <v>2999.4892677093121</v>
      </c>
      <c r="DC150" s="90">
        <f t="shared" si="223"/>
        <v>3381.3466446958337</v>
      </c>
      <c r="DD150" s="90">
        <f t="shared" si="224"/>
        <v>3544.4625831904632</v>
      </c>
      <c r="DE150" s="90">
        <f t="shared" si="225"/>
        <v>2725.3744036001226</v>
      </c>
      <c r="DF150" s="90">
        <f t="shared" si="226"/>
        <v>4105.5122063370327</v>
      </c>
      <c r="DG150" s="90">
        <f t="shared" si="227"/>
        <v>5693.0026760168475</v>
      </c>
      <c r="DH150" s="90">
        <f t="shared" si="175"/>
        <v>6814.3225444761156</v>
      </c>
      <c r="DI150" s="90">
        <f t="shared" si="178"/>
        <v>8311.5356446158476</v>
      </c>
      <c r="DJ150" s="90">
        <f t="shared" si="181"/>
        <v>9946.2612050087009</v>
      </c>
      <c r="DK150" s="90">
        <f t="shared" si="184"/>
        <v>11217.59499211589</v>
      </c>
      <c r="DL150" s="90">
        <f t="shared" si="187"/>
        <v>9794.4991384243986</v>
      </c>
      <c r="DM150" s="90">
        <f t="shared" si="190"/>
        <v>12067.4384734628</v>
      </c>
      <c r="DN150" s="90">
        <f t="shared" si="193"/>
        <v>14001.672984658078</v>
      </c>
      <c r="DO150" s="90">
        <f t="shared" si="196"/>
        <v>14359.501213399784</v>
      </c>
      <c r="DP150" s="130">
        <f t="shared" si="198"/>
        <v>15274.07274393093</v>
      </c>
      <c r="DQ150" s="90">
        <f t="shared" si="201"/>
        <v>15682.276664557463</v>
      </c>
      <c r="DR150" s="90">
        <f t="shared" si="204"/>
        <v>16844.368102388566</v>
      </c>
      <c r="DS150" s="90">
        <f t="shared" si="207"/>
        <v>15338.344781729305</v>
      </c>
      <c r="DT150" s="90">
        <f t="shared" si="210"/>
        <v>17797.443181039347</v>
      </c>
      <c r="DU150" s="90">
        <f t="shared" si="212"/>
        <v>18653.666817935838</v>
      </c>
      <c r="DV150" s="90">
        <f t="shared" si="213"/>
        <v>18222.929714584705</v>
      </c>
      <c r="DW150" s="90">
        <f t="shared" si="214"/>
        <v>14927.461477383404</v>
      </c>
      <c r="DX150" s="90">
        <f t="shared" si="215"/>
        <v>20261.3565657572</v>
      </c>
      <c r="DY150" s="90">
        <f t="shared" si="216"/>
        <v>0</v>
      </c>
    </row>
    <row r="151" spans="102:129" x14ac:dyDescent="0.25">
      <c r="CX151" s="90">
        <f t="shared" si="200"/>
        <v>0</v>
      </c>
      <c r="CY151" s="90">
        <f t="shared" si="203"/>
        <v>570.82137416565092</v>
      </c>
      <c r="CZ151" s="90">
        <f t="shared" si="206"/>
        <v>1292.2340221533595</v>
      </c>
      <c r="DA151" s="90">
        <f t="shared" si="209"/>
        <v>2034.6210057363896</v>
      </c>
      <c r="DB151" s="90">
        <f t="shared" si="157"/>
        <v>2399.5914141674475</v>
      </c>
      <c r="DC151" s="90">
        <f t="shared" si="223"/>
        <v>2817.7888705798578</v>
      </c>
      <c r="DD151" s="90">
        <f t="shared" si="224"/>
        <v>3038.1107855918235</v>
      </c>
      <c r="DE151" s="90">
        <f t="shared" si="225"/>
        <v>2384.7026031501064</v>
      </c>
      <c r="DF151" s="90">
        <f t="shared" si="226"/>
        <v>3649.3441834106961</v>
      </c>
      <c r="DG151" s="90">
        <f t="shared" si="227"/>
        <v>5123.7024084151599</v>
      </c>
      <c r="DH151" s="90">
        <f t="shared" si="175"/>
        <v>6194.8386767964657</v>
      </c>
      <c r="DI151" s="90">
        <f t="shared" si="178"/>
        <v>7618.9076742311918</v>
      </c>
      <c r="DJ151" s="90">
        <f t="shared" si="181"/>
        <v>9181.1641892387997</v>
      </c>
      <c r="DK151" s="90">
        <f t="shared" si="184"/>
        <v>10416.338206964752</v>
      </c>
      <c r="DL151" s="90">
        <f t="shared" si="187"/>
        <v>9141.5325291961017</v>
      </c>
      <c r="DM151" s="90">
        <f t="shared" si="190"/>
        <v>11313.223568871374</v>
      </c>
      <c r="DN151" s="90">
        <f t="shared" si="193"/>
        <v>13178.045162031132</v>
      </c>
      <c r="DO151" s="90">
        <f t="shared" si="196"/>
        <v>13561.751145988685</v>
      </c>
      <c r="DP151" s="130">
        <f t="shared" si="198"/>
        <v>14470.174178460878</v>
      </c>
      <c r="DQ151" s="90">
        <f t="shared" si="201"/>
        <v>14898.162831329588</v>
      </c>
      <c r="DR151" s="90">
        <f t="shared" si="204"/>
        <v>16042.255335608159</v>
      </c>
      <c r="DS151" s="90">
        <f t="shared" si="207"/>
        <v>14641.147291650701</v>
      </c>
      <c r="DT151" s="90">
        <f t="shared" si="210"/>
        <v>17023.64130360285</v>
      </c>
      <c r="DU151" s="90">
        <f t="shared" si="212"/>
        <v>17876.430700521843</v>
      </c>
      <c r="DV151" s="90">
        <f t="shared" si="213"/>
        <v>17494.012526001316</v>
      </c>
      <c r="DW151" s="90">
        <f t="shared" si="214"/>
        <v>14353.328343637888</v>
      </c>
      <c r="DX151" s="90">
        <f t="shared" si="215"/>
        <v>19510.935952210635</v>
      </c>
      <c r="DY151" s="90">
        <f t="shared" si="216"/>
        <v>0</v>
      </c>
    </row>
    <row r="152" spans="102:129" x14ac:dyDescent="0.25">
      <c r="CX152" s="90">
        <f t="shared" si="200"/>
        <v>0</v>
      </c>
      <c r="CY152" s="90">
        <f t="shared" si="203"/>
        <v>0</v>
      </c>
      <c r="CZ152" s="90">
        <f t="shared" si="206"/>
        <v>646.1170110766725</v>
      </c>
      <c r="DA152" s="90">
        <f t="shared" si="209"/>
        <v>1356.4140038242513</v>
      </c>
      <c r="DB152" s="90">
        <f t="shared" si="157"/>
        <v>1799.6935606255829</v>
      </c>
      <c r="DC152" s="90">
        <f t="shared" si="223"/>
        <v>2254.2310964638818</v>
      </c>
      <c r="DD152" s="90">
        <f t="shared" si="224"/>
        <v>2531.7589879931838</v>
      </c>
      <c r="DE152" s="90">
        <f t="shared" si="225"/>
        <v>2044.0308027000901</v>
      </c>
      <c r="DF152" s="90">
        <f t="shared" si="226"/>
        <v>3193.1761604843559</v>
      </c>
      <c r="DG152" s="90">
        <f t="shared" si="227"/>
        <v>4554.4021408134759</v>
      </c>
      <c r="DH152" s="90">
        <f t="shared" si="175"/>
        <v>5575.3548091168195</v>
      </c>
      <c r="DI152" s="90">
        <f t="shared" si="178"/>
        <v>6926.279703846536</v>
      </c>
      <c r="DJ152" s="90">
        <f t="shared" si="181"/>
        <v>8416.0671734688985</v>
      </c>
      <c r="DK152" s="90">
        <f t="shared" si="184"/>
        <v>9615.0814218136147</v>
      </c>
      <c r="DL152" s="90">
        <f t="shared" si="187"/>
        <v>8488.5659199678084</v>
      </c>
      <c r="DM152" s="90">
        <f t="shared" si="190"/>
        <v>10559.008664279947</v>
      </c>
      <c r="DN152" s="90">
        <f t="shared" si="193"/>
        <v>12354.417339404186</v>
      </c>
      <c r="DO152" s="90">
        <f t="shared" si="196"/>
        <v>12764.001078577581</v>
      </c>
      <c r="DP152" s="130">
        <f t="shared" si="198"/>
        <v>13666.27561299083</v>
      </c>
      <c r="DQ152" s="90">
        <f t="shared" si="201"/>
        <v>14114.048998101716</v>
      </c>
      <c r="DR152" s="90">
        <f t="shared" si="204"/>
        <v>15240.142568827749</v>
      </c>
      <c r="DS152" s="90">
        <f t="shared" si="207"/>
        <v>13943.949801572093</v>
      </c>
      <c r="DT152" s="90">
        <f t="shared" si="210"/>
        <v>16249.839426166356</v>
      </c>
      <c r="DU152" s="90">
        <f t="shared" si="212"/>
        <v>17099.194583107852</v>
      </c>
      <c r="DV152" s="90">
        <f t="shared" si="213"/>
        <v>16765.095337417926</v>
      </c>
      <c r="DW152" s="90">
        <f t="shared" si="214"/>
        <v>13779.195209892372</v>
      </c>
      <c r="DX152" s="90">
        <f t="shared" si="215"/>
        <v>18760.515338664074</v>
      </c>
      <c r="DY152" s="90">
        <f t="shared" si="216"/>
        <v>0</v>
      </c>
    </row>
    <row r="153" spans="102:129" x14ac:dyDescent="0.25">
      <c r="CX153" s="90">
        <f t="shared" si="200"/>
        <v>0</v>
      </c>
      <c r="CY153" s="90">
        <f t="shared" si="203"/>
        <v>0</v>
      </c>
      <c r="CZ153" s="90">
        <f t="shared" si="206"/>
        <v>0</v>
      </c>
      <c r="DA153" s="90">
        <f t="shared" si="209"/>
        <v>678.20700191211654</v>
      </c>
      <c r="DB153" s="90">
        <f t="shared" si="157"/>
        <v>1199.7957070837147</v>
      </c>
      <c r="DC153" s="90">
        <f t="shared" si="223"/>
        <v>1690.6733223479096</v>
      </c>
      <c r="DD153" s="90">
        <f t="shared" si="224"/>
        <v>2025.4071903945442</v>
      </c>
      <c r="DE153" s="90">
        <f t="shared" si="225"/>
        <v>1703.3590022500721</v>
      </c>
      <c r="DF153" s="90">
        <f t="shared" si="226"/>
        <v>2737.0081375580194</v>
      </c>
      <c r="DG153" s="90">
        <f t="shared" si="227"/>
        <v>3985.1018732117882</v>
      </c>
      <c r="DH153" s="90">
        <f t="shared" si="175"/>
        <v>4955.8709414371697</v>
      </c>
      <c r="DI153" s="90">
        <f t="shared" si="178"/>
        <v>6233.6517334618802</v>
      </c>
      <c r="DJ153" s="90">
        <f t="shared" si="181"/>
        <v>7650.9701576989974</v>
      </c>
      <c r="DK153" s="90">
        <f t="shared" si="184"/>
        <v>8813.8246366624808</v>
      </c>
      <c r="DL153" s="90">
        <f t="shared" si="187"/>
        <v>7835.5993107395152</v>
      </c>
      <c r="DM153" s="90">
        <f t="shared" si="190"/>
        <v>9804.7937596885204</v>
      </c>
      <c r="DN153" s="90">
        <f t="shared" si="193"/>
        <v>11530.789516777237</v>
      </c>
      <c r="DO153" s="90">
        <f t="shared" si="196"/>
        <v>11966.251011166481</v>
      </c>
      <c r="DP153" s="130">
        <f t="shared" si="198"/>
        <v>12862.377047520778</v>
      </c>
      <c r="DQ153" s="90">
        <f t="shared" si="201"/>
        <v>13329.935164873841</v>
      </c>
      <c r="DR153" s="90">
        <f t="shared" si="204"/>
        <v>14438.029802047338</v>
      </c>
      <c r="DS153" s="90">
        <f t="shared" si="207"/>
        <v>13246.752311493488</v>
      </c>
      <c r="DT153" s="90">
        <f t="shared" si="210"/>
        <v>15476.037548729862</v>
      </c>
      <c r="DU153" s="90">
        <f t="shared" si="212"/>
        <v>16321.958465693857</v>
      </c>
      <c r="DV153" s="90">
        <f t="shared" si="213"/>
        <v>16036.178148834537</v>
      </c>
      <c r="DW153" s="90">
        <f t="shared" si="214"/>
        <v>13205.062076146856</v>
      </c>
      <c r="DX153" s="90">
        <f t="shared" si="215"/>
        <v>18010.094725117509</v>
      </c>
      <c r="DY153" s="90">
        <f t="shared" si="216"/>
        <v>0</v>
      </c>
    </row>
    <row r="154" spans="102:129" x14ac:dyDescent="0.25">
      <c r="CX154" s="90">
        <f t="shared" si="200"/>
        <v>0</v>
      </c>
      <c r="CY154" s="90">
        <f t="shared" si="203"/>
        <v>0</v>
      </c>
      <c r="CZ154" s="90">
        <f t="shared" si="206"/>
        <v>0</v>
      </c>
      <c r="DA154" s="90">
        <f t="shared" si="209"/>
        <v>0</v>
      </c>
      <c r="DB154" s="90">
        <f t="shared" si="157"/>
        <v>599.89785354185005</v>
      </c>
      <c r="DC154" s="90">
        <f t="shared" si="223"/>
        <v>1127.1155482319336</v>
      </c>
      <c r="DD154" s="90">
        <f t="shared" si="224"/>
        <v>1519.0553927959045</v>
      </c>
      <c r="DE154" s="90">
        <f t="shared" si="225"/>
        <v>1362.6872018000558</v>
      </c>
      <c r="DF154" s="90">
        <f t="shared" si="226"/>
        <v>2280.8401146316792</v>
      </c>
      <c r="DG154" s="90">
        <f t="shared" si="227"/>
        <v>3415.8016056101005</v>
      </c>
      <c r="DH154" s="90">
        <f t="shared" si="175"/>
        <v>4336.3870737575198</v>
      </c>
      <c r="DI154" s="90">
        <f t="shared" si="178"/>
        <v>5541.0237630772244</v>
      </c>
      <c r="DJ154" s="90">
        <f t="shared" si="181"/>
        <v>6885.8731419290925</v>
      </c>
      <c r="DK154" s="90">
        <f t="shared" si="184"/>
        <v>8012.5678515113432</v>
      </c>
      <c r="DL154" s="90">
        <f t="shared" si="187"/>
        <v>7182.632701511222</v>
      </c>
      <c r="DM154" s="90">
        <f t="shared" si="190"/>
        <v>9050.5788550970938</v>
      </c>
      <c r="DN154" s="90">
        <f t="shared" si="193"/>
        <v>10707.161694150291</v>
      </c>
      <c r="DO154" s="90">
        <f t="shared" si="196"/>
        <v>11168.500943755382</v>
      </c>
      <c r="DP154" s="130">
        <f t="shared" si="198"/>
        <v>12058.47848205073</v>
      </c>
      <c r="DQ154" s="90">
        <f t="shared" si="201"/>
        <v>12545.821331645966</v>
      </c>
      <c r="DR154" s="90">
        <f t="shared" si="204"/>
        <v>13635.917035266932</v>
      </c>
      <c r="DS154" s="90">
        <f t="shared" si="207"/>
        <v>12549.554821414884</v>
      </c>
      <c r="DT154" s="90">
        <f t="shared" si="210"/>
        <v>14702.235671293369</v>
      </c>
      <c r="DU154" s="90">
        <f t="shared" si="212"/>
        <v>15544.722348279862</v>
      </c>
      <c r="DV154" s="90">
        <f t="shared" si="213"/>
        <v>15307.260960251147</v>
      </c>
      <c r="DW154" s="90">
        <f t="shared" si="214"/>
        <v>12630.92894240134</v>
      </c>
      <c r="DX154" s="90">
        <f t="shared" si="215"/>
        <v>17259.674111570945</v>
      </c>
      <c r="DY154" s="90">
        <f t="shared" si="216"/>
        <v>0</v>
      </c>
    </row>
    <row r="155" spans="102:129" x14ac:dyDescent="0.25">
      <c r="CX155" s="90">
        <f t="shared" si="200"/>
        <v>0</v>
      </c>
      <c r="CY155" s="90">
        <f t="shared" si="203"/>
        <v>0</v>
      </c>
      <c r="CZ155" s="90">
        <f t="shared" si="206"/>
        <v>0</v>
      </c>
      <c r="DA155" s="90">
        <f t="shared" si="209"/>
        <v>0</v>
      </c>
      <c r="DB155" s="90">
        <f t="shared" si="157"/>
        <v>0</v>
      </c>
      <c r="DC155" s="90">
        <f t="shared" si="223"/>
        <v>563.55777411595773</v>
      </c>
      <c r="DD155" s="90">
        <f t="shared" si="224"/>
        <v>1012.7035951972648</v>
      </c>
      <c r="DE155" s="90">
        <f t="shared" si="225"/>
        <v>1022.0154013500396</v>
      </c>
      <c r="DF155" s="90">
        <f t="shared" si="226"/>
        <v>1824.6720917053426</v>
      </c>
      <c r="DG155" s="90">
        <f t="shared" si="227"/>
        <v>2846.5013380084165</v>
      </c>
      <c r="DH155" s="90">
        <f t="shared" si="175"/>
        <v>3716.9032060778736</v>
      </c>
      <c r="DI155" s="90">
        <f t="shared" si="178"/>
        <v>4848.3957926925686</v>
      </c>
      <c r="DJ155" s="90">
        <f t="shared" si="181"/>
        <v>6120.7761261591913</v>
      </c>
      <c r="DK155" s="90">
        <f t="shared" si="184"/>
        <v>7211.3110663602056</v>
      </c>
      <c r="DL155" s="90">
        <f t="shared" si="187"/>
        <v>6529.6660922829251</v>
      </c>
      <c r="DM155" s="90">
        <f t="shared" si="190"/>
        <v>8296.3639505056672</v>
      </c>
      <c r="DN155" s="90">
        <f t="shared" si="193"/>
        <v>9883.5338715233447</v>
      </c>
      <c r="DO155" s="90">
        <f t="shared" si="196"/>
        <v>10370.750876344282</v>
      </c>
      <c r="DP155" s="130">
        <f t="shared" si="198"/>
        <v>11254.579916580678</v>
      </c>
      <c r="DQ155" s="90">
        <f t="shared" si="201"/>
        <v>11761.707498418091</v>
      </c>
      <c r="DR155" s="90">
        <f t="shared" si="204"/>
        <v>12833.804268486521</v>
      </c>
      <c r="DS155" s="90">
        <f t="shared" si="207"/>
        <v>11852.357331336276</v>
      </c>
      <c r="DT155" s="90">
        <f t="shared" si="210"/>
        <v>13928.433793856875</v>
      </c>
      <c r="DU155" s="90">
        <f t="shared" si="212"/>
        <v>14767.486230865867</v>
      </c>
      <c r="DV155" s="90">
        <f t="shared" si="213"/>
        <v>14578.343771667758</v>
      </c>
      <c r="DW155" s="90">
        <f t="shared" si="214"/>
        <v>12056.795808655825</v>
      </c>
      <c r="DX155" s="90">
        <f t="shared" si="215"/>
        <v>16509.253498024384</v>
      </c>
      <c r="DY155" s="90">
        <f t="shared" si="216"/>
        <v>0</v>
      </c>
    </row>
    <row r="156" spans="102:129" x14ac:dyDescent="0.25">
      <c r="CX156" s="90">
        <f t="shared" si="200"/>
        <v>0</v>
      </c>
      <c r="CY156" s="90">
        <f t="shared" si="203"/>
        <v>0</v>
      </c>
      <c r="CZ156" s="90">
        <f t="shared" si="206"/>
        <v>0</v>
      </c>
      <c r="DA156" s="90">
        <f t="shared" si="209"/>
        <v>0</v>
      </c>
      <c r="DB156" s="90">
        <f t="shared" si="157"/>
        <v>0</v>
      </c>
      <c r="DC156" s="90">
        <f t="shared" si="223"/>
        <v>0</v>
      </c>
      <c r="DD156" s="90">
        <f t="shared" si="224"/>
        <v>506.35179759862513</v>
      </c>
      <c r="DE156" s="90">
        <f t="shared" si="225"/>
        <v>681.34360090002338</v>
      </c>
      <c r="DF156" s="90">
        <f t="shared" si="226"/>
        <v>1368.5040687790024</v>
      </c>
      <c r="DG156" s="90">
        <f t="shared" si="227"/>
        <v>2277.2010704067288</v>
      </c>
      <c r="DH156" s="90">
        <f t="shared" si="175"/>
        <v>3097.4193383982238</v>
      </c>
      <c r="DI156" s="90">
        <f t="shared" si="178"/>
        <v>4155.7678223079129</v>
      </c>
      <c r="DJ156" s="90">
        <f t="shared" si="181"/>
        <v>5355.6791103892901</v>
      </c>
      <c r="DK156" s="90">
        <f t="shared" si="184"/>
        <v>6410.0542812090716</v>
      </c>
      <c r="DL156" s="90">
        <f t="shared" si="187"/>
        <v>5876.6994830546319</v>
      </c>
      <c r="DM156" s="90">
        <f t="shared" si="190"/>
        <v>7542.1490459142406</v>
      </c>
      <c r="DN156" s="90">
        <f t="shared" si="193"/>
        <v>9059.9060488963951</v>
      </c>
      <c r="DO156" s="90">
        <f t="shared" si="196"/>
        <v>9573.0008089331823</v>
      </c>
      <c r="DP156" s="130">
        <f t="shared" si="198"/>
        <v>10450.68135111063</v>
      </c>
      <c r="DQ156" s="90">
        <f t="shared" si="201"/>
        <v>10977.593665190219</v>
      </c>
      <c r="DR156" s="90">
        <f t="shared" si="204"/>
        <v>12031.691501706111</v>
      </c>
      <c r="DS156" s="90">
        <f t="shared" si="207"/>
        <v>11155.159841257671</v>
      </c>
      <c r="DT156" s="90">
        <f t="shared" si="210"/>
        <v>13154.631916420381</v>
      </c>
      <c r="DU156" s="90">
        <f t="shared" si="212"/>
        <v>13990.250113451875</v>
      </c>
      <c r="DV156" s="90">
        <f t="shared" si="213"/>
        <v>13849.426583084372</v>
      </c>
      <c r="DW156" s="90">
        <f t="shared" si="214"/>
        <v>11482.662674910309</v>
      </c>
      <c r="DX156" s="90">
        <f t="shared" si="215"/>
        <v>15758.832884477819</v>
      </c>
      <c r="DY156" s="90">
        <f t="shared" si="216"/>
        <v>0</v>
      </c>
    </row>
    <row r="157" spans="102:129" x14ac:dyDescent="0.25">
      <c r="CX157" s="90">
        <f t="shared" si="200"/>
        <v>0</v>
      </c>
      <c r="CY157" s="90">
        <f t="shared" si="203"/>
        <v>0</v>
      </c>
      <c r="CZ157" s="90">
        <f t="shared" si="206"/>
        <v>0</v>
      </c>
      <c r="DA157" s="90">
        <f t="shared" si="209"/>
        <v>0</v>
      </c>
      <c r="DB157" s="90">
        <f t="shared" si="157"/>
        <v>0</v>
      </c>
      <c r="DC157" s="90">
        <f t="shared" si="223"/>
        <v>0</v>
      </c>
      <c r="DD157" s="90">
        <f t="shared" si="224"/>
        <v>0</v>
      </c>
      <c r="DE157" s="90">
        <f t="shared" si="225"/>
        <v>340.67180045000714</v>
      </c>
      <c r="DF157" s="90">
        <f t="shared" si="226"/>
        <v>912.33604585266585</v>
      </c>
      <c r="DG157" s="90">
        <f t="shared" si="227"/>
        <v>1707.9008028050448</v>
      </c>
      <c r="DH157" s="90">
        <f t="shared" si="175"/>
        <v>2477.9354707185776</v>
      </c>
      <c r="DI157" s="90">
        <f t="shared" si="178"/>
        <v>3463.1398519232571</v>
      </c>
      <c r="DJ157" s="90">
        <f t="shared" si="181"/>
        <v>4590.5820946193926</v>
      </c>
      <c r="DK157" s="90">
        <f t="shared" si="184"/>
        <v>5608.7974960579304</v>
      </c>
      <c r="DL157" s="90">
        <f t="shared" si="187"/>
        <v>5223.7328738263386</v>
      </c>
      <c r="DM157" s="90">
        <f t="shared" si="190"/>
        <v>6787.934141322814</v>
      </c>
      <c r="DN157" s="90">
        <f t="shared" si="193"/>
        <v>8236.2782262694454</v>
      </c>
      <c r="DO157" s="90">
        <f t="shared" si="196"/>
        <v>8775.2507415220825</v>
      </c>
      <c r="DP157" s="130">
        <f t="shared" si="198"/>
        <v>9646.7827856405784</v>
      </c>
      <c r="DQ157" s="90">
        <f t="shared" si="201"/>
        <v>10193.479831962344</v>
      </c>
      <c r="DR157" s="90">
        <f t="shared" si="204"/>
        <v>11229.578734925704</v>
      </c>
      <c r="DS157" s="90">
        <f t="shared" si="207"/>
        <v>10457.962351179067</v>
      </c>
      <c r="DT157" s="90">
        <f t="shared" si="210"/>
        <v>12380.830038983884</v>
      </c>
      <c r="DU157" s="90">
        <f t="shared" si="212"/>
        <v>13213.01399603788</v>
      </c>
      <c r="DV157" s="90">
        <f t="shared" si="213"/>
        <v>13120.509394500983</v>
      </c>
      <c r="DW157" s="90">
        <f t="shared" si="214"/>
        <v>10908.529541164793</v>
      </c>
      <c r="DX157" s="90">
        <f t="shared" si="215"/>
        <v>15008.412270931254</v>
      </c>
      <c r="DY157" s="90">
        <f t="shared" si="216"/>
        <v>0</v>
      </c>
    </row>
    <row r="158" spans="102:129" x14ac:dyDescent="0.25">
      <c r="CX158" s="90">
        <f t="shared" si="200"/>
        <v>0</v>
      </c>
      <c r="CY158" s="90">
        <f t="shared" si="203"/>
        <v>0</v>
      </c>
      <c r="CZ158" s="90">
        <f t="shared" si="206"/>
        <v>0</v>
      </c>
      <c r="DA158" s="90">
        <f t="shared" si="209"/>
        <v>0</v>
      </c>
      <c r="DB158" s="90">
        <f t="shared" si="157"/>
        <v>0</v>
      </c>
      <c r="DC158" s="90">
        <f t="shared" si="223"/>
        <v>0</v>
      </c>
      <c r="DD158" s="90">
        <f t="shared" si="224"/>
        <v>0</v>
      </c>
      <c r="DE158" s="90">
        <f t="shared" si="225"/>
        <v>0</v>
      </c>
      <c r="DF158" s="90">
        <f t="shared" si="226"/>
        <v>456.16802292632565</v>
      </c>
      <c r="DG158" s="90">
        <f t="shared" si="227"/>
        <v>1138.6005352033571</v>
      </c>
      <c r="DH158" s="90">
        <f t="shared" si="175"/>
        <v>1858.4516030389277</v>
      </c>
      <c r="DI158" s="90">
        <f t="shared" si="178"/>
        <v>2770.5118815386013</v>
      </c>
      <c r="DJ158" s="90">
        <f t="shared" si="181"/>
        <v>3825.4850788494878</v>
      </c>
      <c r="DK158" s="90">
        <f t="shared" si="184"/>
        <v>4807.5407109067964</v>
      </c>
      <c r="DL158" s="90">
        <f t="shared" si="187"/>
        <v>4570.7662645980417</v>
      </c>
      <c r="DM158" s="90">
        <f t="shared" si="190"/>
        <v>6033.7192367313874</v>
      </c>
      <c r="DN158" s="90">
        <f t="shared" si="193"/>
        <v>7412.6504036425031</v>
      </c>
      <c r="DO158" s="90">
        <f t="shared" si="196"/>
        <v>7977.5006741109792</v>
      </c>
      <c r="DP158" s="130">
        <f t="shared" si="198"/>
        <v>8842.8842201705302</v>
      </c>
      <c r="DQ158" s="90">
        <f t="shared" si="201"/>
        <v>9409.365998734469</v>
      </c>
      <c r="DR158" s="90">
        <f t="shared" si="204"/>
        <v>10427.465968145294</v>
      </c>
      <c r="DS158" s="90">
        <f t="shared" si="207"/>
        <v>9760.7648611004588</v>
      </c>
      <c r="DT158" s="90">
        <f t="shared" si="210"/>
        <v>11607.02816154739</v>
      </c>
      <c r="DU158" s="90">
        <f t="shared" si="212"/>
        <v>12435.777878623885</v>
      </c>
      <c r="DV158" s="90">
        <f t="shared" si="213"/>
        <v>12391.592205917594</v>
      </c>
      <c r="DW158" s="90">
        <f t="shared" si="214"/>
        <v>10334.396407419274</v>
      </c>
      <c r="DX158" s="90">
        <f t="shared" si="215"/>
        <v>14257.991657384689</v>
      </c>
      <c r="DY158" s="90">
        <f t="shared" si="216"/>
        <v>0</v>
      </c>
    </row>
    <row r="159" spans="102:129" x14ac:dyDescent="0.25">
      <c r="CX159" s="90">
        <f t="shared" si="200"/>
        <v>0</v>
      </c>
      <c r="CY159" s="90">
        <f t="shared" si="203"/>
        <v>0</v>
      </c>
      <c r="CZ159" s="90">
        <f t="shared" si="206"/>
        <v>0</v>
      </c>
      <c r="DA159" s="90">
        <f t="shared" si="209"/>
        <v>0</v>
      </c>
      <c r="DB159" s="90">
        <f t="shared" si="157"/>
        <v>0</v>
      </c>
      <c r="DC159" s="90">
        <f t="shared" si="223"/>
        <v>0</v>
      </c>
      <c r="DD159" s="90">
        <f t="shared" si="224"/>
        <v>0</v>
      </c>
      <c r="DE159" s="90">
        <f t="shared" si="225"/>
        <v>0</v>
      </c>
      <c r="DF159" s="90">
        <f t="shared" si="226"/>
        <v>0</v>
      </c>
      <c r="DG159" s="90">
        <f t="shared" si="227"/>
        <v>569.30026760166947</v>
      </c>
      <c r="DH159" s="90">
        <f t="shared" si="175"/>
        <v>1238.9677353592779</v>
      </c>
      <c r="DI159" s="90">
        <f t="shared" si="178"/>
        <v>2077.8839111539492</v>
      </c>
      <c r="DJ159" s="90">
        <f t="shared" si="181"/>
        <v>3060.3880630795829</v>
      </c>
      <c r="DK159" s="90">
        <f t="shared" si="184"/>
        <v>4006.2839257556625</v>
      </c>
      <c r="DL159" s="90">
        <f t="shared" si="187"/>
        <v>3917.7996553697485</v>
      </c>
      <c r="DM159" s="90">
        <f t="shared" si="190"/>
        <v>5279.5043321399644</v>
      </c>
      <c r="DN159" s="90">
        <f t="shared" si="193"/>
        <v>6589.0225810155534</v>
      </c>
      <c r="DO159" s="90">
        <f t="shared" si="196"/>
        <v>7179.7506066998794</v>
      </c>
      <c r="DP159" s="130">
        <f t="shared" si="198"/>
        <v>8038.9856547004783</v>
      </c>
      <c r="DQ159" s="90">
        <f t="shared" si="201"/>
        <v>8625.2521655065939</v>
      </c>
      <c r="DR159" s="90">
        <f t="shared" si="204"/>
        <v>9625.3532013648874</v>
      </c>
      <c r="DS159" s="90">
        <f t="shared" si="207"/>
        <v>9063.5673710218543</v>
      </c>
      <c r="DT159" s="90">
        <f t="shared" si="210"/>
        <v>10833.226284110897</v>
      </c>
      <c r="DU159" s="90">
        <f t="shared" si="212"/>
        <v>11658.54176120989</v>
      </c>
      <c r="DV159" s="90">
        <f t="shared" si="213"/>
        <v>11662.675017334204</v>
      </c>
      <c r="DW159" s="90">
        <f t="shared" si="214"/>
        <v>9760.2632736737578</v>
      </c>
      <c r="DX159" s="90">
        <f t="shared" si="215"/>
        <v>13507.571043838128</v>
      </c>
      <c r="DY159" s="90">
        <f t="shared" si="216"/>
        <v>0</v>
      </c>
    </row>
    <row r="160" spans="102:129" x14ac:dyDescent="0.25">
      <c r="CX160" s="90">
        <f t="shared" si="200"/>
        <v>0</v>
      </c>
      <c r="CY160" s="90">
        <f t="shared" si="203"/>
        <v>0</v>
      </c>
      <c r="CZ160" s="90">
        <f t="shared" si="206"/>
        <v>0</v>
      </c>
      <c r="DA160" s="90">
        <f t="shared" si="209"/>
        <v>0</v>
      </c>
      <c r="DB160" s="90">
        <f t="shared" si="157"/>
        <v>0</v>
      </c>
      <c r="DC160" s="90">
        <f t="shared" si="223"/>
        <v>0</v>
      </c>
      <c r="DD160" s="90">
        <f t="shared" si="224"/>
        <v>0</v>
      </c>
      <c r="DE160" s="90">
        <f t="shared" si="225"/>
        <v>0</v>
      </c>
      <c r="DF160" s="90">
        <f t="shared" si="226"/>
        <v>0</v>
      </c>
      <c r="DG160" s="90">
        <f t="shared" si="227"/>
        <v>0</v>
      </c>
      <c r="DH160" s="90">
        <f t="shared" si="175"/>
        <v>619.48386767963166</v>
      </c>
      <c r="DI160" s="90">
        <f t="shared" si="178"/>
        <v>1385.2559407692897</v>
      </c>
      <c r="DJ160" s="90">
        <f t="shared" si="181"/>
        <v>2295.2910473096854</v>
      </c>
      <c r="DK160" s="90">
        <f t="shared" si="184"/>
        <v>3205.0271406045213</v>
      </c>
      <c r="DL160" s="90">
        <f t="shared" si="187"/>
        <v>3264.8330461414553</v>
      </c>
      <c r="DM160" s="90">
        <f t="shared" si="190"/>
        <v>4525.2894275485378</v>
      </c>
      <c r="DN160" s="90">
        <f t="shared" si="193"/>
        <v>5765.3947583886038</v>
      </c>
      <c r="DO160" s="90">
        <f t="shared" si="196"/>
        <v>6382.0005392887833</v>
      </c>
      <c r="DP160" s="130">
        <f t="shared" si="198"/>
        <v>7235.0870892304301</v>
      </c>
      <c r="DQ160" s="90">
        <f t="shared" si="201"/>
        <v>7841.1383322787224</v>
      </c>
      <c r="DR160" s="90">
        <f t="shared" si="204"/>
        <v>8823.240434584477</v>
      </c>
      <c r="DS160" s="90">
        <f t="shared" si="207"/>
        <v>8366.3698809432499</v>
      </c>
      <c r="DT160" s="90">
        <f t="shared" si="210"/>
        <v>10059.424406674403</v>
      </c>
      <c r="DU160" s="90">
        <f t="shared" si="212"/>
        <v>10881.305643795899</v>
      </c>
      <c r="DV160" s="90">
        <f t="shared" si="213"/>
        <v>10933.757828750815</v>
      </c>
      <c r="DW160" s="90">
        <f t="shared" si="214"/>
        <v>9186.130139928242</v>
      </c>
      <c r="DX160" s="90">
        <f t="shared" si="215"/>
        <v>12757.150430291564</v>
      </c>
      <c r="DY160" s="90">
        <f t="shared" si="216"/>
        <v>0</v>
      </c>
    </row>
    <row r="161" spans="102:129" x14ac:dyDescent="0.25">
      <c r="CX161" s="90">
        <f t="shared" si="200"/>
        <v>0</v>
      </c>
      <c r="CY161" s="90">
        <f t="shared" si="203"/>
        <v>0</v>
      </c>
      <c r="CZ161" s="90">
        <f t="shared" si="206"/>
        <v>0</v>
      </c>
      <c r="DA161" s="90">
        <f t="shared" si="209"/>
        <v>0</v>
      </c>
      <c r="DB161" s="90">
        <f t="shared" si="157"/>
        <v>0</v>
      </c>
      <c r="DC161" s="90">
        <f t="shared" si="223"/>
        <v>0</v>
      </c>
      <c r="DD161" s="90">
        <f t="shared" si="224"/>
        <v>0</v>
      </c>
      <c r="DE161" s="90">
        <f t="shared" si="225"/>
        <v>0</v>
      </c>
      <c r="DF161" s="90">
        <f t="shared" si="226"/>
        <v>0</v>
      </c>
      <c r="DG161" s="90">
        <f t="shared" si="227"/>
        <v>0</v>
      </c>
      <c r="DH161" s="90">
        <f t="shared" si="175"/>
        <v>0</v>
      </c>
      <c r="DI161" s="90">
        <f t="shared" si="178"/>
        <v>692.62797038463759</v>
      </c>
      <c r="DJ161" s="90">
        <f t="shared" si="181"/>
        <v>1530.1940315397806</v>
      </c>
      <c r="DK161" s="90">
        <f t="shared" si="184"/>
        <v>2403.7703554533873</v>
      </c>
      <c r="DL161" s="90">
        <f t="shared" si="187"/>
        <v>2611.8664369131584</v>
      </c>
      <c r="DM161" s="90">
        <f t="shared" si="190"/>
        <v>3771.0745229571112</v>
      </c>
      <c r="DN161" s="90">
        <f t="shared" si="193"/>
        <v>4941.7669357616614</v>
      </c>
      <c r="DO161" s="90">
        <f t="shared" si="196"/>
        <v>5584.2504718776763</v>
      </c>
      <c r="DP161" s="130">
        <f t="shared" si="198"/>
        <v>6431.1885237603783</v>
      </c>
      <c r="DQ161" s="90">
        <f t="shared" si="201"/>
        <v>7057.0244990508472</v>
      </c>
      <c r="DR161" s="90">
        <f t="shared" si="204"/>
        <v>8021.1276678040667</v>
      </c>
      <c r="DS161" s="90">
        <f t="shared" si="207"/>
        <v>7669.1723908646418</v>
      </c>
      <c r="DT161" s="90">
        <f t="shared" si="210"/>
        <v>9285.6225292379095</v>
      </c>
      <c r="DU161" s="90">
        <f t="shared" si="212"/>
        <v>10104.069526381903</v>
      </c>
      <c r="DV161" s="90">
        <f t="shared" si="213"/>
        <v>10204.840640167426</v>
      </c>
      <c r="DW161" s="90">
        <f t="shared" si="214"/>
        <v>8611.9970061827262</v>
      </c>
      <c r="DX161" s="90">
        <f t="shared" si="215"/>
        <v>12006.729816744999</v>
      </c>
      <c r="DY161" s="90">
        <f t="shared" si="216"/>
        <v>0</v>
      </c>
    </row>
    <row r="162" spans="102:129" x14ac:dyDescent="0.25">
      <c r="CX162" s="90">
        <f t="shared" si="200"/>
        <v>0</v>
      </c>
      <c r="CY162" s="90">
        <f t="shared" si="203"/>
        <v>0</v>
      </c>
      <c r="CZ162" s="90">
        <f t="shared" si="206"/>
        <v>0</v>
      </c>
      <c r="DA162" s="90">
        <f t="shared" si="209"/>
        <v>0</v>
      </c>
      <c r="DB162" s="90">
        <f t="shared" si="157"/>
        <v>0</v>
      </c>
      <c r="DC162" s="90">
        <f t="shared" si="223"/>
        <v>0</v>
      </c>
      <c r="DD162" s="90">
        <f t="shared" si="224"/>
        <v>0</v>
      </c>
      <c r="DE162" s="90">
        <f t="shared" si="225"/>
        <v>0</v>
      </c>
      <c r="DF162" s="90">
        <f t="shared" si="226"/>
        <v>0</v>
      </c>
      <c r="DG162" s="90">
        <f t="shared" si="227"/>
        <v>0</v>
      </c>
      <c r="DH162" s="90">
        <f t="shared" si="175"/>
        <v>0</v>
      </c>
      <c r="DI162" s="90">
        <f t="shared" si="178"/>
        <v>0</v>
      </c>
      <c r="DJ162" s="90">
        <f t="shared" si="181"/>
        <v>765.097015769883</v>
      </c>
      <c r="DK162" s="90">
        <f t="shared" si="184"/>
        <v>1602.5135703022534</v>
      </c>
      <c r="DL162" s="90">
        <f t="shared" si="187"/>
        <v>1958.8998276848652</v>
      </c>
      <c r="DM162" s="90">
        <f t="shared" si="190"/>
        <v>3016.8596183656846</v>
      </c>
      <c r="DN162" s="90">
        <f t="shared" si="193"/>
        <v>4118.1391131347118</v>
      </c>
      <c r="DO162" s="90">
        <f t="shared" si="196"/>
        <v>4786.5004044665766</v>
      </c>
      <c r="DP162" s="130">
        <f t="shared" si="198"/>
        <v>5627.2899582903265</v>
      </c>
      <c r="DQ162" s="90">
        <f t="shared" si="201"/>
        <v>6272.9106658229721</v>
      </c>
      <c r="DR162" s="90">
        <f t="shared" si="204"/>
        <v>7219.0149010236564</v>
      </c>
      <c r="DS162" s="90">
        <f t="shared" si="207"/>
        <v>6971.9749007860373</v>
      </c>
      <c r="DT162" s="90">
        <f t="shared" si="210"/>
        <v>8511.8206518014158</v>
      </c>
      <c r="DU162" s="90">
        <f t="shared" si="212"/>
        <v>9326.8334089679083</v>
      </c>
      <c r="DV162" s="90">
        <f t="shared" si="213"/>
        <v>9475.9234515840362</v>
      </c>
      <c r="DW162" s="90">
        <f t="shared" si="214"/>
        <v>8037.8638724372104</v>
      </c>
      <c r="DX162" s="90">
        <f t="shared" si="215"/>
        <v>11256.309203198434</v>
      </c>
      <c r="DY162" s="90">
        <f t="shared" si="216"/>
        <v>0</v>
      </c>
    </row>
    <row r="163" spans="102:129" x14ac:dyDescent="0.25">
      <c r="CX163" s="90">
        <f t="shared" si="200"/>
        <v>0</v>
      </c>
      <c r="CY163" s="90">
        <f t="shared" si="203"/>
        <v>0</v>
      </c>
      <c r="CZ163" s="90">
        <f t="shared" si="206"/>
        <v>0</v>
      </c>
      <c r="DA163" s="90">
        <f t="shared" si="209"/>
        <v>0</v>
      </c>
      <c r="DB163" s="90">
        <f t="shared" si="157"/>
        <v>0</v>
      </c>
      <c r="DC163" s="90">
        <f t="shared" si="223"/>
        <v>0</v>
      </c>
      <c r="DD163" s="90">
        <f t="shared" si="224"/>
        <v>0</v>
      </c>
      <c r="DE163" s="90">
        <f t="shared" si="225"/>
        <v>0</v>
      </c>
      <c r="DF163" s="90">
        <f t="shared" si="226"/>
        <v>0</v>
      </c>
      <c r="DG163" s="90">
        <f t="shared" si="227"/>
        <v>0</v>
      </c>
      <c r="DH163" s="90">
        <f t="shared" si="175"/>
        <v>0</v>
      </c>
      <c r="DI163" s="90">
        <f t="shared" si="178"/>
        <v>0</v>
      </c>
      <c r="DJ163" s="90">
        <f t="shared" si="181"/>
        <v>0</v>
      </c>
      <c r="DK163" s="90">
        <f t="shared" si="184"/>
        <v>801.25678515111213</v>
      </c>
      <c r="DL163" s="90">
        <f t="shared" si="187"/>
        <v>1305.9332184565719</v>
      </c>
      <c r="DM163" s="90">
        <f t="shared" si="190"/>
        <v>2262.644713774258</v>
      </c>
      <c r="DN163" s="90">
        <f t="shared" si="193"/>
        <v>3294.5112905077694</v>
      </c>
      <c r="DO163" s="90">
        <f t="shared" si="196"/>
        <v>3988.7503370554768</v>
      </c>
      <c r="DP163" s="130">
        <f t="shared" si="198"/>
        <v>4823.3913928202746</v>
      </c>
      <c r="DQ163" s="90">
        <f t="shared" si="201"/>
        <v>5488.7968325951006</v>
      </c>
      <c r="DR163" s="90">
        <f t="shared" si="204"/>
        <v>6416.9021342432461</v>
      </c>
      <c r="DS163" s="90">
        <f t="shared" si="207"/>
        <v>6274.7774107074329</v>
      </c>
      <c r="DT163" s="90">
        <f t="shared" si="210"/>
        <v>7738.0187743649221</v>
      </c>
      <c r="DU163" s="90">
        <f t="shared" si="212"/>
        <v>8549.5972915539132</v>
      </c>
      <c r="DV163" s="90">
        <f t="shared" si="213"/>
        <v>8747.0062630006469</v>
      </c>
      <c r="DW163" s="90">
        <f t="shared" si="214"/>
        <v>7463.7307386916946</v>
      </c>
      <c r="DX163" s="90">
        <f t="shared" si="215"/>
        <v>10505.888589651873</v>
      </c>
      <c r="DY163" s="90">
        <f t="shared" si="216"/>
        <v>0</v>
      </c>
    </row>
    <row r="164" spans="102:129" x14ac:dyDescent="0.25">
      <c r="CX164" s="90">
        <f t="shared" si="200"/>
        <v>0</v>
      </c>
      <c r="CY164" s="90">
        <f t="shared" si="203"/>
        <v>0</v>
      </c>
      <c r="CZ164" s="90">
        <f t="shared" si="206"/>
        <v>0</v>
      </c>
      <c r="DA164" s="90">
        <f t="shared" si="209"/>
        <v>0</v>
      </c>
      <c r="DB164" s="90">
        <f t="shared" si="157"/>
        <v>0</v>
      </c>
      <c r="DC164" s="90">
        <f t="shared" si="223"/>
        <v>0</v>
      </c>
      <c r="DD164" s="90">
        <f t="shared" si="224"/>
        <v>0</v>
      </c>
      <c r="DE164" s="90">
        <f t="shared" si="225"/>
        <v>0</v>
      </c>
      <c r="DF164" s="90">
        <f t="shared" si="226"/>
        <v>0</v>
      </c>
      <c r="DG164" s="90">
        <f t="shared" si="227"/>
        <v>0</v>
      </c>
      <c r="DH164" s="90">
        <f t="shared" si="175"/>
        <v>0</v>
      </c>
      <c r="DI164" s="90">
        <f t="shared" si="178"/>
        <v>0</v>
      </c>
      <c r="DJ164" s="90">
        <f t="shared" si="181"/>
        <v>0</v>
      </c>
      <c r="DK164" s="90">
        <f t="shared" si="184"/>
        <v>0</v>
      </c>
      <c r="DL164" s="90">
        <f t="shared" si="187"/>
        <v>652.96660922827505</v>
      </c>
      <c r="DM164" s="90">
        <f t="shared" si="190"/>
        <v>1508.4298091828314</v>
      </c>
      <c r="DN164" s="90">
        <f t="shared" si="193"/>
        <v>2470.8834678808198</v>
      </c>
      <c r="DO164" s="90">
        <f t="shared" si="196"/>
        <v>3191.0002696443771</v>
      </c>
      <c r="DP164" s="130">
        <f t="shared" si="198"/>
        <v>4019.4928273502301</v>
      </c>
      <c r="DQ164" s="90">
        <f t="shared" si="201"/>
        <v>4704.6829993672218</v>
      </c>
      <c r="DR164" s="90">
        <f t="shared" si="204"/>
        <v>5614.7893674628431</v>
      </c>
      <c r="DS164" s="90">
        <f t="shared" si="207"/>
        <v>5577.5799206288248</v>
      </c>
      <c r="DT164" s="90">
        <f t="shared" si="210"/>
        <v>6964.2168969284248</v>
      </c>
      <c r="DU164" s="90">
        <f t="shared" si="212"/>
        <v>7772.3611741399218</v>
      </c>
      <c r="DV164" s="90">
        <f t="shared" si="213"/>
        <v>8018.0890744172575</v>
      </c>
      <c r="DW164" s="90">
        <f t="shared" si="214"/>
        <v>6889.5976049461788</v>
      </c>
      <c r="DX164" s="90">
        <f t="shared" si="215"/>
        <v>9755.4679761053085</v>
      </c>
      <c r="DY164" s="90">
        <f t="shared" si="216"/>
        <v>0</v>
      </c>
    </row>
    <row r="165" spans="102:129" x14ac:dyDescent="0.25">
      <c r="CX165" s="90">
        <f t="shared" si="200"/>
        <v>0</v>
      </c>
      <c r="CY165" s="90">
        <f t="shared" si="203"/>
        <v>0</v>
      </c>
      <c r="CZ165" s="90">
        <f t="shared" si="206"/>
        <v>0</v>
      </c>
      <c r="DA165" s="90">
        <f t="shared" si="209"/>
        <v>0</v>
      </c>
      <c r="DB165" s="90">
        <f t="shared" si="157"/>
        <v>0</v>
      </c>
      <c r="DC165" s="90">
        <f t="shared" si="223"/>
        <v>0</v>
      </c>
      <c r="DD165" s="90">
        <f t="shared" si="224"/>
        <v>0</v>
      </c>
      <c r="DE165" s="90">
        <f t="shared" si="225"/>
        <v>0</v>
      </c>
      <c r="DF165" s="90">
        <f t="shared" si="226"/>
        <v>0</v>
      </c>
      <c r="DG165" s="90">
        <f t="shared" si="227"/>
        <v>0</v>
      </c>
      <c r="DH165" s="90">
        <f t="shared" si="175"/>
        <v>0</v>
      </c>
      <c r="DI165" s="90">
        <f t="shared" si="178"/>
        <v>0</v>
      </c>
      <c r="DJ165" s="90">
        <f t="shared" si="181"/>
        <v>0</v>
      </c>
      <c r="DK165" s="90">
        <f t="shared" si="184"/>
        <v>0</v>
      </c>
      <c r="DL165" s="90">
        <f t="shared" si="187"/>
        <v>0</v>
      </c>
      <c r="DM165" s="90">
        <f t="shared" si="190"/>
        <v>754.21490459140477</v>
      </c>
      <c r="DN165" s="90">
        <f t="shared" si="193"/>
        <v>1647.2556452538702</v>
      </c>
      <c r="DO165" s="90">
        <f t="shared" si="196"/>
        <v>2393.2502022332774</v>
      </c>
      <c r="DP165" s="130">
        <f t="shared" si="198"/>
        <v>3215.5942618801782</v>
      </c>
      <c r="DQ165" s="90">
        <f t="shared" si="201"/>
        <v>3920.5691661393503</v>
      </c>
      <c r="DR165" s="90">
        <f t="shared" si="204"/>
        <v>4812.6766006824328</v>
      </c>
      <c r="DS165" s="90">
        <f t="shared" si="207"/>
        <v>4880.3824305502203</v>
      </c>
      <c r="DT165" s="90">
        <f t="shared" si="210"/>
        <v>6190.4150194919312</v>
      </c>
      <c r="DU165" s="90">
        <f t="shared" si="212"/>
        <v>6995.1250567259267</v>
      </c>
      <c r="DV165" s="90">
        <f t="shared" si="213"/>
        <v>7289.1718858338681</v>
      </c>
      <c r="DW165" s="90">
        <f t="shared" si="214"/>
        <v>6315.464471200663</v>
      </c>
      <c r="DX165" s="90">
        <f t="shared" si="215"/>
        <v>9005.0473625587438</v>
      </c>
      <c r="DY165" s="90">
        <f t="shared" si="216"/>
        <v>0</v>
      </c>
    </row>
    <row r="166" spans="102:129" x14ac:dyDescent="0.25">
      <c r="CX166" s="90">
        <f t="shared" si="200"/>
        <v>0</v>
      </c>
      <c r="CY166" s="90">
        <f t="shared" si="203"/>
        <v>0</v>
      </c>
      <c r="CZ166" s="90">
        <f t="shared" si="206"/>
        <v>0</v>
      </c>
      <c r="DA166" s="90">
        <f t="shared" si="209"/>
        <v>0</v>
      </c>
      <c r="DB166" s="90">
        <f t="shared" si="157"/>
        <v>0</v>
      </c>
      <c r="DC166" s="90">
        <f t="shared" si="223"/>
        <v>0</v>
      </c>
      <c r="DD166" s="90">
        <f t="shared" si="224"/>
        <v>0</v>
      </c>
      <c r="DE166" s="90">
        <f t="shared" si="225"/>
        <v>0</v>
      </c>
      <c r="DF166" s="90">
        <f t="shared" si="226"/>
        <v>0</v>
      </c>
      <c r="DG166" s="90">
        <f t="shared" si="227"/>
        <v>0</v>
      </c>
      <c r="DH166" s="90">
        <f t="shared" si="175"/>
        <v>0</v>
      </c>
      <c r="DI166" s="90">
        <f t="shared" si="178"/>
        <v>0</v>
      </c>
      <c r="DJ166" s="90">
        <f t="shared" si="181"/>
        <v>0</v>
      </c>
      <c r="DK166" s="90">
        <f t="shared" si="184"/>
        <v>0</v>
      </c>
      <c r="DL166" s="90">
        <f t="shared" si="187"/>
        <v>0</v>
      </c>
      <c r="DM166" s="90">
        <f t="shared" si="190"/>
        <v>0</v>
      </c>
      <c r="DN166" s="90">
        <f t="shared" si="193"/>
        <v>823.62782262692781</v>
      </c>
      <c r="DO166" s="90">
        <f t="shared" si="196"/>
        <v>1595.5001348221776</v>
      </c>
      <c r="DP166" s="130">
        <f t="shared" si="198"/>
        <v>2411.6956964101264</v>
      </c>
      <c r="DQ166" s="90">
        <f t="shared" si="201"/>
        <v>3136.4553329114788</v>
      </c>
      <c r="DR166" s="90">
        <f t="shared" si="204"/>
        <v>4010.5638339020225</v>
      </c>
      <c r="DS166" s="90">
        <f t="shared" si="207"/>
        <v>4183.1849404716158</v>
      </c>
      <c r="DT166" s="90">
        <f t="shared" si="210"/>
        <v>5416.6131420554375</v>
      </c>
      <c r="DU166" s="90">
        <f t="shared" si="212"/>
        <v>6217.8889393119316</v>
      </c>
      <c r="DV166" s="90">
        <f t="shared" si="213"/>
        <v>6560.2546972504824</v>
      </c>
      <c r="DW166" s="90">
        <f t="shared" si="214"/>
        <v>5741.3313374551471</v>
      </c>
      <c r="DX166" s="90">
        <f t="shared" si="215"/>
        <v>8254.6267490121791</v>
      </c>
      <c r="DY166" s="90">
        <f t="shared" si="216"/>
        <v>0</v>
      </c>
    </row>
    <row r="167" spans="102:129" x14ac:dyDescent="0.25">
      <c r="CX167" s="90">
        <f t="shared" si="200"/>
        <v>0</v>
      </c>
      <c r="CY167" s="90">
        <f t="shared" si="203"/>
        <v>0</v>
      </c>
      <c r="CZ167" s="90">
        <f t="shared" si="206"/>
        <v>0</v>
      </c>
      <c r="DA167" s="90">
        <f t="shared" si="209"/>
        <v>0</v>
      </c>
      <c r="DB167" s="90">
        <f t="shared" si="157"/>
        <v>0</v>
      </c>
      <c r="DC167" s="90">
        <f t="shared" si="223"/>
        <v>0</v>
      </c>
      <c r="DD167" s="90">
        <f t="shared" si="224"/>
        <v>0</v>
      </c>
      <c r="DE167" s="90">
        <f t="shared" si="225"/>
        <v>0</v>
      </c>
      <c r="DF167" s="90">
        <f t="shared" si="226"/>
        <v>0</v>
      </c>
      <c r="DG167" s="90">
        <f t="shared" si="227"/>
        <v>0</v>
      </c>
      <c r="DH167" s="90">
        <f t="shared" si="175"/>
        <v>0</v>
      </c>
      <c r="DI167" s="90">
        <f t="shared" si="178"/>
        <v>0</v>
      </c>
      <c r="DJ167" s="90">
        <f t="shared" si="181"/>
        <v>0</v>
      </c>
      <c r="DK167" s="90">
        <f t="shared" si="184"/>
        <v>0</v>
      </c>
      <c r="DL167" s="90">
        <f t="shared" si="187"/>
        <v>0</v>
      </c>
      <c r="DM167" s="90">
        <f t="shared" si="190"/>
        <v>0</v>
      </c>
      <c r="DN167" s="90">
        <f t="shared" si="193"/>
        <v>0</v>
      </c>
      <c r="DO167" s="90">
        <f t="shared" si="196"/>
        <v>797.75006741107791</v>
      </c>
      <c r="DP167" s="130">
        <f t="shared" si="198"/>
        <v>1607.7971309400746</v>
      </c>
      <c r="DQ167" s="90">
        <f t="shared" si="201"/>
        <v>2352.3414996836</v>
      </c>
      <c r="DR167" s="90">
        <f t="shared" si="204"/>
        <v>3208.4510671216121</v>
      </c>
      <c r="DS167" s="90">
        <f t="shared" si="207"/>
        <v>3485.9874503930077</v>
      </c>
      <c r="DT167" s="90">
        <f t="shared" si="210"/>
        <v>4642.8112646189402</v>
      </c>
      <c r="DU167" s="90">
        <f t="shared" si="212"/>
        <v>5440.6528218979365</v>
      </c>
      <c r="DV167" s="90">
        <f t="shared" si="213"/>
        <v>5831.3375086670931</v>
      </c>
      <c r="DW167" s="90">
        <f t="shared" si="214"/>
        <v>5167.1982037096313</v>
      </c>
      <c r="DX167" s="90">
        <f t="shared" si="215"/>
        <v>7504.206135465618</v>
      </c>
      <c r="DY167" s="90">
        <f t="shared" si="216"/>
        <v>0</v>
      </c>
    </row>
  </sheetData>
  <mergeCells count="4">
    <mergeCell ref="C2:C5"/>
    <mergeCell ref="D2:D5"/>
    <mergeCell ref="E2:E5"/>
    <mergeCell ref="F2:F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BA134"/>
  <sheetViews>
    <sheetView zoomScale="70" zoomScaleNormal="70" workbookViewId="0">
      <pane xSplit="2" ySplit="4" topLeftCell="AF120" activePane="bottomRight" state="frozen"/>
      <selection pane="topRight" activeCell="C1" sqref="C1"/>
      <selection pane="bottomLeft" activeCell="A6" sqref="A6"/>
      <selection pane="bottomRight" activeCell="AT152" sqref="AT152"/>
    </sheetView>
  </sheetViews>
  <sheetFormatPr baseColWidth="10" defaultColWidth="9.140625" defaultRowHeight="12.75" x14ac:dyDescent="0.2"/>
  <cols>
    <col min="1" max="1" width="11.42578125" style="1" customWidth="1"/>
    <col min="2" max="2" width="11.42578125" style="4" customWidth="1"/>
    <col min="3" max="3" width="22.28515625" style="1" bestFit="1" customWidth="1"/>
    <col min="4" max="4" width="14.5703125" style="1" bestFit="1" customWidth="1"/>
    <col min="5" max="5" width="11.42578125" style="1" customWidth="1"/>
    <col min="6" max="6" width="4.140625" style="1" customWidth="1"/>
    <col min="7" max="11" width="11.42578125" style="1" customWidth="1"/>
    <col min="12" max="12" width="3" style="1" customWidth="1"/>
    <col min="13" max="13" width="13.5703125" style="68" customWidth="1"/>
    <col min="14" max="14" width="16.7109375" style="68" customWidth="1"/>
    <col min="15" max="15" width="15.140625" style="68" customWidth="1"/>
    <col min="16" max="20" width="9.140625" style="1"/>
    <col min="21" max="21" width="13" style="1" customWidth="1"/>
    <col min="22" max="22" width="12" style="1" customWidth="1"/>
    <col min="23" max="23" width="9.140625" style="1"/>
    <col min="24" max="24" width="10.85546875" style="1" customWidth="1"/>
    <col min="25" max="25" width="12.7109375" style="1" customWidth="1"/>
    <col min="26" max="26" width="12.5703125" style="1" customWidth="1"/>
    <col min="27" max="31" width="9.140625" style="1"/>
    <col min="32" max="32" width="18.7109375" style="1" bestFit="1" customWidth="1"/>
    <col min="33" max="34" width="11.7109375" style="1" bestFit="1" customWidth="1"/>
    <col min="35" max="39" width="11.7109375" style="124" customWidth="1"/>
    <col min="40" max="277" width="9.140625" style="1"/>
    <col min="278" max="279" width="11.42578125" style="1" customWidth="1"/>
    <col min="280" max="280" width="22.28515625" style="1" bestFit="1" customWidth="1"/>
    <col min="281" max="281" width="14.5703125" style="1" bestFit="1" customWidth="1"/>
    <col min="282" max="282" width="11.42578125" style="1" customWidth="1"/>
    <col min="283" max="283" width="4.140625" style="1" customWidth="1"/>
    <col min="284" max="285" width="11.42578125" style="1" customWidth="1"/>
    <col min="286" max="286" width="3" style="1" customWidth="1"/>
    <col min="287" max="287" width="13.5703125" style="1" customWidth="1"/>
    <col min="288" max="288" width="16.7109375" style="1" customWidth="1"/>
    <col min="289" max="289" width="15.140625" style="1" customWidth="1"/>
    <col min="290" max="533" width="9.140625" style="1"/>
    <col min="534" max="535" width="11.42578125" style="1" customWidth="1"/>
    <col min="536" max="536" width="22.28515625" style="1" bestFit="1" customWidth="1"/>
    <col min="537" max="537" width="14.5703125" style="1" bestFit="1" customWidth="1"/>
    <col min="538" max="538" width="11.42578125" style="1" customWidth="1"/>
    <col min="539" max="539" width="4.140625" style="1" customWidth="1"/>
    <col min="540" max="541" width="11.42578125" style="1" customWidth="1"/>
    <col min="542" max="542" width="3" style="1" customWidth="1"/>
    <col min="543" max="543" width="13.5703125" style="1" customWidth="1"/>
    <col min="544" max="544" width="16.7109375" style="1" customWidth="1"/>
    <col min="545" max="545" width="15.140625" style="1" customWidth="1"/>
    <col min="546" max="789" width="9.140625" style="1"/>
    <col min="790" max="791" width="11.42578125" style="1" customWidth="1"/>
    <col min="792" max="792" width="22.28515625" style="1" bestFit="1" customWidth="1"/>
    <col min="793" max="793" width="14.5703125" style="1" bestFit="1" customWidth="1"/>
    <col min="794" max="794" width="11.42578125" style="1" customWidth="1"/>
    <col min="795" max="795" width="4.140625" style="1" customWidth="1"/>
    <col min="796" max="797" width="11.42578125" style="1" customWidth="1"/>
    <col min="798" max="798" width="3" style="1" customWidth="1"/>
    <col min="799" max="799" width="13.5703125" style="1" customWidth="1"/>
    <col min="800" max="800" width="16.7109375" style="1" customWidth="1"/>
    <col min="801" max="801" width="15.140625" style="1" customWidth="1"/>
    <col min="802" max="1045" width="9.140625" style="1"/>
    <col min="1046" max="1047" width="11.42578125" style="1" customWidth="1"/>
    <col min="1048" max="1048" width="22.28515625" style="1" bestFit="1" customWidth="1"/>
    <col min="1049" max="1049" width="14.5703125" style="1" bestFit="1" customWidth="1"/>
    <col min="1050" max="1050" width="11.42578125" style="1" customWidth="1"/>
    <col min="1051" max="1051" width="4.140625" style="1" customWidth="1"/>
    <col min="1052" max="1053" width="11.42578125" style="1" customWidth="1"/>
    <col min="1054" max="1054" width="3" style="1" customWidth="1"/>
    <col min="1055" max="1055" width="13.5703125" style="1" customWidth="1"/>
    <col min="1056" max="1056" width="16.7109375" style="1" customWidth="1"/>
    <col min="1057" max="1057" width="15.140625" style="1" customWidth="1"/>
    <col min="1058" max="1301" width="9.140625" style="1"/>
    <col min="1302" max="1303" width="11.42578125" style="1" customWidth="1"/>
    <col min="1304" max="1304" width="22.28515625" style="1" bestFit="1" customWidth="1"/>
    <col min="1305" max="1305" width="14.5703125" style="1" bestFit="1" customWidth="1"/>
    <col min="1306" max="1306" width="11.42578125" style="1" customWidth="1"/>
    <col min="1307" max="1307" width="4.140625" style="1" customWidth="1"/>
    <col min="1308" max="1309" width="11.42578125" style="1" customWidth="1"/>
    <col min="1310" max="1310" width="3" style="1" customWidth="1"/>
    <col min="1311" max="1311" width="13.5703125" style="1" customWidth="1"/>
    <col min="1312" max="1312" width="16.7109375" style="1" customWidth="1"/>
    <col min="1313" max="1313" width="15.140625" style="1" customWidth="1"/>
    <col min="1314" max="1557" width="9.140625" style="1"/>
    <col min="1558" max="1559" width="11.42578125" style="1" customWidth="1"/>
    <col min="1560" max="1560" width="22.28515625" style="1" bestFit="1" customWidth="1"/>
    <col min="1561" max="1561" width="14.5703125" style="1" bestFit="1" customWidth="1"/>
    <col min="1562" max="1562" width="11.42578125" style="1" customWidth="1"/>
    <col min="1563" max="1563" width="4.140625" style="1" customWidth="1"/>
    <col min="1564" max="1565" width="11.42578125" style="1" customWidth="1"/>
    <col min="1566" max="1566" width="3" style="1" customWidth="1"/>
    <col min="1567" max="1567" width="13.5703125" style="1" customWidth="1"/>
    <col min="1568" max="1568" width="16.7109375" style="1" customWidth="1"/>
    <col min="1569" max="1569" width="15.140625" style="1" customWidth="1"/>
    <col min="1570" max="1813" width="9.140625" style="1"/>
    <col min="1814" max="1815" width="11.42578125" style="1" customWidth="1"/>
    <col min="1816" max="1816" width="22.28515625" style="1" bestFit="1" customWidth="1"/>
    <col min="1817" max="1817" width="14.5703125" style="1" bestFit="1" customWidth="1"/>
    <col min="1818" max="1818" width="11.42578125" style="1" customWidth="1"/>
    <col min="1819" max="1819" width="4.140625" style="1" customWidth="1"/>
    <col min="1820" max="1821" width="11.42578125" style="1" customWidth="1"/>
    <col min="1822" max="1822" width="3" style="1" customWidth="1"/>
    <col min="1823" max="1823" width="13.5703125" style="1" customWidth="1"/>
    <col min="1824" max="1824" width="16.7109375" style="1" customWidth="1"/>
    <col min="1825" max="1825" width="15.140625" style="1" customWidth="1"/>
    <col min="1826" max="2069" width="9.140625" style="1"/>
    <col min="2070" max="2071" width="11.42578125" style="1" customWidth="1"/>
    <col min="2072" max="2072" width="22.28515625" style="1" bestFit="1" customWidth="1"/>
    <col min="2073" max="2073" width="14.5703125" style="1" bestFit="1" customWidth="1"/>
    <col min="2074" max="2074" width="11.42578125" style="1" customWidth="1"/>
    <col min="2075" max="2075" width="4.140625" style="1" customWidth="1"/>
    <col min="2076" max="2077" width="11.42578125" style="1" customWidth="1"/>
    <col min="2078" max="2078" width="3" style="1" customWidth="1"/>
    <col min="2079" max="2079" width="13.5703125" style="1" customWidth="1"/>
    <col min="2080" max="2080" width="16.7109375" style="1" customWidth="1"/>
    <col min="2081" max="2081" width="15.140625" style="1" customWidth="1"/>
    <col min="2082" max="2325" width="9.140625" style="1"/>
    <col min="2326" max="2327" width="11.42578125" style="1" customWidth="1"/>
    <col min="2328" max="2328" width="22.28515625" style="1" bestFit="1" customWidth="1"/>
    <col min="2329" max="2329" width="14.5703125" style="1" bestFit="1" customWidth="1"/>
    <col min="2330" max="2330" width="11.42578125" style="1" customWidth="1"/>
    <col min="2331" max="2331" width="4.140625" style="1" customWidth="1"/>
    <col min="2332" max="2333" width="11.42578125" style="1" customWidth="1"/>
    <col min="2334" max="2334" width="3" style="1" customWidth="1"/>
    <col min="2335" max="2335" width="13.5703125" style="1" customWidth="1"/>
    <col min="2336" max="2336" width="16.7109375" style="1" customWidth="1"/>
    <col min="2337" max="2337" width="15.140625" style="1" customWidth="1"/>
    <col min="2338" max="2581" width="9.140625" style="1"/>
    <col min="2582" max="2583" width="11.42578125" style="1" customWidth="1"/>
    <col min="2584" max="2584" width="22.28515625" style="1" bestFit="1" customWidth="1"/>
    <col min="2585" max="2585" width="14.5703125" style="1" bestFit="1" customWidth="1"/>
    <col min="2586" max="2586" width="11.42578125" style="1" customWidth="1"/>
    <col min="2587" max="2587" width="4.140625" style="1" customWidth="1"/>
    <col min="2588" max="2589" width="11.42578125" style="1" customWidth="1"/>
    <col min="2590" max="2590" width="3" style="1" customWidth="1"/>
    <col min="2591" max="2591" width="13.5703125" style="1" customWidth="1"/>
    <col min="2592" max="2592" width="16.7109375" style="1" customWidth="1"/>
    <col min="2593" max="2593" width="15.140625" style="1" customWidth="1"/>
    <col min="2594" max="2837" width="9.140625" style="1"/>
    <col min="2838" max="2839" width="11.42578125" style="1" customWidth="1"/>
    <col min="2840" max="2840" width="22.28515625" style="1" bestFit="1" customWidth="1"/>
    <col min="2841" max="2841" width="14.5703125" style="1" bestFit="1" customWidth="1"/>
    <col min="2842" max="2842" width="11.42578125" style="1" customWidth="1"/>
    <col min="2843" max="2843" width="4.140625" style="1" customWidth="1"/>
    <col min="2844" max="2845" width="11.42578125" style="1" customWidth="1"/>
    <col min="2846" max="2846" width="3" style="1" customWidth="1"/>
    <col min="2847" max="2847" width="13.5703125" style="1" customWidth="1"/>
    <col min="2848" max="2848" width="16.7109375" style="1" customWidth="1"/>
    <col min="2849" max="2849" width="15.140625" style="1" customWidth="1"/>
    <col min="2850" max="3093" width="9.140625" style="1"/>
    <col min="3094" max="3095" width="11.42578125" style="1" customWidth="1"/>
    <col min="3096" max="3096" width="22.28515625" style="1" bestFit="1" customWidth="1"/>
    <col min="3097" max="3097" width="14.5703125" style="1" bestFit="1" customWidth="1"/>
    <col min="3098" max="3098" width="11.42578125" style="1" customWidth="1"/>
    <col min="3099" max="3099" width="4.140625" style="1" customWidth="1"/>
    <col min="3100" max="3101" width="11.42578125" style="1" customWidth="1"/>
    <col min="3102" max="3102" width="3" style="1" customWidth="1"/>
    <col min="3103" max="3103" width="13.5703125" style="1" customWidth="1"/>
    <col min="3104" max="3104" width="16.7109375" style="1" customWidth="1"/>
    <col min="3105" max="3105" width="15.140625" style="1" customWidth="1"/>
    <col min="3106" max="3349" width="9.140625" style="1"/>
    <col min="3350" max="3351" width="11.42578125" style="1" customWidth="1"/>
    <col min="3352" max="3352" width="22.28515625" style="1" bestFit="1" customWidth="1"/>
    <col min="3353" max="3353" width="14.5703125" style="1" bestFit="1" customWidth="1"/>
    <col min="3354" max="3354" width="11.42578125" style="1" customWidth="1"/>
    <col min="3355" max="3355" width="4.140625" style="1" customWidth="1"/>
    <col min="3356" max="3357" width="11.42578125" style="1" customWidth="1"/>
    <col min="3358" max="3358" width="3" style="1" customWidth="1"/>
    <col min="3359" max="3359" width="13.5703125" style="1" customWidth="1"/>
    <col min="3360" max="3360" width="16.7109375" style="1" customWidth="1"/>
    <col min="3361" max="3361" width="15.140625" style="1" customWidth="1"/>
    <col min="3362" max="3605" width="9.140625" style="1"/>
    <col min="3606" max="3607" width="11.42578125" style="1" customWidth="1"/>
    <col min="3608" max="3608" width="22.28515625" style="1" bestFit="1" customWidth="1"/>
    <col min="3609" max="3609" width="14.5703125" style="1" bestFit="1" customWidth="1"/>
    <col min="3610" max="3610" width="11.42578125" style="1" customWidth="1"/>
    <col min="3611" max="3611" width="4.140625" style="1" customWidth="1"/>
    <col min="3612" max="3613" width="11.42578125" style="1" customWidth="1"/>
    <col min="3614" max="3614" width="3" style="1" customWidth="1"/>
    <col min="3615" max="3615" width="13.5703125" style="1" customWidth="1"/>
    <col min="3616" max="3616" width="16.7109375" style="1" customWidth="1"/>
    <col min="3617" max="3617" width="15.140625" style="1" customWidth="1"/>
    <col min="3618" max="3861" width="9.140625" style="1"/>
    <col min="3862" max="3863" width="11.42578125" style="1" customWidth="1"/>
    <col min="3864" max="3864" width="22.28515625" style="1" bestFit="1" customWidth="1"/>
    <col min="3865" max="3865" width="14.5703125" style="1" bestFit="1" customWidth="1"/>
    <col min="3866" max="3866" width="11.42578125" style="1" customWidth="1"/>
    <col min="3867" max="3867" width="4.140625" style="1" customWidth="1"/>
    <col min="3868" max="3869" width="11.42578125" style="1" customWidth="1"/>
    <col min="3870" max="3870" width="3" style="1" customWidth="1"/>
    <col min="3871" max="3871" width="13.5703125" style="1" customWidth="1"/>
    <col min="3872" max="3872" width="16.7109375" style="1" customWidth="1"/>
    <col min="3873" max="3873" width="15.140625" style="1" customWidth="1"/>
    <col min="3874" max="4117" width="9.140625" style="1"/>
    <col min="4118" max="4119" width="11.42578125" style="1" customWidth="1"/>
    <col min="4120" max="4120" width="22.28515625" style="1" bestFit="1" customWidth="1"/>
    <col min="4121" max="4121" width="14.5703125" style="1" bestFit="1" customWidth="1"/>
    <col min="4122" max="4122" width="11.42578125" style="1" customWidth="1"/>
    <col min="4123" max="4123" width="4.140625" style="1" customWidth="1"/>
    <col min="4124" max="4125" width="11.42578125" style="1" customWidth="1"/>
    <col min="4126" max="4126" width="3" style="1" customWidth="1"/>
    <col min="4127" max="4127" width="13.5703125" style="1" customWidth="1"/>
    <col min="4128" max="4128" width="16.7109375" style="1" customWidth="1"/>
    <col min="4129" max="4129" width="15.140625" style="1" customWidth="1"/>
    <col min="4130" max="4373" width="9.140625" style="1"/>
    <col min="4374" max="4375" width="11.42578125" style="1" customWidth="1"/>
    <col min="4376" max="4376" width="22.28515625" style="1" bestFit="1" customWidth="1"/>
    <col min="4377" max="4377" width="14.5703125" style="1" bestFit="1" customWidth="1"/>
    <col min="4378" max="4378" width="11.42578125" style="1" customWidth="1"/>
    <col min="4379" max="4379" width="4.140625" style="1" customWidth="1"/>
    <col min="4380" max="4381" width="11.42578125" style="1" customWidth="1"/>
    <col min="4382" max="4382" width="3" style="1" customWidth="1"/>
    <col min="4383" max="4383" width="13.5703125" style="1" customWidth="1"/>
    <col min="4384" max="4384" width="16.7109375" style="1" customWidth="1"/>
    <col min="4385" max="4385" width="15.140625" style="1" customWidth="1"/>
    <col min="4386" max="4629" width="9.140625" style="1"/>
    <col min="4630" max="4631" width="11.42578125" style="1" customWidth="1"/>
    <col min="4632" max="4632" width="22.28515625" style="1" bestFit="1" customWidth="1"/>
    <col min="4633" max="4633" width="14.5703125" style="1" bestFit="1" customWidth="1"/>
    <col min="4634" max="4634" width="11.42578125" style="1" customWidth="1"/>
    <col min="4635" max="4635" width="4.140625" style="1" customWidth="1"/>
    <col min="4636" max="4637" width="11.42578125" style="1" customWidth="1"/>
    <col min="4638" max="4638" width="3" style="1" customWidth="1"/>
    <col min="4639" max="4639" width="13.5703125" style="1" customWidth="1"/>
    <col min="4640" max="4640" width="16.7109375" style="1" customWidth="1"/>
    <col min="4641" max="4641" width="15.140625" style="1" customWidth="1"/>
    <col min="4642" max="4885" width="9.140625" style="1"/>
    <col min="4886" max="4887" width="11.42578125" style="1" customWidth="1"/>
    <col min="4888" max="4888" width="22.28515625" style="1" bestFit="1" customWidth="1"/>
    <col min="4889" max="4889" width="14.5703125" style="1" bestFit="1" customWidth="1"/>
    <col min="4890" max="4890" width="11.42578125" style="1" customWidth="1"/>
    <col min="4891" max="4891" width="4.140625" style="1" customWidth="1"/>
    <col min="4892" max="4893" width="11.42578125" style="1" customWidth="1"/>
    <col min="4894" max="4894" width="3" style="1" customWidth="1"/>
    <col min="4895" max="4895" width="13.5703125" style="1" customWidth="1"/>
    <col min="4896" max="4896" width="16.7109375" style="1" customWidth="1"/>
    <col min="4897" max="4897" width="15.140625" style="1" customWidth="1"/>
    <col min="4898" max="5141" width="9.140625" style="1"/>
    <col min="5142" max="5143" width="11.42578125" style="1" customWidth="1"/>
    <col min="5144" max="5144" width="22.28515625" style="1" bestFit="1" customWidth="1"/>
    <col min="5145" max="5145" width="14.5703125" style="1" bestFit="1" customWidth="1"/>
    <col min="5146" max="5146" width="11.42578125" style="1" customWidth="1"/>
    <col min="5147" max="5147" width="4.140625" style="1" customWidth="1"/>
    <col min="5148" max="5149" width="11.42578125" style="1" customWidth="1"/>
    <col min="5150" max="5150" width="3" style="1" customWidth="1"/>
    <col min="5151" max="5151" width="13.5703125" style="1" customWidth="1"/>
    <col min="5152" max="5152" width="16.7109375" style="1" customWidth="1"/>
    <col min="5153" max="5153" width="15.140625" style="1" customWidth="1"/>
    <col min="5154" max="5397" width="9.140625" style="1"/>
    <col min="5398" max="5399" width="11.42578125" style="1" customWidth="1"/>
    <col min="5400" max="5400" width="22.28515625" style="1" bestFit="1" customWidth="1"/>
    <col min="5401" max="5401" width="14.5703125" style="1" bestFit="1" customWidth="1"/>
    <col min="5402" max="5402" width="11.42578125" style="1" customWidth="1"/>
    <col min="5403" max="5403" width="4.140625" style="1" customWidth="1"/>
    <col min="5404" max="5405" width="11.42578125" style="1" customWidth="1"/>
    <col min="5406" max="5406" width="3" style="1" customWidth="1"/>
    <col min="5407" max="5407" width="13.5703125" style="1" customWidth="1"/>
    <col min="5408" max="5408" width="16.7109375" style="1" customWidth="1"/>
    <col min="5409" max="5409" width="15.140625" style="1" customWidth="1"/>
    <col min="5410" max="5653" width="9.140625" style="1"/>
    <col min="5654" max="5655" width="11.42578125" style="1" customWidth="1"/>
    <col min="5656" max="5656" width="22.28515625" style="1" bestFit="1" customWidth="1"/>
    <col min="5657" max="5657" width="14.5703125" style="1" bestFit="1" customWidth="1"/>
    <col min="5658" max="5658" width="11.42578125" style="1" customWidth="1"/>
    <col min="5659" max="5659" width="4.140625" style="1" customWidth="1"/>
    <col min="5660" max="5661" width="11.42578125" style="1" customWidth="1"/>
    <col min="5662" max="5662" width="3" style="1" customWidth="1"/>
    <col min="5663" max="5663" width="13.5703125" style="1" customWidth="1"/>
    <col min="5664" max="5664" width="16.7109375" style="1" customWidth="1"/>
    <col min="5665" max="5665" width="15.140625" style="1" customWidth="1"/>
    <col min="5666" max="5909" width="9.140625" style="1"/>
    <col min="5910" max="5911" width="11.42578125" style="1" customWidth="1"/>
    <col min="5912" max="5912" width="22.28515625" style="1" bestFit="1" customWidth="1"/>
    <col min="5913" max="5913" width="14.5703125" style="1" bestFit="1" customWidth="1"/>
    <col min="5914" max="5914" width="11.42578125" style="1" customWidth="1"/>
    <col min="5915" max="5915" width="4.140625" style="1" customWidth="1"/>
    <col min="5916" max="5917" width="11.42578125" style="1" customWidth="1"/>
    <col min="5918" max="5918" width="3" style="1" customWidth="1"/>
    <col min="5919" max="5919" width="13.5703125" style="1" customWidth="1"/>
    <col min="5920" max="5920" width="16.7109375" style="1" customWidth="1"/>
    <col min="5921" max="5921" width="15.140625" style="1" customWidth="1"/>
    <col min="5922" max="6165" width="9.140625" style="1"/>
    <col min="6166" max="6167" width="11.42578125" style="1" customWidth="1"/>
    <col min="6168" max="6168" width="22.28515625" style="1" bestFit="1" customWidth="1"/>
    <col min="6169" max="6169" width="14.5703125" style="1" bestFit="1" customWidth="1"/>
    <col min="6170" max="6170" width="11.42578125" style="1" customWidth="1"/>
    <col min="6171" max="6171" width="4.140625" style="1" customWidth="1"/>
    <col min="6172" max="6173" width="11.42578125" style="1" customWidth="1"/>
    <col min="6174" max="6174" width="3" style="1" customWidth="1"/>
    <col min="6175" max="6175" width="13.5703125" style="1" customWidth="1"/>
    <col min="6176" max="6176" width="16.7109375" style="1" customWidth="1"/>
    <col min="6177" max="6177" width="15.140625" style="1" customWidth="1"/>
    <col min="6178" max="6421" width="9.140625" style="1"/>
    <col min="6422" max="6423" width="11.42578125" style="1" customWidth="1"/>
    <col min="6424" max="6424" width="22.28515625" style="1" bestFit="1" customWidth="1"/>
    <col min="6425" max="6425" width="14.5703125" style="1" bestFit="1" customWidth="1"/>
    <col min="6426" max="6426" width="11.42578125" style="1" customWidth="1"/>
    <col min="6427" max="6427" width="4.140625" style="1" customWidth="1"/>
    <col min="6428" max="6429" width="11.42578125" style="1" customWidth="1"/>
    <col min="6430" max="6430" width="3" style="1" customWidth="1"/>
    <col min="6431" max="6431" width="13.5703125" style="1" customWidth="1"/>
    <col min="6432" max="6432" width="16.7109375" style="1" customWidth="1"/>
    <col min="6433" max="6433" width="15.140625" style="1" customWidth="1"/>
    <col min="6434" max="6677" width="9.140625" style="1"/>
    <col min="6678" max="6679" width="11.42578125" style="1" customWidth="1"/>
    <col min="6680" max="6680" width="22.28515625" style="1" bestFit="1" customWidth="1"/>
    <col min="6681" max="6681" width="14.5703125" style="1" bestFit="1" customWidth="1"/>
    <col min="6682" max="6682" width="11.42578125" style="1" customWidth="1"/>
    <col min="6683" max="6683" width="4.140625" style="1" customWidth="1"/>
    <col min="6684" max="6685" width="11.42578125" style="1" customWidth="1"/>
    <col min="6686" max="6686" width="3" style="1" customWidth="1"/>
    <col min="6687" max="6687" width="13.5703125" style="1" customWidth="1"/>
    <col min="6688" max="6688" width="16.7109375" style="1" customWidth="1"/>
    <col min="6689" max="6689" width="15.140625" style="1" customWidth="1"/>
    <col min="6690" max="6933" width="9.140625" style="1"/>
    <col min="6934" max="6935" width="11.42578125" style="1" customWidth="1"/>
    <col min="6936" max="6936" width="22.28515625" style="1" bestFit="1" customWidth="1"/>
    <col min="6937" max="6937" width="14.5703125" style="1" bestFit="1" customWidth="1"/>
    <col min="6938" max="6938" width="11.42578125" style="1" customWidth="1"/>
    <col min="6939" max="6939" width="4.140625" style="1" customWidth="1"/>
    <col min="6940" max="6941" width="11.42578125" style="1" customWidth="1"/>
    <col min="6942" max="6942" width="3" style="1" customWidth="1"/>
    <col min="6943" max="6943" width="13.5703125" style="1" customWidth="1"/>
    <col min="6944" max="6944" width="16.7109375" style="1" customWidth="1"/>
    <col min="6945" max="6945" width="15.140625" style="1" customWidth="1"/>
    <col min="6946" max="7189" width="9.140625" style="1"/>
    <col min="7190" max="7191" width="11.42578125" style="1" customWidth="1"/>
    <col min="7192" max="7192" width="22.28515625" style="1" bestFit="1" customWidth="1"/>
    <col min="7193" max="7193" width="14.5703125" style="1" bestFit="1" customWidth="1"/>
    <col min="7194" max="7194" width="11.42578125" style="1" customWidth="1"/>
    <col min="7195" max="7195" width="4.140625" style="1" customWidth="1"/>
    <col min="7196" max="7197" width="11.42578125" style="1" customWidth="1"/>
    <col min="7198" max="7198" width="3" style="1" customWidth="1"/>
    <col min="7199" max="7199" width="13.5703125" style="1" customWidth="1"/>
    <col min="7200" max="7200" width="16.7109375" style="1" customWidth="1"/>
    <col min="7201" max="7201" width="15.140625" style="1" customWidth="1"/>
    <col min="7202" max="7445" width="9.140625" style="1"/>
    <col min="7446" max="7447" width="11.42578125" style="1" customWidth="1"/>
    <col min="7448" max="7448" width="22.28515625" style="1" bestFit="1" customWidth="1"/>
    <col min="7449" max="7449" width="14.5703125" style="1" bestFit="1" customWidth="1"/>
    <col min="7450" max="7450" width="11.42578125" style="1" customWidth="1"/>
    <col min="7451" max="7451" width="4.140625" style="1" customWidth="1"/>
    <col min="7452" max="7453" width="11.42578125" style="1" customWidth="1"/>
    <col min="7454" max="7454" width="3" style="1" customWidth="1"/>
    <col min="7455" max="7455" width="13.5703125" style="1" customWidth="1"/>
    <col min="7456" max="7456" width="16.7109375" style="1" customWidth="1"/>
    <col min="7457" max="7457" width="15.140625" style="1" customWidth="1"/>
    <col min="7458" max="7701" width="9.140625" style="1"/>
    <col min="7702" max="7703" width="11.42578125" style="1" customWidth="1"/>
    <col min="7704" max="7704" width="22.28515625" style="1" bestFit="1" customWidth="1"/>
    <col min="7705" max="7705" width="14.5703125" style="1" bestFit="1" customWidth="1"/>
    <col min="7706" max="7706" width="11.42578125" style="1" customWidth="1"/>
    <col min="7707" max="7707" width="4.140625" style="1" customWidth="1"/>
    <col min="7708" max="7709" width="11.42578125" style="1" customWidth="1"/>
    <col min="7710" max="7710" width="3" style="1" customWidth="1"/>
    <col min="7711" max="7711" width="13.5703125" style="1" customWidth="1"/>
    <col min="7712" max="7712" width="16.7109375" style="1" customWidth="1"/>
    <col min="7713" max="7713" width="15.140625" style="1" customWidth="1"/>
    <col min="7714" max="7957" width="9.140625" style="1"/>
    <col min="7958" max="7959" width="11.42578125" style="1" customWidth="1"/>
    <col min="7960" max="7960" width="22.28515625" style="1" bestFit="1" customWidth="1"/>
    <col min="7961" max="7961" width="14.5703125" style="1" bestFit="1" customWidth="1"/>
    <col min="7962" max="7962" width="11.42578125" style="1" customWidth="1"/>
    <col min="7963" max="7963" width="4.140625" style="1" customWidth="1"/>
    <col min="7964" max="7965" width="11.42578125" style="1" customWidth="1"/>
    <col min="7966" max="7966" width="3" style="1" customWidth="1"/>
    <col min="7967" max="7967" width="13.5703125" style="1" customWidth="1"/>
    <col min="7968" max="7968" width="16.7109375" style="1" customWidth="1"/>
    <col min="7969" max="7969" width="15.140625" style="1" customWidth="1"/>
    <col min="7970" max="8213" width="9.140625" style="1"/>
    <col min="8214" max="8215" width="11.42578125" style="1" customWidth="1"/>
    <col min="8216" max="8216" width="22.28515625" style="1" bestFit="1" customWidth="1"/>
    <col min="8217" max="8217" width="14.5703125" style="1" bestFit="1" customWidth="1"/>
    <col min="8218" max="8218" width="11.42578125" style="1" customWidth="1"/>
    <col min="8219" max="8219" width="4.140625" style="1" customWidth="1"/>
    <col min="8220" max="8221" width="11.42578125" style="1" customWidth="1"/>
    <col min="8222" max="8222" width="3" style="1" customWidth="1"/>
    <col min="8223" max="8223" width="13.5703125" style="1" customWidth="1"/>
    <col min="8224" max="8224" width="16.7109375" style="1" customWidth="1"/>
    <col min="8225" max="8225" width="15.140625" style="1" customWidth="1"/>
    <col min="8226" max="8469" width="9.140625" style="1"/>
    <col min="8470" max="8471" width="11.42578125" style="1" customWidth="1"/>
    <col min="8472" max="8472" width="22.28515625" style="1" bestFit="1" customWidth="1"/>
    <col min="8473" max="8473" width="14.5703125" style="1" bestFit="1" customWidth="1"/>
    <col min="8474" max="8474" width="11.42578125" style="1" customWidth="1"/>
    <col min="8475" max="8475" width="4.140625" style="1" customWidth="1"/>
    <col min="8476" max="8477" width="11.42578125" style="1" customWidth="1"/>
    <col min="8478" max="8478" width="3" style="1" customWidth="1"/>
    <col min="8479" max="8479" width="13.5703125" style="1" customWidth="1"/>
    <col min="8480" max="8480" width="16.7109375" style="1" customWidth="1"/>
    <col min="8481" max="8481" width="15.140625" style="1" customWidth="1"/>
    <col min="8482" max="8725" width="9.140625" style="1"/>
    <col min="8726" max="8727" width="11.42578125" style="1" customWidth="1"/>
    <col min="8728" max="8728" width="22.28515625" style="1" bestFit="1" customWidth="1"/>
    <col min="8729" max="8729" width="14.5703125" style="1" bestFit="1" customWidth="1"/>
    <col min="8730" max="8730" width="11.42578125" style="1" customWidth="1"/>
    <col min="8731" max="8731" width="4.140625" style="1" customWidth="1"/>
    <col min="8732" max="8733" width="11.42578125" style="1" customWidth="1"/>
    <col min="8734" max="8734" width="3" style="1" customWidth="1"/>
    <col min="8735" max="8735" width="13.5703125" style="1" customWidth="1"/>
    <col min="8736" max="8736" width="16.7109375" style="1" customWidth="1"/>
    <col min="8737" max="8737" width="15.140625" style="1" customWidth="1"/>
    <col min="8738" max="8981" width="9.140625" style="1"/>
    <col min="8982" max="8983" width="11.42578125" style="1" customWidth="1"/>
    <col min="8984" max="8984" width="22.28515625" style="1" bestFit="1" customWidth="1"/>
    <col min="8985" max="8985" width="14.5703125" style="1" bestFit="1" customWidth="1"/>
    <col min="8986" max="8986" width="11.42578125" style="1" customWidth="1"/>
    <col min="8987" max="8987" width="4.140625" style="1" customWidth="1"/>
    <col min="8988" max="8989" width="11.42578125" style="1" customWidth="1"/>
    <col min="8990" max="8990" width="3" style="1" customWidth="1"/>
    <col min="8991" max="8991" width="13.5703125" style="1" customWidth="1"/>
    <col min="8992" max="8992" width="16.7109375" style="1" customWidth="1"/>
    <col min="8993" max="8993" width="15.140625" style="1" customWidth="1"/>
    <col min="8994" max="9237" width="9.140625" style="1"/>
    <col min="9238" max="9239" width="11.42578125" style="1" customWidth="1"/>
    <col min="9240" max="9240" width="22.28515625" style="1" bestFit="1" customWidth="1"/>
    <col min="9241" max="9241" width="14.5703125" style="1" bestFit="1" customWidth="1"/>
    <col min="9242" max="9242" width="11.42578125" style="1" customWidth="1"/>
    <col min="9243" max="9243" width="4.140625" style="1" customWidth="1"/>
    <col min="9244" max="9245" width="11.42578125" style="1" customWidth="1"/>
    <col min="9246" max="9246" width="3" style="1" customWidth="1"/>
    <col min="9247" max="9247" width="13.5703125" style="1" customWidth="1"/>
    <col min="9248" max="9248" width="16.7109375" style="1" customWidth="1"/>
    <col min="9249" max="9249" width="15.140625" style="1" customWidth="1"/>
    <col min="9250" max="9493" width="9.140625" style="1"/>
    <col min="9494" max="9495" width="11.42578125" style="1" customWidth="1"/>
    <col min="9496" max="9496" width="22.28515625" style="1" bestFit="1" customWidth="1"/>
    <col min="9497" max="9497" width="14.5703125" style="1" bestFit="1" customWidth="1"/>
    <col min="9498" max="9498" width="11.42578125" style="1" customWidth="1"/>
    <col min="9499" max="9499" width="4.140625" style="1" customWidth="1"/>
    <col min="9500" max="9501" width="11.42578125" style="1" customWidth="1"/>
    <col min="9502" max="9502" width="3" style="1" customWidth="1"/>
    <col min="9503" max="9503" width="13.5703125" style="1" customWidth="1"/>
    <col min="9504" max="9504" width="16.7109375" style="1" customWidth="1"/>
    <col min="9505" max="9505" width="15.140625" style="1" customWidth="1"/>
    <col min="9506" max="9749" width="9.140625" style="1"/>
    <col min="9750" max="9751" width="11.42578125" style="1" customWidth="1"/>
    <col min="9752" max="9752" width="22.28515625" style="1" bestFit="1" customWidth="1"/>
    <col min="9753" max="9753" width="14.5703125" style="1" bestFit="1" customWidth="1"/>
    <col min="9754" max="9754" width="11.42578125" style="1" customWidth="1"/>
    <col min="9755" max="9755" width="4.140625" style="1" customWidth="1"/>
    <col min="9756" max="9757" width="11.42578125" style="1" customWidth="1"/>
    <col min="9758" max="9758" width="3" style="1" customWidth="1"/>
    <col min="9759" max="9759" width="13.5703125" style="1" customWidth="1"/>
    <col min="9760" max="9760" width="16.7109375" style="1" customWidth="1"/>
    <col min="9761" max="9761" width="15.140625" style="1" customWidth="1"/>
    <col min="9762" max="10005" width="9.140625" style="1"/>
    <col min="10006" max="10007" width="11.42578125" style="1" customWidth="1"/>
    <col min="10008" max="10008" width="22.28515625" style="1" bestFit="1" customWidth="1"/>
    <col min="10009" max="10009" width="14.5703125" style="1" bestFit="1" customWidth="1"/>
    <col min="10010" max="10010" width="11.42578125" style="1" customWidth="1"/>
    <col min="10011" max="10011" width="4.140625" style="1" customWidth="1"/>
    <col min="10012" max="10013" width="11.42578125" style="1" customWidth="1"/>
    <col min="10014" max="10014" width="3" style="1" customWidth="1"/>
    <col min="10015" max="10015" width="13.5703125" style="1" customWidth="1"/>
    <col min="10016" max="10016" width="16.7109375" style="1" customWidth="1"/>
    <col min="10017" max="10017" width="15.140625" style="1" customWidth="1"/>
    <col min="10018" max="10261" width="9.140625" style="1"/>
    <col min="10262" max="10263" width="11.42578125" style="1" customWidth="1"/>
    <col min="10264" max="10264" width="22.28515625" style="1" bestFit="1" customWidth="1"/>
    <col min="10265" max="10265" width="14.5703125" style="1" bestFit="1" customWidth="1"/>
    <col min="10266" max="10266" width="11.42578125" style="1" customWidth="1"/>
    <col min="10267" max="10267" width="4.140625" style="1" customWidth="1"/>
    <col min="10268" max="10269" width="11.42578125" style="1" customWidth="1"/>
    <col min="10270" max="10270" width="3" style="1" customWidth="1"/>
    <col min="10271" max="10271" width="13.5703125" style="1" customWidth="1"/>
    <col min="10272" max="10272" width="16.7109375" style="1" customWidth="1"/>
    <col min="10273" max="10273" width="15.140625" style="1" customWidth="1"/>
    <col min="10274" max="10517" width="9.140625" style="1"/>
    <col min="10518" max="10519" width="11.42578125" style="1" customWidth="1"/>
    <col min="10520" max="10520" width="22.28515625" style="1" bestFit="1" customWidth="1"/>
    <col min="10521" max="10521" width="14.5703125" style="1" bestFit="1" customWidth="1"/>
    <col min="10522" max="10522" width="11.42578125" style="1" customWidth="1"/>
    <col min="10523" max="10523" width="4.140625" style="1" customWidth="1"/>
    <col min="10524" max="10525" width="11.42578125" style="1" customWidth="1"/>
    <col min="10526" max="10526" width="3" style="1" customWidth="1"/>
    <col min="10527" max="10527" width="13.5703125" style="1" customWidth="1"/>
    <col min="10528" max="10528" width="16.7109375" style="1" customWidth="1"/>
    <col min="10529" max="10529" width="15.140625" style="1" customWidth="1"/>
    <col min="10530" max="10773" width="9.140625" style="1"/>
    <col min="10774" max="10775" width="11.42578125" style="1" customWidth="1"/>
    <col min="10776" max="10776" width="22.28515625" style="1" bestFit="1" customWidth="1"/>
    <col min="10777" max="10777" width="14.5703125" style="1" bestFit="1" customWidth="1"/>
    <col min="10778" max="10778" width="11.42578125" style="1" customWidth="1"/>
    <col min="10779" max="10779" width="4.140625" style="1" customWidth="1"/>
    <col min="10780" max="10781" width="11.42578125" style="1" customWidth="1"/>
    <col min="10782" max="10782" width="3" style="1" customWidth="1"/>
    <col min="10783" max="10783" width="13.5703125" style="1" customWidth="1"/>
    <col min="10784" max="10784" width="16.7109375" style="1" customWidth="1"/>
    <col min="10785" max="10785" width="15.140625" style="1" customWidth="1"/>
    <col min="10786" max="11029" width="9.140625" style="1"/>
    <col min="11030" max="11031" width="11.42578125" style="1" customWidth="1"/>
    <col min="11032" max="11032" width="22.28515625" style="1" bestFit="1" customWidth="1"/>
    <col min="11033" max="11033" width="14.5703125" style="1" bestFit="1" customWidth="1"/>
    <col min="11034" max="11034" width="11.42578125" style="1" customWidth="1"/>
    <col min="11035" max="11035" width="4.140625" style="1" customWidth="1"/>
    <col min="11036" max="11037" width="11.42578125" style="1" customWidth="1"/>
    <col min="11038" max="11038" width="3" style="1" customWidth="1"/>
    <col min="11039" max="11039" width="13.5703125" style="1" customWidth="1"/>
    <col min="11040" max="11040" width="16.7109375" style="1" customWidth="1"/>
    <col min="11041" max="11041" width="15.140625" style="1" customWidth="1"/>
    <col min="11042" max="11285" width="9.140625" style="1"/>
    <col min="11286" max="11287" width="11.42578125" style="1" customWidth="1"/>
    <col min="11288" max="11288" width="22.28515625" style="1" bestFit="1" customWidth="1"/>
    <col min="11289" max="11289" width="14.5703125" style="1" bestFit="1" customWidth="1"/>
    <col min="11290" max="11290" width="11.42578125" style="1" customWidth="1"/>
    <col min="11291" max="11291" width="4.140625" style="1" customWidth="1"/>
    <col min="11292" max="11293" width="11.42578125" style="1" customWidth="1"/>
    <col min="11294" max="11294" width="3" style="1" customWidth="1"/>
    <col min="11295" max="11295" width="13.5703125" style="1" customWidth="1"/>
    <col min="11296" max="11296" width="16.7109375" style="1" customWidth="1"/>
    <col min="11297" max="11297" width="15.140625" style="1" customWidth="1"/>
    <col min="11298" max="11541" width="9.140625" style="1"/>
    <col min="11542" max="11543" width="11.42578125" style="1" customWidth="1"/>
    <col min="11544" max="11544" width="22.28515625" style="1" bestFit="1" customWidth="1"/>
    <col min="11545" max="11545" width="14.5703125" style="1" bestFit="1" customWidth="1"/>
    <col min="11546" max="11546" width="11.42578125" style="1" customWidth="1"/>
    <col min="11547" max="11547" width="4.140625" style="1" customWidth="1"/>
    <col min="11548" max="11549" width="11.42578125" style="1" customWidth="1"/>
    <col min="11550" max="11550" width="3" style="1" customWidth="1"/>
    <col min="11551" max="11551" width="13.5703125" style="1" customWidth="1"/>
    <col min="11552" max="11552" width="16.7109375" style="1" customWidth="1"/>
    <col min="11553" max="11553" width="15.140625" style="1" customWidth="1"/>
    <col min="11554" max="11797" width="9.140625" style="1"/>
    <col min="11798" max="11799" width="11.42578125" style="1" customWidth="1"/>
    <col min="11800" max="11800" width="22.28515625" style="1" bestFit="1" customWidth="1"/>
    <col min="11801" max="11801" width="14.5703125" style="1" bestFit="1" customWidth="1"/>
    <col min="11802" max="11802" width="11.42578125" style="1" customWidth="1"/>
    <col min="11803" max="11803" width="4.140625" style="1" customWidth="1"/>
    <col min="11804" max="11805" width="11.42578125" style="1" customWidth="1"/>
    <col min="11806" max="11806" width="3" style="1" customWidth="1"/>
    <col min="11807" max="11807" width="13.5703125" style="1" customWidth="1"/>
    <col min="11808" max="11808" width="16.7109375" style="1" customWidth="1"/>
    <col min="11809" max="11809" width="15.140625" style="1" customWidth="1"/>
    <col min="11810" max="12053" width="9.140625" style="1"/>
    <col min="12054" max="12055" width="11.42578125" style="1" customWidth="1"/>
    <col min="12056" max="12056" width="22.28515625" style="1" bestFit="1" customWidth="1"/>
    <col min="12057" max="12057" width="14.5703125" style="1" bestFit="1" customWidth="1"/>
    <col min="12058" max="12058" width="11.42578125" style="1" customWidth="1"/>
    <col min="12059" max="12059" width="4.140625" style="1" customWidth="1"/>
    <col min="12060" max="12061" width="11.42578125" style="1" customWidth="1"/>
    <col min="12062" max="12062" width="3" style="1" customWidth="1"/>
    <col min="12063" max="12063" width="13.5703125" style="1" customWidth="1"/>
    <col min="12064" max="12064" width="16.7109375" style="1" customWidth="1"/>
    <col min="12065" max="12065" width="15.140625" style="1" customWidth="1"/>
    <col min="12066" max="12309" width="9.140625" style="1"/>
    <col min="12310" max="12311" width="11.42578125" style="1" customWidth="1"/>
    <col min="12312" max="12312" width="22.28515625" style="1" bestFit="1" customWidth="1"/>
    <col min="12313" max="12313" width="14.5703125" style="1" bestFit="1" customWidth="1"/>
    <col min="12314" max="12314" width="11.42578125" style="1" customWidth="1"/>
    <col min="12315" max="12315" width="4.140625" style="1" customWidth="1"/>
    <col min="12316" max="12317" width="11.42578125" style="1" customWidth="1"/>
    <col min="12318" max="12318" width="3" style="1" customWidth="1"/>
    <col min="12319" max="12319" width="13.5703125" style="1" customWidth="1"/>
    <col min="12320" max="12320" width="16.7109375" style="1" customWidth="1"/>
    <col min="12321" max="12321" width="15.140625" style="1" customWidth="1"/>
    <col min="12322" max="12565" width="9.140625" style="1"/>
    <col min="12566" max="12567" width="11.42578125" style="1" customWidth="1"/>
    <col min="12568" max="12568" width="22.28515625" style="1" bestFit="1" customWidth="1"/>
    <col min="12569" max="12569" width="14.5703125" style="1" bestFit="1" customWidth="1"/>
    <col min="12570" max="12570" width="11.42578125" style="1" customWidth="1"/>
    <col min="12571" max="12571" width="4.140625" style="1" customWidth="1"/>
    <col min="12572" max="12573" width="11.42578125" style="1" customWidth="1"/>
    <col min="12574" max="12574" width="3" style="1" customWidth="1"/>
    <col min="12575" max="12575" width="13.5703125" style="1" customWidth="1"/>
    <col min="12576" max="12576" width="16.7109375" style="1" customWidth="1"/>
    <col min="12577" max="12577" width="15.140625" style="1" customWidth="1"/>
    <col min="12578" max="12821" width="9.140625" style="1"/>
    <col min="12822" max="12823" width="11.42578125" style="1" customWidth="1"/>
    <col min="12824" max="12824" width="22.28515625" style="1" bestFit="1" customWidth="1"/>
    <col min="12825" max="12825" width="14.5703125" style="1" bestFit="1" customWidth="1"/>
    <col min="12826" max="12826" width="11.42578125" style="1" customWidth="1"/>
    <col min="12827" max="12827" width="4.140625" style="1" customWidth="1"/>
    <col min="12828" max="12829" width="11.42578125" style="1" customWidth="1"/>
    <col min="12830" max="12830" width="3" style="1" customWidth="1"/>
    <col min="12831" max="12831" width="13.5703125" style="1" customWidth="1"/>
    <col min="12832" max="12832" width="16.7109375" style="1" customWidth="1"/>
    <col min="12833" max="12833" width="15.140625" style="1" customWidth="1"/>
    <col min="12834" max="13077" width="9.140625" style="1"/>
    <col min="13078" max="13079" width="11.42578125" style="1" customWidth="1"/>
    <col min="13080" max="13080" width="22.28515625" style="1" bestFit="1" customWidth="1"/>
    <col min="13081" max="13081" width="14.5703125" style="1" bestFit="1" customWidth="1"/>
    <col min="13082" max="13082" width="11.42578125" style="1" customWidth="1"/>
    <col min="13083" max="13083" width="4.140625" style="1" customWidth="1"/>
    <col min="13084" max="13085" width="11.42578125" style="1" customWidth="1"/>
    <col min="13086" max="13086" width="3" style="1" customWidth="1"/>
    <col min="13087" max="13087" width="13.5703125" style="1" customWidth="1"/>
    <col min="13088" max="13088" width="16.7109375" style="1" customWidth="1"/>
    <col min="13089" max="13089" width="15.140625" style="1" customWidth="1"/>
    <col min="13090" max="13333" width="9.140625" style="1"/>
    <col min="13334" max="13335" width="11.42578125" style="1" customWidth="1"/>
    <col min="13336" max="13336" width="22.28515625" style="1" bestFit="1" customWidth="1"/>
    <col min="13337" max="13337" width="14.5703125" style="1" bestFit="1" customWidth="1"/>
    <col min="13338" max="13338" width="11.42578125" style="1" customWidth="1"/>
    <col min="13339" max="13339" width="4.140625" style="1" customWidth="1"/>
    <col min="13340" max="13341" width="11.42578125" style="1" customWidth="1"/>
    <col min="13342" max="13342" width="3" style="1" customWidth="1"/>
    <col min="13343" max="13343" width="13.5703125" style="1" customWidth="1"/>
    <col min="13344" max="13344" width="16.7109375" style="1" customWidth="1"/>
    <col min="13345" max="13345" width="15.140625" style="1" customWidth="1"/>
    <col min="13346" max="13589" width="9.140625" style="1"/>
    <col min="13590" max="13591" width="11.42578125" style="1" customWidth="1"/>
    <col min="13592" max="13592" width="22.28515625" style="1" bestFit="1" customWidth="1"/>
    <col min="13593" max="13593" width="14.5703125" style="1" bestFit="1" customWidth="1"/>
    <col min="13594" max="13594" width="11.42578125" style="1" customWidth="1"/>
    <col min="13595" max="13595" width="4.140625" style="1" customWidth="1"/>
    <col min="13596" max="13597" width="11.42578125" style="1" customWidth="1"/>
    <col min="13598" max="13598" width="3" style="1" customWidth="1"/>
    <col min="13599" max="13599" width="13.5703125" style="1" customWidth="1"/>
    <col min="13600" max="13600" width="16.7109375" style="1" customWidth="1"/>
    <col min="13601" max="13601" width="15.140625" style="1" customWidth="1"/>
    <col min="13602" max="13845" width="9.140625" style="1"/>
    <col min="13846" max="13847" width="11.42578125" style="1" customWidth="1"/>
    <col min="13848" max="13848" width="22.28515625" style="1" bestFit="1" customWidth="1"/>
    <col min="13849" max="13849" width="14.5703125" style="1" bestFit="1" customWidth="1"/>
    <col min="13850" max="13850" width="11.42578125" style="1" customWidth="1"/>
    <col min="13851" max="13851" width="4.140625" style="1" customWidth="1"/>
    <col min="13852" max="13853" width="11.42578125" style="1" customWidth="1"/>
    <col min="13854" max="13854" width="3" style="1" customWidth="1"/>
    <col min="13855" max="13855" width="13.5703125" style="1" customWidth="1"/>
    <col min="13856" max="13856" width="16.7109375" style="1" customWidth="1"/>
    <col min="13857" max="13857" width="15.140625" style="1" customWidth="1"/>
    <col min="13858" max="14101" width="9.140625" style="1"/>
    <col min="14102" max="14103" width="11.42578125" style="1" customWidth="1"/>
    <col min="14104" max="14104" width="22.28515625" style="1" bestFit="1" customWidth="1"/>
    <col min="14105" max="14105" width="14.5703125" style="1" bestFit="1" customWidth="1"/>
    <col min="14106" max="14106" width="11.42578125" style="1" customWidth="1"/>
    <col min="14107" max="14107" width="4.140625" style="1" customWidth="1"/>
    <col min="14108" max="14109" width="11.42578125" style="1" customWidth="1"/>
    <col min="14110" max="14110" width="3" style="1" customWidth="1"/>
    <col min="14111" max="14111" width="13.5703125" style="1" customWidth="1"/>
    <col min="14112" max="14112" width="16.7109375" style="1" customWidth="1"/>
    <col min="14113" max="14113" width="15.140625" style="1" customWidth="1"/>
    <col min="14114" max="14357" width="9.140625" style="1"/>
    <col min="14358" max="14359" width="11.42578125" style="1" customWidth="1"/>
    <col min="14360" max="14360" width="22.28515625" style="1" bestFit="1" customWidth="1"/>
    <col min="14361" max="14361" width="14.5703125" style="1" bestFit="1" customWidth="1"/>
    <col min="14362" max="14362" width="11.42578125" style="1" customWidth="1"/>
    <col min="14363" max="14363" width="4.140625" style="1" customWidth="1"/>
    <col min="14364" max="14365" width="11.42578125" style="1" customWidth="1"/>
    <col min="14366" max="14366" width="3" style="1" customWidth="1"/>
    <col min="14367" max="14367" width="13.5703125" style="1" customWidth="1"/>
    <col min="14368" max="14368" width="16.7109375" style="1" customWidth="1"/>
    <col min="14369" max="14369" width="15.140625" style="1" customWidth="1"/>
    <col min="14370" max="14613" width="9.140625" style="1"/>
    <col min="14614" max="14615" width="11.42578125" style="1" customWidth="1"/>
    <col min="14616" max="14616" width="22.28515625" style="1" bestFit="1" customWidth="1"/>
    <col min="14617" max="14617" width="14.5703125" style="1" bestFit="1" customWidth="1"/>
    <col min="14618" max="14618" width="11.42578125" style="1" customWidth="1"/>
    <col min="14619" max="14619" width="4.140625" style="1" customWidth="1"/>
    <col min="14620" max="14621" width="11.42578125" style="1" customWidth="1"/>
    <col min="14622" max="14622" width="3" style="1" customWidth="1"/>
    <col min="14623" max="14623" width="13.5703125" style="1" customWidth="1"/>
    <col min="14624" max="14624" width="16.7109375" style="1" customWidth="1"/>
    <col min="14625" max="14625" width="15.140625" style="1" customWidth="1"/>
    <col min="14626" max="14869" width="9.140625" style="1"/>
    <col min="14870" max="14871" width="11.42578125" style="1" customWidth="1"/>
    <col min="14872" max="14872" width="22.28515625" style="1" bestFit="1" customWidth="1"/>
    <col min="14873" max="14873" width="14.5703125" style="1" bestFit="1" customWidth="1"/>
    <col min="14874" max="14874" width="11.42578125" style="1" customWidth="1"/>
    <col min="14875" max="14875" width="4.140625" style="1" customWidth="1"/>
    <col min="14876" max="14877" width="11.42578125" style="1" customWidth="1"/>
    <col min="14878" max="14878" width="3" style="1" customWidth="1"/>
    <col min="14879" max="14879" width="13.5703125" style="1" customWidth="1"/>
    <col min="14880" max="14880" width="16.7109375" style="1" customWidth="1"/>
    <col min="14881" max="14881" width="15.140625" style="1" customWidth="1"/>
    <col min="14882" max="15125" width="9.140625" style="1"/>
    <col min="15126" max="15127" width="11.42578125" style="1" customWidth="1"/>
    <col min="15128" max="15128" width="22.28515625" style="1" bestFit="1" customWidth="1"/>
    <col min="15129" max="15129" width="14.5703125" style="1" bestFit="1" customWidth="1"/>
    <col min="15130" max="15130" width="11.42578125" style="1" customWidth="1"/>
    <col min="15131" max="15131" width="4.140625" style="1" customWidth="1"/>
    <col min="15132" max="15133" width="11.42578125" style="1" customWidth="1"/>
    <col min="15134" max="15134" width="3" style="1" customWidth="1"/>
    <col min="15135" max="15135" width="13.5703125" style="1" customWidth="1"/>
    <col min="15136" max="15136" width="16.7109375" style="1" customWidth="1"/>
    <col min="15137" max="15137" width="15.140625" style="1" customWidth="1"/>
    <col min="15138" max="15381" width="9.140625" style="1"/>
    <col min="15382" max="15383" width="11.42578125" style="1" customWidth="1"/>
    <col min="15384" max="15384" width="22.28515625" style="1" bestFit="1" customWidth="1"/>
    <col min="15385" max="15385" width="14.5703125" style="1" bestFit="1" customWidth="1"/>
    <col min="15386" max="15386" width="11.42578125" style="1" customWidth="1"/>
    <col min="15387" max="15387" width="4.140625" style="1" customWidth="1"/>
    <col min="15388" max="15389" width="11.42578125" style="1" customWidth="1"/>
    <col min="15390" max="15390" width="3" style="1" customWidth="1"/>
    <col min="15391" max="15391" width="13.5703125" style="1" customWidth="1"/>
    <col min="15392" max="15392" width="16.7109375" style="1" customWidth="1"/>
    <col min="15393" max="15393" width="15.140625" style="1" customWidth="1"/>
    <col min="15394" max="15637" width="9.140625" style="1"/>
    <col min="15638" max="15639" width="11.42578125" style="1" customWidth="1"/>
    <col min="15640" max="15640" width="22.28515625" style="1" bestFit="1" customWidth="1"/>
    <col min="15641" max="15641" width="14.5703125" style="1" bestFit="1" customWidth="1"/>
    <col min="15642" max="15642" width="11.42578125" style="1" customWidth="1"/>
    <col min="15643" max="15643" width="4.140625" style="1" customWidth="1"/>
    <col min="15644" max="15645" width="11.42578125" style="1" customWidth="1"/>
    <col min="15646" max="15646" width="3" style="1" customWidth="1"/>
    <col min="15647" max="15647" width="13.5703125" style="1" customWidth="1"/>
    <col min="15648" max="15648" width="16.7109375" style="1" customWidth="1"/>
    <col min="15649" max="15649" width="15.140625" style="1" customWidth="1"/>
    <col min="15650" max="15893" width="9.140625" style="1"/>
    <col min="15894" max="15895" width="11.42578125" style="1" customWidth="1"/>
    <col min="15896" max="15896" width="22.28515625" style="1" bestFit="1" customWidth="1"/>
    <col min="15897" max="15897" width="14.5703125" style="1" bestFit="1" customWidth="1"/>
    <col min="15898" max="15898" width="11.42578125" style="1" customWidth="1"/>
    <col min="15899" max="15899" width="4.140625" style="1" customWidth="1"/>
    <col min="15900" max="15901" width="11.42578125" style="1" customWidth="1"/>
    <col min="15902" max="15902" width="3" style="1" customWidth="1"/>
    <col min="15903" max="15903" width="13.5703125" style="1" customWidth="1"/>
    <col min="15904" max="15904" width="16.7109375" style="1" customWidth="1"/>
    <col min="15905" max="15905" width="15.140625" style="1" customWidth="1"/>
    <col min="15906" max="16149" width="9.140625" style="1"/>
    <col min="16150" max="16151" width="11.42578125" style="1" customWidth="1"/>
    <col min="16152" max="16152" width="22.28515625" style="1" bestFit="1" customWidth="1"/>
    <col min="16153" max="16153" width="14.5703125" style="1" bestFit="1" customWidth="1"/>
    <col min="16154" max="16154" width="11.42578125" style="1" customWidth="1"/>
    <col min="16155" max="16155" width="4.140625" style="1" customWidth="1"/>
    <col min="16156" max="16157" width="11.42578125" style="1" customWidth="1"/>
    <col min="16158" max="16158" width="3" style="1" customWidth="1"/>
    <col min="16159" max="16159" width="13.5703125" style="1" customWidth="1"/>
    <col min="16160" max="16160" width="16.7109375" style="1" customWidth="1"/>
    <col min="16161" max="16161" width="15.140625" style="1" customWidth="1"/>
    <col min="16162" max="16384" width="9.140625" style="1"/>
  </cols>
  <sheetData>
    <row r="1" spans="1:53" x14ac:dyDescent="0.2">
      <c r="A1" s="4" t="s">
        <v>106</v>
      </c>
    </row>
    <row r="2" spans="1:53" ht="13.5" x14ac:dyDescent="0.25">
      <c r="A2" s="92"/>
      <c r="X2" s="168" t="s">
        <v>166</v>
      </c>
      <c r="AB2" s="168" t="s">
        <v>166</v>
      </c>
      <c r="AF2" s="168" t="s">
        <v>166</v>
      </c>
      <c r="AJ2" s="168" t="s">
        <v>166</v>
      </c>
    </row>
    <row r="3" spans="1:53" x14ac:dyDescent="0.2">
      <c r="B3" s="5"/>
      <c r="C3" s="396" t="s">
        <v>107</v>
      </c>
      <c r="D3" s="396"/>
      <c r="E3" s="396"/>
      <c r="M3" s="397" t="s">
        <v>108</v>
      </c>
      <c r="N3" s="397"/>
      <c r="O3" s="397"/>
      <c r="Q3" s="398" t="s">
        <v>109</v>
      </c>
      <c r="R3" s="398"/>
      <c r="S3" s="398"/>
      <c r="U3" s="6" t="s">
        <v>128</v>
      </c>
      <c r="V3" s="6"/>
      <c r="X3" s="399" t="s">
        <v>167</v>
      </c>
      <c r="Y3" s="399"/>
      <c r="Z3" s="399"/>
      <c r="AB3" s="399" t="s">
        <v>167</v>
      </c>
      <c r="AC3" s="399"/>
      <c r="AD3" s="399"/>
      <c r="AF3" s="399" t="s">
        <v>170</v>
      </c>
      <c r="AG3" s="399"/>
      <c r="AH3" s="399"/>
      <c r="AI3" s="176"/>
      <c r="AJ3" s="399" t="s">
        <v>170</v>
      </c>
      <c r="AK3" s="399"/>
      <c r="AL3" s="399"/>
      <c r="AM3" s="176"/>
      <c r="AQ3" s="5" t="s">
        <v>147</v>
      </c>
      <c r="AR3" s="6"/>
      <c r="AS3" s="6"/>
      <c r="AU3" s="148" t="s">
        <v>148</v>
      </c>
      <c r="AV3" s="150"/>
      <c r="AW3" s="151"/>
      <c r="AY3" s="148" t="s">
        <v>149</v>
      </c>
    </row>
    <row r="4" spans="1:53" ht="42.75" customHeight="1" x14ac:dyDescent="0.2">
      <c r="B4" s="5"/>
      <c r="C4" s="18" t="s">
        <v>110</v>
      </c>
      <c r="D4" s="18" t="s">
        <v>111</v>
      </c>
      <c r="E4" s="18" t="s">
        <v>23</v>
      </c>
      <c r="G4" s="93" t="s">
        <v>112</v>
      </c>
      <c r="H4" s="93" t="s">
        <v>113</v>
      </c>
      <c r="I4" s="369" t="s">
        <v>164</v>
      </c>
      <c r="J4" s="166" t="s">
        <v>169</v>
      </c>
      <c r="K4" s="172"/>
      <c r="M4" s="18" t="s">
        <v>110</v>
      </c>
      <c r="N4" s="18" t="s">
        <v>111</v>
      </c>
      <c r="O4" s="18" t="s">
        <v>23</v>
      </c>
      <c r="P4" s="18"/>
      <c r="Q4" s="18" t="s">
        <v>110</v>
      </c>
      <c r="R4" s="18" t="s">
        <v>111</v>
      </c>
      <c r="S4" s="18" t="s">
        <v>23</v>
      </c>
      <c r="U4" s="18" t="s">
        <v>110</v>
      </c>
      <c r="V4" s="18" t="s">
        <v>111</v>
      </c>
      <c r="X4" s="169" t="s">
        <v>110</v>
      </c>
      <c r="Y4" s="169" t="s">
        <v>111</v>
      </c>
      <c r="Z4" s="169" t="s">
        <v>23</v>
      </c>
      <c r="AB4" s="169" t="s">
        <v>110</v>
      </c>
      <c r="AC4" s="169" t="s">
        <v>111</v>
      </c>
      <c r="AD4" s="169" t="s">
        <v>23</v>
      </c>
      <c r="AF4" s="169" t="s">
        <v>110</v>
      </c>
      <c r="AG4" s="169" t="s">
        <v>111</v>
      </c>
      <c r="AH4" s="169" t="s">
        <v>23</v>
      </c>
      <c r="AI4" s="177"/>
      <c r="AJ4" s="169" t="s">
        <v>110</v>
      </c>
      <c r="AK4" s="169" t="s">
        <v>111</v>
      </c>
      <c r="AL4" s="169" t="s">
        <v>23</v>
      </c>
      <c r="AM4" s="177"/>
      <c r="AQ4" s="57" t="s">
        <v>87</v>
      </c>
      <c r="AR4" s="57" t="s">
        <v>88</v>
      </c>
      <c r="AS4" s="57" t="s">
        <v>144</v>
      </c>
      <c r="AU4" s="57" t="s">
        <v>87</v>
      </c>
      <c r="AV4" s="149" t="s">
        <v>88</v>
      </c>
      <c r="AW4" s="149" t="s">
        <v>144</v>
      </c>
      <c r="AY4" s="57" t="s">
        <v>150</v>
      </c>
      <c r="AZ4" s="57" t="s">
        <v>151</v>
      </c>
      <c r="BA4" s="57" t="s">
        <v>152</v>
      </c>
    </row>
    <row r="5" spans="1:53" x14ac:dyDescent="0.2">
      <c r="B5" s="5">
        <v>1900</v>
      </c>
      <c r="C5" s="95">
        <f>'[2]Stock Neto Maquinaria INDEC Rev'!F6</f>
        <v>145.35</v>
      </c>
      <c r="D5" s="95">
        <f>'[2]Stock Neto Constr INDEC C Rev'!F6</f>
        <v>1559.18</v>
      </c>
      <c r="E5" s="95">
        <f>C5+D5</f>
        <v>1704.53</v>
      </c>
      <c r="G5" s="96">
        <v>1.8699999999999999E-14</v>
      </c>
      <c r="H5" s="96">
        <v>7.6759999999999993E-15</v>
      </c>
      <c r="I5" s="369"/>
      <c r="J5" s="166"/>
      <c r="K5" s="172"/>
      <c r="M5" s="26">
        <f t="shared" ref="M5:M36" si="0">C5*G5</f>
        <v>2.7180449999999997E-12</v>
      </c>
      <c r="N5" s="26">
        <f t="shared" ref="N5:N36" si="1">D5*H5</f>
        <v>1.196826568E-11</v>
      </c>
      <c r="O5" s="26">
        <f>M5+N5</f>
        <v>1.468631068E-11</v>
      </c>
      <c r="Q5" s="8"/>
      <c r="R5" s="8"/>
      <c r="S5" s="8"/>
      <c r="U5" s="6">
        <f t="shared" ref="U5:U68" si="2">M5/O5</f>
        <v>0.18507336929086399</v>
      </c>
      <c r="V5" s="6">
        <f t="shared" ref="V5:V68" si="3">N5/O5</f>
        <v>0.81492663070913596</v>
      </c>
      <c r="X5" s="6"/>
      <c r="Y5" s="6"/>
      <c r="Z5" s="6"/>
      <c r="AQ5" s="6"/>
      <c r="AR5" s="6"/>
      <c r="AS5" s="6"/>
      <c r="AU5" s="6"/>
      <c r="AV5" s="6"/>
      <c r="AW5" s="6"/>
      <c r="AY5" s="6"/>
      <c r="AZ5" s="6"/>
      <c r="BA5" s="6"/>
    </row>
    <row r="6" spans="1:53" x14ac:dyDescent="0.2">
      <c r="B6" s="5">
        <v>1901</v>
      </c>
      <c r="C6" s="95">
        <f>'[2]Stock Neto Maquinaria INDEC Rev'!F7</f>
        <v>269.75</v>
      </c>
      <c r="D6" s="95">
        <f>'[2]Stock Neto Constr INDEC C Rev'!F7</f>
        <v>3214.92</v>
      </c>
      <c r="E6" s="95">
        <f t="shared" ref="E6:E69" si="4">C6+D6</f>
        <v>3484.67</v>
      </c>
      <c r="G6" s="96">
        <v>1.8799999999999999E-14</v>
      </c>
      <c r="H6" s="96">
        <v>7.4999999999999996E-15</v>
      </c>
      <c r="I6" s="96"/>
      <c r="J6" s="96"/>
      <c r="K6" s="173"/>
      <c r="M6" s="26">
        <f t="shared" si="0"/>
        <v>5.0713E-12</v>
      </c>
      <c r="N6" s="26">
        <f t="shared" si="1"/>
        <v>2.4111899999999999E-11</v>
      </c>
      <c r="O6" s="26">
        <f t="shared" ref="O6:O69" si="5">M6+N6</f>
        <v>2.9183200000000002E-11</v>
      </c>
      <c r="Q6" s="8"/>
      <c r="R6" s="8"/>
      <c r="S6" s="8"/>
      <c r="U6" s="6">
        <f t="shared" si="2"/>
        <v>0.17377463746264973</v>
      </c>
      <c r="V6" s="6">
        <f t="shared" si="3"/>
        <v>0.82622536253735024</v>
      </c>
      <c r="X6" s="6"/>
      <c r="Y6" s="6"/>
      <c r="Z6" s="6"/>
      <c r="AQ6" s="6"/>
      <c r="AR6" s="6"/>
      <c r="AS6" s="6"/>
      <c r="AU6" s="6"/>
      <c r="AV6" s="6"/>
      <c r="AW6" s="6"/>
      <c r="AY6" s="6"/>
      <c r="AZ6" s="6"/>
      <c r="BA6" s="6"/>
    </row>
    <row r="7" spans="1:53" x14ac:dyDescent="0.2">
      <c r="B7" s="5">
        <v>1902</v>
      </c>
      <c r="C7" s="95">
        <f>'[2]Stock Neto Maquinaria INDEC Rev'!F8</f>
        <v>464.15</v>
      </c>
      <c r="D7" s="95">
        <f>'[2]Stock Neto Constr INDEC C Rev'!F8</f>
        <v>4693.1399999999994</v>
      </c>
      <c r="E7" s="95">
        <f t="shared" si="4"/>
        <v>5157.2899999999991</v>
      </c>
      <c r="G7" s="96">
        <v>1.9499999999999999E-14</v>
      </c>
      <c r="H7" s="96">
        <v>8.2000000000000007E-15</v>
      </c>
      <c r="I7" s="96"/>
      <c r="J7" s="96"/>
      <c r="K7" s="173"/>
      <c r="M7" s="26">
        <f t="shared" si="0"/>
        <v>9.0509249999999996E-12</v>
      </c>
      <c r="N7" s="26">
        <f t="shared" si="1"/>
        <v>3.8483747999999998E-11</v>
      </c>
      <c r="O7" s="26">
        <f t="shared" si="5"/>
        <v>4.7534672999999999E-11</v>
      </c>
      <c r="Q7" s="8"/>
      <c r="R7" s="8"/>
      <c r="S7" s="8"/>
      <c r="U7" s="6">
        <f t="shared" si="2"/>
        <v>0.19040680052642836</v>
      </c>
      <c r="V7" s="6">
        <f t="shared" si="3"/>
        <v>0.80959319947357156</v>
      </c>
      <c r="X7" s="6"/>
      <c r="Y7" s="6"/>
      <c r="Z7" s="6"/>
      <c r="AQ7" s="6"/>
      <c r="AR7" s="6"/>
      <c r="AS7" s="6"/>
      <c r="AU7" s="6"/>
      <c r="AV7" s="6"/>
      <c r="AW7" s="6"/>
      <c r="AY7" s="6"/>
      <c r="AZ7" s="6"/>
      <c r="BA7" s="6"/>
    </row>
    <row r="8" spans="1:53" x14ac:dyDescent="0.2">
      <c r="B8" s="5">
        <v>1903</v>
      </c>
      <c r="C8" s="95">
        <f>'[2]Stock Neto Maquinaria INDEC Rev'!F9</f>
        <v>654.20000000000005</v>
      </c>
      <c r="D8" s="95">
        <f>'[2]Stock Neto Constr INDEC C Rev'!F9</f>
        <v>6178.06</v>
      </c>
      <c r="E8" s="95">
        <f t="shared" si="4"/>
        <v>6832.26</v>
      </c>
      <c r="G8" s="96">
        <v>1.9000000000000001E-14</v>
      </c>
      <c r="H8" s="96">
        <v>8.3999999999999992E-15</v>
      </c>
      <c r="I8" s="96"/>
      <c r="J8" s="96"/>
      <c r="K8" s="173"/>
      <c r="M8" s="26">
        <f t="shared" si="0"/>
        <v>1.2429800000000002E-11</v>
      </c>
      <c r="N8" s="26">
        <f t="shared" si="1"/>
        <v>5.1895703999999998E-11</v>
      </c>
      <c r="O8" s="26">
        <f t="shared" si="5"/>
        <v>6.4325504000000002E-11</v>
      </c>
      <c r="Q8" s="8"/>
      <c r="R8" s="8"/>
      <c r="S8" s="8"/>
      <c r="U8" s="6">
        <f t="shared" si="2"/>
        <v>0.19323284276171396</v>
      </c>
      <c r="V8" s="6">
        <f t="shared" si="3"/>
        <v>0.80676715723828607</v>
      </c>
      <c r="X8" s="6"/>
      <c r="Y8" s="6"/>
      <c r="Z8" s="6"/>
      <c r="AQ8" s="6"/>
      <c r="AR8" s="6"/>
      <c r="AS8" s="6"/>
      <c r="AU8" s="6"/>
      <c r="AV8" s="6"/>
      <c r="AW8" s="6"/>
      <c r="AY8" s="6"/>
      <c r="AZ8" s="6"/>
      <c r="BA8" s="6"/>
    </row>
    <row r="9" spans="1:53" x14ac:dyDescent="0.2">
      <c r="B9" s="5">
        <v>1904</v>
      </c>
      <c r="C9" s="95">
        <f>'[2]Stock Neto Maquinaria INDEC Rev'!F10</f>
        <v>1048.55</v>
      </c>
      <c r="D9" s="95">
        <f>'[2]Stock Neto Constr INDEC C Rev'!F10</f>
        <v>8218.68</v>
      </c>
      <c r="E9" s="95">
        <f t="shared" si="4"/>
        <v>9267.23</v>
      </c>
      <c r="G9" s="96">
        <v>1.9000000000000001E-14</v>
      </c>
      <c r="H9" s="96">
        <v>8.5000000000000001E-15</v>
      </c>
      <c r="I9" s="96"/>
      <c r="J9" s="96"/>
      <c r="K9" s="173"/>
      <c r="M9" s="26">
        <f t="shared" si="0"/>
        <v>1.992245E-11</v>
      </c>
      <c r="N9" s="26">
        <f t="shared" si="1"/>
        <v>6.9858779999999999E-11</v>
      </c>
      <c r="O9" s="26">
        <f t="shared" si="5"/>
        <v>8.9781229999999998E-11</v>
      </c>
      <c r="Q9" s="8"/>
      <c r="R9" s="8"/>
      <c r="S9" s="8"/>
      <c r="U9" s="6">
        <f t="shared" si="2"/>
        <v>0.22189994501077787</v>
      </c>
      <c r="V9" s="6">
        <f t="shared" si="3"/>
        <v>0.77810005498922208</v>
      </c>
      <c r="X9" s="6"/>
      <c r="Y9" s="6"/>
      <c r="Z9" s="6"/>
      <c r="AQ9" s="6"/>
      <c r="AR9" s="6"/>
      <c r="AS9" s="6"/>
      <c r="AU9" s="6"/>
      <c r="AV9" s="6"/>
      <c r="AW9" s="6"/>
      <c r="AY9" s="6"/>
      <c r="AZ9" s="6"/>
      <c r="BA9" s="6"/>
    </row>
    <row r="10" spans="1:53" x14ac:dyDescent="0.2">
      <c r="B10" s="5">
        <v>1905</v>
      </c>
      <c r="C10" s="95">
        <f>'[2]Stock Neto Maquinaria INDEC Rev'!F11</f>
        <v>1447.75</v>
      </c>
      <c r="D10" s="95">
        <f>'[2]Stock Neto Constr INDEC C Rev'!F11</f>
        <v>11848.66</v>
      </c>
      <c r="E10" s="95">
        <f t="shared" si="4"/>
        <v>13296.41</v>
      </c>
      <c r="G10" s="96">
        <v>1.93E-14</v>
      </c>
      <c r="H10" s="96">
        <v>9.3000000000000004E-15</v>
      </c>
      <c r="I10" s="96"/>
      <c r="J10" s="96"/>
      <c r="K10" s="173"/>
      <c r="M10" s="26">
        <f t="shared" si="0"/>
        <v>2.7941575000000001E-11</v>
      </c>
      <c r="N10" s="26">
        <f t="shared" si="1"/>
        <v>1.10192538E-10</v>
      </c>
      <c r="O10" s="26">
        <f t="shared" si="5"/>
        <v>1.3813411300000001E-10</v>
      </c>
      <c r="Q10" s="8"/>
      <c r="R10" s="8"/>
      <c r="S10" s="8"/>
      <c r="U10" s="6">
        <f t="shared" si="2"/>
        <v>0.2022786000732491</v>
      </c>
      <c r="V10" s="6">
        <f t="shared" si="3"/>
        <v>0.79772139992675084</v>
      </c>
      <c r="X10" s="6"/>
      <c r="Y10" s="6"/>
      <c r="Z10" s="6"/>
      <c r="AQ10" s="6"/>
      <c r="AR10" s="6"/>
      <c r="AS10" s="6"/>
      <c r="AU10" s="6"/>
      <c r="AV10" s="6"/>
      <c r="AW10" s="6"/>
      <c r="AY10" s="6"/>
      <c r="AZ10" s="6"/>
      <c r="BA10" s="6"/>
    </row>
    <row r="11" spans="1:53" x14ac:dyDescent="0.2">
      <c r="B11" s="5">
        <v>1906</v>
      </c>
      <c r="C11" s="95">
        <f>'[2]Stock Neto Maquinaria INDEC Rev'!F12</f>
        <v>1967.2</v>
      </c>
      <c r="D11" s="95">
        <f>'[2]Stock Neto Constr INDEC C Rev'!F12</f>
        <v>15952.74</v>
      </c>
      <c r="E11" s="95">
        <f t="shared" si="4"/>
        <v>17919.939999999999</v>
      </c>
      <c r="G11" s="96">
        <v>1.7800000000000001E-14</v>
      </c>
      <c r="H11" s="96">
        <v>8.9000000000000003E-15</v>
      </c>
      <c r="I11" s="96"/>
      <c r="J11" s="96"/>
      <c r="K11" s="173"/>
      <c r="M11" s="26">
        <f t="shared" si="0"/>
        <v>3.5016159999999999E-11</v>
      </c>
      <c r="N11" s="26">
        <f t="shared" si="1"/>
        <v>1.41979386E-10</v>
      </c>
      <c r="O11" s="26">
        <f t="shared" si="5"/>
        <v>1.7699554600000001E-10</v>
      </c>
      <c r="Q11" s="8"/>
      <c r="R11" s="8"/>
      <c r="S11" s="8"/>
      <c r="U11" s="6">
        <f t="shared" si="2"/>
        <v>0.19783639075301926</v>
      </c>
      <c r="V11" s="6">
        <f t="shared" si="3"/>
        <v>0.80216360924698071</v>
      </c>
      <c r="X11" s="6"/>
      <c r="Y11" s="6"/>
      <c r="Z11" s="6"/>
      <c r="AQ11" s="6"/>
      <c r="AR11" s="6"/>
      <c r="AS11" s="6"/>
      <c r="AU11" s="6"/>
      <c r="AV11" s="6"/>
      <c r="AW11" s="6"/>
      <c r="AY11" s="6"/>
      <c r="AZ11" s="6"/>
      <c r="BA11" s="6"/>
    </row>
    <row r="12" spans="1:53" x14ac:dyDescent="0.2">
      <c r="B12" s="5">
        <v>1907</v>
      </c>
      <c r="C12" s="95">
        <f>'[2]Stock Neto Maquinaria INDEC Rev'!F13</f>
        <v>2474.85</v>
      </c>
      <c r="D12" s="95">
        <f>'[2]Stock Neto Constr INDEC C Rev'!F13</f>
        <v>21212.52</v>
      </c>
      <c r="E12" s="95">
        <f t="shared" si="4"/>
        <v>23687.37</v>
      </c>
      <c r="G12" s="96">
        <v>1.7999999999999999E-14</v>
      </c>
      <c r="H12" s="96">
        <v>8.9999999999999995E-15</v>
      </c>
      <c r="I12" s="96"/>
      <c r="J12" s="96"/>
      <c r="K12" s="173"/>
      <c r="M12" s="26">
        <f t="shared" si="0"/>
        <v>4.4547299999999996E-11</v>
      </c>
      <c r="N12" s="26">
        <f t="shared" si="1"/>
        <v>1.9091267999999999E-10</v>
      </c>
      <c r="O12" s="26">
        <f t="shared" si="5"/>
        <v>2.3545998E-10</v>
      </c>
      <c r="Q12" s="8"/>
      <c r="R12" s="8"/>
      <c r="S12" s="8"/>
      <c r="U12" s="6">
        <f t="shared" si="2"/>
        <v>0.18919266025589571</v>
      </c>
      <c r="V12" s="6">
        <f t="shared" si="3"/>
        <v>0.81080733974410424</v>
      </c>
      <c r="X12" s="6"/>
      <c r="Y12" s="6"/>
      <c r="Z12" s="6"/>
      <c r="AQ12" s="6"/>
      <c r="AR12" s="6"/>
      <c r="AS12" s="6"/>
      <c r="AU12" s="6"/>
      <c r="AV12" s="6"/>
      <c r="AW12" s="6"/>
      <c r="AY12" s="6"/>
      <c r="AZ12" s="6"/>
      <c r="BA12" s="6"/>
    </row>
    <row r="13" spans="1:53" x14ac:dyDescent="0.2">
      <c r="B13" s="5">
        <v>1908</v>
      </c>
      <c r="C13" s="95">
        <f>'[2]Stock Neto Maquinaria INDEC Rev'!F14</f>
        <v>2866.1</v>
      </c>
      <c r="D13" s="95">
        <f>'[2]Stock Neto Constr INDEC C Rev'!F14</f>
        <v>25631.820000000003</v>
      </c>
      <c r="E13" s="95">
        <f t="shared" si="4"/>
        <v>28497.920000000002</v>
      </c>
      <c r="G13" s="96">
        <v>1.7900000000000001E-14</v>
      </c>
      <c r="H13" s="96">
        <v>9.1999999999999996E-15</v>
      </c>
      <c r="I13" s="96"/>
      <c r="J13" s="96"/>
      <c r="K13" s="173"/>
      <c r="M13" s="26">
        <f t="shared" si="0"/>
        <v>5.130319E-11</v>
      </c>
      <c r="N13" s="26">
        <f t="shared" si="1"/>
        <v>2.3581274400000002E-10</v>
      </c>
      <c r="O13" s="26">
        <f t="shared" si="5"/>
        <v>2.8711593400000003E-10</v>
      </c>
      <c r="Q13" s="8"/>
      <c r="R13" s="8"/>
      <c r="S13" s="8"/>
      <c r="U13" s="6">
        <f t="shared" si="2"/>
        <v>0.17868457972799237</v>
      </c>
      <c r="V13" s="6">
        <f t="shared" si="3"/>
        <v>0.82131542027200755</v>
      </c>
      <c r="X13" s="6"/>
      <c r="Y13" s="6"/>
      <c r="Z13" s="6"/>
      <c r="AQ13" s="6"/>
      <c r="AR13" s="6"/>
      <c r="AS13" s="6"/>
      <c r="AU13" s="6"/>
      <c r="AV13" s="6"/>
      <c r="AW13" s="6"/>
      <c r="AY13" s="6"/>
      <c r="AZ13" s="6"/>
      <c r="BA13" s="6"/>
    </row>
    <row r="14" spans="1:53" x14ac:dyDescent="0.2">
      <c r="B14" s="5">
        <v>1909</v>
      </c>
      <c r="C14" s="95">
        <f>'[2]Stock Neto Maquinaria INDEC Rev'!F15</f>
        <v>3284.05</v>
      </c>
      <c r="D14" s="95">
        <f>'[2]Stock Neto Constr INDEC C Rev'!F15</f>
        <v>30523.960000000003</v>
      </c>
      <c r="E14" s="95">
        <f t="shared" si="4"/>
        <v>33808.01</v>
      </c>
      <c r="G14" s="96">
        <v>1.7999999999999999E-14</v>
      </c>
      <c r="H14" s="96">
        <v>8.9999999999999995E-15</v>
      </c>
      <c r="I14" s="96"/>
      <c r="J14" s="96"/>
      <c r="K14" s="173"/>
      <c r="M14" s="26">
        <f t="shared" si="0"/>
        <v>5.9112899999999997E-11</v>
      </c>
      <c r="N14" s="26">
        <f t="shared" si="1"/>
        <v>2.7471564000000003E-10</v>
      </c>
      <c r="O14" s="26">
        <f t="shared" si="5"/>
        <v>3.3382854000000004E-10</v>
      </c>
      <c r="Q14" s="8"/>
      <c r="R14" s="8"/>
      <c r="S14" s="8"/>
      <c r="U14" s="6">
        <f t="shared" si="2"/>
        <v>0.17707563289825368</v>
      </c>
      <c r="V14" s="6">
        <f t="shared" si="3"/>
        <v>0.82292436710174632</v>
      </c>
      <c r="X14" s="6"/>
      <c r="Y14" s="6"/>
      <c r="Z14" s="6"/>
      <c r="AQ14" s="6"/>
      <c r="AR14" s="6"/>
      <c r="AS14" s="6"/>
      <c r="AU14" s="6"/>
      <c r="AV14" s="6"/>
      <c r="AW14" s="6"/>
      <c r="AY14" s="6"/>
      <c r="AZ14" s="6"/>
      <c r="BA14" s="6"/>
    </row>
    <row r="15" spans="1:53" x14ac:dyDescent="0.2">
      <c r="B15" s="5">
        <v>1910</v>
      </c>
      <c r="C15" s="95">
        <f>'[2]Stock Neto Maquinaria INDEC Rev'!F16</f>
        <v>3758.1</v>
      </c>
      <c r="D15" s="95">
        <f>'[2]Stock Neto Constr INDEC C Rev'!F16</f>
        <v>36439.78</v>
      </c>
      <c r="E15" s="95">
        <f t="shared" si="4"/>
        <v>40197.879999999997</v>
      </c>
      <c r="G15" s="96">
        <v>1.8399999999999999E-14</v>
      </c>
      <c r="H15" s="96">
        <v>8.9999999999999995E-15</v>
      </c>
      <c r="I15" s="96"/>
      <c r="J15" s="96"/>
      <c r="K15" s="173"/>
      <c r="M15" s="26">
        <f t="shared" si="0"/>
        <v>6.914903999999999E-11</v>
      </c>
      <c r="N15" s="26">
        <f t="shared" si="1"/>
        <v>3.2795801999999999E-10</v>
      </c>
      <c r="O15" s="26">
        <f t="shared" si="5"/>
        <v>3.9710705999999997E-10</v>
      </c>
      <c r="Q15" s="8"/>
      <c r="R15" s="8"/>
      <c r="S15" s="8"/>
      <c r="U15" s="6">
        <f t="shared" si="2"/>
        <v>0.17413198345050826</v>
      </c>
      <c r="V15" s="6">
        <f t="shared" si="3"/>
        <v>0.82586801654949171</v>
      </c>
      <c r="X15" s="6"/>
      <c r="Y15" s="6"/>
      <c r="Z15" s="6"/>
      <c r="AQ15" s="6"/>
      <c r="AR15" s="6"/>
      <c r="AS15" s="6"/>
      <c r="AU15" s="6"/>
      <c r="AV15" s="6"/>
      <c r="AW15" s="6"/>
      <c r="AY15" s="6"/>
      <c r="AZ15" s="6"/>
      <c r="BA15" s="6"/>
    </row>
    <row r="16" spans="1:53" x14ac:dyDescent="0.2">
      <c r="B16" s="5">
        <v>1911</v>
      </c>
      <c r="C16" s="95">
        <f>'[2]Stock Neto Maquinaria INDEC Rev'!F17</f>
        <v>4205.75</v>
      </c>
      <c r="D16" s="95">
        <f>'[2]Stock Neto Constr INDEC C Rev'!F17</f>
        <v>42072.32</v>
      </c>
      <c r="E16" s="95">
        <f t="shared" si="4"/>
        <v>46278.07</v>
      </c>
      <c r="G16" s="96">
        <v>1.93E-14</v>
      </c>
      <c r="H16" s="96">
        <v>9.7000000000000006E-15</v>
      </c>
      <c r="I16" s="96"/>
      <c r="J16" s="96"/>
      <c r="K16" s="173"/>
      <c r="M16" s="26">
        <f t="shared" si="0"/>
        <v>8.1170975000000003E-11</v>
      </c>
      <c r="N16" s="26">
        <f t="shared" si="1"/>
        <v>4.0810150400000001E-10</v>
      </c>
      <c r="O16" s="26">
        <f t="shared" si="5"/>
        <v>4.8927247900000005E-10</v>
      </c>
      <c r="Q16" s="8"/>
      <c r="R16" s="8"/>
      <c r="S16" s="8"/>
      <c r="U16" s="6">
        <f t="shared" si="2"/>
        <v>0.16590137088008988</v>
      </c>
      <c r="V16" s="6">
        <f t="shared" si="3"/>
        <v>0.83409862911991006</v>
      </c>
      <c r="X16" s="6"/>
      <c r="Y16" s="6"/>
      <c r="Z16" s="6"/>
      <c r="AQ16" s="6"/>
      <c r="AR16" s="6"/>
      <c r="AS16" s="6"/>
      <c r="AU16" s="6"/>
      <c r="AV16" s="6"/>
      <c r="AW16" s="6"/>
      <c r="AY16" s="6"/>
      <c r="AZ16" s="6"/>
      <c r="BA16" s="6"/>
    </row>
    <row r="17" spans="2:53" x14ac:dyDescent="0.2">
      <c r="B17" s="5">
        <v>1912</v>
      </c>
      <c r="C17" s="95">
        <f>'[2]Stock Neto Maquinaria INDEC Rev'!F18</f>
        <v>4719.6000000000004</v>
      </c>
      <c r="D17" s="95">
        <f>'[2]Stock Neto Constr INDEC C Rev'!F18</f>
        <v>45806.640000000007</v>
      </c>
      <c r="E17" s="95">
        <f t="shared" si="4"/>
        <v>50526.240000000005</v>
      </c>
      <c r="G17" s="96">
        <v>2.0500000000000001E-14</v>
      </c>
      <c r="H17" s="96">
        <v>9.7000000000000006E-15</v>
      </c>
      <c r="I17" s="96"/>
      <c r="J17" s="96"/>
      <c r="K17" s="173"/>
      <c r="M17" s="26">
        <f t="shared" si="0"/>
        <v>9.6751800000000007E-11</v>
      </c>
      <c r="N17" s="26">
        <f t="shared" si="1"/>
        <v>4.4432440800000009E-10</v>
      </c>
      <c r="O17" s="26">
        <f t="shared" si="5"/>
        <v>5.4107620800000014E-10</v>
      </c>
      <c r="Q17" s="8"/>
      <c r="R17" s="8"/>
      <c r="S17" s="8"/>
      <c r="U17" s="6">
        <f t="shared" si="2"/>
        <v>0.17881362841221063</v>
      </c>
      <c r="V17" s="6">
        <f t="shared" si="3"/>
        <v>0.82118637158778929</v>
      </c>
      <c r="X17" s="6"/>
      <c r="Y17" s="6"/>
      <c r="Z17" s="6"/>
      <c r="AQ17" s="6"/>
      <c r="AR17" s="6"/>
      <c r="AS17" s="6"/>
      <c r="AU17" s="6"/>
      <c r="AV17" s="6"/>
      <c r="AW17" s="6"/>
      <c r="AY17" s="6"/>
      <c r="AZ17" s="6"/>
      <c r="BA17" s="6"/>
    </row>
    <row r="18" spans="2:53" x14ac:dyDescent="0.2">
      <c r="B18" s="5">
        <v>1913</v>
      </c>
      <c r="C18" s="95">
        <f>'[2]Stock Neto Maquinaria INDEC Rev'!F19</f>
        <v>5310.4</v>
      </c>
      <c r="D18" s="95">
        <f>'[2]Stock Neto Constr INDEC C Rev'!F19</f>
        <v>49378.119999999995</v>
      </c>
      <c r="E18" s="95">
        <f t="shared" si="4"/>
        <v>54688.52</v>
      </c>
      <c r="G18" s="96">
        <v>1.9899999999999999E-14</v>
      </c>
      <c r="H18" s="96">
        <v>9.3999999999999997E-15</v>
      </c>
      <c r="I18" s="96"/>
      <c r="J18" s="96"/>
      <c r="K18" s="173"/>
      <c r="M18" s="26">
        <f t="shared" si="0"/>
        <v>1.0567695999999999E-10</v>
      </c>
      <c r="N18" s="26">
        <f t="shared" si="1"/>
        <v>4.6415432799999996E-10</v>
      </c>
      <c r="O18" s="26">
        <f t="shared" si="5"/>
        <v>5.6983128799999995E-10</v>
      </c>
      <c r="Q18" s="8">
        <f t="shared" ref="Q18:Q49" si="6">(C18-C17)/C17</f>
        <v>0.12518010000847513</v>
      </c>
      <c r="R18" s="8">
        <f t="shared" ref="R18:R49" si="7">(D18-D17)/D17</f>
        <v>7.7968608917833485E-2</v>
      </c>
      <c r="S18" s="8">
        <f t="shared" ref="S18:S49" si="8">(E18-E17)/E17</f>
        <v>8.2378581901206005E-2</v>
      </c>
      <c r="U18" s="6">
        <f t="shared" si="2"/>
        <v>0.18545306694356173</v>
      </c>
      <c r="V18" s="6">
        <f t="shared" si="3"/>
        <v>0.81454693305643833</v>
      </c>
      <c r="X18" s="6"/>
      <c r="Y18" s="6"/>
      <c r="Z18" s="6"/>
      <c r="AQ18" s="6"/>
      <c r="AR18" s="6"/>
      <c r="AS18" s="6"/>
      <c r="AU18" s="6"/>
      <c r="AV18" s="6"/>
      <c r="AW18" s="6"/>
      <c r="AY18" s="6"/>
      <c r="AZ18" s="6"/>
      <c r="BA18" s="6"/>
    </row>
    <row r="19" spans="2:53" x14ac:dyDescent="0.2">
      <c r="B19" s="5">
        <v>1914</v>
      </c>
      <c r="C19" s="95">
        <f>'[2]Stock Neto Maquinaria INDEC Rev'!F20</f>
        <v>5582.4</v>
      </c>
      <c r="D19" s="95">
        <f>'[2]Stock Neto Constr INDEC C Rev'!F20</f>
        <v>51019.24</v>
      </c>
      <c r="E19" s="95">
        <f t="shared" si="4"/>
        <v>56601.64</v>
      </c>
      <c r="G19" s="96">
        <v>1.9899999999999999E-14</v>
      </c>
      <c r="H19" s="96">
        <v>9.1999999999999996E-15</v>
      </c>
      <c r="I19" s="96"/>
      <c r="J19" s="96"/>
      <c r="K19" s="173"/>
      <c r="M19" s="26">
        <f t="shared" si="0"/>
        <v>1.1108975999999999E-10</v>
      </c>
      <c r="N19" s="26">
        <f t="shared" si="1"/>
        <v>4.6937700799999991E-10</v>
      </c>
      <c r="O19" s="26">
        <f t="shared" si="5"/>
        <v>5.8046676799999996E-10</v>
      </c>
      <c r="Q19" s="8">
        <f t="shared" si="6"/>
        <v>5.1220247062368184E-2</v>
      </c>
      <c r="R19" s="8">
        <f t="shared" si="7"/>
        <v>3.3235773253416749E-2</v>
      </c>
      <c r="S19" s="8">
        <f t="shared" si="8"/>
        <v>3.4982113247899245E-2</v>
      </c>
      <c r="U19" s="6">
        <f t="shared" si="2"/>
        <v>0.19138005157945578</v>
      </c>
      <c r="V19" s="6">
        <f t="shared" si="3"/>
        <v>0.80861994842054408</v>
      </c>
      <c r="X19" s="6"/>
      <c r="Y19" s="6"/>
      <c r="Z19" s="6"/>
      <c r="AQ19" s="6"/>
      <c r="AR19" s="6"/>
      <c r="AS19" s="6"/>
      <c r="AU19" s="6"/>
      <c r="AV19" s="6"/>
      <c r="AW19" s="6"/>
      <c r="AY19" s="6"/>
      <c r="AZ19" s="6"/>
      <c r="BA19" s="6"/>
    </row>
    <row r="20" spans="2:53" x14ac:dyDescent="0.2">
      <c r="B20" s="5">
        <v>1915</v>
      </c>
      <c r="C20" s="95">
        <f>'[2]Stock Neto Maquinaria INDEC Rev'!F21</f>
        <v>5761.7</v>
      </c>
      <c r="D20" s="95">
        <f>'[2]Stock Neto Constr INDEC C Rev'!F21</f>
        <v>51297.66</v>
      </c>
      <c r="E20" s="95">
        <f t="shared" si="4"/>
        <v>57059.360000000001</v>
      </c>
      <c r="G20" s="96">
        <v>2.2199999999999999E-14</v>
      </c>
      <c r="H20" s="96">
        <v>9.7999999999999999E-15</v>
      </c>
      <c r="I20" s="96"/>
      <c r="J20" s="96"/>
      <c r="K20" s="173"/>
      <c r="M20" s="26">
        <f t="shared" si="0"/>
        <v>1.2790973999999998E-10</v>
      </c>
      <c r="N20" s="26">
        <f t="shared" si="1"/>
        <v>5.0271706799999998E-10</v>
      </c>
      <c r="O20" s="26">
        <f t="shared" si="5"/>
        <v>6.3062680799999999E-10</v>
      </c>
      <c r="Q20" s="8">
        <f t="shared" si="6"/>
        <v>3.2118801948982548E-2</v>
      </c>
      <c r="R20" s="8">
        <f t="shared" si="7"/>
        <v>5.4571569470655687E-3</v>
      </c>
      <c r="S20" s="8">
        <f t="shared" si="8"/>
        <v>8.0866914810242448E-3</v>
      </c>
      <c r="U20" s="6">
        <f t="shared" si="2"/>
        <v>0.20282953147148794</v>
      </c>
      <c r="V20" s="6">
        <f t="shared" si="3"/>
        <v>0.79717046852851203</v>
      </c>
      <c r="X20" s="6"/>
      <c r="Y20" s="6"/>
      <c r="Z20" s="6"/>
      <c r="AQ20" s="6"/>
      <c r="AR20" s="6"/>
      <c r="AS20" s="6"/>
      <c r="AU20" s="6"/>
      <c r="AV20" s="6"/>
      <c r="AW20" s="6"/>
      <c r="AY20" s="6"/>
      <c r="AZ20" s="6"/>
      <c r="BA20" s="6"/>
    </row>
    <row r="21" spans="2:53" x14ac:dyDescent="0.2">
      <c r="B21" s="5">
        <v>1916</v>
      </c>
      <c r="C21" s="95">
        <f>'[2]Stock Neto Maquinaria INDEC Rev'!F22</f>
        <v>5895.1</v>
      </c>
      <c r="D21" s="95">
        <f>'[2]Stock Neto Constr INDEC C Rev'!F22</f>
        <v>51239.64</v>
      </c>
      <c r="E21" s="95">
        <f t="shared" si="4"/>
        <v>57134.74</v>
      </c>
      <c r="G21" s="96">
        <v>2.75E-14</v>
      </c>
      <c r="H21" s="96">
        <v>1.08E-14</v>
      </c>
      <c r="I21" s="96"/>
      <c r="J21" s="96"/>
      <c r="K21" s="173"/>
      <c r="M21" s="26">
        <f t="shared" si="0"/>
        <v>1.6211525000000002E-10</v>
      </c>
      <c r="N21" s="26">
        <f t="shared" si="1"/>
        <v>5.5338811200000004E-10</v>
      </c>
      <c r="O21" s="26">
        <f t="shared" si="5"/>
        <v>7.1550336200000003E-10</v>
      </c>
      <c r="Q21" s="8">
        <f t="shared" si="6"/>
        <v>2.3152888904316531E-2</v>
      </c>
      <c r="R21" s="8">
        <f t="shared" si="7"/>
        <v>-1.1310457436070978E-3</v>
      </c>
      <c r="S21" s="8">
        <f t="shared" si="8"/>
        <v>1.3210803626258229E-3</v>
      </c>
      <c r="U21" s="6">
        <f t="shared" si="2"/>
        <v>0.22657510587630197</v>
      </c>
      <c r="V21" s="6">
        <f t="shared" si="3"/>
        <v>0.77342489412369808</v>
      </c>
      <c r="X21" s="6"/>
      <c r="Y21" s="6"/>
      <c r="Z21" s="6"/>
      <c r="AQ21" s="6"/>
      <c r="AR21" s="6"/>
      <c r="AS21" s="6"/>
      <c r="AU21" s="6"/>
      <c r="AV21" s="6"/>
      <c r="AW21" s="6"/>
      <c r="AY21" s="6"/>
      <c r="AZ21" s="6"/>
      <c r="BA21" s="6"/>
    </row>
    <row r="22" spans="2:53" x14ac:dyDescent="0.2">
      <c r="B22" s="5">
        <v>1917</v>
      </c>
      <c r="C22" s="95">
        <f>'[2]Stock Neto Maquinaria INDEC Rev'!F23</f>
        <v>5817.1499999999987</v>
      </c>
      <c r="D22" s="95">
        <f>'[2]Stock Neto Constr INDEC C Rev'!F23</f>
        <v>50838.700000000012</v>
      </c>
      <c r="E22" s="95">
        <f t="shared" si="4"/>
        <v>56655.850000000013</v>
      </c>
      <c r="G22" s="96">
        <v>3.5099999999999997E-14</v>
      </c>
      <c r="H22" s="96">
        <v>1.27E-14</v>
      </c>
      <c r="I22" s="96"/>
      <c r="J22" s="96"/>
      <c r="K22" s="173"/>
      <c r="M22" s="26">
        <f t="shared" si="0"/>
        <v>2.0418196499999993E-10</v>
      </c>
      <c r="N22" s="26">
        <f t="shared" si="1"/>
        <v>6.4565149000000016E-10</v>
      </c>
      <c r="O22" s="26">
        <f t="shared" si="5"/>
        <v>8.4983345500000014E-10</v>
      </c>
      <c r="Q22" s="8">
        <f t="shared" si="6"/>
        <v>-1.3222846092517792E-2</v>
      </c>
      <c r="R22" s="8">
        <f t="shared" si="7"/>
        <v>-7.8248012671437144E-3</v>
      </c>
      <c r="S22" s="8">
        <f t="shared" si="8"/>
        <v>-8.3817656298074503E-3</v>
      </c>
      <c r="U22" s="6">
        <f t="shared" si="2"/>
        <v>0.24026115211009183</v>
      </c>
      <c r="V22" s="6">
        <f t="shared" si="3"/>
        <v>0.75973884788990809</v>
      </c>
      <c r="X22" s="6"/>
      <c r="Y22" s="6"/>
      <c r="Z22" s="6"/>
      <c r="AQ22" s="6"/>
      <c r="AR22" s="6"/>
      <c r="AS22" s="6"/>
      <c r="AU22" s="6"/>
      <c r="AV22" s="6"/>
      <c r="AW22" s="6"/>
      <c r="AY22" s="6"/>
      <c r="AZ22" s="6"/>
      <c r="BA22" s="6"/>
    </row>
    <row r="23" spans="2:53" x14ac:dyDescent="0.2">
      <c r="B23" s="5">
        <v>1918</v>
      </c>
      <c r="C23" s="95">
        <f>'[2]Stock Neto Maquinaria INDEC Rev'!F24</f>
        <v>5722.6500000000005</v>
      </c>
      <c r="D23" s="95">
        <f>'[2]Stock Neto Constr INDEC C Rev'!F24</f>
        <v>50529.619999999995</v>
      </c>
      <c r="E23" s="95">
        <f t="shared" si="4"/>
        <v>56252.27</v>
      </c>
      <c r="G23" s="96">
        <v>4.4999999999999998E-14</v>
      </c>
      <c r="H23" s="96">
        <v>1.62E-14</v>
      </c>
      <c r="I23" s="96"/>
      <c r="J23" s="96"/>
      <c r="K23" s="173"/>
      <c r="M23" s="26">
        <f t="shared" si="0"/>
        <v>2.5751925000000003E-10</v>
      </c>
      <c r="N23" s="26">
        <f t="shared" si="1"/>
        <v>8.1857984399999986E-10</v>
      </c>
      <c r="O23" s="26">
        <f t="shared" si="5"/>
        <v>1.0760990939999999E-9</v>
      </c>
      <c r="Q23" s="8">
        <f t="shared" si="6"/>
        <v>-1.6245068461359636E-2</v>
      </c>
      <c r="R23" s="8">
        <f t="shared" si="7"/>
        <v>-6.079620446628577E-3</v>
      </c>
      <c r="S23" s="8">
        <f t="shared" si="8"/>
        <v>-7.1233597236651852E-3</v>
      </c>
      <c r="U23" s="6">
        <f t="shared" si="2"/>
        <v>0.23930811896027862</v>
      </c>
      <c r="V23" s="6">
        <f t="shared" si="3"/>
        <v>0.76069188103972141</v>
      </c>
      <c r="X23" s="6"/>
      <c r="Y23" s="6"/>
      <c r="Z23" s="6"/>
      <c r="AQ23" s="6"/>
      <c r="AR23" s="6"/>
      <c r="AS23" s="6"/>
      <c r="AU23" s="6"/>
      <c r="AV23" s="6"/>
      <c r="AW23" s="6"/>
      <c r="AY23" s="6"/>
      <c r="AZ23" s="6"/>
      <c r="BA23" s="6"/>
    </row>
    <row r="24" spans="2:53" x14ac:dyDescent="0.2">
      <c r="B24" s="5">
        <v>1919</v>
      </c>
      <c r="C24" s="95">
        <f>'[2]Stock Neto Maquinaria INDEC Rev'!F25</f>
        <v>5736.7999999999984</v>
      </c>
      <c r="D24" s="95">
        <f>'[2]Stock Neto Constr INDEC C Rev'!F25</f>
        <v>50242.55999999999</v>
      </c>
      <c r="E24" s="95">
        <f t="shared" si="4"/>
        <v>55979.359999999986</v>
      </c>
      <c r="G24" s="96">
        <v>4.2400000000000001E-14</v>
      </c>
      <c r="H24" s="96">
        <v>1.7199999999999999E-14</v>
      </c>
      <c r="I24" s="96"/>
      <c r="J24" s="96"/>
      <c r="K24" s="173"/>
      <c r="M24" s="26">
        <f t="shared" si="0"/>
        <v>2.4324031999999996E-10</v>
      </c>
      <c r="N24" s="26">
        <f t="shared" si="1"/>
        <v>8.6417203199999975E-10</v>
      </c>
      <c r="O24" s="26">
        <f t="shared" si="5"/>
        <v>1.1074123519999998E-9</v>
      </c>
      <c r="Q24" s="8">
        <f t="shared" si="6"/>
        <v>2.4726306868317676E-3</v>
      </c>
      <c r="R24" s="8">
        <f t="shared" si="7"/>
        <v>-5.6810243180139683E-3</v>
      </c>
      <c r="S24" s="8">
        <f t="shared" si="8"/>
        <v>-4.8515375468405238E-3</v>
      </c>
      <c r="U24" s="6">
        <f t="shared" si="2"/>
        <v>0.21964746876870667</v>
      </c>
      <c r="V24" s="6">
        <f t="shared" si="3"/>
        <v>0.78035253123129322</v>
      </c>
      <c r="X24" s="6"/>
      <c r="Y24" s="6"/>
      <c r="Z24" s="6"/>
      <c r="AQ24" s="6"/>
      <c r="AR24" s="6"/>
      <c r="AS24" s="6"/>
      <c r="AU24" s="6"/>
      <c r="AV24" s="6"/>
      <c r="AW24" s="6"/>
      <c r="AY24" s="6"/>
      <c r="AZ24" s="6"/>
      <c r="BA24" s="6"/>
    </row>
    <row r="25" spans="2:53" x14ac:dyDescent="0.2">
      <c r="B25" s="5">
        <v>1920</v>
      </c>
      <c r="C25" s="95">
        <f>'[2]Stock Neto Maquinaria INDEC Rev'!F26</f>
        <v>6020.05</v>
      </c>
      <c r="D25" s="95">
        <f>'[2]Stock Neto Constr INDEC C Rev'!F26</f>
        <v>50995.880000000005</v>
      </c>
      <c r="E25" s="95">
        <f t="shared" si="4"/>
        <v>57015.930000000008</v>
      </c>
      <c r="G25" s="96">
        <v>4.3300000000000002E-14</v>
      </c>
      <c r="H25" s="96">
        <v>1.8200000000000001E-14</v>
      </c>
      <c r="I25" s="96"/>
      <c r="J25" s="96"/>
      <c r="K25" s="173"/>
      <c r="M25" s="26">
        <f t="shared" si="0"/>
        <v>2.6066816500000004E-10</v>
      </c>
      <c r="N25" s="26">
        <f t="shared" si="1"/>
        <v>9.2812501600000015E-10</v>
      </c>
      <c r="O25" s="26">
        <f t="shared" si="5"/>
        <v>1.1887931810000002E-9</v>
      </c>
      <c r="Q25" s="8">
        <f t="shared" si="6"/>
        <v>4.9374215590573471E-2</v>
      </c>
      <c r="R25" s="8">
        <f t="shared" si="7"/>
        <v>1.4993662743299991E-2</v>
      </c>
      <c r="S25" s="8">
        <f t="shared" si="8"/>
        <v>1.8517003409828585E-2</v>
      </c>
      <c r="U25" s="6">
        <f t="shared" si="2"/>
        <v>0.21927124849482121</v>
      </c>
      <c r="V25" s="6">
        <f t="shared" si="3"/>
        <v>0.78072875150517873</v>
      </c>
      <c r="X25" s="6"/>
      <c r="Y25" s="6"/>
      <c r="Z25" s="6"/>
      <c r="AQ25" s="6"/>
      <c r="AR25" s="6"/>
      <c r="AS25" s="6"/>
      <c r="AU25" s="6"/>
      <c r="AV25" s="6"/>
      <c r="AW25" s="6"/>
      <c r="AY25" s="6"/>
      <c r="AZ25" s="6"/>
      <c r="BA25" s="6"/>
    </row>
    <row r="26" spans="2:53" x14ac:dyDescent="0.2">
      <c r="B26" s="5">
        <v>1921</v>
      </c>
      <c r="C26" s="95">
        <f>'[2]Stock Neto Maquinaria INDEC Rev'!F27</f>
        <v>6348.4499999999989</v>
      </c>
      <c r="D26" s="95">
        <f>'[2]Stock Neto Constr INDEC C Rev'!F27</f>
        <v>52100.560000000012</v>
      </c>
      <c r="E26" s="95">
        <f t="shared" si="4"/>
        <v>58449.010000000009</v>
      </c>
      <c r="G26" s="96">
        <v>3.3799999999999999E-14</v>
      </c>
      <c r="H26" s="96">
        <v>1.5699999999999999E-14</v>
      </c>
      <c r="I26" s="96"/>
      <c r="J26" s="96"/>
      <c r="K26" s="173"/>
      <c r="M26" s="26">
        <f t="shared" si="0"/>
        <v>2.1457760999999995E-10</v>
      </c>
      <c r="N26" s="26">
        <f t="shared" si="1"/>
        <v>8.1797879200000008E-10</v>
      </c>
      <c r="O26" s="26">
        <f t="shared" si="5"/>
        <v>1.032556402E-9</v>
      </c>
      <c r="Q26" s="8">
        <f t="shared" si="6"/>
        <v>5.4551041934867435E-2</v>
      </c>
      <c r="R26" s="8">
        <f t="shared" si="7"/>
        <v>2.166214211814773E-2</v>
      </c>
      <c r="S26" s="8">
        <f t="shared" si="8"/>
        <v>2.5134729890400834E-2</v>
      </c>
      <c r="U26" s="6">
        <f t="shared" si="2"/>
        <v>0.2078119990194976</v>
      </c>
      <c r="V26" s="6">
        <f t="shared" si="3"/>
        <v>0.79218800098050246</v>
      </c>
      <c r="X26" s="6"/>
      <c r="Y26" s="6"/>
      <c r="Z26" s="6"/>
      <c r="AQ26" s="6"/>
      <c r="AR26" s="6"/>
      <c r="AS26" s="6"/>
      <c r="AU26" s="6"/>
      <c r="AV26" s="6"/>
      <c r="AW26" s="6"/>
      <c r="AY26" s="6"/>
      <c r="AZ26" s="6"/>
      <c r="BA26" s="6"/>
    </row>
    <row r="27" spans="2:53" x14ac:dyDescent="0.2">
      <c r="B27" s="5">
        <v>1922</v>
      </c>
      <c r="C27" s="95">
        <f>'[2]Stock Neto Maquinaria INDEC Rev'!F28</f>
        <v>6557.45</v>
      </c>
      <c r="D27" s="95">
        <f>'[2]Stock Neto Constr INDEC C Rev'!F28</f>
        <v>54069.94</v>
      </c>
      <c r="E27" s="95">
        <f t="shared" si="4"/>
        <v>60627.39</v>
      </c>
      <c r="G27" s="96">
        <v>2.9999999999999998E-14</v>
      </c>
      <c r="H27" s="96">
        <v>1.4800000000000001E-14</v>
      </c>
      <c r="I27" s="96"/>
      <c r="J27" s="96"/>
      <c r="K27" s="173"/>
      <c r="M27" s="26">
        <f t="shared" si="0"/>
        <v>1.9672349999999997E-10</v>
      </c>
      <c r="N27" s="26">
        <f t="shared" si="1"/>
        <v>8.0023511200000004E-10</v>
      </c>
      <c r="O27" s="26">
        <f t="shared" si="5"/>
        <v>9.9695861199999994E-10</v>
      </c>
      <c r="Q27" s="8">
        <f t="shared" si="6"/>
        <v>3.2921421764367832E-2</v>
      </c>
      <c r="R27" s="8">
        <f t="shared" si="7"/>
        <v>3.7799593708781436E-2</v>
      </c>
      <c r="S27" s="8">
        <f t="shared" si="8"/>
        <v>3.7269750163432876E-2</v>
      </c>
      <c r="U27" s="6">
        <f t="shared" si="2"/>
        <v>0.19732363774395079</v>
      </c>
      <c r="V27" s="6">
        <f t="shared" si="3"/>
        <v>0.80267636225604932</v>
      </c>
      <c r="X27" s="6"/>
      <c r="Y27" s="6"/>
      <c r="Z27" s="6"/>
      <c r="AQ27" s="6"/>
      <c r="AR27" s="6"/>
      <c r="AS27" s="6"/>
      <c r="AU27" s="6"/>
      <c r="AV27" s="6"/>
      <c r="AW27" s="6"/>
      <c r="AY27" s="6"/>
      <c r="AZ27" s="6"/>
      <c r="BA27" s="6"/>
    </row>
    <row r="28" spans="2:53" x14ac:dyDescent="0.2">
      <c r="B28" s="5">
        <v>1923</v>
      </c>
      <c r="C28" s="95">
        <f>'[2]Stock Neto Maquinaria INDEC Rev'!F29</f>
        <v>7099.25</v>
      </c>
      <c r="D28" s="95">
        <f>'[2]Stock Neto Constr INDEC C Rev'!F29</f>
        <v>57138.2</v>
      </c>
      <c r="E28" s="95">
        <f t="shared" si="4"/>
        <v>64237.45</v>
      </c>
      <c r="G28" s="96">
        <v>3.0699999999999998E-14</v>
      </c>
      <c r="H28" s="96">
        <v>1.4999999999999999E-14</v>
      </c>
      <c r="I28" s="96"/>
      <c r="J28" s="96"/>
      <c r="K28" s="173"/>
      <c r="M28" s="26">
        <f t="shared" si="0"/>
        <v>2.1794697499999997E-10</v>
      </c>
      <c r="N28" s="26">
        <f t="shared" si="1"/>
        <v>8.5707299999999994E-10</v>
      </c>
      <c r="O28" s="26">
        <f t="shared" si="5"/>
        <v>1.0750199749999999E-9</v>
      </c>
      <c r="Q28" s="8">
        <f t="shared" si="6"/>
        <v>8.2623580812663494E-2</v>
      </c>
      <c r="R28" s="8">
        <f t="shared" si="7"/>
        <v>5.6746132879008086E-2</v>
      </c>
      <c r="S28" s="8">
        <f t="shared" si="8"/>
        <v>5.9545034018452681E-2</v>
      </c>
      <c r="U28" s="6">
        <f t="shared" si="2"/>
        <v>0.20273760494543369</v>
      </c>
      <c r="V28" s="6">
        <f t="shared" si="3"/>
        <v>0.79726239505456631</v>
      </c>
      <c r="X28" s="6"/>
      <c r="Y28" s="6"/>
      <c r="Z28" s="6"/>
      <c r="AQ28" s="6"/>
      <c r="AR28" s="6"/>
      <c r="AS28" s="6"/>
      <c r="AU28" s="6"/>
      <c r="AV28" s="6"/>
      <c r="AW28" s="6"/>
      <c r="AY28" s="6"/>
      <c r="AZ28" s="6"/>
      <c r="BA28" s="6"/>
    </row>
    <row r="29" spans="2:53" x14ac:dyDescent="0.2">
      <c r="B29" s="5">
        <v>1924</v>
      </c>
      <c r="C29" s="95">
        <f>'[2]Stock Neto Maquinaria INDEC Rev'!F30</f>
        <v>7901.45</v>
      </c>
      <c r="D29" s="95">
        <f>'[2]Stock Neto Constr INDEC C Rev'!F30</f>
        <v>60027.119999999995</v>
      </c>
      <c r="E29" s="95">
        <f t="shared" si="4"/>
        <v>67928.569999999992</v>
      </c>
      <c r="G29" s="96">
        <v>3.1100000000000001E-14</v>
      </c>
      <c r="H29" s="96">
        <v>1.5299999999999999E-14</v>
      </c>
      <c r="I29" s="96"/>
      <c r="J29" s="96"/>
      <c r="K29" s="173"/>
      <c r="M29" s="26">
        <f t="shared" si="0"/>
        <v>2.4573509499999999E-10</v>
      </c>
      <c r="N29" s="26">
        <f t="shared" si="1"/>
        <v>9.1841493599999984E-10</v>
      </c>
      <c r="O29" s="26">
        <f t="shared" si="5"/>
        <v>1.1641500309999998E-9</v>
      </c>
      <c r="Q29" s="8">
        <f t="shared" si="6"/>
        <v>0.11299785188576256</v>
      </c>
      <c r="R29" s="8">
        <f t="shared" si="7"/>
        <v>5.0560220657983601E-2</v>
      </c>
      <c r="S29" s="8">
        <f t="shared" si="8"/>
        <v>5.7460562335522276E-2</v>
      </c>
      <c r="U29" s="6">
        <f t="shared" si="2"/>
        <v>0.21108541721973292</v>
      </c>
      <c r="V29" s="6">
        <f t="shared" si="3"/>
        <v>0.78891458278026705</v>
      </c>
      <c r="X29" s="6"/>
      <c r="Y29" s="6"/>
      <c r="Z29" s="6"/>
      <c r="AQ29" s="6"/>
      <c r="AR29" s="6"/>
      <c r="AS29" s="6"/>
      <c r="AU29" s="6"/>
      <c r="AV29" s="6"/>
      <c r="AW29" s="6"/>
      <c r="AY29" s="6"/>
      <c r="AZ29" s="6"/>
      <c r="BA29" s="6"/>
    </row>
    <row r="30" spans="2:53" x14ac:dyDescent="0.2">
      <c r="B30" s="5">
        <v>1925</v>
      </c>
      <c r="C30" s="95">
        <f>'[2]Stock Neto Maquinaria INDEC Rev'!F31</f>
        <v>8827.1999999999989</v>
      </c>
      <c r="D30" s="95">
        <f>'[2]Stock Neto Constr INDEC C Rev'!F31</f>
        <v>62321</v>
      </c>
      <c r="E30" s="95">
        <f t="shared" si="4"/>
        <v>71148.2</v>
      </c>
      <c r="G30" s="96">
        <v>2.9299999999999999E-14</v>
      </c>
      <c r="H30" s="96">
        <v>1.47E-14</v>
      </c>
      <c r="I30" s="96"/>
      <c r="J30" s="96"/>
      <c r="K30" s="173"/>
      <c r="M30" s="26">
        <f t="shared" si="0"/>
        <v>2.5863695999999995E-10</v>
      </c>
      <c r="N30" s="26">
        <f t="shared" si="1"/>
        <v>9.1611870000000004E-10</v>
      </c>
      <c r="O30" s="26">
        <f t="shared" si="5"/>
        <v>1.1747556599999999E-9</v>
      </c>
      <c r="Q30" s="8">
        <f t="shared" si="6"/>
        <v>0.11716203987875631</v>
      </c>
      <c r="R30" s="8">
        <f t="shared" si="7"/>
        <v>3.821406057795218E-2</v>
      </c>
      <c r="S30" s="8">
        <f t="shared" si="8"/>
        <v>4.7397288063034525E-2</v>
      </c>
      <c r="U30" s="6">
        <f t="shared" si="2"/>
        <v>0.22016234422739447</v>
      </c>
      <c r="V30" s="6">
        <f t="shared" si="3"/>
        <v>0.77983765577260566</v>
      </c>
      <c r="X30" s="6"/>
      <c r="Y30" s="6"/>
      <c r="Z30" s="6"/>
      <c r="AQ30" s="6"/>
      <c r="AR30" s="6"/>
      <c r="AS30" s="6"/>
      <c r="AU30" s="6"/>
      <c r="AV30" s="6"/>
      <c r="AW30" s="6"/>
      <c r="AY30" s="6"/>
      <c r="AZ30" s="6"/>
      <c r="BA30" s="6"/>
    </row>
    <row r="31" spans="2:53" x14ac:dyDescent="0.2">
      <c r="B31" s="5">
        <v>1926</v>
      </c>
      <c r="C31" s="95">
        <f>'[2]Stock Neto Maquinaria INDEC Rev'!F32</f>
        <v>9836.7999999999993</v>
      </c>
      <c r="D31" s="95">
        <f>'[2]Stock Neto Constr INDEC C Rev'!F32</f>
        <v>64203.600000000006</v>
      </c>
      <c r="E31" s="95">
        <f t="shared" si="4"/>
        <v>74040.400000000009</v>
      </c>
      <c r="G31" s="96">
        <v>2.83E-14</v>
      </c>
      <c r="H31" s="96">
        <v>1.47E-14</v>
      </c>
      <c r="I31" s="96"/>
      <c r="J31" s="96"/>
      <c r="K31" s="173"/>
      <c r="M31" s="26">
        <f t="shared" si="0"/>
        <v>2.7838143999999998E-10</v>
      </c>
      <c r="N31" s="26">
        <f t="shared" si="1"/>
        <v>9.4379292000000009E-10</v>
      </c>
      <c r="O31" s="26">
        <f t="shared" si="5"/>
        <v>1.2221743600000001E-9</v>
      </c>
      <c r="Q31" s="8">
        <f t="shared" si="6"/>
        <v>0.11437375385173107</v>
      </c>
      <c r="R31" s="8">
        <f t="shared" si="7"/>
        <v>3.0208116044351113E-2</v>
      </c>
      <c r="S31" s="8">
        <f t="shared" si="8"/>
        <v>4.0650360796197396E-2</v>
      </c>
      <c r="U31" s="6">
        <f t="shared" si="2"/>
        <v>0.22777555241790537</v>
      </c>
      <c r="V31" s="6">
        <f t="shared" si="3"/>
        <v>0.77222444758209463</v>
      </c>
      <c r="X31" s="6"/>
      <c r="Y31" s="6"/>
      <c r="Z31" s="6"/>
      <c r="AQ31" s="6"/>
      <c r="AR31" s="6"/>
      <c r="AS31" s="6"/>
      <c r="AU31" s="6"/>
      <c r="AV31" s="6"/>
      <c r="AW31" s="6"/>
      <c r="AY31" s="6"/>
      <c r="AZ31" s="6"/>
      <c r="BA31" s="6"/>
    </row>
    <row r="32" spans="2:53" x14ac:dyDescent="0.2">
      <c r="B32" s="5">
        <v>1927</v>
      </c>
      <c r="C32" s="95">
        <f>'[2]Stock Neto Maquinaria INDEC Rev'!F33</f>
        <v>10665.599999999999</v>
      </c>
      <c r="D32" s="95">
        <f>'[2]Stock Neto Constr INDEC C Rev'!F33</f>
        <v>67065.439999999988</v>
      </c>
      <c r="E32" s="95">
        <f t="shared" si="4"/>
        <v>77731.039999999979</v>
      </c>
      <c r="G32" s="96">
        <v>2.7300000000000001E-14</v>
      </c>
      <c r="H32" s="96">
        <v>1.4900000000000002E-14</v>
      </c>
      <c r="I32" s="96"/>
      <c r="J32" s="96"/>
      <c r="K32" s="173"/>
      <c r="M32" s="26">
        <f t="shared" si="0"/>
        <v>2.9117087999999998E-10</v>
      </c>
      <c r="N32" s="26">
        <f t="shared" si="1"/>
        <v>9.9927505599999982E-10</v>
      </c>
      <c r="O32" s="26">
        <f t="shared" si="5"/>
        <v>1.2904459359999997E-9</v>
      </c>
      <c r="Q32" s="8">
        <f t="shared" si="6"/>
        <v>8.4255042290175594E-2</v>
      </c>
      <c r="R32" s="8">
        <f t="shared" si="7"/>
        <v>4.4574447538767013E-2</v>
      </c>
      <c r="S32" s="8">
        <f t="shared" si="8"/>
        <v>4.9846300128037799E-2</v>
      </c>
      <c r="U32" s="6">
        <f t="shared" si="2"/>
        <v>0.22563586112142248</v>
      </c>
      <c r="V32" s="6">
        <f t="shared" si="3"/>
        <v>0.77436413887857758</v>
      </c>
      <c r="X32" s="6"/>
      <c r="Y32" s="6"/>
      <c r="Z32" s="6"/>
      <c r="AQ32" s="6"/>
      <c r="AR32" s="6"/>
      <c r="AS32" s="6"/>
      <c r="AU32" s="6"/>
      <c r="AV32" s="6"/>
      <c r="AW32" s="6"/>
      <c r="AY32" s="6"/>
      <c r="AZ32" s="6"/>
      <c r="BA32" s="6"/>
    </row>
    <row r="33" spans="2:53" x14ac:dyDescent="0.2">
      <c r="B33" s="5">
        <v>1928</v>
      </c>
      <c r="C33" s="95">
        <f>'[2]Stock Neto Maquinaria INDEC Rev'!F34</f>
        <v>11765.799999999997</v>
      </c>
      <c r="D33" s="95">
        <f>'[2]Stock Neto Constr INDEC C Rev'!F34</f>
        <v>70636.119999999981</v>
      </c>
      <c r="E33" s="95">
        <f t="shared" si="4"/>
        <v>82401.919999999984</v>
      </c>
      <c r="G33" s="96">
        <v>2.6699999999999999E-14</v>
      </c>
      <c r="H33" s="96">
        <v>1.47E-14</v>
      </c>
      <c r="I33" s="96"/>
      <c r="J33" s="96"/>
      <c r="K33" s="173"/>
      <c r="M33" s="26">
        <f t="shared" si="0"/>
        <v>3.1414685999999991E-10</v>
      </c>
      <c r="N33" s="26">
        <f t="shared" si="1"/>
        <v>1.0383509639999997E-9</v>
      </c>
      <c r="O33" s="26">
        <f t="shared" si="5"/>
        <v>1.3524978239999996E-9</v>
      </c>
      <c r="Q33" s="8">
        <f t="shared" si="6"/>
        <v>0.10315406540654057</v>
      </c>
      <c r="R33" s="8">
        <f t="shared" si="7"/>
        <v>5.3241729272185401E-2</v>
      </c>
      <c r="S33" s="8">
        <f t="shared" si="8"/>
        <v>6.0090280536578514E-2</v>
      </c>
      <c r="U33" s="6">
        <f t="shared" si="2"/>
        <v>0.23227161953644668</v>
      </c>
      <c r="V33" s="6">
        <f t="shared" si="3"/>
        <v>0.76772838046355341</v>
      </c>
      <c r="X33" s="6"/>
      <c r="Y33" s="6"/>
      <c r="Z33" s="6"/>
      <c r="AQ33" s="6"/>
      <c r="AR33" s="6"/>
      <c r="AS33" s="6"/>
      <c r="AU33" s="6"/>
      <c r="AV33" s="6"/>
      <c r="AW33" s="6"/>
      <c r="AY33" s="6"/>
      <c r="AZ33" s="6"/>
      <c r="BA33" s="6"/>
    </row>
    <row r="34" spans="2:53" x14ac:dyDescent="0.2">
      <c r="B34" s="5">
        <v>1929</v>
      </c>
      <c r="C34" s="95">
        <f>'[2]Stock Neto Maquinaria INDEC Rev'!F35</f>
        <v>12982.300000000001</v>
      </c>
      <c r="D34" s="95">
        <f>'[2]Stock Neto Constr INDEC C Rev'!F35</f>
        <v>75057.999999999985</v>
      </c>
      <c r="E34" s="95">
        <f t="shared" si="4"/>
        <v>88040.299999999988</v>
      </c>
      <c r="G34" s="96">
        <v>2.6699999999999999E-14</v>
      </c>
      <c r="H34" s="96">
        <v>1.4500000000000001E-14</v>
      </c>
      <c r="I34" s="96"/>
      <c r="J34" s="96"/>
      <c r="K34" s="173"/>
      <c r="M34" s="26">
        <f t="shared" si="0"/>
        <v>3.4662741000000001E-10</v>
      </c>
      <c r="N34" s="26">
        <f t="shared" si="1"/>
        <v>1.0883409999999999E-9</v>
      </c>
      <c r="O34" s="26">
        <f t="shared" si="5"/>
        <v>1.4349684099999998E-9</v>
      </c>
      <c r="Q34" s="8">
        <f t="shared" si="6"/>
        <v>0.10339288446174538</v>
      </c>
      <c r="R34" s="8">
        <f t="shared" si="7"/>
        <v>6.2600833681125262E-2</v>
      </c>
      <c r="S34" s="8">
        <f t="shared" si="8"/>
        <v>6.8425347370546771E-2</v>
      </c>
      <c r="U34" s="6">
        <f t="shared" si="2"/>
        <v>0.24155751972268161</v>
      </c>
      <c r="V34" s="6">
        <f t="shared" si="3"/>
        <v>0.75844248027731842</v>
      </c>
      <c r="X34" s="6"/>
      <c r="Y34" s="6"/>
      <c r="Z34" s="6"/>
      <c r="AQ34" s="6"/>
      <c r="AR34" s="6"/>
      <c r="AS34" s="6"/>
      <c r="AU34" s="6"/>
      <c r="AV34" s="6"/>
      <c r="AW34" s="6"/>
      <c r="AY34" s="6"/>
      <c r="AZ34" s="6"/>
      <c r="BA34" s="6"/>
    </row>
    <row r="35" spans="2:53" x14ac:dyDescent="0.2">
      <c r="B35" s="5">
        <v>1930</v>
      </c>
      <c r="C35" s="95">
        <f>'[2]Stock Neto Maquinaria INDEC Rev'!F36</f>
        <v>13569.65</v>
      </c>
      <c r="D35" s="95">
        <f>'[2]Stock Neto Constr INDEC C Rev'!F36</f>
        <v>78937.48000000001</v>
      </c>
      <c r="E35" s="95">
        <f t="shared" si="4"/>
        <v>92507.13</v>
      </c>
      <c r="G35" s="96">
        <v>2.6600000000000002E-14</v>
      </c>
      <c r="H35" s="96">
        <v>1.3499999999999999E-14</v>
      </c>
      <c r="I35" s="96"/>
      <c r="J35" s="96"/>
      <c r="K35" s="173"/>
      <c r="M35" s="26">
        <f t="shared" si="0"/>
        <v>3.6095269000000002E-10</v>
      </c>
      <c r="N35" s="26">
        <f t="shared" si="1"/>
        <v>1.0656559800000001E-9</v>
      </c>
      <c r="O35" s="26">
        <f t="shared" si="5"/>
        <v>1.4266086700000002E-9</v>
      </c>
      <c r="Q35" s="8">
        <f t="shared" si="6"/>
        <v>4.524236845551239E-2</v>
      </c>
      <c r="R35" s="8">
        <f t="shared" si="7"/>
        <v>5.1686429161448826E-2</v>
      </c>
      <c r="S35" s="8">
        <f t="shared" si="8"/>
        <v>5.0736196946171437E-2</v>
      </c>
      <c r="U35" s="6">
        <f t="shared" si="2"/>
        <v>0.25301450747526999</v>
      </c>
      <c r="V35" s="6">
        <f t="shared" si="3"/>
        <v>0.74698549252473001</v>
      </c>
      <c r="X35" s="6"/>
      <c r="Y35" s="6"/>
      <c r="Z35" s="6"/>
      <c r="AQ35" s="6"/>
      <c r="AR35" s="6"/>
      <c r="AS35" s="6"/>
      <c r="AU35" s="6"/>
      <c r="AV35" s="6"/>
      <c r="AW35" s="6"/>
      <c r="AY35" s="6"/>
      <c r="AZ35" s="6"/>
      <c r="BA35" s="6"/>
    </row>
    <row r="36" spans="2:53" x14ac:dyDescent="0.2">
      <c r="B36" s="5">
        <v>1931</v>
      </c>
      <c r="C36" s="95">
        <f>'[2]Stock Neto Maquinaria INDEC Rev'!F37</f>
        <v>13535.449999999999</v>
      </c>
      <c r="D36" s="95">
        <f>'[2]Stock Neto Constr INDEC C Rev'!F37</f>
        <v>80181.839999999982</v>
      </c>
      <c r="E36" s="95">
        <f t="shared" si="4"/>
        <v>93717.289999999979</v>
      </c>
      <c r="G36" s="96">
        <v>2.6699999999999999E-14</v>
      </c>
      <c r="H36" s="96">
        <v>1.32E-14</v>
      </c>
      <c r="I36" s="96"/>
      <c r="J36" s="96"/>
      <c r="K36" s="173"/>
      <c r="M36" s="26">
        <f t="shared" si="0"/>
        <v>3.6139651499999995E-10</v>
      </c>
      <c r="N36" s="26">
        <f t="shared" si="1"/>
        <v>1.0584002879999997E-9</v>
      </c>
      <c r="O36" s="26">
        <f t="shared" si="5"/>
        <v>1.4197968029999996E-9</v>
      </c>
      <c r="Q36" s="8">
        <f t="shared" si="6"/>
        <v>-2.5203302959177819E-3</v>
      </c>
      <c r="R36" s="8">
        <f t="shared" si="7"/>
        <v>1.5763867810322438E-2</v>
      </c>
      <c r="S36" s="8">
        <f t="shared" si="8"/>
        <v>1.3081802451335096E-2</v>
      </c>
      <c r="U36" s="6">
        <f t="shared" si="2"/>
        <v>0.254541011950708</v>
      </c>
      <c r="V36" s="6">
        <f t="shared" si="3"/>
        <v>0.745458988049292</v>
      </c>
      <c r="X36" s="6"/>
      <c r="Y36" s="6"/>
      <c r="Z36" s="6"/>
      <c r="AQ36" s="6"/>
      <c r="AR36" s="6"/>
      <c r="AS36" s="6"/>
      <c r="AU36" s="6"/>
      <c r="AV36" s="6"/>
      <c r="AW36" s="6"/>
      <c r="AY36" s="6"/>
      <c r="AZ36" s="6"/>
      <c r="BA36" s="6"/>
    </row>
    <row r="37" spans="2:53" x14ac:dyDescent="0.2">
      <c r="B37" s="5">
        <v>1932</v>
      </c>
      <c r="C37" s="95">
        <f>'[2]Stock Neto Maquinaria INDEC Rev'!F38</f>
        <v>13190.7</v>
      </c>
      <c r="D37" s="95">
        <f>'[2]Stock Neto Constr INDEC C Rev'!F38</f>
        <v>80444.66</v>
      </c>
      <c r="E37" s="95">
        <f t="shared" si="4"/>
        <v>93635.36</v>
      </c>
      <c r="G37" s="96">
        <v>2.76E-14</v>
      </c>
      <c r="H37" s="96">
        <v>1.3699999999999999E-14</v>
      </c>
      <c r="I37" s="96"/>
      <c r="J37" s="96"/>
      <c r="K37" s="173"/>
      <c r="M37" s="26">
        <f t="shared" ref="M37:M68" si="9">C37*G37</f>
        <v>3.6406332000000004E-10</v>
      </c>
      <c r="N37" s="26">
        <f t="shared" ref="N37:N68" si="10">D37*H37</f>
        <v>1.1020918420000001E-9</v>
      </c>
      <c r="O37" s="26">
        <f t="shared" si="5"/>
        <v>1.4661551620000001E-9</v>
      </c>
      <c r="Q37" s="8">
        <f t="shared" si="6"/>
        <v>-2.5470154298527069E-2</v>
      </c>
      <c r="R37" s="8">
        <f t="shared" si="7"/>
        <v>3.2777995615967605E-3</v>
      </c>
      <c r="S37" s="8">
        <f t="shared" si="8"/>
        <v>-8.7422502293844049E-4</v>
      </c>
      <c r="U37" s="6">
        <f t="shared" si="2"/>
        <v>0.24831159036631351</v>
      </c>
      <c r="V37" s="6">
        <f t="shared" si="3"/>
        <v>0.75168840963368655</v>
      </c>
      <c r="X37" s="6"/>
      <c r="Y37" s="6"/>
      <c r="Z37" s="6"/>
      <c r="AQ37" s="6"/>
      <c r="AR37" s="6"/>
      <c r="AS37" s="6"/>
      <c r="AU37" s="6"/>
      <c r="AV37" s="6"/>
      <c r="AW37" s="6"/>
      <c r="AY37" s="6"/>
      <c r="AZ37" s="6"/>
      <c r="BA37" s="6"/>
    </row>
    <row r="38" spans="2:53" x14ac:dyDescent="0.2">
      <c r="B38" s="5">
        <v>1933</v>
      </c>
      <c r="C38" s="95">
        <f>'[2]Stock Neto Maquinaria INDEC Rev'!F39</f>
        <v>12930.599999999999</v>
      </c>
      <c r="D38" s="95">
        <f>'[2]Stock Neto Constr INDEC C Rev'!F39</f>
        <v>80961.679999999978</v>
      </c>
      <c r="E38" s="95">
        <f t="shared" si="4"/>
        <v>93892.27999999997</v>
      </c>
      <c r="G38" s="96">
        <v>2.64E-14</v>
      </c>
      <c r="H38" s="96">
        <v>1.28E-14</v>
      </c>
      <c r="I38" s="96"/>
      <c r="J38" s="96"/>
      <c r="K38" s="173"/>
      <c r="M38" s="26">
        <f t="shared" si="9"/>
        <v>3.4136783999999997E-10</v>
      </c>
      <c r="N38" s="26">
        <f t="shared" si="10"/>
        <v>1.0363095039999997E-9</v>
      </c>
      <c r="O38" s="26">
        <f t="shared" si="5"/>
        <v>1.3776773439999996E-9</v>
      </c>
      <c r="Q38" s="8">
        <f t="shared" si="6"/>
        <v>-1.9718437990402495E-2</v>
      </c>
      <c r="R38" s="8">
        <f t="shared" si="7"/>
        <v>6.4270269773030924E-3</v>
      </c>
      <c r="S38" s="8">
        <f t="shared" si="8"/>
        <v>2.7438352348938388E-3</v>
      </c>
      <c r="U38" s="6">
        <f t="shared" si="2"/>
        <v>0.24778504305577087</v>
      </c>
      <c r="V38" s="6">
        <f t="shared" si="3"/>
        <v>0.75221495694422913</v>
      </c>
      <c r="X38" s="6"/>
      <c r="Y38" s="6"/>
      <c r="Z38" s="6"/>
      <c r="AQ38" s="6"/>
      <c r="AR38" s="6"/>
      <c r="AS38" s="6"/>
      <c r="AU38" s="6"/>
      <c r="AV38" s="6"/>
      <c r="AW38" s="6"/>
      <c r="AY38" s="6"/>
      <c r="AZ38" s="6"/>
      <c r="BA38" s="6"/>
    </row>
    <row r="39" spans="2:53" x14ac:dyDescent="0.2">
      <c r="B39" s="5">
        <v>1934</v>
      </c>
      <c r="C39" s="95">
        <f>'[2]Stock Neto Maquinaria INDEC Rev'!F40</f>
        <v>12852.750000000004</v>
      </c>
      <c r="D39" s="95">
        <f>'[2]Stock Neto Constr INDEC C Rev'!F40</f>
        <v>82537.099999999977</v>
      </c>
      <c r="E39" s="95">
        <f t="shared" si="4"/>
        <v>95389.849999999977</v>
      </c>
      <c r="G39" s="96">
        <v>2.9899999999999998E-14</v>
      </c>
      <c r="H39" s="96">
        <v>1.42E-14</v>
      </c>
      <c r="I39" s="96"/>
      <c r="J39" s="96"/>
      <c r="K39" s="173"/>
      <c r="M39" s="26">
        <f t="shared" si="9"/>
        <v>3.8429722500000005E-10</v>
      </c>
      <c r="N39" s="26">
        <f t="shared" si="10"/>
        <v>1.1720268199999996E-9</v>
      </c>
      <c r="O39" s="26">
        <f t="shared" si="5"/>
        <v>1.5563240449999996E-9</v>
      </c>
      <c r="Q39" s="8">
        <f t="shared" si="6"/>
        <v>-6.0206022922366263E-3</v>
      </c>
      <c r="R39" s="8">
        <f t="shared" si="7"/>
        <v>1.9458835340373355E-2</v>
      </c>
      <c r="S39" s="8">
        <f t="shared" si="8"/>
        <v>1.5949873621132721E-2</v>
      </c>
      <c r="U39" s="6">
        <f t="shared" si="2"/>
        <v>0.24692622737188397</v>
      </c>
      <c r="V39" s="6">
        <f t="shared" si="3"/>
        <v>0.75307377262811614</v>
      </c>
      <c r="X39" s="6"/>
      <c r="Y39" s="6"/>
      <c r="Z39" s="6"/>
      <c r="AQ39" s="6"/>
      <c r="AR39" s="6"/>
      <c r="AS39" s="6"/>
      <c r="AU39" s="6"/>
      <c r="AV39" s="6"/>
      <c r="AW39" s="6"/>
      <c r="AY39" s="6"/>
      <c r="AZ39" s="6"/>
      <c r="BA39" s="6"/>
    </row>
    <row r="40" spans="2:53" x14ac:dyDescent="0.2">
      <c r="B40" s="5">
        <v>1935</v>
      </c>
      <c r="C40" s="95">
        <f>'[2]Stock Neto Maquinaria INDEC Rev'!F41</f>
        <v>13023.699999999999</v>
      </c>
      <c r="D40" s="95">
        <f>'[2]Stock Neto Constr INDEC C Rev'!F41</f>
        <v>83349.819999999992</v>
      </c>
      <c r="E40" s="95">
        <f t="shared" si="4"/>
        <v>96373.51999999999</v>
      </c>
      <c r="G40" s="96">
        <v>2.9299999999999999E-14</v>
      </c>
      <c r="H40" s="96">
        <v>1.43E-14</v>
      </c>
      <c r="I40" s="96"/>
      <c r="J40" s="96"/>
      <c r="K40" s="173"/>
      <c r="M40" s="26">
        <f t="shared" si="9"/>
        <v>3.8159440999999997E-10</v>
      </c>
      <c r="N40" s="26">
        <f t="shared" si="10"/>
        <v>1.1919024259999999E-9</v>
      </c>
      <c r="O40" s="26">
        <f t="shared" si="5"/>
        <v>1.5734968359999998E-9</v>
      </c>
      <c r="Q40" s="8">
        <f t="shared" si="6"/>
        <v>1.3300655501740501E-2</v>
      </c>
      <c r="R40" s="8">
        <f t="shared" si="7"/>
        <v>9.846723473444256E-3</v>
      </c>
      <c r="S40" s="8">
        <f t="shared" si="8"/>
        <v>1.0312103436581703E-2</v>
      </c>
      <c r="U40" s="6">
        <f t="shared" si="2"/>
        <v>0.24251361761238396</v>
      </c>
      <c r="V40" s="6">
        <f t="shared" si="3"/>
        <v>0.75748638238761612</v>
      </c>
      <c r="X40" s="6"/>
      <c r="Y40" s="6"/>
      <c r="Z40" s="6"/>
      <c r="AQ40" s="6"/>
      <c r="AR40" s="6"/>
      <c r="AS40" s="6"/>
      <c r="AU40" s="6"/>
      <c r="AV40" s="6"/>
      <c r="AW40" s="6"/>
      <c r="AY40" s="6"/>
      <c r="AZ40" s="6"/>
      <c r="BA40" s="6"/>
    </row>
    <row r="41" spans="2:53" x14ac:dyDescent="0.2">
      <c r="B41" s="5">
        <v>1936</v>
      </c>
      <c r="C41" s="95">
        <f>'[2]Stock Neto Maquinaria INDEC Rev'!F42</f>
        <v>13252.55</v>
      </c>
      <c r="D41" s="95">
        <f>'[2]Stock Neto Constr INDEC C Rev'!F42</f>
        <v>84221.26</v>
      </c>
      <c r="E41" s="95">
        <f t="shared" si="4"/>
        <v>97473.81</v>
      </c>
      <c r="G41" s="96">
        <v>3.1100000000000001E-14</v>
      </c>
      <c r="H41" s="96">
        <v>1.5399999999999999E-14</v>
      </c>
      <c r="I41" s="96"/>
      <c r="J41" s="175">
        <v>2.9144497577843139E-13</v>
      </c>
      <c r="K41" s="173"/>
      <c r="M41" s="26">
        <f t="shared" si="9"/>
        <v>4.1215430500000002E-10</v>
      </c>
      <c r="N41" s="26">
        <f t="shared" si="10"/>
        <v>1.2970074039999998E-9</v>
      </c>
      <c r="O41" s="26">
        <f t="shared" si="5"/>
        <v>1.7091617089999997E-9</v>
      </c>
      <c r="Q41" s="8">
        <f t="shared" si="6"/>
        <v>1.7571811390004407E-2</v>
      </c>
      <c r="R41" s="8">
        <f t="shared" si="7"/>
        <v>1.0455211540948767E-2</v>
      </c>
      <c r="S41" s="8">
        <f t="shared" si="8"/>
        <v>1.1416932784026237E-2</v>
      </c>
      <c r="U41" s="6">
        <f t="shared" si="2"/>
        <v>0.24114412511683533</v>
      </c>
      <c r="V41" s="6">
        <f t="shared" si="3"/>
        <v>0.75885587488316475</v>
      </c>
      <c r="X41" s="6"/>
      <c r="Y41" s="6"/>
      <c r="Z41" s="6"/>
      <c r="AF41" s="68">
        <f>M41/$J41</f>
        <v>1414.1753650038452</v>
      </c>
      <c r="AG41" s="68">
        <f t="shared" ref="AG41:AH41" si="11">N41/$J41</f>
        <v>4450.2650990492248</v>
      </c>
      <c r="AH41" s="68">
        <f t="shared" si="11"/>
        <v>5864.4404640530693</v>
      </c>
      <c r="AI41" s="121"/>
      <c r="AJ41" s="181" t="e">
        <f t="shared" ref="AJ41:AJ104" si="12">(AF41-AF40)/AF40</f>
        <v>#DIV/0!</v>
      </c>
      <c r="AK41" s="181" t="e">
        <f t="shared" ref="AK41:AK104" si="13">(AG41-AG40)/AG40</f>
        <v>#DIV/0!</v>
      </c>
      <c r="AL41" s="181" t="e">
        <f t="shared" ref="AL41:AL104" si="14">(AH41-AH40)/AH40</f>
        <v>#DIV/0!</v>
      </c>
      <c r="AM41" s="121"/>
      <c r="AQ41" s="6"/>
      <c r="AR41" s="6"/>
      <c r="AS41" s="6"/>
      <c r="AU41" s="6"/>
      <c r="AV41" s="6"/>
      <c r="AW41" s="6"/>
      <c r="AY41" s="6"/>
      <c r="AZ41" s="6"/>
      <c r="BA41" s="6"/>
    </row>
    <row r="42" spans="2:53" x14ac:dyDescent="0.2">
      <c r="B42" s="5">
        <v>1937</v>
      </c>
      <c r="C42" s="95">
        <f>'[2]Stock Neto Maquinaria INDEC Rev'!F43</f>
        <v>13920.799999999997</v>
      </c>
      <c r="D42" s="95">
        <f>'[2]Stock Neto Constr INDEC C Rev'!F43</f>
        <v>85924.01999999999</v>
      </c>
      <c r="E42" s="95">
        <f t="shared" si="4"/>
        <v>99844.819999999992</v>
      </c>
      <c r="G42" s="96">
        <v>3.4900000000000001E-14</v>
      </c>
      <c r="H42" s="96">
        <v>1.59E-14</v>
      </c>
      <c r="I42" s="96"/>
      <c r="J42" s="175">
        <v>2.8465141946023019E-13</v>
      </c>
      <c r="K42" s="173"/>
      <c r="M42" s="26">
        <f t="shared" si="9"/>
        <v>4.8583591999999997E-10</v>
      </c>
      <c r="N42" s="26">
        <f t="shared" si="10"/>
        <v>1.3661919179999998E-9</v>
      </c>
      <c r="O42" s="26">
        <f t="shared" si="5"/>
        <v>1.8520278379999999E-9</v>
      </c>
      <c r="Q42" s="8">
        <f t="shared" si="6"/>
        <v>5.0424257972993741E-2</v>
      </c>
      <c r="R42" s="8">
        <f t="shared" si="7"/>
        <v>2.0217698001668401E-2</v>
      </c>
      <c r="S42" s="8">
        <f t="shared" si="8"/>
        <v>2.4324585239871046E-2</v>
      </c>
      <c r="U42" s="6">
        <f t="shared" si="2"/>
        <v>0.26232646725475406</v>
      </c>
      <c r="V42" s="6">
        <f t="shared" si="3"/>
        <v>0.73767353274524583</v>
      </c>
      <c r="X42" s="6"/>
      <c r="Y42" s="6"/>
      <c r="Z42" s="6"/>
      <c r="AF42" s="68">
        <f t="shared" ref="AF42:AF105" si="15">M42/$J42</f>
        <v>1706.7749773433964</v>
      </c>
      <c r="AG42" s="68">
        <f t="shared" ref="AG42:AG105" si="16">N42/$J42</f>
        <v>4799.5261031567634</v>
      </c>
      <c r="AH42" s="68">
        <f t="shared" ref="AH42:AH105" si="17">O42/$J42</f>
        <v>6506.3010805001595</v>
      </c>
      <c r="AI42" s="121"/>
      <c r="AJ42" s="181">
        <f t="shared" si="12"/>
        <v>0.20690475847651016</v>
      </c>
      <c r="AK42" s="181">
        <f t="shared" si="13"/>
        <v>7.8480943569441824E-2</v>
      </c>
      <c r="AL42" s="181">
        <f t="shared" si="14"/>
        <v>0.1094495920593733</v>
      </c>
      <c r="AM42" s="121"/>
      <c r="AQ42" s="6"/>
      <c r="AR42" s="6"/>
      <c r="AS42" s="6"/>
      <c r="AU42" s="6"/>
      <c r="AV42" s="6"/>
      <c r="AW42" s="6"/>
      <c r="AY42" s="6"/>
      <c r="AZ42" s="6"/>
      <c r="BA42" s="6"/>
    </row>
    <row r="43" spans="2:53" x14ac:dyDescent="0.2">
      <c r="B43" s="5">
        <v>1938</v>
      </c>
      <c r="C43" s="95">
        <f>'[2]Stock Neto Maquinaria INDEC Rev'!F44</f>
        <v>14679.699999999999</v>
      </c>
      <c r="D43" s="95">
        <f>'[2]Stock Neto Constr INDEC C Rev'!F44</f>
        <v>87971.26</v>
      </c>
      <c r="E43" s="95">
        <f t="shared" si="4"/>
        <v>102650.95999999999</v>
      </c>
      <c r="G43" s="96">
        <v>3.6300000000000001E-14</v>
      </c>
      <c r="H43" s="96">
        <v>1.7E-14</v>
      </c>
      <c r="I43" s="96"/>
      <c r="J43" s="175">
        <v>2.6177831649126122E-13</v>
      </c>
      <c r="K43" s="173"/>
      <c r="M43" s="26">
        <f t="shared" si="9"/>
        <v>5.3287310999999994E-10</v>
      </c>
      <c r="N43" s="26">
        <f t="shared" si="10"/>
        <v>1.4955114199999999E-9</v>
      </c>
      <c r="O43" s="26">
        <f t="shared" si="5"/>
        <v>2.0283845299999997E-9</v>
      </c>
      <c r="Q43" s="8">
        <f t="shared" si="6"/>
        <v>5.4515545083616002E-2</v>
      </c>
      <c r="R43" s="8">
        <f t="shared" si="7"/>
        <v>2.3826166420053502E-2</v>
      </c>
      <c r="S43" s="8">
        <f t="shared" si="8"/>
        <v>2.8105013359731628E-2</v>
      </c>
      <c r="U43" s="6">
        <f t="shared" si="2"/>
        <v>0.26270813157897632</v>
      </c>
      <c r="V43" s="6">
        <f t="shared" si="3"/>
        <v>0.73729186842102379</v>
      </c>
      <c r="X43" s="6"/>
      <c r="Y43" s="6"/>
      <c r="Z43" s="6"/>
      <c r="AF43" s="68">
        <f t="shared" si="15"/>
        <v>2035.5891853166092</v>
      </c>
      <c r="AG43" s="68">
        <f t="shared" si="16"/>
        <v>5712.8926491890079</v>
      </c>
      <c r="AH43" s="68">
        <f t="shared" si="17"/>
        <v>7748.4818345056165</v>
      </c>
      <c r="AI43" s="121"/>
      <c r="AJ43" s="181">
        <f t="shared" si="12"/>
        <v>0.19265234863298372</v>
      </c>
      <c r="AK43" s="181">
        <f t="shared" si="13"/>
        <v>0.19030348546943029</v>
      </c>
      <c r="AL43" s="181">
        <f t="shared" si="14"/>
        <v>0.19091965444519002</v>
      </c>
      <c r="AM43" s="121"/>
      <c r="AQ43" s="6"/>
      <c r="AR43" s="6"/>
      <c r="AS43" s="6"/>
      <c r="AU43" s="6"/>
      <c r="AV43" s="6"/>
      <c r="AW43" s="6"/>
      <c r="AY43" s="6"/>
      <c r="AZ43" s="6"/>
      <c r="BA43" s="6"/>
    </row>
    <row r="44" spans="2:53" x14ac:dyDescent="0.2">
      <c r="B44" s="5">
        <v>1939</v>
      </c>
      <c r="C44" s="95">
        <f>'[2]Stock Neto Maquinaria INDEC Rev'!F45</f>
        <v>14936.199999999999</v>
      </c>
      <c r="D44" s="95">
        <f>'[2]Stock Neto Constr INDEC C Rev'!F45</f>
        <v>89641.68</v>
      </c>
      <c r="E44" s="95">
        <f t="shared" si="4"/>
        <v>104577.87999999999</v>
      </c>
      <c r="G44" s="96">
        <v>3.78E-14</v>
      </c>
      <c r="H44" s="96">
        <v>1.8300000000000002E-14</v>
      </c>
      <c r="I44" s="96"/>
      <c r="J44" s="175">
        <v>2.8660022993436792E-13</v>
      </c>
      <c r="K44" s="173"/>
      <c r="M44" s="26">
        <f t="shared" si="9"/>
        <v>5.6458835999999994E-10</v>
      </c>
      <c r="N44" s="26">
        <f t="shared" si="10"/>
        <v>1.640442744E-9</v>
      </c>
      <c r="O44" s="26">
        <f t="shared" si="5"/>
        <v>2.2050311039999999E-9</v>
      </c>
      <c r="Q44" s="8">
        <f t="shared" si="6"/>
        <v>1.747310912348345E-2</v>
      </c>
      <c r="R44" s="8">
        <f t="shared" si="7"/>
        <v>1.8988246843344048E-2</v>
      </c>
      <c r="S44" s="8">
        <f t="shared" si="8"/>
        <v>1.8771573105599775E-2</v>
      </c>
      <c r="U44" s="6">
        <f t="shared" si="2"/>
        <v>0.25604553104752936</v>
      </c>
      <c r="V44" s="6">
        <f t="shared" si="3"/>
        <v>0.74395446895247064</v>
      </c>
      <c r="X44" s="6"/>
      <c r="Y44" s="6"/>
      <c r="Z44" s="6"/>
      <c r="AF44" s="68">
        <f t="shared" si="15"/>
        <v>1969.9508270781637</v>
      </c>
      <c r="AG44" s="68">
        <f t="shared" si="16"/>
        <v>5723.8012138917857</v>
      </c>
      <c r="AH44" s="68">
        <f t="shared" si="17"/>
        <v>7693.7520409699491</v>
      </c>
      <c r="AI44" s="121"/>
      <c r="AJ44" s="181">
        <f t="shared" si="12"/>
        <v>-3.2245385617057289E-2</v>
      </c>
      <c r="AK44" s="181">
        <f t="shared" si="13"/>
        <v>1.9094643244042626E-3</v>
      </c>
      <c r="AL44" s="181">
        <f t="shared" si="14"/>
        <v>-7.0632924880773516E-3</v>
      </c>
      <c r="AM44" s="121"/>
      <c r="AQ44" s="6"/>
      <c r="AR44" s="6"/>
      <c r="AS44" s="6"/>
      <c r="AU44" s="6"/>
      <c r="AV44" s="6"/>
      <c r="AW44" s="6"/>
      <c r="AY44" s="6"/>
      <c r="AZ44" s="6"/>
      <c r="BA44" s="6"/>
    </row>
    <row r="45" spans="2:53" x14ac:dyDescent="0.2">
      <c r="B45" s="5">
        <v>1940</v>
      </c>
      <c r="C45" s="95">
        <f>'[2]Stock Neto Maquinaria INDEC Rev'!F46</f>
        <v>15003.15</v>
      </c>
      <c r="D45" s="95">
        <f>'[2]Stock Neto Constr INDEC C Rev'!F46</f>
        <v>90631.299999999988</v>
      </c>
      <c r="E45" s="95">
        <f t="shared" si="4"/>
        <v>105634.44999999998</v>
      </c>
      <c r="G45" s="96">
        <v>4.4000000000000002E-14</v>
      </c>
      <c r="H45" s="96">
        <v>1.9499999999999999E-14</v>
      </c>
      <c r="I45" s="96"/>
      <c r="J45" s="175">
        <v>3.2888235637377236E-13</v>
      </c>
      <c r="K45" s="173"/>
      <c r="M45" s="26">
        <f t="shared" si="9"/>
        <v>6.6013860000000003E-10</v>
      </c>
      <c r="N45" s="26">
        <f t="shared" si="10"/>
        <v>1.7673103499999997E-9</v>
      </c>
      <c r="O45" s="26">
        <f t="shared" si="5"/>
        <v>2.4274489499999996E-9</v>
      </c>
      <c r="Q45" s="8">
        <f t="shared" si="6"/>
        <v>4.4823984681512524E-3</v>
      </c>
      <c r="R45" s="8">
        <f t="shared" si="7"/>
        <v>1.1039730625307284E-2</v>
      </c>
      <c r="S45" s="8">
        <f t="shared" si="8"/>
        <v>1.0103188169429258E-2</v>
      </c>
      <c r="U45" s="6">
        <f t="shared" si="2"/>
        <v>0.27194746979128032</v>
      </c>
      <c r="V45" s="6">
        <f t="shared" si="3"/>
        <v>0.72805253020871974</v>
      </c>
      <c r="X45" s="6"/>
      <c r="Y45" s="6"/>
      <c r="Z45" s="6"/>
      <c r="AF45" s="68">
        <f t="shared" si="15"/>
        <v>2007.2180437972702</v>
      </c>
      <c r="AG45" s="68">
        <f t="shared" si="16"/>
        <v>5373.6855010594263</v>
      </c>
      <c r="AH45" s="68">
        <f t="shared" si="17"/>
        <v>7380.9035448566956</v>
      </c>
      <c r="AI45" s="121"/>
      <c r="AJ45" s="181">
        <f t="shared" si="12"/>
        <v>1.8917841098796021E-2</v>
      </c>
      <c r="AK45" s="181">
        <f t="shared" si="13"/>
        <v>-6.1168391379948901E-2</v>
      </c>
      <c r="AL45" s="181">
        <f t="shared" si="14"/>
        <v>-4.0662669455332853E-2</v>
      </c>
      <c r="AM45" s="121"/>
      <c r="AQ45" s="6"/>
      <c r="AR45" s="6"/>
      <c r="AS45" s="6"/>
      <c r="AU45" s="6"/>
      <c r="AV45" s="6"/>
      <c r="AW45" s="6"/>
      <c r="AY45" s="6"/>
      <c r="AZ45" s="6"/>
      <c r="BA45" s="6"/>
    </row>
    <row r="46" spans="2:53" x14ac:dyDescent="0.2">
      <c r="B46" s="5">
        <v>1941</v>
      </c>
      <c r="C46" s="95">
        <f>'[2]Stock Neto Maquinaria INDEC Rev'!F47</f>
        <v>14958.949999999997</v>
      </c>
      <c r="D46" s="95">
        <f>'[2]Stock Neto Constr INDEC C Rev'!F47</f>
        <v>91775.339999999982</v>
      </c>
      <c r="E46" s="95">
        <f t="shared" si="4"/>
        <v>106734.28999999998</v>
      </c>
      <c r="G46" s="96">
        <v>4.8199999999999999E-14</v>
      </c>
      <c r="H46" s="96">
        <v>2.19E-14</v>
      </c>
      <c r="I46" s="96"/>
      <c r="J46" s="175">
        <v>3.5568620719655145E-13</v>
      </c>
      <c r="K46" s="173"/>
      <c r="M46" s="26">
        <f t="shared" si="9"/>
        <v>7.2102138999999984E-10</v>
      </c>
      <c r="N46" s="26">
        <f t="shared" si="10"/>
        <v>2.0098799459999995E-9</v>
      </c>
      <c r="O46" s="26">
        <f t="shared" si="5"/>
        <v>2.7309013359999993E-9</v>
      </c>
      <c r="Q46" s="8">
        <f t="shared" si="6"/>
        <v>-2.9460479965875532E-3</v>
      </c>
      <c r="R46" s="8">
        <f t="shared" si="7"/>
        <v>1.2623012138190601E-2</v>
      </c>
      <c r="S46" s="8">
        <f t="shared" si="8"/>
        <v>1.0411754877315087E-2</v>
      </c>
      <c r="U46" s="6">
        <f t="shared" si="2"/>
        <v>0.26402322943533835</v>
      </c>
      <c r="V46" s="6">
        <f t="shared" si="3"/>
        <v>0.7359767705646616</v>
      </c>
      <c r="X46" s="6"/>
      <c r="Y46" s="6"/>
      <c r="Z46" s="6"/>
      <c r="AF46" s="68">
        <f t="shared" si="15"/>
        <v>2027.1277755832823</v>
      </c>
      <c r="AG46" s="68">
        <f t="shared" si="16"/>
        <v>5650.7109506479792</v>
      </c>
      <c r="AH46" s="68">
        <f t="shared" si="17"/>
        <v>7677.8387262312617</v>
      </c>
      <c r="AI46" s="121"/>
      <c r="AJ46" s="181">
        <f t="shared" si="12"/>
        <v>9.919067760245287E-3</v>
      </c>
      <c r="AK46" s="181">
        <f t="shared" si="13"/>
        <v>5.1552226034429646E-2</v>
      </c>
      <c r="AL46" s="181">
        <f t="shared" si="14"/>
        <v>4.0230193982345459E-2</v>
      </c>
      <c r="AM46" s="121"/>
      <c r="AQ46" s="6"/>
      <c r="AR46" s="6"/>
      <c r="AS46" s="6"/>
      <c r="AU46" s="6"/>
      <c r="AV46" s="6"/>
      <c r="AW46" s="6"/>
      <c r="AY46" s="6"/>
      <c r="AZ46" s="6"/>
      <c r="BA46" s="6"/>
    </row>
    <row r="47" spans="2:53" x14ac:dyDescent="0.2">
      <c r="B47" s="5">
        <v>1942</v>
      </c>
      <c r="C47" s="95">
        <f>'[2]Stock Neto Maquinaria INDEC Rev'!F48</f>
        <v>14621.9</v>
      </c>
      <c r="D47" s="95">
        <f>'[2]Stock Neto Constr INDEC C Rev'!F48</f>
        <v>92906.339999999982</v>
      </c>
      <c r="E47" s="95">
        <f t="shared" si="4"/>
        <v>107528.23999999998</v>
      </c>
      <c r="G47" s="96">
        <v>5.8399999999999996E-14</v>
      </c>
      <c r="H47" s="96">
        <v>2.53E-14</v>
      </c>
      <c r="I47" s="96"/>
      <c r="J47" s="175">
        <v>3.5278015823120458E-13</v>
      </c>
      <c r="K47" s="173"/>
      <c r="M47" s="26">
        <f t="shared" si="9"/>
        <v>8.539189599999999E-10</v>
      </c>
      <c r="N47" s="26">
        <f t="shared" si="10"/>
        <v>2.3505304019999998E-9</v>
      </c>
      <c r="O47" s="26">
        <f t="shared" si="5"/>
        <v>3.2044493619999995E-9</v>
      </c>
      <c r="Q47" s="8">
        <f t="shared" si="6"/>
        <v>-2.2531661647374818E-2</v>
      </c>
      <c r="R47" s="8">
        <f t="shared" si="7"/>
        <v>1.2323571887611642E-2</v>
      </c>
      <c r="S47" s="8">
        <f t="shared" si="8"/>
        <v>7.4385654319712741E-3</v>
      </c>
      <c r="U47" s="6">
        <f t="shared" si="2"/>
        <v>0.26647915555358992</v>
      </c>
      <c r="V47" s="6">
        <f t="shared" si="3"/>
        <v>0.73352084444641008</v>
      </c>
      <c r="X47" s="6"/>
      <c r="Y47" s="6"/>
      <c r="Z47" s="6"/>
      <c r="AF47" s="68">
        <f t="shared" si="15"/>
        <v>2420.5413487012488</v>
      </c>
      <c r="AG47" s="68">
        <f t="shared" si="16"/>
        <v>6662.8758651996304</v>
      </c>
      <c r="AH47" s="68">
        <f t="shared" si="17"/>
        <v>9083.4172139008788</v>
      </c>
      <c r="AI47" s="121"/>
      <c r="AJ47" s="181">
        <f t="shared" si="12"/>
        <v>0.1940743833993229</v>
      </c>
      <c r="AK47" s="181">
        <f t="shared" si="13"/>
        <v>0.17912169342790116</v>
      </c>
      <c r="AL47" s="181">
        <f t="shared" si="14"/>
        <v>0.18306955092290123</v>
      </c>
      <c r="AM47" s="121"/>
      <c r="AQ47" s="6"/>
      <c r="AR47" s="6"/>
      <c r="AS47" s="6"/>
      <c r="AU47" s="6"/>
      <c r="AV47" s="6"/>
      <c r="AW47" s="6"/>
      <c r="AY47" s="6"/>
      <c r="AZ47" s="6"/>
      <c r="BA47" s="6"/>
    </row>
    <row r="48" spans="2:53" x14ac:dyDescent="0.2">
      <c r="B48" s="5">
        <v>1943</v>
      </c>
      <c r="C48" s="95">
        <f>'[2]Stock Neto Maquinaria INDEC Rev'!F49</f>
        <v>14239.55</v>
      </c>
      <c r="D48" s="95">
        <f>'[2]Stock Neto Constr INDEC C Rev'!F49</f>
        <v>94078.699999999983</v>
      </c>
      <c r="E48" s="95">
        <f t="shared" si="4"/>
        <v>108318.24999999999</v>
      </c>
      <c r="G48" s="96">
        <v>6.1000000000000005E-14</v>
      </c>
      <c r="H48" s="96">
        <v>2.6999999999999999E-14</v>
      </c>
      <c r="I48" s="96"/>
      <c r="J48" s="175">
        <v>3.851705937156042E-13</v>
      </c>
      <c r="K48" s="173"/>
      <c r="M48" s="26">
        <f t="shared" si="9"/>
        <v>8.6861255000000005E-10</v>
      </c>
      <c r="N48" s="26">
        <f t="shared" si="10"/>
        <v>2.5401248999999992E-9</v>
      </c>
      <c r="O48" s="26">
        <f t="shared" si="5"/>
        <v>3.4087374499999991E-9</v>
      </c>
      <c r="Q48" s="8">
        <f t="shared" si="6"/>
        <v>-2.6149132465685059E-2</v>
      </c>
      <c r="R48" s="8">
        <f t="shared" si="7"/>
        <v>1.2618729787439704E-2</v>
      </c>
      <c r="S48" s="8">
        <f t="shared" si="8"/>
        <v>7.3470001926936538E-3</v>
      </c>
      <c r="U48" s="6">
        <f t="shared" si="2"/>
        <v>0.25481943468541418</v>
      </c>
      <c r="V48" s="6">
        <f t="shared" si="3"/>
        <v>0.74518056531458587</v>
      </c>
      <c r="X48" s="6"/>
      <c r="Y48" s="6"/>
      <c r="Z48" s="6"/>
      <c r="AF48" s="68">
        <f t="shared" si="15"/>
        <v>2255.1372409321352</v>
      </c>
      <c r="AG48" s="68">
        <f t="shared" si="16"/>
        <v>6594.8048512642526</v>
      </c>
      <c r="AH48" s="68">
        <f t="shared" si="17"/>
        <v>8849.9420921963883</v>
      </c>
      <c r="AI48" s="121"/>
      <c r="AJ48" s="181">
        <f t="shared" si="12"/>
        <v>-6.8333518804734247E-2</v>
      </c>
      <c r="AK48" s="181">
        <f t="shared" si="13"/>
        <v>-1.0216461376822944E-2</v>
      </c>
      <c r="AL48" s="181">
        <f t="shared" si="14"/>
        <v>-2.5703445763472138E-2</v>
      </c>
      <c r="AM48" s="121"/>
      <c r="AQ48" s="6"/>
      <c r="AR48" s="6"/>
      <c r="AS48" s="6"/>
      <c r="AU48" s="6"/>
      <c r="AV48" s="6"/>
      <c r="AW48" s="6"/>
      <c r="AY48" s="6"/>
      <c r="AZ48" s="6"/>
      <c r="BA48" s="6"/>
    </row>
    <row r="49" spans="2:53" x14ac:dyDescent="0.2">
      <c r="B49" s="5">
        <v>1944</v>
      </c>
      <c r="C49" s="95">
        <f>'[2]Stock Neto Maquinaria INDEC Rev'!F50</f>
        <v>13896.549999999996</v>
      </c>
      <c r="D49" s="95">
        <f>'[2]Stock Neto Constr INDEC C Rev'!F50</f>
        <v>96071.86</v>
      </c>
      <c r="E49" s="95">
        <f t="shared" si="4"/>
        <v>109968.41</v>
      </c>
      <c r="G49" s="96">
        <v>6.6100000000000004E-14</v>
      </c>
      <c r="H49" s="96">
        <v>2.8199999999999999E-14</v>
      </c>
      <c r="I49" s="96"/>
      <c r="J49" s="175">
        <v>4.0622022553163494E-13</v>
      </c>
      <c r="K49" s="173"/>
      <c r="M49" s="26">
        <f t="shared" si="9"/>
        <v>9.185619549999998E-10</v>
      </c>
      <c r="N49" s="26">
        <f t="shared" si="10"/>
        <v>2.7092264519999997E-9</v>
      </c>
      <c r="O49" s="26">
        <f t="shared" si="5"/>
        <v>3.6277884069999996E-9</v>
      </c>
      <c r="Q49" s="8">
        <f t="shared" si="6"/>
        <v>-2.4087839854490041E-2</v>
      </c>
      <c r="R49" s="8">
        <f t="shared" si="7"/>
        <v>2.1186092069724799E-2</v>
      </c>
      <c r="S49" s="8">
        <f t="shared" si="8"/>
        <v>1.5234367246516799E-2</v>
      </c>
      <c r="U49" s="6">
        <f t="shared" si="2"/>
        <v>0.25320163470052126</v>
      </c>
      <c r="V49" s="6">
        <f t="shared" si="3"/>
        <v>0.74679836529947874</v>
      </c>
      <c r="X49" s="6"/>
      <c r="Y49" s="6"/>
      <c r="Z49" s="6"/>
      <c r="AF49" s="68">
        <f t="shared" si="15"/>
        <v>2261.2413101731822</v>
      </c>
      <c r="AG49" s="68">
        <f t="shared" si="16"/>
        <v>6669.353916226939</v>
      </c>
      <c r="AH49" s="68">
        <f t="shared" si="17"/>
        <v>8930.5952264001207</v>
      </c>
      <c r="AI49" s="121"/>
      <c r="AJ49" s="181">
        <f t="shared" si="12"/>
        <v>2.7067395856244887E-3</v>
      </c>
      <c r="AK49" s="181">
        <f t="shared" si="13"/>
        <v>1.1304210912078004E-2</v>
      </c>
      <c r="AL49" s="181">
        <f t="shared" si="14"/>
        <v>9.1134081289469572E-3</v>
      </c>
      <c r="AM49" s="121"/>
      <c r="AQ49" s="6"/>
      <c r="AR49" s="6"/>
      <c r="AS49" s="6"/>
      <c r="AU49" s="6"/>
      <c r="AV49" s="6"/>
      <c r="AW49" s="6"/>
      <c r="AY49" s="6"/>
      <c r="AZ49" s="6"/>
      <c r="BA49" s="6"/>
    </row>
    <row r="50" spans="2:53" x14ac:dyDescent="0.2">
      <c r="B50" s="5">
        <v>1945</v>
      </c>
      <c r="C50" s="95">
        <f>'[2]Stock Neto Maquinaria INDEC Rev'!F51</f>
        <v>13600.15</v>
      </c>
      <c r="D50" s="95">
        <f>'[2]Stock Neto Constr INDEC C Rev'!F51</f>
        <v>97855.89999999998</v>
      </c>
      <c r="E50" s="95">
        <f t="shared" si="4"/>
        <v>111456.04999999997</v>
      </c>
      <c r="G50" s="96">
        <v>7.6799999999999998E-14</v>
      </c>
      <c r="H50" s="96">
        <v>3.3300000000000001E-14</v>
      </c>
      <c r="I50" s="96"/>
      <c r="J50" s="175">
        <v>4.7430778250428284E-13</v>
      </c>
      <c r="K50" s="173"/>
      <c r="M50" s="26">
        <f t="shared" si="9"/>
        <v>1.0444915199999999E-9</v>
      </c>
      <c r="N50" s="26">
        <f t="shared" si="10"/>
        <v>3.2586014699999992E-9</v>
      </c>
      <c r="O50" s="26">
        <f t="shared" si="5"/>
        <v>4.3030929899999989E-9</v>
      </c>
      <c r="Q50" s="8">
        <f t="shared" ref="Q50:Q81" si="18">(C50-C49)/C49</f>
        <v>-2.132903490434648E-2</v>
      </c>
      <c r="R50" s="8">
        <f t="shared" ref="R50:R81" si="19">(D50-D49)/D49</f>
        <v>1.8569849693760264E-2</v>
      </c>
      <c r="S50" s="8">
        <f t="shared" ref="S50:S81" si="20">(E50-E49)/E49</f>
        <v>1.3527884962599443E-2</v>
      </c>
      <c r="U50" s="6">
        <f t="shared" si="2"/>
        <v>0.2427304086682078</v>
      </c>
      <c r="V50" s="6">
        <f t="shared" si="3"/>
        <v>0.75726959133179228</v>
      </c>
      <c r="X50" s="6"/>
      <c r="Y50" s="6"/>
      <c r="Z50" s="6"/>
      <c r="AF50" s="68">
        <f t="shared" si="15"/>
        <v>2202.1386924861781</v>
      </c>
      <c r="AG50" s="68">
        <f t="shared" si="16"/>
        <v>6870.2256007586702</v>
      </c>
      <c r="AH50" s="68">
        <f t="shared" si="17"/>
        <v>9072.3642932448474</v>
      </c>
      <c r="AI50" s="121"/>
      <c r="AJ50" s="181">
        <f t="shared" si="12"/>
        <v>-2.6137244804924249E-2</v>
      </c>
      <c r="AK50" s="181">
        <f t="shared" si="13"/>
        <v>3.0118612245632725E-2</v>
      </c>
      <c r="AL50" s="181">
        <f t="shared" si="14"/>
        <v>1.5874537278952806E-2</v>
      </c>
      <c r="AM50" s="121"/>
      <c r="AQ50" s="6"/>
      <c r="AR50" s="6"/>
      <c r="AS50" s="6"/>
      <c r="AU50" s="6"/>
      <c r="AV50" s="6"/>
      <c r="AW50" s="6"/>
      <c r="AY50" s="6"/>
      <c r="AZ50" s="6"/>
      <c r="BA50" s="6"/>
    </row>
    <row r="51" spans="2:53" x14ac:dyDescent="0.2">
      <c r="B51" s="5">
        <v>1946</v>
      </c>
      <c r="C51" s="95">
        <f>'[2]Stock Neto Maquinaria INDEC Rev'!F52</f>
        <v>13807.849999999999</v>
      </c>
      <c r="D51" s="95">
        <f>'[2]Stock Neto Constr INDEC C Rev'!F52</f>
        <v>99956.219999999958</v>
      </c>
      <c r="E51" s="95">
        <f t="shared" si="4"/>
        <v>113764.06999999995</v>
      </c>
      <c r="G51" s="96">
        <v>8.6499999999999997E-14</v>
      </c>
      <c r="H51" s="96">
        <v>4.2099999999999999E-14</v>
      </c>
      <c r="I51" s="96"/>
      <c r="J51" s="175">
        <v>4.3237803446155064E-13</v>
      </c>
      <c r="K51" s="173"/>
      <c r="M51" s="26">
        <f t="shared" si="9"/>
        <v>1.1943790249999999E-9</v>
      </c>
      <c r="N51" s="26">
        <f t="shared" si="10"/>
        <v>4.2081568619999984E-9</v>
      </c>
      <c r="O51" s="26">
        <f t="shared" si="5"/>
        <v>5.4025358869999978E-9</v>
      </c>
      <c r="Q51" s="8">
        <f t="shared" si="18"/>
        <v>1.5271890383561866E-2</v>
      </c>
      <c r="R51" s="8">
        <f t="shared" si="19"/>
        <v>2.1463396688395676E-2</v>
      </c>
      <c r="S51" s="8">
        <f t="shared" si="20"/>
        <v>2.0707893380395012E-2</v>
      </c>
      <c r="U51" s="6">
        <f t="shared" si="2"/>
        <v>0.22107748101664768</v>
      </c>
      <c r="V51" s="6">
        <f t="shared" si="3"/>
        <v>0.77892251898335241</v>
      </c>
      <c r="X51" s="6"/>
      <c r="Y51" s="6"/>
      <c r="Z51" s="6"/>
      <c r="AF51" s="68">
        <f t="shared" si="15"/>
        <v>2762.3489858530506</v>
      </c>
      <c r="AG51" s="68">
        <f t="shared" si="16"/>
        <v>9732.58705715822</v>
      </c>
      <c r="AH51" s="68">
        <f t="shared" si="17"/>
        <v>12494.93604301127</v>
      </c>
      <c r="AI51" s="121"/>
      <c r="AJ51" s="181">
        <f t="shared" si="12"/>
        <v>0.25439373790503828</v>
      </c>
      <c r="AK51" s="181">
        <f t="shared" si="13"/>
        <v>0.41663281859091539</v>
      </c>
      <c r="AL51" s="181">
        <f t="shared" si="14"/>
        <v>0.37725246023407821</v>
      </c>
      <c r="AM51" s="121"/>
      <c r="AQ51" s="6"/>
      <c r="AR51" s="6"/>
      <c r="AS51" s="6"/>
      <c r="AU51" s="6"/>
      <c r="AV51" s="6"/>
      <c r="AW51" s="6"/>
      <c r="AY51" s="6"/>
      <c r="AZ51" s="6"/>
      <c r="BA51" s="6"/>
    </row>
    <row r="52" spans="2:53" x14ac:dyDescent="0.2">
      <c r="B52" s="5">
        <v>1947</v>
      </c>
      <c r="C52" s="95">
        <f>'[2]Stock Neto Maquinaria INDEC Rev'!F53</f>
        <v>16005.7</v>
      </c>
      <c r="D52" s="95">
        <f>'[2]Stock Neto Constr INDEC C Rev'!F53</f>
        <v>102103.53999999998</v>
      </c>
      <c r="E52" s="95">
        <f t="shared" si="4"/>
        <v>118109.23999999998</v>
      </c>
      <c r="G52" s="96">
        <v>1.053E-13</v>
      </c>
      <c r="H52" s="96">
        <v>5.7699999999999996E-14</v>
      </c>
      <c r="I52" s="96"/>
      <c r="J52" s="175">
        <v>4.152889024769395E-13</v>
      </c>
      <c r="K52" s="173"/>
      <c r="M52" s="26">
        <f t="shared" si="9"/>
        <v>1.6854002100000001E-9</v>
      </c>
      <c r="N52" s="26">
        <f t="shared" si="10"/>
        <v>5.8913742579999985E-9</v>
      </c>
      <c r="O52" s="26">
        <f t="shared" si="5"/>
        <v>7.5767744679999984E-9</v>
      </c>
      <c r="Q52" s="8">
        <f t="shared" si="18"/>
        <v>0.15917394815268143</v>
      </c>
      <c r="R52" s="8">
        <f t="shared" si="19"/>
        <v>2.148260508450622E-2</v>
      </c>
      <c r="S52" s="8">
        <f t="shared" si="20"/>
        <v>3.8194572328504331E-2</v>
      </c>
      <c r="U52" s="6">
        <f t="shared" si="2"/>
        <v>0.22244296925006485</v>
      </c>
      <c r="V52" s="6">
        <f t="shared" si="3"/>
        <v>0.77755703074993521</v>
      </c>
      <c r="X52" s="6"/>
      <c r="Y52" s="6"/>
      <c r="Z52" s="6"/>
      <c r="AF52" s="68">
        <f t="shared" si="15"/>
        <v>4058.3800817879751</v>
      </c>
      <c r="AG52" s="68">
        <f t="shared" si="16"/>
        <v>14186.206813766566</v>
      </c>
      <c r="AH52" s="68">
        <f t="shared" si="17"/>
        <v>18244.586895554541</v>
      </c>
      <c r="AI52" s="121"/>
      <c r="AJ52" s="181">
        <f t="shared" si="12"/>
        <v>0.46917717586458124</v>
      </c>
      <c r="AK52" s="181">
        <f t="shared" si="13"/>
        <v>0.45759875873216604</v>
      </c>
      <c r="AL52" s="181">
        <f t="shared" si="14"/>
        <v>0.46015848602596043</v>
      </c>
      <c r="AM52" s="121"/>
      <c r="AQ52" s="6"/>
      <c r="AR52" s="6"/>
      <c r="AS52" s="6"/>
      <c r="AU52" s="6"/>
      <c r="AV52" s="6"/>
      <c r="AW52" s="6"/>
      <c r="AY52" s="6"/>
      <c r="AZ52" s="6"/>
      <c r="BA52" s="6"/>
    </row>
    <row r="53" spans="2:53" x14ac:dyDescent="0.2">
      <c r="B53" s="5">
        <v>1948</v>
      </c>
      <c r="C53" s="95">
        <f>'[2]Stock Neto Maquinaria INDEC Rev'!F54</f>
        <v>18064.899999999998</v>
      </c>
      <c r="D53" s="95">
        <f>'[2]Stock Neto Constr INDEC C Rev'!F54</f>
        <v>105648.93999999999</v>
      </c>
      <c r="E53" s="95">
        <f t="shared" si="4"/>
        <v>123713.83999999998</v>
      </c>
      <c r="G53" s="96">
        <v>1.241E-13</v>
      </c>
      <c r="H53" s="96">
        <v>8.0999999999999996E-14</v>
      </c>
      <c r="I53" s="96"/>
      <c r="J53" s="175">
        <v>4.5301238167760564E-13</v>
      </c>
      <c r="K53" s="173"/>
      <c r="M53" s="26">
        <f t="shared" si="9"/>
        <v>2.2418540899999995E-9</v>
      </c>
      <c r="N53" s="26">
        <f t="shared" si="10"/>
        <v>8.557564139999999E-9</v>
      </c>
      <c r="O53" s="26">
        <f t="shared" si="5"/>
        <v>1.0799418229999998E-8</v>
      </c>
      <c r="Q53" s="8">
        <f t="shared" si="18"/>
        <v>0.12865416695302279</v>
      </c>
      <c r="R53" s="8">
        <f t="shared" si="19"/>
        <v>3.4723575695808487E-2</v>
      </c>
      <c r="S53" s="8">
        <f t="shared" si="20"/>
        <v>4.7452680247540388E-2</v>
      </c>
      <c r="U53" s="6">
        <f t="shared" si="2"/>
        <v>0.20759026479521756</v>
      </c>
      <c r="V53" s="6">
        <f t="shared" si="3"/>
        <v>0.79240973520478242</v>
      </c>
      <c r="X53" s="6"/>
      <c r="Y53" s="6"/>
      <c r="Z53" s="6"/>
      <c r="AF53" s="68">
        <f t="shared" si="15"/>
        <v>4948.7700130798085</v>
      </c>
      <c r="AG53" s="68">
        <f t="shared" si="16"/>
        <v>18890.353743333537</v>
      </c>
      <c r="AH53" s="68">
        <f t="shared" si="17"/>
        <v>23839.123756413344</v>
      </c>
      <c r="AI53" s="121"/>
      <c r="AJ53" s="181">
        <f t="shared" si="12"/>
        <v>0.21939540243839356</v>
      </c>
      <c r="AK53" s="181">
        <f t="shared" si="13"/>
        <v>0.33160005287685335</v>
      </c>
      <c r="AL53" s="181">
        <f t="shared" si="14"/>
        <v>0.3066409172696567</v>
      </c>
      <c r="AM53" s="121"/>
      <c r="AQ53" s="6"/>
      <c r="AR53" s="6"/>
      <c r="AS53" s="6"/>
      <c r="AU53" s="6"/>
      <c r="AV53" s="6"/>
      <c r="AW53" s="6"/>
      <c r="AY53" s="6"/>
      <c r="AZ53" s="6"/>
      <c r="BA53" s="6"/>
    </row>
    <row r="54" spans="2:53" x14ac:dyDescent="0.2">
      <c r="B54" s="5">
        <v>1949</v>
      </c>
      <c r="C54" s="95">
        <f>'[2]Stock Neto Maquinaria INDEC Rev'!F55</f>
        <v>18872.5</v>
      </c>
      <c r="D54" s="95">
        <f>'[2]Stock Neto Constr INDEC C Rev'!F55</f>
        <v>109516.81999999998</v>
      </c>
      <c r="E54" s="95">
        <f t="shared" si="4"/>
        <v>128389.31999999998</v>
      </c>
      <c r="G54" s="96">
        <v>1.5329999999999999E-13</v>
      </c>
      <c r="H54" s="96">
        <v>1.042E-13</v>
      </c>
      <c r="I54" s="96"/>
      <c r="J54" s="175">
        <v>6.4206887064875297E-13</v>
      </c>
      <c r="K54" s="173"/>
      <c r="M54" s="26">
        <f t="shared" si="9"/>
        <v>2.8931542499999998E-9</v>
      </c>
      <c r="N54" s="26">
        <f t="shared" si="10"/>
        <v>1.1411652643999998E-8</v>
      </c>
      <c r="O54" s="26">
        <f t="shared" si="5"/>
        <v>1.4304806893999998E-8</v>
      </c>
      <c r="Q54" s="8">
        <f t="shared" si="18"/>
        <v>4.4705478580008874E-2</v>
      </c>
      <c r="R54" s="8">
        <f t="shared" si="19"/>
        <v>3.6610684404405673E-2</v>
      </c>
      <c r="S54" s="8">
        <f t="shared" si="20"/>
        <v>3.7792699668848663E-2</v>
      </c>
      <c r="U54" s="6">
        <f t="shared" si="2"/>
        <v>0.20225049323898969</v>
      </c>
      <c r="V54" s="6">
        <f t="shared" si="3"/>
        <v>0.79774950676101031</v>
      </c>
      <c r="X54" s="6"/>
      <c r="Y54" s="6"/>
      <c r="Z54" s="6"/>
      <c r="AF54" s="68">
        <f t="shared" si="15"/>
        <v>4505.987413899582</v>
      </c>
      <c r="AG54" s="68">
        <f t="shared" si="16"/>
        <v>17773.253253143306</v>
      </c>
      <c r="AH54" s="68">
        <f t="shared" si="17"/>
        <v>22279.24066704289</v>
      </c>
      <c r="AI54" s="121"/>
      <c r="AJ54" s="181">
        <f t="shared" si="12"/>
        <v>-8.9473262651109942E-2</v>
      </c>
      <c r="AK54" s="181">
        <f t="shared" si="13"/>
        <v>-5.9136028121466955E-2</v>
      </c>
      <c r="AL54" s="181">
        <f t="shared" si="14"/>
        <v>-6.5433742670630055E-2</v>
      </c>
      <c r="AM54" s="121"/>
      <c r="AQ54" s="6"/>
      <c r="AR54" s="6"/>
      <c r="AS54" s="6"/>
      <c r="AU54" s="6"/>
      <c r="AV54" s="6"/>
      <c r="AW54" s="6"/>
      <c r="AY54" s="6"/>
      <c r="AZ54" s="6"/>
      <c r="BA54" s="6"/>
    </row>
    <row r="55" spans="2:53" x14ac:dyDescent="0.2">
      <c r="B55" s="5">
        <v>1950</v>
      </c>
      <c r="C55" s="95">
        <f>'[2]Stock Neto Maquinaria INDEC Rev'!F56</f>
        <v>19062.949999999997</v>
      </c>
      <c r="D55" s="95">
        <f>'[2]Stock Neto Constr INDEC C Rev'!F56</f>
        <v>113158.05999999997</v>
      </c>
      <c r="E55" s="95">
        <f t="shared" si="4"/>
        <v>132221.00999999995</v>
      </c>
      <c r="G55" s="96">
        <v>1.9379999999999999E-13</v>
      </c>
      <c r="H55" s="96">
        <v>1.227E-13</v>
      </c>
      <c r="I55" s="96"/>
      <c r="J55" s="175">
        <v>7.8484434306832734E-13</v>
      </c>
      <c r="K55" s="173"/>
      <c r="M55" s="26">
        <f t="shared" si="9"/>
        <v>3.6943997099999993E-9</v>
      </c>
      <c r="N55" s="26">
        <f t="shared" si="10"/>
        <v>1.3884493961999995E-8</v>
      </c>
      <c r="O55" s="26">
        <f t="shared" si="5"/>
        <v>1.7578893671999995E-8</v>
      </c>
      <c r="Q55" s="8">
        <f t="shared" si="18"/>
        <v>1.0091402834812404E-2</v>
      </c>
      <c r="R55" s="8">
        <f t="shared" si="19"/>
        <v>3.3248226162885218E-2</v>
      </c>
      <c r="S55" s="8">
        <f t="shared" si="20"/>
        <v>2.9844304806661285E-2</v>
      </c>
      <c r="U55" s="6">
        <f t="shared" si="2"/>
        <v>0.21016110450025141</v>
      </c>
      <c r="V55" s="6">
        <f t="shared" si="3"/>
        <v>0.78983889549974851</v>
      </c>
      <c r="X55" s="6"/>
      <c r="Y55" s="6"/>
      <c r="Z55" s="6"/>
      <c r="AF55" s="68">
        <f t="shared" si="15"/>
        <v>4707.175050223138</v>
      </c>
      <c r="AG55" s="68">
        <f t="shared" si="16"/>
        <v>17690.761339654877</v>
      </c>
      <c r="AH55" s="68">
        <f t="shared" si="17"/>
        <v>22397.936389878018</v>
      </c>
      <c r="AI55" s="121"/>
      <c r="AJ55" s="181">
        <f t="shared" si="12"/>
        <v>4.4648956564537712E-2</v>
      </c>
      <c r="AK55" s="181">
        <f t="shared" si="13"/>
        <v>-4.6413513785856977E-3</v>
      </c>
      <c r="AL55" s="181">
        <f t="shared" si="14"/>
        <v>5.3276377148127434E-3</v>
      </c>
      <c r="AM55" s="121"/>
      <c r="AQ55" s="6"/>
      <c r="AR55" s="6"/>
      <c r="AS55" s="6"/>
      <c r="AU55" s="6"/>
      <c r="AV55" s="6"/>
      <c r="AW55" s="6"/>
      <c r="AY55" s="6"/>
      <c r="AZ55" s="6"/>
      <c r="BA55" s="6"/>
    </row>
    <row r="56" spans="2:53" x14ac:dyDescent="0.2">
      <c r="B56" s="5">
        <v>1951</v>
      </c>
      <c r="C56" s="95">
        <f>'[2]Stock Neto Maquinaria INDEC Rev'!F57</f>
        <v>20193.599999999995</v>
      </c>
      <c r="D56" s="95">
        <f>'[2]Stock Neto Constr INDEC C Rev'!F57</f>
        <v>117214.33999999998</v>
      </c>
      <c r="E56" s="95">
        <f t="shared" si="4"/>
        <v>137407.93999999997</v>
      </c>
      <c r="G56" s="96">
        <v>2.222E-13</v>
      </c>
      <c r="H56" s="96">
        <v>1.5139999999999999E-13</v>
      </c>
      <c r="I56" s="96"/>
      <c r="J56" s="175">
        <v>9.7588009716472307E-13</v>
      </c>
      <c r="K56" s="173"/>
      <c r="M56" s="26">
        <f t="shared" si="9"/>
        <v>4.4870179199999987E-9</v>
      </c>
      <c r="N56" s="26">
        <f t="shared" si="10"/>
        <v>1.7746251075999998E-8</v>
      </c>
      <c r="O56" s="26">
        <f t="shared" si="5"/>
        <v>2.2233268995999997E-8</v>
      </c>
      <c r="Q56" s="8">
        <f t="shared" si="18"/>
        <v>5.9311386747591427E-2</v>
      </c>
      <c r="R56" s="8">
        <f t="shared" si="19"/>
        <v>3.5846142996795935E-2</v>
      </c>
      <c r="S56" s="8">
        <f t="shared" si="20"/>
        <v>3.9229242009269361E-2</v>
      </c>
      <c r="U56" s="6">
        <f t="shared" si="2"/>
        <v>0.20181548295067456</v>
      </c>
      <c r="V56" s="6">
        <f t="shared" si="3"/>
        <v>0.79818451704932536</v>
      </c>
      <c r="X56" s="6"/>
      <c r="Y56" s="6"/>
      <c r="Z56" s="6"/>
      <c r="AF56" s="68">
        <f t="shared" si="15"/>
        <v>4597.9192864332135</v>
      </c>
      <c r="AG56" s="68">
        <f t="shared" si="16"/>
        <v>18184.868333270795</v>
      </c>
      <c r="AH56" s="68">
        <f t="shared" si="17"/>
        <v>22782.78761970401</v>
      </c>
      <c r="AI56" s="121"/>
      <c r="AJ56" s="181">
        <f t="shared" si="12"/>
        <v>-2.3210473930589285E-2</v>
      </c>
      <c r="AK56" s="181">
        <f t="shared" si="13"/>
        <v>2.7930227768566896E-2</v>
      </c>
      <c r="AL56" s="181">
        <f t="shared" si="14"/>
        <v>1.7182441414554262E-2</v>
      </c>
      <c r="AM56" s="121"/>
      <c r="AQ56" s="6"/>
      <c r="AR56" s="6"/>
      <c r="AS56" s="6"/>
      <c r="AU56" s="6"/>
      <c r="AV56" s="6"/>
      <c r="AW56" s="6"/>
      <c r="AY56" s="6"/>
      <c r="AZ56" s="6"/>
      <c r="BA56" s="6"/>
    </row>
    <row r="57" spans="2:53" x14ac:dyDescent="0.2">
      <c r="B57" s="5">
        <v>1952</v>
      </c>
      <c r="C57" s="95">
        <f>'[2]Stock Neto Maquinaria INDEC Rev'!F58</f>
        <v>20860.649999999998</v>
      </c>
      <c r="D57" s="95">
        <f>'[2]Stock Neto Constr INDEC C Rev'!F58</f>
        <v>120345.85999999996</v>
      </c>
      <c r="E57" s="95">
        <f t="shared" si="4"/>
        <v>141206.50999999995</v>
      </c>
      <c r="G57" s="96">
        <v>2.712E-13</v>
      </c>
      <c r="H57" s="96">
        <v>1.904E-13</v>
      </c>
      <c r="I57" s="96"/>
      <c r="J57" s="175">
        <v>1.1935807346934453E-12</v>
      </c>
      <c r="K57" s="173"/>
      <c r="M57" s="26">
        <f t="shared" si="9"/>
        <v>5.6574082799999996E-9</v>
      </c>
      <c r="N57" s="26">
        <f t="shared" si="10"/>
        <v>2.2913851743999993E-8</v>
      </c>
      <c r="O57" s="26">
        <f t="shared" si="5"/>
        <v>2.8571260023999992E-8</v>
      </c>
      <c r="Q57" s="8">
        <f t="shared" si="18"/>
        <v>3.303274304730227E-2</v>
      </c>
      <c r="R57" s="8">
        <f t="shared" si="19"/>
        <v>2.6716185067458261E-2</v>
      </c>
      <c r="S57" s="8">
        <f t="shared" si="20"/>
        <v>2.7644472364551705E-2</v>
      </c>
      <c r="U57" s="6">
        <f t="shared" si="2"/>
        <v>0.19801045789537283</v>
      </c>
      <c r="V57" s="6">
        <f t="shared" si="3"/>
        <v>0.80198954210462714</v>
      </c>
      <c r="X57" s="6"/>
      <c r="Y57" s="6"/>
      <c r="Z57" s="6"/>
      <c r="AF57" s="68">
        <f t="shared" si="15"/>
        <v>4739.8622611423316</v>
      </c>
      <c r="AG57" s="68">
        <f t="shared" si="16"/>
        <v>19197.571708364663</v>
      </c>
      <c r="AH57" s="68">
        <f t="shared" si="17"/>
        <v>23937.433969506994</v>
      </c>
      <c r="AI57" s="121"/>
      <c r="AJ57" s="181">
        <f t="shared" si="12"/>
        <v>3.0871132324558223E-2</v>
      </c>
      <c r="AK57" s="181">
        <f t="shared" si="13"/>
        <v>5.5689343278941393E-2</v>
      </c>
      <c r="AL57" s="181">
        <f t="shared" si="14"/>
        <v>5.068064404921075E-2</v>
      </c>
      <c r="AM57" s="121"/>
      <c r="AQ57" s="6"/>
      <c r="AR57" s="6"/>
      <c r="AS57" s="6"/>
      <c r="AU57" s="6"/>
      <c r="AV57" s="6"/>
      <c r="AW57" s="6"/>
      <c r="AY57" s="6"/>
      <c r="AZ57" s="6"/>
      <c r="BA57" s="6"/>
    </row>
    <row r="58" spans="2:53" x14ac:dyDescent="0.2">
      <c r="B58" s="5">
        <v>1953</v>
      </c>
      <c r="C58" s="95">
        <f>'[2]Stock Neto Maquinaria INDEC Rev'!F59</f>
        <v>21315.899999999998</v>
      </c>
      <c r="D58" s="95">
        <f>'[2]Stock Neto Constr INDEC C Rev'!F59</f>
        <v>123494.63999999997</v>
      </c>
      <c r="E58" s="95">
        <f t="shared" si="4"/>
        <v>144810.53999999998</v>
      </c>
      <c r="G58" s="96">
        <v>2.9869999999999998E-13</v>
      </c>
      <c r="H58" s="96">
        <v>1.9979999999999999E-13</v>
      </c>
      <c r="I58" s="96"/>
      <c r="J58" s="175">
        <v>1.49176750286427E-12</v>
      </c>
      <c r="K58" s="173"/>
      <c r="M58" s="26">
        <f t="shared" si="9"/>
        <v>6.3670593299999986E-9</v>
      </c>
      <c r="N58" s="26">
        <f t="shared" si="10"/>
        <v>2.4674229071999994E-8</v>
      </c>
      <c r="O58" s="26">
        <f t="shared" si="5"/>
        <v>3.1041288401999989E-8</v>
      </c>
      <c r="Q58" s="8">
        <f t="shared" si="18"/>
        <v>2.1823385177355454E-2</v>
      </c>
      <c r="R58" s="8">
        <f t="shared" si="19"/>
        <v>2.6164423105207064E-2</v>
      </c>
      <c r="S58" s="8">
        <f t="shared" si="20"/>
        <v>2.5523115046183275E-2</v>
      </c>
      <c r="U58" s="6">
        <f t="shared" si="2"/>
        <v>0.20511582017935084</v>
      </c>
      <c r="V58" s="6">
        <f t="shared" si="3"/>
        <v>0.79488417982064929</v>
      </c>
      <c r="X58" s="6"/>
      <c r="Y58" s="6"/>
      <c r="Z58" s="6"/>
      <c r="AF58" s="68">
        <f t="shared" si="15"/>
        <v>4268.1311382470249</v>
      </c>
      <c r="AG58" s="68">
        <f t="shared" si="16"/>
        <v>16540.264501421443</v>
      </c>
      <c r="AH58" s="68">
        <f t="shared" si="17"/>
        <v>20808.395639668466</v>
      </c>
      <c r="AI58" s="121"/>
      <c r="AJ58" s="181">
        <f t="shared" si="12"/>
        <v>-9.9524226001794627E-2</v>
      </c>
      <c r="AK58" s="181">
        <f t="shared" si="13"/>
        <v>-0.1384189233571344</v>
      </c>
      <c r="AL58" s="181">
        <f t="shared" si="14"/>
        <v>-0.13071736652410168</v>
      </c>
      <c r="AM58" s="121"/>
      <c r="AQ58" s="6"/>
      <c r="AR58" s="6"/>
      <c r="AS58" s="6"/>
      <c r="AU58" s="6"/>
      <c r="AV58" s="6"/>
      <c r="AW58" s="6"/>
      <c r="AY58" s="6"/>
      <c r="AZ58" s="6"/>
      <c r="BA58" s="6"/>
    </row>
    <row r="59" spans="2:53" x14ac:dyDescent="0.2">
      <c r="B59" s="5">
        <v>1954</v>
      </c>
      <c r="C59" s="95">
        <f>'[2]Stock Neto Maquinaria INDEC Rev'!F60</f>
        <v>21589.549999999996</v>
      </c>
      <c r="D59" s="95">
        <f>'[2]Stock Neto Constr INDEC C Rev'!F60</f>
        <v>126283.79999999997</v>
      </c>
      <c r="E59" s="95">
        <f t="shared" si="4"/>
        <v>147873.34999999998</v>
      </c>
      <c r="G59" s="96">
        <v>3.213E-13</v>
      </c>
      <c r="H59" s="96">
        <v>2.246E-13</v>
      </c>
      <c r="I59" s="96"/>
      <c r="J59" s="175">
        <v>1.4684626910563614E-12</v>
      </c>
      <c r="K59" s="173"/>
      <c r="M59" s="26">
        <f t="shared" si="9"/>
        <v>6.9367224149999985E-9</v>
      </c>
      <c r="N59" s="26">
        <f t="shared" si="10"/>
        <v>2.8363341479999992E-8</v>
      </c>
      <c r="O59" s="26">
        <f t="shared" si="5"/>
        <v>3.5300063894999988E-8</v>
      </c>
      <c r="Q59" s="8">
        <f t="shared" si="18"/>
        <v>1.283783466801767E-2</v>
      </c>
      <c r="R59" s="8">
        <f t="shared" si="19"/>
        <v>2.2585271717055933E-2</v>
      </c>
      <c r="S59" s="8">
        <f t="shared" si="20"/>
        <v>2.115046321904468E-2</v>
      </c>
      <c r="U59" s="6">
        <f t="shared" si="2"/>
        <v>0.19650736144935244</v>
      </c>
      <c r="V59" s="6">
        <f t="shared" si="3"/>
        <v>0.80349263855064768</v>
      </c>
      <c r="X59" s="6"/>
      <c r="Y59" s="6"/>
      <c r="Z59" s="6"/>
      <c r="AF59" s="68">
        <f t="shared" si="15"/>
        <v>4723.7988797726684</v>
      </c>
      <c r="AG59" s="68">
        <f t="shared" si="16"/>
        <v>19314.989514371919</v>
      </c>
      <c r="AH59" s="68">
        <f t="shared" si="17"/>
        <v>24038.788394144587</v>
      </c>
      <c r="AI59" s="121"/>
      <c r="AJ59" s="181">
        <f t="shared" si="12"/>
        <v>0.10676048292948938</v>
      </c>
      <c r="AK59" s="181">
        <f t="shared" si="13"/>
        <v>0.16775578242488323</v>
      </c>
      <c r="AL59" s="181">
        <f t="shared" si="14"/>
        <v>0.15524468154180049</v>
      </c>
      <c r="AM59" s="121"/>
      <c r="AQ59" s="6"/>
      <c r="AR59" s="6"/>
      <c r="AS59" s="6"/>
      <c r="AU59" s="6"/>
      <c r="AV59" s="6"/>
      <c r="AW59" s="6"/>
      <c r="AY59" s="6"/>
      <c r="AZ59" s="6"/>
      <c r="BA59" s="6"/>
    </row>
    <row r="60" spans="2:53" x14ac:dyDescent="0.2">
      <c r="B60" s="5">
        <v>1955</v>
      </c>
      <c r="C60" s="95">
        <f>'[2]Stock Neto Maquinaria INDEC Rev'!F61</f>
        <v>22571.25</v>
      </c>
      <c r="D60" s="95">
        <f>'[2]Stock Neto Constr INDEC C Rev'!F61</f>
        <v>129282.95999999998</v>
      </c>
      <c r="E60" s="95">
        <f t="shared" si="4"/>
        <v>151854.20999999996</v>
      </c>
      <c r="G60" s="96">
        <v>3.4360000000000002E-13</v>
      </c>
      <c r="H60" s="96">
        <v>2.4680000000000002E-13</v>
      </c>
      <c r="I60" s="96"/>
      <c r="J60" s="175">
        <v>1.6682030546352734E-12</v>
      </c>
      <c r="K60" s="173"/>
      <c r="M60" s="26">
        <f t="shared" si="9"/>
        <v>7.7554815000000003E-9</v>
      </c>
      <c r="N60" s="26">
        <f t="shared" si="10"/>
        <v>3.1907034527999999E-8</v>
      </c>
      <c r="O60" s="26">
        <f t="shared" si="5"/>
        <v>3.9662516027999998E-8</v>
      </c>
      <c r="Q60" s="8">
        <f t="shared" si="18"/>
        <v>4.5471072810688719E-2</v>
      </c>
      <c r="R60" s="8">
        <f t="shared" si="19"/>
        <v>2.3749364526566386E-2</v>
      </c>
      <c r="S60" s="8">
        <f t="shared" si="20"/>
        <v>2.6920739944012811E-2</v>
      </c>
      <c r="U60" s="6">
        <f t="shared" si="2"/>
        <v>0.19553680090604869</v>
      </c>
      <c r="V60" s="6">
        <f t="shared" si="3"/>
        <v>0.80446319909395136</v>
      </c>
      <c r="X60" s="6"/>
      <c r="Y60" s="6"/>
      <c r="Z60" s="6"/>
      <c r="AF60" s="68">
        <f t="shared" si="15"/>
        <v>4649.0032963616741</v>
      </c>
      <c r="AG60" s="68">
        <f t="shared" si="16"/>
        <v>19126.589199883689</v>
      </c>
      <c r="AH60" s="68">
        <f t="shared" si="17"/>
        <v>23775.592496245361</v>
      </c>
      <c r="AI60" s="121"/>
      <c r="AJ60" s="181">
        <f t="shared" si="12"/>
        <v>-1.5833778133795967E-2</v>
      </c>
      <c r="AK60" s="181">
        <f t="shared" si="13"/>
        <v>-9.7540987194450618E-3</v>
      </c>
      <c r="AL60" s="181">
        <f t="shared" si="14"/>
        <v>-1.0948800479617177E-2</v>
      </c>
      <c r="AM60" s="121"/>
      <c r="AQ60" s="6"/>
      <c r="AR60" s="6"/>
      <c r="AS60" s="6"/>
      <c r="AU60" s="6"/>
      <c r="AV60" s="6"/>
      <c r="AW60" s="6"/>
      <c r="AY60" s="6"/>
      <c r="AZ60" s="6"/>
      <c r="BA60" s="6"/>
    </row>
    <row r="61" spans="2:53" x14ac:dyDescent="0.2">
      <c r="B61" s="5">
        <v>1956</v>
      </c>
      <c r="C61" s="95">
        <f>'[2]Stock Neto Maquinaria INDEC Rev'!F62</f>
        <v>23827.4</v>
      </c>
      <c r="D61" s="95">
        <f>'[2]Stock Neto Constr INDEC C Rev'!F62</f>
        <v>132336.94</v>
      </c>
      <c r="E61" s="95">
        <f t="shared" si="4"/>
        <v>156164.34</v>
      </c>
      <c r="G61" s="96">
        <v>4.4019999999999998E-13</v>
      </c>
      <c r="H61" s="96">
        <v>3.1019999999999998E-13</v>
      </c>
      <c r="I61" s="96"/>
      <c r="J61" s="175">
        <v>1.8657070165367081E-12</v>
      </c>
      <c r="K61" s="173"/>
      <c r="M61" s="26">
        <f t="shared" si="9"/>
        <v>1.048882148E-8</v>
      </c>
      <c r="N61" s="26">
        <f t="shared" si="10"/>
        <v>4.1050918788E-8</v>
      </c>
      <c r="O61" s="26">
        <f t="shared" si="5"/>
        <v>5.1539740268E-8</v>
      </c>
      <c r="Q61" s="8">
        <f t="shared" si="18"/>
        <v>5.5652655479869369E-2</v>
      </c>
      <c r="R61" s="8">
        <f t="shared" si="19"/>
        <v>2.3622448000881365E-2</v>
      </c>
      <c r="S61" s="8">
        <f t="shared" si="20"/>
        <v>2.8383342154294139E-2</v>
      </c>
      <c r="U61" s="6">
        <f t="shared" si="2"/>
        <v>0.20350939732058179</v>
      </c>
      <c r="V61" s="6">
        <f t="shared" si="3"/>
        <v>0.79649060267941818</v>
      </c>
      <c r="X61" s="6"/>
      <c r="Y61" s="6"/>
      <c r="Z61" s="6"/>
      <c r="AF61" s="68">
        <f t="shared" si="15"/>
        <v>5621.9017171679434</v>
      </c>
      <c r="AG61" s="68">
        <f t="shared" si="16"/>
        <v>22002.875276849405</v>
      </c>
      <c r="AH61" s="68">
        <f t="shared" si="17"/>
        <v>27624.776994017349</v>
      </c>
      <c r="AI61" s="121"/>
      <c r="AJ61" s="181">
        <f t="shared" si="12"/>
        <v>0.20927032285988331</v>
      </c>
      <c r="AK61" s="181">
        <f t="shared" si="13"/>
        <v>0.15038154722239799</v>
      </c>
      <c r="AL61" s="181">
        <f t="shared" si="14"/>
        <v>0.16189647001982604</v>
      </c>
      <c r="AM61" s="121"/>
      <c r="AQ61" s="6"/>
      <c r="AR61" s="6"/>
      <c r="AS61" s="6"/>
      <c r="AU61" s="6"/>
      <c r="AV61" s="6"/>
      <c r="AW61" s="6"/>
      <c r="AY61" s="6"/>
      <c r="AZ61" s="6"/>
      <c r="BA61" s="6"/>
    </row>
    <row r="62" spans="2:53" x14ac:dyDescent="0.2">
      <c r="B62" s="5">
        <v>1957</v>
      </c>
      <c r="C62" s="95">
        <f>'[2]Stock Neto Maquinaria INDEC Rev'!F63</f>
        <v>25316.799999999999</v>
      </c>
      <c r="D62" s="95">
        <f>'[2]Stock Neto Constr INDEC C Rev'!F63</f>
        <v>136113.53999999995</v>
      </c>
      <c r="E62" s="95">
        <f t="shared" si="4"/>
        <v>161430.33999999994</v>
      </c>
      <c r="G62" s="96">
        <v>6.7559999999999997E-13</v>
      </c>
      <c r="H62" s="96">
        <v>3.3820000000000001E-13</v>
      </c>
      <c r="I62" s="96"/>
      <c r="J62" s="175">
        <v>2.2156206829367271E-12</v>
      </c>
      <c r="K62" s="173"/>
      <c r="M62" s="26">
        <f t="shared" si="9"/>
        <v>1.7104030079999997E-8</v>
      </c>
      <c r="N62" s="26">
        <f t="shared" si="10"/>
        <v>4.6033599227999983E-8</v>
      </c>
      <c r="O62" s="26">
        <f t="shared" si="5"/>
        <v>6.3137629307999983E-8</v>
      </c>
      <c r="Q62" s="8">
        <f t="shared" si="18"/>
        <v>6.2507869091885715E-2</v>
      </c>
      <c r="R62" s="8">
        <f t="shared" si="19"/>
        <v>2.8537761263030169E-2</v>
      </c>
      <c r="S62" s="8">
        <f t="shared" si="20"/>
        <v>3.3720886599334664E-2</v>
      </c>
      <c r="U62" s="6">
        <f t="shared" si="2"/>
        <v>0.27090073332596282</v>
      </c>
      <c r="V62" s="6">
        <f t="shared" si="3"/>
        <v>0.72909926667403713</v>
      </c>
      <c r="X62" s="6"/>
      <c r="Y62" s="6"/>
      <c r="Z62" s="6"/>
      <c r="AF62" s="68">
        <f t="shared" si="15"/>
        <v>7719.7465304978141</v>
      </c>
      <c r="AG62" s="68">
        <f t="shared" si="16"/>
        <v>20776.841262821246</v>
      </c>
      <c r="AH62" s="68">
        <f t="shared" si="17"/>
        <v>28496.587793319064</v>
      </c>
      <c r="AI62" s="121"/>
      <c r="AJ62" s="181">
        <f t="shared" si="12"/>
        <v>0.37315572538800429</v>
      </c>
      <c r="AK62" s="181">
        <f t="shared" si="13"/>
        <v>-5.5721536326579349E-2</v>
      </c>
      <c r="AL62" s="181">
        <f t="shared" si="14"/>
        <v>3.1559016729457087E-2</v>
      </c>
      <c r="AM62" s="121"/>
      <c r="AQ62" s="6"/>
      <c r="AR62" s="6"/>
      <c r="AS62" s="6"/>
      <c r="AU62" s="6"/>
      <c r="AV62" s="6"/>
      <c r="AW62" s="6"/>
      <c r="AY62" s="6"/>
      <c r="AZ62" s="6"/>
      <c r="BA62" s="6"/>
    </row>
    <row r="63" spans="2:53" x14ac:dyDescent="0.2">
      <c r="B63" s="5">
        <v>1958</v>
      </c>
      <c r="C63" s="95">
        <f>'[2]Stock Neto Maquinaria INDEC Rev'!F64</f>
        <v>26811.849999999995</v>
      </c>
      <c r="D63" s="95">
        <f>'[2]Stock Neto Constr INDEC C Rev'!F64</f>
        <v>141090.95999999996</v>
      </c>
      <c r="E63" s="95">
        <f t="shared" si="4"/>
        <v>167902.80999999997</v>
      </c>
      <c r="G63" s="96">
        <v>8.3699999999999997E-13</v>
      </c>
      <c r="H63" s="96">
        <v>4.6040000000000004E-13</v>
      </c>
      <c r="I63" s="96"/>
      <c r="J63" s="175">
        <v>2.7509601125472938E-12</v>
      </c>
      <c r="K63" s="173"/>
      <c r="M63" s="26">
        <f t="shared" si="9"/>
        <v>2.2441518449999996E-8</v>
      </c>
      <c r="N63" s="26">
        <f t="shared" si="10"/>
        <v>6.4958277983999992E-8</v>
      </c>
      <c r="O63" s="26">
        <f t="shared" si="5"/>
        <v>8.7399796433999992E-8</v>
      </c>
      <c r="Q63" s="8">
        <f t="shared" si="18"/>
        <v>5.9053671870062399E-2</v>
      </c>
      <c r="R63" s="8">
        <f t="shared" si="19"/>
        <v>3.6568147445140392E-2</v>
      </c>
      <c r="S63" s="8">
        <f t="shared" si="20"/>
        <v>4.0094507637164323E-2</v>
      </c>
      <c r="U63" s="6">
        <f t="shared" si="2"/>
        <v>0.25676854369960372</v>
      </c>
      <c r="V63" s="6">
        <f t="shared" si="3"/>
        <v>0.74323145630039622</v>
      </c>
      <c r="X63" s="6"/>
      <c r="Y63" s="6"/>
      <c r="Z63" s="6"/>
      <c r="AF63" s="68">
        <f t="shared" si="15"/>
        <v>8157.7040494490948</v>
      </c>
      <c r="AG63" s="68">
        <f t="shared" si="16"/>
        <v>23612.94796232101</v>
      </c>
      <c r="AH63" s="68">
        <f t="shared" si="17"/>
        <v>31770.652011770104</v>
      </c>
      <c r="AI63" s="121"/>
      <c r="AJ63" s="181">
        <f t="shared" si="12"/>
        <v>5.6732111244983924E-2</v>
      </c>
      <c r="AK63" s="181">
        <f t="shared" si="13"/>
        <v>0.13650326647943281</v>
      </c>
      <c r="AL63" s="181">
        <f t="shared" si="14"/>
        <v>0.11489320202816121</v>
      </c>
      <c r="AM63" s="121"/>
      <c r="AQ63" s="6"/>
      <c r="AR63" s="6"/>
      <c r="AS63" s="6"/>
      <c r="AU63" s="6"/>
      <c r="AV63" s="6"/>
      <c r="AW63" s="6"/>
      <c r="AY63" s="6"/>
      <c r="AZ63" s="6"/>
      <c r="BA63" s="6"/>
    </row>
    <row r="64" spans="2:53" x14ac:dyDescent="0.2">
      <c r="B64" s="5">
        <v>1959</v>
      </c>
      <c r="C64" s="95">
        <f>'[2]Stock Neto Maquinaria INDEC Rev'!F65</f>
        <v>27564.800000000003</v>
      </c>
      <c r="D64" s="95">
        <f>'[2]Stock Neto Constr INDEC C Rev'!F65</f>
        <v>143664.18</v>
      </c>
      <c r="E64" s="95">
        <f t="shared" si="4"/>
        <v>171228.97999999998</v>
      </c>
      <c r="G64" s="96">
        <v>1.8659999999999999E-12</v>
      </c>
      <c r="H64" s="96">
        <v>8.4479999999999999E-13</v>
      </c>
      <c r="I64" s="96"/>
      <c r="J64" s="175">
        <v>6.6618705465784361E-12</v>
      </c>
      <c r="K64" s="173"/>
      <c r="M64" s="26">
        <f t="shared" si="9"/>
        <v>5.1435916800000005E-8</v>
      </c>
      <c r="N64" s="26">
        <f t="shared" si="10"/>
        <v>1.2136749926399999E-7</v>
      </c>
      <c r="O64" s="26">
        <f t="shared" si="5"/>
        <v>1.72803416064E-7</v>
      </c>
      <c r="Q64" s="8">
        <f t="shared" si="18"/>
        <v>2.8082732075556449E-2</v>
      </c>
      <c r="R64" s="8">
        <f t="shared" si="19"/>
        <v>1.8238021769786179E-2</v>
      </c>
      <c r="S64" s="8">
        <f t="shared" si="20"/>
        <v>1.9810091326047573E-2</v>
      </c>
      <c r="U64" s="6">
        <f t="shared" si="2"/>
        <v>0.29765567123366382</v>
      </c>
      <c r="V64" s="6">
        <f t="shared" si="3"/>
        <v>0.70234432876633612</v>
      </c>
      <c r="X64" s="6"/>
      <c r="Y64" s="6"/>
      <c r="Z64" s="6"/>
      <c r="AF64" s="68">
        <f t="shared" si="15"/>
        <v>7720.9421048293561</v>
      </c>
      <c r="AG64" s="68">
        <f t="shared" si="16"/>
        <v>18218.231413448109</v>
      </c>
      <c r="AH64" s="68">
        <f t="shared" si="17"/>
        <v>25939.173518277465</v>
      </c>
      <c r="AI64" s="121"/>
      <c r="AJ64" s="181">
        <f t="shared" si="12"/>
        <v>-5.3539812424211936E-2</v>
      </c>
      <c r="AK64" s="181">
        <f t="shared" si="13"/>
        <v>-0.22846433903471969</v>
      </c>
      <c r="AL64" s="181">
        <f t="shared" si="14"/>
        <v>-0.18354922307959703</v>
      </c>
      <c r="AM64" s="121"/>
      <c r="AQ64" s="6"/>
      <c r="AR64" s="6"/>
      <c r="AS64" s="6"/>
      <c r="AU64" s="6"/>
      <c r="AV64" s="6"/>
      <c r="AW64" s="6"/>
      <c r="AY64" s="6"/>
      <c r="AZ64" s="6"/>
      <c r="BA64" s="6"/>
    </row>
    <row r="65" spans="2:53" x14ac:dyDescent="0.2">
      <c r="B65" s="5">
        <v>1960</v>
      </c>
      <c r="C65" s="95">
        <f>'[2]Stock Neto Maquinaria INDEC Rev'!F66</f>
        <v>30821.899999999998</v>
      </c>
      <c r="D65" s="95">
        <f>'[2]Stock Neto Constr INDEC C Rev'!F66</f>
        <v>147759.95999999993</v>
      </c>
      <c r="E65" s="95">
        <f t="shared" si="4"/>
        <v>178581.85999999993</v>
      </c>
      <c r="G65" s="96">
        <v>2.0310000000000001E-12</v>
      </c>
      <c r="H65" s="96">
        <v>9.607999999999999E-13</v>
      </c>
      <c r="I65" s="96"/>
      <c r="J65" s="175">
        <v>7.6433947066840819E-12</v>
      </c>
      <c r="K65" s="173"/>
      <c r="M65" s="26">
        <f t="shared" si="9"/>
        <v>6.2599278900000001E-8</v>
      </c>
      <c r="N65" s="26">
        <f t="shared" si="10"/>
        <v>1.4196776956799991E-7</v>
      </c>
      <c r="O65" s="26">
        <f t="shared" si="5"/>
        <v>2.0456704846799991E-7</v>
      </c>
      <c r="Q65" s="8">
        <f t="shared" si="18"/>
        <v>0.11816156837706041</v>
      </c>
      <c r="R65" s="8">
        <f t="shared" si="19"/>
        <v>2.8509402970176286E-2</v>
      </c>
      <c r="S65" s="8">
        <f t="shared" si="20"/>
        <v>4.2941796417872415E-2</v>
      </c>
      <c r="U65" s="6">
        <f t="shared" si="2"/>
        <v>0.30600861364919335</v>
      </c>
      <c r="V65" s="6">
        <f t="shared" si="3"/>
        <v>0.69399138635080659</v>
      </c>
      <c r="X65" s="6"/>
      <c r="Y65" s="6"/>
      <c r="Z65" s="6"/>
      <c r="AF65" s="68">
        <f t="shared" si="15"/>
        <v>8189.9838098453138</v>
      </c>
      <c r="AG65" s="68">
        <f t="shared" si="16"/>
        <v>18573.915781668366</v>
      </c>
      <c r="AH65" s="68">
        <f t="shared" si="17"/>
        <v>26763.89959151368</v>
      </c>
      <c r="AI65" s="121"/>
      <c r="AJ65" s="181">
        <f t="shared" si="12"/>
        <v>6.0749284044310826E-2</v>
      </c>
      <c r="AK65" s="181">
        <f t="shared" si="13"/>
        <v>1.9523539917145935E-2</v>
      </c>
      <c r="AL65" s="181">
        <f t="shared" si="14"/>
        <v>3.1794616457424547E-2</v>
      </c>
      <c r="AM65" s="121"/>
      <c r="AQ65" s="6"/>
      <c r="AR65" s="6"/>
      <c r="AS65" s="6"/>
      <c r="AU65" s="6"/>
      <c r="AV65" s="6"/>
      <c r="AW65" s="6"/>
      <c r="AY65" s="6"/>
      <c r="AZ65" s="6"/>
      <c r="BA65" s="6"/>
    </row>
    <row r="66" spans="2:53" x14ac:dyDescent="0.2">
      <c r="B66" s="5">
        <v>1961</v>
      </c>
      <c r="C66" s="95">
        <f>'[2]Stock Neto Maquinaria INDEC Rev'!F67</f>
        <v>35282.949999999997</v>
      </c>
      <c r="D66" s="95">
        <f>'[2]Stock Neto Constr INDEC C Rev'!F67</f>
        <v>152209.02000000002</v>
      </c>
      <c r="E66" s="95">
        <f t="shared" si="4"/>
        <v>187491.97000000003</v>
      </c>
      <c r="G66" s="96">
        <v>2.1270000000000001E-12</v>
      </c>
      <c r="H66" s="96">
        <v>1.1519999999999999E-12</v>
      </c>
      <c r="I66" s="96"/>
      <c r="J66" s="175">
        <v>7.9134503547873399E-12</v>
      </c>
      <c r="K66" s="173"/>
      <c r="M66" s="26">
        <f t="shared" si="9"/>
        <v>7.5046834649999998E-8</v>
      </c>
      <c r="N66" s="26">
        <f t="shared" si="10"/>
        <v>1.7534479104000001E-7</v>
      </c>
      <c r="O66" s="26">
        <f t="shared" si="5"/>
        <v>2.5039162569E-7</v>
      </c>
      <c r="Q66" s="8">
        <f t="shared" si="18"/>
        <v>0.14473637251434854</v>
      </c>
      <c r="R66" s="8">
        <f t="shared" si="19"/>
        <v>3.0110051464551608E-2</v>
      </c>
      <c r="S66" s="8">
        <f t="shared" si="20"/>
        <v>4.9893701409539054E-2</v>
      </c>
      <c r="U66" s="6">
        <f t="shared" si="2"/>
        <v>0.29971782979240896</v>
      </c>
      <c r="V66" s="6">
        <f t="shared" si="3"/>
        <v>0.70028217020759109</v>
      </c>
      <c r="X66" s="6"/>
      <c r="Y66" s="6"/>
      <c r="Z66" s="6"/>
      <c r="AF66" s="68">
        <f t="shared" si="15"/>
        <v>9483.4530180124893</v>
      </c>
      <c r="AG66" s="68">
        <f t="shared" si="16"/>
        <v>22157.817788535569</v>
      </c>
      <c r="AH66" s="68">
        <f t="shared" si="17"/>
        <v>31641.270806548055</v>
      </c>
      <c r="AI66" s="121"/>
      <c r="AJ66" s="181">
        <f t="shared" si="12"/>
        <v>0.15793306045517147</v>
      </c>
      <c r="AK66" s="181">
        <f t="shared" si="13"/>
        <v>0.19295349720516966</v>
      </c>
      <c r="AL66" s="181">
        <f t="shared" si="14"/>
        <v>0.18223694190591327</v>
      </c>
      <c r="AM66" s="121"/>
      <c r="AQ66" s="6"/>
      <c r="AR66" s="6"/>
      <c r="AS66" s="6"/>
      <c r="AU66" s="6"/>
      <c r="AV66" s="6"/>
      <c r="AW66" s="6"/>
      <c r="AY66" s="6"/>
      <c r="AZ66" s="6"/>
      <c r="BA66" s="6"/>
    </row>
    <row r="67" spans="2:53" x14ac:dyDescent="0.2">
      <c r="B67" s="5">
        <v>1962</v>
      </c>
      <c r="C67" s="95">
        <f>'[2]Stock Neto Maquinaria INDEC Rev'!F68</f>
        <v>38845.199999999997</v>
      </c>
      <c r="D67" s="95">
        <f>'[2]Stock Neto Constr INDEC C Rev'!F68</f>
        <v>155638.18</v>
      </c>
      <c r="E67" s="95">
        <f t="shared" si="4"/>
        <v>194483.38</v>
      </c>
      <c r="G67" s="96">
        <v>2.7849999999999999E-12</v>
      </c>
      <c r="H67" s="96">
        <v>1.4980000000000001E-12</v>
      </c>
      <c r="I67" s="96"/>
      <c r="J67" s="175">
        <v>1.1025934906447486E-11</v>
      </c>
      <c r="K67" s="173"/>
      <c r="M67" s="26">
        <f t="shared" si="9"/>
        <v>1.0818388199999999E-7</v>
      </c>
      <c r="N67" s="26">
        <f t="shared" si="10"/>
        <v>2.3314599364000001E-7</v>
      </c>
      <c r="O67" s="26">
        <f t="shared" si="5"/>
        <v>3.4132987564000001E-7</v>
      </c>
      <c r="Q67" s="8">
        <f t="shared" si="18"/>
        <v>0.10096236284097561</v>
      </c>
      <c r="R67" s="8">
        <f t="shared" si="19"/>
        <v>2.2529282430173811E-2</v>
      </c>
      <c r="S67" s="8">
        <f t="shared" si="20"/>
        <v>3.7289116968582565E-2</v>
      </c>
      <c r="U67" s="6">
        <f t="shared" si="2"/>
        <v>0.31694817746953197</v>
      </c>
      <c r="V67" s="6">
        <f t="shared" si="3"/>
        <v>0.68305182253046803</v>
      </c>
      <c r="X67" s="6"/>
      <c r="Y67" s="6"/>
      <c r="Z67" s="6"/>
      <c r="AF67" s="68">
        <f t="shared" si="15"/>
        <v>9811.7649811934571</v>
      </c>
      <c r="AG67" s="68">
        <f t="shared" si="16"/>
        <v>21145.235811583323</v>
      </c>
      <c r="AH67" s="68">
        <f t="shared" si="17"/>
        <v>30957.000792776784</v>
      </c>
      <c r="AI67" s="121"/>
      <c r="AJ67" s="181">
        <f t="shared" si="12"/>
        <v>3.4619453753541585E-2</v>
      </c>
      <c r="AK67" s="181">
        <f t="shared" si="13"/>
        <v>-4.5698632718071848E-2</v>
      </c>
      <c r="AL67" s="181">
        <f t="shared" si="14"/>
        <v>-2.1625870147720602E-2</v>
      </c>
      <c r="AM67" s="121"/>
      <c r="AQ67" s="6"/>
      <c r="AR67" s="6"/>
      <c r="AS67" s="6"/>
      <c r="AU67" s="6"/>
      <c r="AV67" s="6"/>
      <c r="AW67" s="6"/>
      <c r="AY67" s="6"/>
      <c r="AZ67" s="6"/>
      <c r="BA67" s="6"/>
    </row>
    <row r="68" spans="2:53" x14ac:dyDescent="0.2">
      <c r="B68" s="5">
        <v>1963</v>
      </c>
      <c r="C68" s="95">
        <f>'[2]Stock Neto Maquinaria INDEC Rev'!F69</f>
        <v>40798.1</v>
      </c>
      <c r="D68" s="95">
        <f>'[2]Stock Neto Constr INDEC C Rev'!F69</f>
        <v>158446.16</v>
      </c>
      <c r="E68" s="95">
        <f t="shared" si="4"/>
        <v>199244.26</v>
      </c>
      <c r="G68" s="96">
        <v>3.2939999999999999E-12</v>
      </c>
      <c r="H68" s="96">
        <v>1.8680000000000001E-12</v>
      </c>
      <c r="I68" s="96"/>
      <c r="J68" s="175">
        <v>1.3689814027401163E-11</v>
      </c>
      <c r="K68" s="173"/>
      <c r="M68" s="26">
        <f t="shared" si="9"/>
        <v>1.3438894139999998E-7</v>
      </c>
      <c r="N68" s="26">
        <f t="shared" si="10"/>
        <v>2.9597742688000001E-7</v>
      </c>
      <c r="O68" s="26">
        <f t="shared" si="5"/>
        <v>4.3036636827999999E-7</v>
      </c>
      <c r="Q68" s="8">
        <f t="shared" si="18"/>
        <v>5.0273907715753852E-2</v>
      </c>
      <c r="R68" s="8">
        <f t="shared" si="19"/>
        <v>1.8041717013139131E-2</v>
      </c>
      <c r="S68" s="8">
        <f t="shared" si="20"/>
        <v>2.4479623914393119E-2</v>
      </c>
      <c r="U68" s="6">
        <f t="shared" si="2"/>
        <v>0.31226636490462328</v>
      </c>
      <c r="V68" s="6">
        <f t="shared" si="3"/>
        <v>0.68773363509537666</v>
      </c>
      <c r="X68" s="6"/>
      <c r="Y68" s="6"/>
      <c r="Z68" s="6"/>
      <c r="AF68" s="68">
        <f t="shared" si="15"/>
        <v>9816.7105214877793</v>
      </c>
      <c r="AG68" s="68">
        <f t="shared" si="16"/>
        <v>21620.266446832629</v>
      </c>
      <c r="AH68" s="68">
        <f t="shared" si="17"/>
        <v>31436.976968320407</v>
      </c>
      <c r="AI68" s="121"/>
      <c r="AJ68" s="181">
        <f t="shared" si="12"/>
        <v>5.0404186237659428E-4</v>
      </c>
      <c r="AK68" s="181">
        <f t="shared" si="13"/>
        <v>2.2465137749331E-2</v>
      </c>
      <c r="AL68" s="181">
        <f t="shared" si="14"/>
        <v>1.5504608432726988E-2</v>
      </c>
      <c r="AM68" s="121"/>
      <c r="AQ68" s="6"/>
      <c r="AR68" s="6"/>
      <c r="AS68" s="6"/>
      <c r="AU68" s="6"/>
      <c r="AV68" s="6"/>
      <c r="AW68" s="6"/>
      <c r="AY68" s="6"/>
      <c r="AZ68" s="6"/>
      <c r="BA68" s="6"/>
    </row>
    <row r="69" spans="2:53" x14ac:dyDescent="0.2">
      <c r="B69" s="5">
        <v>1964</v>
      </c>
      <c r="C69" s="95">
        <f>'[2]Stock Neto Maquinaria INDEC Rev'!F70</f>
        <v>43234.2</v>
      </c>
      <c r="D69" s="95">
        <f>'[2]Stock Neto Constr INDEC C Rev'!F70</f>
        <v>161728.67999999996</v>
      </c>
      <c r="E69" s="95">
        <f t="shared" si="4"/>
        <v>204962.87999999995</v>
      </c>
      <c r="G69" s="96">
        <v>3.7600000000000001E-12</v>
      </c>
      <c r="H69" s="96">
        <v>2.2369999999999999E-12</v>
      </c>
      <c r="I69" s="96"/>
      <c r="J69" s="175">
        <v>1.5961183187096464E-11</v>
      </c>
      <c r="K69" s="173"/>
      <c r="M69" s="26">
        <f t="shared" ref="M69:M100" si="21">C69*G69</f>
        <v>1.62560592E-7</v>
      </c>
      <c r="N69" s="26">
        <f t="shared" ref="N69:N100" si="22">D69*H69</f>
        <v>3.617870571599999E-7</v>
      </c>
      <c r="O69" s="26">
        <f t="shared" si="5"/>
        <v>5.2434764915999992E-7</v>
      </c>
      <c r="Q69" s="8">
        <f t="shared" si="18"/>
        <v>5.9711113997955756E-2</v>
      </c>
      <c r="R69" s="8">
        <f t="shared" si="19"/>
        <v>2.0716942587942558E-2</v>
      </c>
      <c r="S69" s="8">
        <f t="shared" si="20"/>
        <v>2.8701554564231548E-2</v>
      </c>
      <c r="U69" s="6">
        <f t="shared" ref="U69:U121" si="23">M69/O69</f>
        <v>0.31002445087800157</v>
      </c>
      <c r="V69" s="6">
        <f t="shared" ref="V69:V121" si="24">N69/O69</f>
        <v>0.68997554912199832</v>
      </c>
      <c r="X69" s="6"/>
      <c r="Y69" s="6"/>
      <c r="Z69" s="6"/>
      <c r="AF69" s="68">
        <f t="shared" si="15"/>
        <v>10184.745710544768</v>
      </c>
      <c r="AG69" s="68">
        <f t="shared" si="16"/>
        <v>22666.681593660313</v>
      </c>
      <c r="AH69" s="68">
        <f t="shared" si="17"/>
        <v>32851.427304205085</v>
      </c>
      <c r="AI69" s="121"/>
      <c r="AJ69" s="181">
        <f t="shared" si="12"/>
        <v>3.7490683691996173E-2</v>
      </c>
      <c r="AK69" s="181">
        <f t="shared" si="13"/>
        <v>4.8399734082878662E-2</v>
      </c>
      <c r="AL69" s="181">
        <f t="shared" si="14"/>
        <v>4.4993204572756601E-2</v>
      </c>
      <c r="AM69" s="121"/>
      <c r="AQ69" s="6"/>
      <c r="AR69" s="6"/>
      <c r="AS69" s="6"/>
      <c r="AU69" s="6"/>
      <c r="AV69" s="6"/>
      <c r="AW69" s="6"/>
      <c r="AY69" s="6"/>
      <c r="AZ69" s="6"/>
      <c r="BA69" s="6"/>
    </row>
    <row r="70" spans="2:53" x14ac:dyDescent="0.2">
      <c r="B70" s="5">
        <v>1965</v>
      </c>
      <c r="C70" s="95">
        <f>'[2]Stock Neto Maquinaria INDEC Rev'!F71</f>
        <v>45821.599999999999</v>
      </c>
      <c r="D70" s="95">
        <f>'[2]Stock Neto Constr INDEC C Rev'!F71</f>
        <v>165160.13999999996</v>
      </c>
      <c r="E70" s="95">
        <f t="shared" ref="E70:E121" si="25">C70+D70</f>
        <v>210981.73999999996</v>
      </c>
      <c r="G70" s="96">
        <v>5.4809999999999998E-12</v>
      </c>
      <c r="H70" s="96">
        <v>3.174E-12</v>
      </c>
      <c r="I70" s="96"/>
      <c r="J70" s="175">
        <v>1.9334847321468138E-11</v>
      </c>
      <c r="K70" s="173"/>
      <c r="M70" s="26">
        <f t="shared" si="21"/>
        <v>2.5114818959999999E-7</v>
      </c>
      <c r="N70" s="26">
        <f t="shared" si="22"/>
        <v>5.2421828435999984E-7</v>
      </c>
      <c r="O70" s="26">
        <f t="shared" ref="O70:O121" si="26">M70+N70</f>
        <v>7.7536647395999988E-7</v>
      </c>
      <c r="Q70" s="8">
        <f t="shared" si="18"/>
        <v>5.9846140324095312E-2</v>
      </c>
      <c r="R70" s="8">
        <f t="shared" si="19"/>
        <v>2.1217387046008122E-2</v>
      </c>
      <c r="S70" s="8">
        <f t="shared" si="20"/>
        <v>2.9365610007041357E-2</v>
      </c>
      <c r="U70" s="6">
        <f t="shared" si="23"/>
        <v>0.32390901339507283</v>
      </c>
      <c r="V70" s="6">
        <f t="shared" si="24"/>
        <v>0.67609098660492706</v>
      </c>
      <c r="X70" s="6"/>
      <c r="Y70" s="6"/>
      <c r="Z70" s="6"/>
      <c r="AF70" s="68">
        <f t="shared" si="15"/>
        <v>12989.406403077288</v>
      </c>
      <c r="AG70" s="68">
        <f t="shared" si="16"/>
        <v>27112.615664564491</v>
      </c>
      <c r="AH70" s="68">
        <f t="shared" si="17"/>
        <v>40102.022067641781</v>
      </c>
      <c r="AI70" s="121"/>
      <c r="AJ70" s="181">
        <f t="shared" si="12"/>
        <v>0.27537856832583618</v>
      </c>
      <c r="AK70" s="181">
        <f t="shared" si="13"/>
        <v>0.1961440210175128</v>
      </c>
      <c r="AL70" s="181">
        <f t="shared" si="14"/>
        <v>0.22070866803734271</v>
      </c>
      <c r="AM70" s="121"/>
      <c r="AQ70" s="6"/>
      <c r="AR70" s="6"/>
      <c r="AS70" s="6"/>
      <c r="AU70" s="6"/>
      <c r="AV70" s="6"/>
      <c r="AW70" s="6"/>
      <c r="AY70" s="6"/>
      <c r="AZ70" s="6"/>
      <c r="BA70" s="6"/>
    </row>
    <row r="71" spans="2:53" x14ac:dyDescent="0.2">
      <c r="B71" s="5">
        <v>1966</v>
      </c>
      <c r="C71" s="95">
        <f>'[2]Stock Neto Maquinaria INDEC Rev'!F72</f>
        <v>48328.549999999996</v>
      </c>
      <c r="D71" s="95">
        <f>'[2]Stock Neto Constr INDEC C Rev'!F72</f>
        <v>168938.05999999997</v>
      </c>
      <c r="E71" s="95">
        <f t="shared" si="25"/>
        <v>217266.60999999996</v>
      </c>
      <c r="G71" s="96">
        <v>6.2110000000000001E-12</v>
      </c>
      <c r="H71" s="96">
        <v>4.0590000000000004E-12</v>
      </c>
      <c r="I71" s="96"/>
      <c r="J71" s="175">
        <v>2.491185820885275E-11</v>
      </c>
      <c r="K71" s="173"/>
      <c r="M71" s="26">
        <f t="shared" si="21"/>
        <v>3.0016862404999999E-7</v>
      </c>
      <c r="N71" s="26">
        <f t="shared" si="22"/>
        <v>6.8571958553999997E-7</v>
      </c>
      <c r="O71" s="26">
        <f t="shared" si="26"/>
        <v>9.8588820959000002E-7</v>
      </c>
      <c r="Q71" s="8">
        <f t="shared" si="18"/>
        <v>5.4711096949910026E-2</v>
      </c>
      <c r="R71" s="8">
        <f t="shared" si="19"/>
        <v>2.2874284315816236E-2</v>
      </c>
      <c r="S71" s="8">
        <f t="shared" si="20"/>
        <v>2.9788691665923298E-2</v>
      </c>
      <c r="U71" s="6">
        <f t="shared" si="23"/>
        <v>0.30446517275506391</v>
      </c>
      <c r="V71" s="6">
        <f t="shared" si="24"/>
        <v>0.69553482724493609</v>
      </c>
      <c r="X71" s="6"/>
      <c r="Y71" s="6"/>
      <c r="Z71" s="6"/>
      <c r="AF71" s="68">
        <f t="shared" si="15"/>
        <v>12049.22657850273</v>
      </c>
      <c r="AG71" s="68">
        <f t="shared" si="16"/>
        <v>27525.830461587997</v>
      </c>
      <c r="AH71" s="68">
        <f t="shared" si="17"/>
        <v>39575.057040090731</v>
      </c>
      <c r="AI71" s="121"/>
      <c r="AJ71" s="181">
        <f t="shared" si="12"/>
        <v>-7.2380507268740318E-2</v>
      </c>
      <c r="AK71" s="181">
        <f t="shared" si="13"/>
        <v>1.5240683604111531E-2</v>
      </c>
      <c r="AL71" s="181">
        <f t="shared" si="14"/>
        <v>-1.3140609884015227E-2</v>
      </c>
      <c r="AM71" s="121"/>
      <c r="AQ71" s="6"/>
      <c r="AR71" s="6"/>
      <c r="AS71" s="6"/>
      <c r="AU71" s="6"/>
      <c r="AV71" s="6"/>
      <c r="AW71" s="6"/>
      <c r="AY71" s="6"/>
      <c r="AZ71" s="6"/>
      <c r="BA71" s="6"/>
    </row>
    <row r="72" spans="2:53" x14ac:dyDescent="0.2">
      <c r="B72" s="5">
        <v>1967</v>
      </c>
      <c r="C72" s="95">
        <f>'[2]Stock Neto Maquinaria INDEC Rev'!F73</f>
        <v>51299.549999999996</v>
      </c>
      <c r="D72" s="95">
        <f>'[2]Stock Neto Constr INDEC C Rev'!F73</f>
        <v>173326.95999999993</v>
      </c>
      <c r="E72" s="95">
        <f t="shared" si="25"/>
        <v>224626.50999999992</v>
      </c>
      <c r="G72" s="96">
        <v>7.8929999999999996E-12</v>
      </c>
      <c r="H72" s="96">
        <v>5.2859999999999999E-12</v>
      </c>
      <c r="I72" s="96"/>
      <c r="J72" s="175">
        <v>3.2813939809410692E-11</v>
      </c>
      <c r="K72" s="173"/>
      <c r="M72" s="26">
        <f t="shared" si="21"/>
        <v>4.0490734814999996E-7</v>
      </c>
      <c r="N72" s="26">
        <f t="shared" si="22"/>
        <v>9.1620631055999966E-7</v>
      </c>
      <c r="O72" s="26">
        <f t="shared" si="26"/>
        <v>1.3211136587099997E-6</v>
      </c>
      <c r="Q72" s="8">
        <f t="shared" si="18"/>
        <v>6.1475049427305396E-2</v>
      </c>
      <c r="R72" s="8">
        <f t="shared" si="19"/>
        <v>2.5979344145422092E-2</v>
      </c>
      <c r="S72" s="8">
        <f t="shared" si="20"/>
        <v>3.3874970479817246E-2</v>
      </c>
      <c r="U72" s="6">
        <f t="shared" si="23"/>
        <v>0.30648941177806865</v>
      </c>
      <c r="V72" s="6">
        <f t="shared" si="24"/>
        <v>0.69351058822193135</v>
      </c>
      <c r="X72" s="6"/>
      <c r="Y72" s="6"/>
      <c r="Z72" s="6"/>
      <c r="AF72" s="68">
        <f t="shared" si="15"/>
        <v>12339.492011680864</v>
      </c>
      <c r="AG72" s="68">
        <f t="shared" si="16"/>
        <v>27921.252854167829</v>
      </c>
      <c r="AH72" s="68">
        <f t="shared" si="17"/>
        <v>40260.744865848697</v>
      </c>
      <c r="AI72" s="121"/>
      <c r="AJ72" s="181">
        <f t="shared" si="12"/>
        <v>2.4089963889964736E-2</v>
      </c>
      <c r="AK72" s="181">
        <f t="shared" si="13"/>
        <v>1.4365502727761116E-2</v>
      </c>
      <c r="AL72" s="181">
        <f t="shared" si="14"/>
        <v>1.7326262475461349E-2</v>
      </c>
      <c r="AM72" s="121"/>
      <c r="AQ72" s="6"/>
      <c r="AR72" s="6"/>
      <c r="AS72" s="6"/>
      <c r="AU72" s="6"/>
      <c r="AV72" s="6"/>
      <c r="AW72" s="6"/>
      <c r="AY72" s="6"/>
      <c r="AZ72" s="6"/>
      <c r="BA72" s="6"/>
    </row>
    <row r="73" spans="2:53" x14ac:dyDescent="0.2">
      <c r="B73" s="5">
        <v>1968</v>
      </c>
      <c r="C73" s="95">
        <f>'[2]Stock Neto Maquinaria INDEC Rev'!F74</f>
        <v>55440.649999999994</v>
      </c>
      <c r="D73" s="95">
        <f>'[2]Stock Neto Constr INDEC C Rev'!F74</f>
        <v>179175.49999999994</v>
      </c>
      <c r="E73" s="95">
        <f t="shared" si="25"/>
        <v>234616.14999999994</v>
      </c>
      <c r="G73" s="96">
        <v>8.3920000000000006E-12</v>
      </c>
      <c r="H73" s="96">
        <v>5.7640000000000001E-12</v>
      </c>
      <c r="I73" s="96"/>
      <c r="J73" s="175">
        <v>3.5275853165828352E-11</v>
      </c>
      <c r="K73" s="173"/>
      <c r="M73" s="26">
        <f t="shared" si="21"/>
        <v>4.6525793480000001E-7</v>
      </c>
      <c r="N73" s="26">
        <f t="shared" si="22"/>
        <v>1.0327675819999996E-6</v>
      </c>
      <c r="O73" s="26">
        <f t="shared" si="26"/>
        <v>1.4980255167999997E-6</v>
      </c>
      <c r="Q73" s="8">
        <f t="shared" si="18"/>
        <v>8.0723904985521289E-2</v>
      </c>
      <c r="R73" s="8">
        <f t="shared" si="19"/>
        <v>3.3742817620524876E-2</v>
      </c>
      <c r="S73" s="8">
        <f t="shared" si="20"/>
        <v>4.447222191183052E-2</v>
      </c>
      <c r="U73" s="6">
        <f t="shared" si="23"/>
        <v>0.31058078088940611</v>
      </c>
      <c r="V73" s="6">
        <f t="shared" si="24"/>
        <v>0.68941921911059389</v>
      </c>
      <c r="X73" s="6"/>
      <c r="Y73" s="6"/>
      <c r="Z73" s="6"/>
      <c r="AF73" s="68">
        <f t="shared" si="15"/>
        <v>13189.133445273959</v>
      </c>
      <c r="AG73" s="68">
        <f t="shared" si="16"/>
        <v>29276.898765426304</v>
      </c>
      <c r="AH73" s="68">
        <f t="shared" si="17"/>
        <v>42466.032210700265</v>
      </c>
      <c r="AI73" s="121"/>
      <c r="AJ73" s="181">
        <f t="shared" si="12"/>
        <v>6.885546283338112E-2</v>
      </c>
      <c r="AK73" s="181">
        <f t="shared" si="13"/>
        <v>4.8552474286844761E-2</v>
      </c>
      <c r="AL73" s="181">
        <f t="shared" si="14"/>
        <v>5.4775125303809499E-2</v>
      </c>
      <c r="AM73" s="121"/>
      <c r="AQ73" s="6"/>
      <c r="AR73" s="6"/>
      <c r="AS73" s="6"/>
      <c r="AU73" s="6"/>
      <c r="AV73" s="6"/>
      <c r="AW73" s="6"/>
      <c r="AY73" s="6"/>
      <c r="AZ73" s="6"/>
      <c r="BA73" s="6"/>
    </row>
    <row r="74" spans="2:53" x14ac:dyDescent="0.2">
      <c r="B74" s="5">
        <v>1969</v>
      </c>
      <c r="C74" s="95">
        <f>'[2]Stock Neto Maquinaria INDEC Rev'!F75</f>
        <v>58310.15</v>
      </c>
      <c r="D74" s="95">
        <f>'[2]Stock Neto Constr INDEC C Rev'!F75</f>
        <v>187244.75999999995</v>
      </c>
      <c r="E74" s="95">
        <f t="shared" si="25"/>
        <v>245554.90999999995</v>
      </c>
      <c r="G74" s="96">
        <v>8.6500000000000005E-12</v>
      </c>
      <c r="H74" s="96">
        <v>6.1950000000000002E-12</v>
      </c>
      <c r="I74" s="96"/>
      <c r="J74" s="175">
        <v>3.3458068278099456E-11</v>
      </c>
      <c r="K74" s="173"/>
      <c r="M74" s="26">
        <f t="shared" si="21"/>
        <v>5.043827975E-7</v>
      </c>
      <c r="N74" s="26">
        <f t="shared" si="22"/>
        <v>1.1599812881999997E-6</v>
      </c>
      <c r="O74" s="26">
        <f t="shared" si="26"/>
        <v>1.6643640856999996E-6</v>
      </c>
      <c r="Q74" s="8">
        <f t="shared" si="18"/>
        <v>5.175805117725004E-2</v>
      </c>
      <c r="R74" s="8">
        <f t="shared" si="19"/>
        <v>4.5035509877187518E-2</v>
      </c>
      <c r="S74" s="8">
        <f t="shared" si="20"/>
        <v>4.662407084934269E-2</v>
      </c>
      <c r="U74" s="6">
        <f t="shared" si="23"/>
        <v>0.30304835452386386</v>
      </c>
      <c r="V74" s="6">
        <f t="shared" si="24"/>
        <v>0.69695164547613619</v>
      </c>
      <c r="X74" s="6"/>
      <c r="Y74" s="6"/>
      <c r="Z74" s="6"/>
      <c r="AF74" s="68">
        <f t="shared" si="15"/>
        <v>15075.072275770095</v>
      </c>
      <c r="AG74" s="68">
        <f t="shared" si="16"/>
        <v>34669.702941555806</v>
      </c>
      <c r="AH74" s="68">
        <f t="shared" si="17"/>
        <v>49744.7752173259</v>
      </c>
      <c r="AI74" s="121"/>
      <c r="AJ74" s="181">
        <f t="shared" si="12"/>
        <v>0.14299186814065645</v>
      </c>
      <c r="AK74" s="181">
        <f t="shared" si="13"/>
        <v>0.1841999803100039</v>
      </c>
      <c r="AL74" s="181">
        <f t="shared" si="14"/>
        <v>0.17140153265346963</v>
      </c>
      <c r="AM74" s="121"/>
      <c r="AQ74" s="6"/>
      <c r="AR74" s="6"/>
      <c r="AS74" s="6"/>
      <c r="AU74" s="6"/>
      <c r="AV74" s="6"/>
      <c r="AW74" s="6"/>
      <c r="AY74" s="6"/>
      <c r="AZ74" s="6"/>
      <c r="BA74" s="6"/>
    </row>
    <row r="75" spans="2:53" x14ac:dyDescent="0.2">
      <c r="B75" s="5">
        <v>1970</v>
      </c>
      <c r="C75" s="95">
        <f>'[2]Stock Neto Maquinaria INDEC Rev'!F76</f>
        <v>61590.5</v>
      </c>
      <c r="D75" s="95">
        <f>'[2]Stock Neto Constr INDEC C Rev'!F76</f>
        <v>197250.83999999994</v>
      </c>
      <c r="E75" s="95">
        <f t="shared" si="25"/>
        <v>258841.33999999994</v>
      </c>
      <c r="G75" s="96">
        <v>8.975E-12</v>
      </c>
      <c r="H75" s="96">
        <v>6.9970000000000002E-12</v>
      </c>
      <c r="I75" s="96"/>
      <c r="J75" s="175">
        <v>3.5697852082252809E-11</v>
      </c>
      <c r="K75" s="173"/>
      <c r="M75" s="26">
        <f t="shared" si="21"/>
        <v>5.5277473750000003E-7</v>
      </c>
      <c r="N75" s="26">
        <f t="shared" si="22"/>
        <v>1.3801641274799995E-6</v>
      </c>
      <c r="O75" s="26">
        <f t="shared" si="26"/>
        <v>1.9329388649799994E-6</v>
      </c>
      <c r="Q75" s="8">
        <f t="shared" si="18"/>
        <v>5.6256929539711328E-2</v>
      </c>
      <c r="R75" s="8">
        <f t="shared" si="19"/>
        <v>5.3438504767770213E-2</v>
      </c>
      <c r="S75" s="8">
        <f t="shared" si="20"/>
        <v>5.4107775731301794E-2</v>
      </c>
      <c r="U75" s="6">
        <f t="shared" si="23"/>
        <v>0.28597631695181402</v>
      </c>
      <c r="V75" s="6">
        <f t="shared" si="24"/>
        <v>0.71402368304818598</v>
      </c>
      <c r="X75" s="6"/>
      <c r="Y75" s="6"/>
      <c r="Z75" s="6"/>
      <c r="AF75" s="68">
        <f t="shared" si="15"/>
        <v>15484.817860366787</v>
      </c>
      <c r="AG75" s="68">
        <f t="shared" si="16"/>
        <v>38662.385745223823</v>
      </c>
      <c r="AH75" s="68">
        <f t="shared" si="17"/>
        <v>54147.203605590606</v>
      </c>
      <c r="AI75" s="121"/>
      <c r="AJ75" s="181">
        <f t="shared" si="12"/>
        <v>2.7180339642899721E-2</v>
      </c>
      <c r="AK75" s="181">
        <f t="shared" si="13"/>
        <v>0.11516345583919919</v>
      </c>
      <c r="AL75" s="181">
        <f t="shared" si="14"/>
        <v>8.8500317250028687E-2</v>
      </c>
      <c r="AM75" s="121"/>
      <c r="AQ75" s="6"/>
      <c r="AR75" s="6"/>
      <c r="AS75" s="6"/>
      <c r="AU75" s="6"/>
      <c r="AV75" s="6"/>
      <c r="AW75" s="6"/>
      <c r="AY75" s="6"/>
      <c r="AZ75" s="6"/>
      <c r="BA75" s="6"/>
    </row>
    <row r="76" spans="2:53" x14ac:dyDescent="0.2">
      <c r="B76" s="5">
        <v>1971</v>
      </c>
      <c r="C76" s="95">
        <f>'[2]Stock Neto Maquinaria INDEC Rev'!F77</f>
        <v>65076.650000000009</v>
      </c>
      <c r="D76" s="95">
        <f>'[2]Stock Neto Constr INDEC C Rev'!F77</f>
        <v>208147.81999999995</v>
      </c>
      <c r="E76" s="95">
        <f t="shared" si="25"/>
        <v>273224.46999999997</v>
      </c>
      <c r="G76" s="96">
        <v>1.066E-11</v>
      </c>
      <c r="H76" s="96">
        <v>9.4830000000000007E-12</v>
      </c>
      <c r="I76" s="96"/>
      <c r="J76" s="175">
        <v>4.7720273050483874E-11</v>
      </c>
      <c r="K76" s="173"/>
      <c r="M76" s="26">
        <f t="shared" si="21"/>
        <v>6.9371708900000008E-7</v>
      </c>
      <c r="N76" s="26">
        <f t="shared" si="22"/>
        <v>1.9738657770599997E-6</v>
      </c>
      <c r="O76" s="26">
        <f t="shared" si="26"/>
        <v>2.6675828660599996E-6</v>
      </c>
      <c r="Q76" s="8">
        <f t="shared" si="18"/>
        <v>5.6602073371705197E-2</v>
      </c>
      <c r="R76" s="8">
        <f t="shared" si="19"/>
        <v>5.5244276779759287E-2</v>
      </c>
      <c r="S76" s="8">
        <f t="shared" si="20"/>
        <v>5.5567360298783945E-2</v>
      </c>
      <c r="U76" s="6">
        <f t="shared" si="23"/>
        <v>0.26005456018864564</v>
      </c>
      <c r="V76" s="6">
        <f t="shared" si="24"/>
        <v>0.73994543981135441</v>
      </c>
      <c r="X76" s="6"/>
      <c r="Y76" s="6"/>
      <c r="Z76" s="6"/>
      <c r="AF76" s="68">
        <f t="shared" si="15"/>
        <v>14537.156739780346</v>
      </c>
      <c r="AG76" s="68">
        <f t="shared" si="16"/>
        <v>41363.254040307409</v>
      </c>
      <c r="AH76" s="68">
        <f t="shared" si="17"/>
        <v>55900.410780087746</v>
      </c>
      <c r="AI76" s="121"/>
      <c r="AJ76" s="181">
        <f t="shared" si="12"/>
        <v>-6.1199371483210578E-2</v>
      </c>
      <c r="AK76" s="181">
        <f t="shared" si="13"/>
        <v>6.9857776312141823E-2</v>
      </c>
      <c r="AL76" s="181">
        <f t="shared" si="14"/>
        <v>3.2378535875417294E-2</v>
      </c>
      <c r="AM76" s="121"/>
      <c r="AQ76" s="6"/>
      <c r="AR76" s="6"/>
      <c r="AS76" s="6"/>
      <c r="AU76" s="6"/>
      <c r="AV76" s="6"/>
      <c r="AW76" s="6"/>
      <c r="AY76" s="6"/>
      <c r="AZ76" s="6"/>
      <c r="BA76" s="6"/>
    </row>
    <row r="77" spans="2:53" x14ac:dyDescent="0.2">
      <c r="B77" s="5">
        <v>1972</v>
      </c>
      <c r="C77" s="95">
        <f>'[2]Stock Neto Maquinaria INDEC Rev'!F78</f>
        <v>68237.799999999988</v>
      </c>
      <c r="D77" s="95">
        <f>'[2]Stock Neto Constr INDEC C Rev'!F78</f>
        <v>218433.95999999996</v>
      </c>
      <c r="E77" s="95">
        <f t="shared" si="25"/>
        <v>286671.75999999995</v>
      </c>
      <c r="G77" s="96">
        <v>1.8109999999999999E-11</v>
      </c>
      <c r="H77" s="96">
        <v>1.5159999999999999E-11</v>
      </c>
      <c r="I77" s="96"/>
      <c r="J77" s="175">
        <v>7.4583495976196706E-11</v>
      </c>
      <c r="K77" s="173"/>
      <c r="M77" s="26">
        <f t="shared" si="21"/>
        <v>1.2357865579999998E-6</v>
      </c>
      <c r="N77" s="26">
        <f t="shared" si="22"/>
        <v>3.3114588335999992E-6</v>
      </c>
      <c r="O77" s="26">
        <f t="shared" si="26"/>
        <v>4.5472453915999986E-6</v>
      </c>
      <c r="Q77" s="8">
        <f t="shared" si="18"/>
        <v>4.8575794851148289E-2</v>
      </c>
      <c r="R77" s="8">
        <f t="shared" si="19"/>
        <v>4.9417476483779733E-2</v>
      </c>
      <c r="S77" s="8">
        <f t="shared" si="20"/>
        <v>4.9217004611629332E-2</v>
      </c>
      <c r="U77" s="6">
        <f t="shared" si="23"/>
        <v>0.27176597073094722</v>
      </c>
      <c r="V77" s="6">
        <f t="shared" si="24"/>
        <v>0.7282340292690529</v>
      </c>
      <c r="X77" s="6"/>
      <c r="Y77" s="6"/>
      <c r="Z77" s="6"/>
      <c r="AF77" s="68">
        <f t="shared" si="15"/>
        <v>16569.169114765024</v>
      </c>
      <c r="AG77" s="68">
        <f t="shared" si="16"/>
        <v>44399.351227205145</v>
      </c>
      <c r="AH77" s="68">
        <f t="shared" si="17"/>
        <v>60968.520341970165</v>
      </c>
      <c r="AI77" s="121"/>
      <c r="AJ77" s="181">
        <f t="shared" si="12"/>
        <v>0.13978059199321671</v>
      </c>
      <c r="AK77" s="181">
        <f t="shared" si="13"/>
        <v>7.3400830213675605E-2</v>
      </c>
      <c r="AL77" s="181">
        <f t="shared" si="14"/>
        <v>9.0663189968681349E-2</v>
      </c>
      <c r="AM77" s="121"/>
      <c r="AQ77" s="6"/>
      <c r="AR77" s="6"/>
      <c r="AS77" s="6"/>
      <c r="AU77" s="6"/>
      <c r="AV77" s="6"/>
      <c r="AW77" s="6"/>
      <c r="AY77" s="6"/>
      <c r="AZ77" s="6"/>
      <c r="BA77" s="6"/>
    </row>
    <row r="78" spans="2:53" x14ac:dyDescent="0.2">
      <c r="B78" s="5">
        <v>1973</v>
      </c>
      <c r="C78" s="95">
        <f>'[2]Stock Neto Maquinaria INDEC Rev'!F79</f>
        <v>70905.7</v>
      </c>
      <c r="D78" s="95">
        <f>'[2]Stock Neto Constr INDEC C Rev'!F79</f>
        <v>226616.76</v>
      </c>
      <c r="E78" s="95">
        <f t="shared" si="25"/>
        <v>297522.46000000002</v>
      </c>
      <c r="G78" s="96">
        <v>2.807E-11</v>
      </c>
      <c r="H78" s="96">
        <v>2.5290000000000001E-11</v>
      </c>
      <c r="I78" s="96"/>
      <c r="J78" s="175">
        <v>1.1375831475781977E-10</v>
      </c>
      <c r="K78" s="173"/>
      <c r="M78" s="26">
        <f t="shared" si="21"/>
        <v>1.9903229989999999E-6</v>
      </c>
      <c r="N78" s="26">
        <f t="shared" si="22"/>
        <v>5.7311378604000001E-6</v>
      </c>
      <c r="O78" s="26">
        <f t="shared" si="26"/>
        <v>7.7214608594000004E-6</v>
      </c>
      <c r="Q78" s="8">
        <f t="shared" si="18"/>
        <v>3.9097098675514294E-2</v>
      </c>
      <c r="R78" s="8">
        <f t="shared" si="19"/>
        <v>3.7461207955026991E-2</v>
      </c>
      <c r="S78" s="8">
        <f t="shared" si="20"/>
        <v>3.7850606561316232E-2</v>
      </c>
      <c r="U78" s="6">
        <f t="shared" si="23"/>
        <v>0.25776508296056544</v>
      </c>
      <c r="V78" s="6">
        <f t="shared" si="24"/>
        <v>0.74223491703943456</v>
      </c>
      <c r="X78" s="6"/>
      <c r="Y78" s="6"/>
      <c r="Z78" s="6"/>
      <c r="AF78" s="68">
        <f t="shared" si="15"/>
        <v>17496.066140195566</v>
      </c>
      <c r="AG78" s="68">
        <f t="shared" si="16"/>
        <v>50379.946930481761</v>
      </c>
      <c r="AH78" s="68">
        <f t="shared" si="17"/>
        <v>67876.013070677334</v>
      </c>
      <c r="AI78" s="121"/>
      <c r="AJ78" s="181">
        <f t="shared" si="12"/>
        <v>5.5941068559953983E-2</v>
      </c>
      <c r="AK78" s="181">
        <f t="shared" si="13"/>
        <v>0.13470006966255132</v>
      </c>
      <c r="AL78" s="181">
        <f t="shared" si="14"/>
        <v>0.1132960532741044</v>
      </c>
      <c r="AM78" s="121"/>
      <c r="AQ78" s="6"/>
      <c r="AR78" s="6"/>
      <c r="AS78" s="6"/>
      <c r="AU78" s="6"/>
      <c r="AV78" s="6"/>
      <c r="AW78" s="6"/>
      <c r="AY78" s="6"/>
      <c r="AZ78" s="6"/>
      <c r="BA78" s="6"/>
    </row>
    <row r="79" spans="2:53" x14ac:dyDescent="0.2">
      <c r="B79" s="5">
        <v>1974</v>
      </c>
      <c r="C79" s="95">
        <f>'[2]Stock Neto Maquinaria INDEC Rev'!F80</f>
        <v>73175.899999999994</v>
      </c>
      <c r="D79" s="95">
        <f>'[2]Stock Neto Constr INDEC C Rev'!F80</f>
        <v>235732.87999999995</v>
      </c>
      <c r="E79" s="95">
        <f t="shared" si="25"/>
        <v>308908.77999999991</v>
      </c>
      <c r="G79" s="96">
        <v>3.6390000000000003E-11</v>
      </c>
      <c r="H79" s="96">
        <v>3.6530000000000002E-11</v>
      </c>
      <c r="I79" s="96"/>
      <c r="J79" s="175">
        <v>1.2647585597322773E-10</v>
      </c>
      <c r="K79" s="173"/>
      <c r="M79" s="26">
        <f t="shared" si="21"/>
        <v>2.6628710010000001E-6</v>
      </c>
      <c r="N79" s="26">
        <f t="shared" si="22"/>
        <v>8.6113221063999981E-6</v>
      </c>
      <c r="O79" s="26">
        <f t="shared" si="26"/>
        <v>1.1274193107399999E-5</v>
      </c>
      <c r="Q79" s="8">
        <f t="shared" si="18"/>
        <v>3.2017172103230025E-2</v>
      </c>
      <c r="R79" s="8">
        <f t="shared" si="19"/>
        <v>4.0227033516849933E-2</v>
      </c>
      <c r="S79" s="8">
        <f t="shared" si="20"/>
        <v>3.8270455279241403E-2</v>
      </c>
      <c r="U79" s="6">
        <f t="shared" si="23"/>
        <v>0.23619171462055069</v>
      </c>
      <c r="V79" s="6">
        <f t="shared" si="24"/>
        <v>0.76380828537944923</v>
      </c>
      <c r="X79" s="6"/>
      <c r="Y79" s="6"/>
      <c r="Z79" s="6"/>
      <c r="AF79" s="68">
        <f t="shared" si="15"/>
        <v>21054.382123048636</v>
      </c>
      <c r="AG79" s="68">
        <f t="shared" si="16"/>
        <v>68086.687693363652</v>
      </c>
      <c r="AH79" s="68">
        <f t="shared" si="17"/>
        <v>89141.069816412288</v>
      </c>
      <c r="AI79" s="121"/>
      <c r="AJ79" s="181">
        <f t="shared" si="12"/>
        <v>0.20337805963582714</v>
      </c>
      <c r="AK79" s="181">
        <f t="shared" si="13"/>
        <v>0.35146406143132808</v>
      </c>
      <c r="AL79" s="181">
        <f t="shared" si="14"/>
        <v>0.31329266089321223</v>
      </c>
      <c r="AM79" s="121"/>
      <c r="AQ79" s="6"/>
      <c r="AR79" s="6"/>
      <c r="AS79" s="6"/>
      <c r="AU79" s="6"/>
      <c r="AV79" s="6"/>
      <c r="AW79" s="6"/>
      <c r="AY79" s="6"/>
      <c r="AZ79" s="6"/>
      <c r="BA79" s="6"/>
    </row>
    <row r="80" spans="2:53" x14ac:dyDescent="0.2">
      <c r="B80" s="5">
        <v>1975</v>
      </c>
      <c r="C80" s="95">
        <f>'[2]Stock Neto Maquinaria INDEC Rev'!F81</f>
        <v>74620.5</v>
      </c>
      <c r="D80" s="95">
        <f>'[2]Stock Neto Constr INDEC C Rev'!F81</f>
        <v>245353.51999999996</v>
      </c>
      <c r="E80" s="95">
        <f t="shared" si="25"/>
        <v>319974.01999999996</v>
      </c>
      <c r="G80" s="96">
        <v>1.3680000000000001E-10</v>
      </c>
      <c r="H80" s="96">
        <v>1.462E-10</v>
      </c>
      <c r="I80" s="96"/>
      <c r="J80" s="175">
        <v>3.7400239738907098E-10</v>
      </c>
      <c r="K80" s="173"/>
      <c r="M80" s="26">
        <f t="shared" si="21"/>
        <v>1.0208084400000001E-5</v>
      </c>
      <c r="N80" s="26">
        <f t="shared" si="22"/>
        <v>3.5870684623999995E-5</v>
      </c>
      <c r="O80" s="26">
        <f t="shared" si="26"/>
        <v>4.6078769023999999E-5</v>
      </c>
      <c r="Q80" s="8">
        <f t="shared" si="18"/>
        <v>1.9741472260676067E-2</v>
      </c>
      <c r="R80" s="8">
        <f t="shared" si="19"/>
        <v>4.0811616945417274E-2</v>
      </c>
      <c r="S80" s="8">
        <f t="shared" si="20"/>
        <v>3.5820412744500339E-2</v>
      </c>
      <c r="U80" s="6">
        <f t="shared" si="23"/>
        <v>0.22153552745046526</v>
      </c>
      <c r="V80" s="6">
        <f t="shared" si="24"/>
        <v>0.77846447254953466</v>
      </c>
      <c r="X80" s="6"/>
      <c r="Y80" s="6"/>
      <c r="Z80" s="6"/>
      <c r="AF80" s="68">
        <f t="shared" si="15"/>
        <v>27294.168356307706</v>
      </c>
      <c r="AG80" s="68">
        <f t="shared" si="16"/>
        <v>95910.306656895787</v>
      </c>
      <c r="AH80" s="68">
        <f t="shared" si="17"/>
        <v>123204.4750132035</v>
      </c>
      <c r="AI80" s="121"/>
      <c r="AJ80" s="181">
        <f t="shared" si="12"/>
        <v>0.29636520306279884</v>
      </c>
      <c r="AK80" s="181">
        <f t="shared" si="13"/>
        <v>0.40864991242985782</v>
      </c>
      <c r="AL80" s="181">
        <f t="shared" si="14"/>
        <v>0.38212919439878201</v>
      </c>
      <c r="AM80" s="121"/>
      <c r="AQ80" s="6"/>
      <c r="AR80" s="6"/>
      <c r="AS80" s="6"/>
      <c r="AU80" s="6"/>
      <c r="AV80" s="6"/>
      <c r="AW80" s="6"/>
      <c r="AY80" s="6"/>
      <c r="AZ80" s="6"/>
      <c r="BA80" s="6"/>
    </row>
    <row r="81" spans="2:53" x14ac:dyDescent="0.2">
      <c r="B81" s="5">
        <v>1976</v>
      </c>
      <c r="C81" s="95">
        <f>'[2]Stock Neto Maquinaria INDEC Rev'!F82</f>
        <v>76235.649999999994</v>
      </c>
      <c r="D81" s="95">
        <f>'[2]Stock Neto Constr INDEC C Rev'!F82</f>
        <v>257030.29999999993</v>
      </c>
      <c r="E81" s="95">
        <f t="shared" si="25"/>
        <v>333265.94999999995</v>
      </c>
      <c r="G81" s="96">
        <v>7.9120000000000002E-10</v>
      </c>
      <c r="H81" s="96">
        <v>6.7379999999999999E-10</v>
      </c>
      <c r="I81" s="96"/>
      <c r="J81" s="175">
        <v>2.0017213621355808E-9</v>
      </c>
      <c r="K81" s="173"/>
      <c r="M81" s="26">
        <f t="shared" si="21"/>
        <v>6.0317646279999994E-5</v>
      </c>
      <c r="N81" s="26">
        <f t="shared" si="22"/>
        <v>1.7318701613999995E-4</v>
      </c>
      <c r="O81" s="26">
        <f t="shared" si="26"/>
        <v>2.3350466241999995E-4</v>
      </c>
      <c r="Q81" s="8">
        <f t="shared" si="18"/>
        <v>2.1644856306242844E-2</v>
      </c>
      <c r="R81" s="8">
        <f t="shared" si="19"/>
        <v>4.7591654686674034E-2</v>
      </c>
      <c r="S81" s="8">
        <f t="shared" si="20"/>
        <v>4.1540653831832954E-2</v>
      </c>
      <c r="U81" s="6">
        <f t="shared" si="23"/>
        <v>0.25831452637766994</v>
      </c>
      <c r="V81" s="6">
        <f t="shared" si="24"/>
        <v>0.74168547362233006</v>
      </c>
      <c r="X81" s="6"/>
      <c r="Y81" s="6"/>
      <c r="Z81" s="6"/>
      <c r="AF81" s="68">
        <f t="shared" si="15"/>
        <v>30132.888333493516</v>
      </c>
      <c r="AG81" s="68">
        <f t="shared" si="16"/>
        <v>86519.042767886305</v>
      </c>
      <c r="AH81" s="68">
        <f t="shared" si="17"/>
        <v>116651.93110137983</v>
      </c>
      <c r="AI81" s="121"/>
      <c r="AJ81" s="181">
        <f t="shared" si="12"/>
        <v>0.10400463352200946</v>
      </c>
      <c r="AK81" s="181">
        <f t="shared" si="13"/>
        <v>-9.7917150057764579E-2</v>
      </c>
      <c r="AL81" s="181">
        <f t="shared" si="14"/>
        <v>-5.3184301228680612E-2</v>
      </c>
      <c r="AM81" s="121"/>
      <c r="AQ81" s="6"/>
      <c r="AR81" s="6"/>
      <c r="AS81" s="6"/>
      <c r="AU81" s="6"/>
      <c r="AV81" s="6"/>
      <c r="AW81" s="6"/>
      <c r="AY81" s="6"/>
      <c r="AZ81" s="6"/>
      <c r="BA81" s="6"/>
    </row>
    <row r="82" spans="2:53" x14ac:dyDescent="0.2">
      <c r="B82" s="5">
        <v>1977</v>
      </c>
      <c r="C82" s="95">
        <f>'[2]Stock Neto Maquinaria INDEC Rev'!F83</f>
        <v>80952.399999999994</v>
      </c>
      <c r="D82" s="95">
        <f>'[2]Stock Neto Constr INDEC C Rev'!F83</f>
        <v>270332.34000000003</v>
      </c>
      <c r="E82" s="95">
        <f t="shared" si="25"/>
        <v>351284.74</v>
      </c>
      <c r="G82" s="96">
        <v>1.829E-9</v>
      </c>
      <c r="H82" s="96">
        <v>1.583E-9</v>
      </c>
      <c r="I82" s="96"/>
      <c r="J82" s="175">
        <v>4.8176388541319917E-9</v>
      </c>
      <c r="K82" s="173"/>
      <c r="M82" s="26">
        <f t="shared" si="21"/>
        <v>1.480619396E-4</v>
      </c>
      <c r="N82" s="26">
        <f t="shared" si="22"/>
        <v>4.2793609422000004E-4</v>
      </c>
      <c r="O82" s="26">
        <f t="shared" si="26"/>
        <v>5.7599803382000006E-4</v>
      </c>
      <c r="Q82" s="8">
        <f t="shared" ref="Q82:Q113" si="27">(C82-C81)/C81</f>
        <v>6.187066024884684E-2</v>
      </c>
      <c r="R82" s="8">
        <f t="shared" ref="R82:R113" si="28">(D82-D81)/D81</f>
        <v>5.1752808910078302E-2</v>
      </c>
      <c r="S82" s="8">
        <f t="shared" ref="S82:S113" si="29">(E82-E81)/E81</f>
        <v>5.4067299704635412E-2</v>
      </c>
      <c r="U82" s="6">
        <f t="shared" si="23"/>
        <v>0.25705285592393096</v>
      </c>
      <c r="V82" s="6">
        <f t="shared" si="24"/>
        <v>0.74294714407606899</v>
      </c>
      <c r="X82" s="6"/>
      <c r="Y82" s="6"/>
      <c r="Z82" s="6"/>
      <c r="AF82" s="68">
        <f t="shared" si="15"/>
        <v>30733.299876351306</v>
      </c>
      <c r="AG82" s="68">
        <f t="shared" si="16"/>
        <v>88826.935180699133</v>
      </c>
      <c r="AH82" s="68">
        <f t="shared" si="17"/>
        <v>119560.23505705043</v>
      </c>
      <c r="AI82" s="121"/>
      <c r="AJ82" s="181">
        <f t="shared" si="12"/>
        <v>1.9925456073535977E-2</v>
      </c>
      <c r="AK82" s="181">
        <f t="shared" si="13"/>
        <v>2.6674964712733264E-2</v>
      </c>
      <c r="AL82" s="181">
        <f t="shared" si="14"/>
        <v>2.4931468585316932E-2</v>
      </c>
      <c r="AM82" s="121"/>
      <c r="AQ82" s="6"/>
      <c r="AR82" s="6"/>
      <c r="AS82" s="6"/>
      <c r="AU82" s="6"/>
      <c r="AV82" s="6"/>
      <c r="AW82" s="6"/>
      <c r="AY82" s="6"/>
      <c r="AZ82" s="6"/>
      <c r="BA82" s="6"/>
    </row>
    <row r="83" spans="2:53" x14ac:dyDescent="0.2">
      <c r="B83" s="5">
        <v>1978</v>
      </c>
      <c r="C83" s="95">
        <f>'[2]Stock Neto Maquinaria INDEC Rev'!F84</f>
        <v>82530.599999999991</v>
      </c>
      <c r="D83" s="95">
        <f>'[2]Stock Neto Constr INDEC C Rev'!F84</f>
        <v>282204.55999999994</v>
      </c>
      <c r="E83" s="95">
        <f t="shared" si="25"/>
        <v>364735.15999999992</v>
      </c>
      <c r="G83" s="96">
        <v>4.42E-9</v>
      </c>
      <c r="H83" s="96">
        <v>4.3329999999999998E-9</v>
      </c>
      <c r="I83" s="96"/>
      <c r="J83" s="175">
        <v>1.2622630391494297E-8</v>
      </c>
      <c r="K83" s="173"/>
      <c r="M83" s="26">
        <f t="shared" si="21"/>
        <v>3.6478525199999998E-4</v>
      </c>
      <c r="N83" s="26">
        <f t="shared" si="22"/>
        <v>1.2227923584799997E-3</v>
      </c>
      <c r="O83" s="26">
        <f t="shared" si="26"/>
        <v>1.5875776104799996E-3</v>
      </c>
      <c r="Q83" s="8">
        <f t="shared" si="27"/>
        <v>1.9495407177551216E-2</v>
      </c>
      <c r="R83" s="8">
        <f t="shared" si="28"/>
        <v>4.3917128080199035E-2</v>
      </c>
      <c r="S83" s="8">
        <f t="shared" si="29"/>
        <v>3.8289223722043624E-2</v>
      </c>
      <c r="U83" s="6">
        <f t="shared" si="23"/>
        <v>0.22977475217082974</v>
      </c>
      <c r="V83" s="6">
        <f t="shared" si="24"/>
        <v>0.77022524782917035</v>
      </c>
      <c r="X83" s="6"/>
      <c r="Y83" s="6"/>
      <c r="Z83" s="6"/>
      <c r="AF83" s="68">
        <f t="shared" si="15"/>
        <v>28899.305508129979</v>
      </c>
      <c r="AG83" s="68">
        <f t="shared" si="16"/>
        <v>96873.022544015301</v>
      </c>
      <c r="AH83" s="68">
        <f t="shared" si="17"/>
        <v>125772.32805214527</v>
      </c>
      <c r="AI83" s="121"/>
      <c r="AJ83" s="181">
        <f t="shared" si="12"/>
        <v>-5.9674502106835295E-2</v>
      </c>
      <c r="AK83" s="181">
        <f t="shared" si="13"/>
        <v>9.0581616341351284E-2</v>
      </c>
      <c r="AL83" s="181">
        <f t="shared" si="14"/>
        <v>5.1957851974200414E-2</v>
      </c>
      <c r="AM83" s="121"/>
      <c r="AQ83" s="6"/>
      <c r="AR83" s="6"/>
      <c r="AS83" s="6"/>
      <c r="AU83" s="6"/>
      <c r="AV83" s="6"/>
      <c r="AW83" s="6"/>
      <c r="AY83" s="6"/>
      <c r="AZ83" s="6"/>
      <c r="BA83" s="6"/>
    </row>
    <row r="84" spans="2:53" x14ac:dyDescent="0.2">
      <c r="B84" s="5">
        <v>1979</v>
      </c>
      <c r="C84" s="95">
        <f>'[2]Stock Neto Maquinaria INDEC Rev'!F85</f>
        <v>85478.65</v>
      </c>
      <c r="D84" s="95">
        <f>'[2]Stock Neto Constr INDEC C Rev'!F85</f>
        <v>293750.45999999996</v>
      </c>
      <c r="E84" s="95">
        <f t="shared" si="25"/>
        <v>379229.11</v>
      </c>
      <c r="G84" s="96">
        <v>9.2840000000000006E-9</v>
      </c>
      <c r="H84" s="96">
        <v>1.119E-8</v>
      </c>
      <c r="I84" s="96"/>
      <c r="J84" s="175">
        <v>2.4626019715424612E-8</v>
      </c>
      <c r="K84" s="173"/>
      <c r="M84" s="26">
        <f t="shared" si="21"/>
        <v>7.9358378660000003E-4</v>
      </c>
      <c r="N84" s="26">
        <f t="shared" si="22"/>
        <v>3.2870676473999993E-3</v>
      </c>
      <c r="O84" s="26">
        <f t="shared" si="26"/>
        <v>4.0806514339999994E-3</v>
      </c>
      <c r="Q84" s="8">
        <f t="shared" si="27"/>
        <v>3.5720690265186525E-2</v>
      </c>
      <c r="R84" s="8">
        <f t="shared" si="28"/>
        <v>4.0913229750787962E-2</v>
      </c>
      <c r="S84" s="8">
        <f t="shared" si="29"/>
        <v>3.9738285719424671E-2</v>
      </c>
      <c r="U84" s="6">
        <f t="shared" si="23"/>
        <v>0.19447477919526712</v>
      </c>
      <c r="V84" s="6">
        <f t="shared" si="24"/>
        <v>0.80552522080473288</v>
      </c>
      <c r="X84" s="6"/>
      <c r="Y84" s="6"/>
      <c r="Z84" s="6"/>
      <c r="AF84" s="68">
        <f t="shared" si="15"/>
        <v>32225.418308381173</v>
      </c>
      <c r="AG84" s="68">
        <f t="shared" si="16"/>
        <v>133479.45325249337</v>
      </c>
      <c r="AH84" s="68">
        <f t="shared" si="17"/>
        <v>165704.87156087454</v>
      </c>
      <c r="AI84" s="121"/>
      <c r="AJ84" s="181">
        <f t="shared" si="12"/>
        <v>0.11509317410120769</v>
      </c>
      <c r="AK84" s="181">
        <f t="shared" si="13"/>
        <v>0.37788054658711145</v>
      </c>
      <c r="AL84" s="181">
        <f t="shared" si="14"/>
        <v>0.31749864320053944</v>
      </c>
      <c r="AM84" s="121"/>
      <c r="AQ84" s="6"/>
      <c r="AR84" s="6"/>
      <c r="AS84" s="6"/>
      <c r="AU84" s="6"/>
      <c r="AV84" s="6"/>
      <c r="AW84" s="6"/>
      <c r="AY84" s="6"/>
      <c r="AZ84" s="6"/>
      <c r="BA84" s="6"/>
    </row>
    <row r="85" spans="2:53" x14ac:dyDescent="0.2">
      <c r="B85" s="5">
        <v>1980</v>
      </c>
      <c r="C85" s="95">
        <f>'[2]Stock Neto Maquinaria INDEC Rev'!F86</f>
        <v>96939.049999999988</v>
      </c>
      <c r="D85" s="95">
        <f>'[2]Stock Neto Constr INDEC C Rev'!F86</f>
        <v>315100.59999999998</v>
      </c>
      <c r="E85" s="95">
        <f t="shared" si="25"/>
        <v>412039.64999999997</v>
      </c>
      <c r="G85" s="96">
        <v>1.5300000000000001E-8</v>
      </c>
      <c r="H85" s="96">
        <v>2.48E-8</v>
      </c>
      <c r="I85" s="96"/>
      <c r="J85" s="175">
        <v>4.1620401872022269E-8</v>
      </c>
      <c r="K85" s="173"/>
      <c r="M85" s="26">
        <f t="shared" si="21"/>
        <v>1.483167465E-3</v>
      </c>
      <c r="N85" s="26">
        <f t="shared" si="22"/>
        <v>7.8144948799999999E-3</v>
      </c>
      <c r="O85" s="26">
        <f t="shared" si="26"/>
        <v>9.297662344999999E-3</v>
      </c>
      <c r="Q85" s="8">
        <f t="shared" si="27"/>
        <v>0.13407324519046562</v>
      </c>
      <c r="R85" s="8">
        <f t="shared" si="28"/>
        <v>7.2681213843886469E-2</v>
      </c>
      <c r="S85" s="8">
        <f t="shared" si="29"/>
        <v>8.6519043857155323E-2</v>
      </c>
      <c r="U85" s="6">
        <f t="shared" si="23"/>
        <v>0.15952046976599474</v>
      </c>
      <c r="V85" s="6">
        <f t="shared" si="24"/>
        <v>0.84047953023400535</v>
      </c>
      <c r="X85" s="6"/>
      <c r="Y85" s="6"/>
      <c r="Z85" s="6"/>
      <c r="AF85" s="68">
        <f t="shared" si="15"/>
        <v>35635.587315099976</v>
      </c>
      <c r="AG85" s="68">
        <f t="shared" si="16"/>
        <v>187756.35333912997</v>
      </c>
      <c r="AH85" s="68">
        <f t="shared" si="17"/>
        <v>223391.94065422993</v>
      </c>
      <c r="AI85" s="121"/>
      <c r="AJ85" s="181">
        <f t="shared" si="12"/>
        <v>0.10582233484404104</v>
      </c>
      <c r="AK85" s="181">
        <f t="shared" si="13"/>
        <v>0.40663112384769012</v>
      </c>
      <c r="AL85" s="181">
        <f t="shared" si="14"/>
        <v>0.34813140102620971</v>
      </c>
      <c r="AM85" s="121"/>
      <c r="AQ85" s="6"/>
      <c r="AR85" s="6"/>
      <c r="AS85" s="6"/>
      <c r="AU85" s="6"/>
      <c r="AV85" s="6"/>
      <c r="AW85" s="6"/>
      <c r="AY85" s="6"/>
      <c r="AZ85" s="6"/>
      <c r="BA85" s="6"/>
    </row>
    <row r="86" spans="2:53" x14ac:dyDescent="0.2">
      <c r="B86" s="5">
        <v>1981</v>
      </c>
      <c r="C86" s="95">
        <f>'[2]Stock Neto Maquinaria INDEC Rev'!F87</f>
        <v>104052.7</v>
      </c>
      <c r="D86" s="95">
        <f>'[2]Stock Neto Constr INDEC C Rev'!F87</f>
        <v>332183.57999999996</v>
      </c>
      <c r="E86" s="95">
        <f t="shared" si="25"/>
        <v>436236.27999999997</v>
      </c>
      <c r="G86" s="96">
        <v>3.285E-8</v>
      </c>
      <c r="H86" s="96">
        <v>4.8559999999999999E-8</v>
      </c>
      <c r="I86" s="96"/>
      <c r="J86" s="175">
        <v>8.1900423581745853E-8</v>
      </c>
      <c r="K86" s="173"/>
      <c r="M86" s="26">
        <f t="shared" si="21"/>
        <v>3.4181311949999997E-3</v>
      </c>
      <c r="N86" s="26">
        <f t="shared" si="22"/>
        <v>1.6130834644799998E-2</v>
      </c>
      <c r="O86" s="26">
        <f t="shared" si="26"/>
        <v>1.9548965839799998E-2</v>
      </c>
      <c r="Q86" s="8">
        <f t="shared" si="27"/>
        <v>7.338270800054271E-2</v>
      </c>
      <c r="R86" s="8">
        <f t="shared" si="28"/>
        <v>5.4214368363627308E-2</v>
      </c>
      <c r="S86" s="8">
        <f t="shared" si="29"/>
        <v>5.8724032990514402E-2</v>
      </c>
      <c r="U86" s="6">
        <f t="shared" si="23"/>
        <v>0.17484971957140469</v>
      </c>
      <c r="V86" s="6">
        <f t="shared" si="24"/>
        <v>0.82515028042859528</v>
      </c>
      <c r="X86" s="6"/>
      <c r="Y86" s="6"/>
      <c r="Z86" s="6"/>
      <c r="AF86" s="68">
        <f t="shared" si="15"/>
        <v>41735.207774454546</v>
      </c>
      <c r="AG86" s="68">
        <f t="shared" si="16"/>
        <v>196956.66932295664</v>
      </c>
      <c r="AH86" s="68">
        <f t="shared" si="17"/>
        <v>238691.8770974112</v>
      </c>
      <c r="AI86" s="121"/>
      <c r="AJ86" s="181">
        <f t="shared" si="12"/>
        <v>0.17116654779448406</v>
      </c>
      <c r="AK86" s="181">
        <f t="shared" si="13"/>
        <v>4.900135638664032E-2</v>
      </c>
      <c r="AL86" s="181">
        <f t="shared" si="14"/>
        <v>6.8489205109072346E-2</v>
      </c>
      <c r="AM86" s="121"/>
      <c r="AQ86" s="6"/>
      <c r="AR86" s="6"/>
      <c r="AS86" s="6"/>
      <c r="AU86" s="6"/>
      <c r="AV86" s="6"/>
      <c r="AW86" s="6"/>
      <c r="AY86" s="6"/>
      <c r="AZ86" s="6"/>
      <c r="BA86" s="6"/>
    </row>
    <row r="87" spans="2:53" x14ac:dyDescent="0.2">
      <c r="B87" s="5">
        <v>1982</v>
      </c>
      <c r="C87" s="95">
        <f>'[2]Stock Neto Maquinaria INDEC Rev'!F88</f>
        <v>105336.2</v>
      </c>
      <c r="D87" s="95">
        <f>'[2]Stock Neto Constr INDEC C Rev'!F88</f>
        <v>345760.33999999997</v>
      </c>
      <c r="E87" s="95">
        <f t="shared" si="25"/>
        <v>451096.54</v>
      </c>
      <c r="G87" s="96">
        <v>1.2910000000000001E-7</v>
      </c>
      <c r="H87" s="96">
        <v>1.2590000000000001E-7</v>
      </c>
      <c r="I87" s="96"/>
      <c r="J87" s="175">
        <v>2.0667427771827035E-7</v>
      </c>
      <c r="K87" s="173"/>
      <c r="M87" s="26">
        <f t="shared" si="21"/>
        <v>1.3598903420000001E-2</v>
      </c>
      <c r="N87" s="26">
        <f t="shared" si="22"/>
        <v>4.3531226806000002E-2</v>
      </c>
      <c r="O87" s="26">
        <f t="shared" si="26"/>
        <v>5.7130130226000005E-2</v>
      </c>
      <c r="Q87" s="8">
        <f t="shared" si="27"/>
        <v>1.233509558137367E-2</v>
      </c>
      <c r="R87" s="8">
        <f t="shared" si="28"/>
        <v>4.0871255587046205E-2</v>
      </c>
      <c r="S87" s="8">
        <f t="shared" si="29"/>
        <v>3.4064704567900707E-2</v>
      </c>
      <c r="U87" s="6">
        <f t="shared" si="23"/>
        <v>0.23803382499224762</v>
      </c>
      <c r="V87" s="6">
        <f t="shared" si="24"/>
        <v>0.76196617500775232</v>
      </c>
      <c r="X87" s="6"/>
      <c r="Y87" s="6"/>
      <c r="Z87" s="6"/>
      <c r="AF87" s="68">
        <f t="shared" si="15"/>
        <v>65798.722367073919</v>
      </c>
      <c r="AG87" s="68">
        <f t="shared" si="16"/>
        <v>210627.21150689072</v>
      </c>
      <c r="AH87" s="68">
        <f t="shared" si="17"/>
        <v>276425.93387396465</v>
      </c>
      <c r="AI87" s="121"/>
      <c r="AJ87" s="181">
        <f t="shared" si="12"/>
        <v>0.57657589061646564</v>
      </c>
      <c r="AK87" s="181">
        <f t="shared" si="13"/>
        <v>6.9408881816121759E-2</v>
      </c>
      <c r="AL87" s="181">
        <f t="shared" si="14"/>
        <v>0.15808689108073007</v>
      </c>
      <c r="AM87" s="121"/>
      <c r="AQ87" s="6"/>
      <c r="AR87" s="6"/>
      <c r="AS87" s="6"/>
      <c r="AU87" s="6"/>
      <c r="AV87" s="6"/>
      <c r="AW87" s="6"/>
      <c r="AY87" s="6"/>
      <c r="AZ87" s="6"/>
      <c r="BA87" s="6"/>
    </row>
    <row r="88" spans="2:53" x14ac:dyDescent="0.2">
      <c r="B88" s="5">
        <v>1983</v>
      </c>
      <c r="C88" s="95">
        <f>'[2]Stock Neto Maquinaria INDEC Rev'!F89</f>
        <v>106764.90000000001</v>
      </c>
      <c r="D88" s="95">
        <f>'[2]Stock Neto Constr INDEC C Rev'!F89</f>
        <v>358625.0199999999</v>
      </c>
      <c r="E88" s="95">
        <f t="shared" si="25"/>
        <v>465389.91999999993</v>
      </c>
      <c r="G88" s="96">
        <v>6.2789999999999995E-7</v>
      </c>
      <c r="H88" s="96">
        <v>6.5479999999999996E-7</v>
      </c>
      <c r="I88" s="96"/>
      <c r="J88" s="175">
        <v>8.9312566672812149E-7</v>
      </c>
      <c r="K88" s="173"/>
      <c r="M88" s="26">
        <f t="shared" si="21"/>
        <v>6.7037680710000006E-2</v>
      </c>
      <c r="N88" s="26">
        <f t="shared" si="22"/>
        <v>0.23482766309599992</v>
      </c>
      <c r="O88" s="26">
        <f t="shared" si="26"/>
        <v>0.30186534380599994</v>
      </c>
      <c r="Q88" s="8">
        <f t="shared" si="27"/>
        <v>1.3563238468826592E-2</v>
      </c>
      <c r="R88" s="8">
        <f t="shared" si="28"/>
        <v>3.7206927781248525E-2</v>
      </c>
      <c r="S88" s="8">
        <f t="shared" si="29"/>
        <v>3.1685855981072139E-2</v>
      </c>
      <c r="U88" s="6">
        <f t="shared" si="23"/>
        <v>0.22207809569913123</v>
      </c>
      <c r="V88" s="6">
        <f t="shared" si="24"/>
        <v>0.77792190430086872</v>
      </c>
      <c r="X88" s="6"/>
      <c r="Y88" s="6"/>
      <c r="Z88" s="6"/>
      <c r="AF88" s="68">
        <f t="shared" si="15"/>
        <v>75059.628456974024</v>
      </c>
      <c r="AG88" s="68">
        <f t="shared" si="16"/>
        <v>262927.90795753087</v>
      </c>
      <c r="AH88" s="68">
        <f t="shared" si="17"/>
        <v>337987.53641450492</v>
      </c>
      <c r="AI88" s="121"/>
      <c r="AJ88" s="181">
        <f>(AF88-AF87)/AF87</f>
        <v>0.14074598649858161</v>
      </c>
      <c r="AK88" s="181">
        <f t="shared" si="13"/>
        <v>0.24830930474968155</v>
      </c>
      <c r="AL88" s="181">
        <f t="shared" si="14"/>
        <v>0.22270559667751383</v>
      </c>
      <c r="AM88" s="121"/>
      <c r="AQ88" s="6"/>
      <c r="AR88" s="6"/>
      <c r="AS88" s="6"/>
      <c r="AU88" s="6"/>
      <c r="AV88" s="6"/>
      <c r="AW88" s="6"/>
      <c r="AY88" s="6"/>
      <c r="AZ88" s="6"/>
      <c r="BA88" s="6"/>
    </row>
    <row r="89" spans="2:53" x14ac:dyDescent="0.2">
      <c r="B89" s="5">
        <v>1984</v>
      </c>
      <c r="C89" s="95">
        <f>'[2]Stock Neto Maquinaria INDEC Rev'!F90</f>
        <v>109025.19999999998</v>
      </c>
      <c r="D89" s="95">
        <f>'[2]Stock Neto Constr INDEC C Rev'!F90</f>
        <v>368552.29999999993</v>
      </c>
      <c r="E89" s="95">
        <f t="shared" si="25"/>
        <v>477577.49999999988</v>
      </c>
      <c r="G89" s="96">
        <v>4.335E-6</v>
      </c>
      <c r="H89" s="96">
        <v>5.13E-6</v>
      </c>
      <c r="I89" s="96"/>
      <c r="J89" s="175">
        <v>6.5215349932082375E-6</v>
      </c>
      <c r="K89" s="173"/>
      <c r="M89" s="26">
        <f t="shared" si="21"/>
        <v>0.47262424199999992</v>
      </c>
      <c r="N89" s="26">
        <f t="shared" si="22"/>
        <v>1.8906732989999997</v>
      </c>
      <c r="O89" s="26">
        <f t="shared" si="26"/>
        <v>2.3632975409999997</v>
      </c>
      <c r="Q89" s="8">
        <f t="shared" si="27"/>
        <v>2.1170815502098289E-2</v>
      </c>
      <c r="R89" s="8">
        <f t="shared" si="28"/>
        <v>2.7681504207375245E-2</v>
      </c>
      <c r="S89" s="8">
        <f t="shared" si="29"/>
        <v>2.6187889931092535E-2</v>
      </c>
      <c r="U89" s="6">
        <f t="shared" si="23"/>
        <v>0.19998507754551079</v>
      </c>
      <c r="V89" s="6">
        <f t="shared" si="24"/>
        <v>0.80001492245448913</v>
      </c>
      <c r="X89" s="6"/>
      <c r="Y89" s="6"/>
      <c r="Z89" s="6"/>
      <c r="AF89" s="68">
        <f t="shared" si="15"/>
        <v>72471.318867752445</v>
      </c>
      <c r="AG89" s="68">
        <f t="shared" si="16"/>
        <v>289912.31373733567</v>
      </c>
      <c r="AH89" s="68">
        <f t="shared" si="17"/>
        <v>362383.63260508812</v>
      </c>
      <c r="AI89" s="121"/>
      <c r="AJ89" s="181">
        <f t="shared" si="12"/>
        <v>-3.4483378647487711E-2</v>
      </c>
      <c r="AK89" s="181">
        <f t="shared" si="13"/>
        <v>0.10263043580814338</v>
      </c>
      <c r="AL89" s="181">
        <f t="shared" si="14"/>
        <v>7.2180460999792723E-2</v>
      </c>
      <c r="AM89" s="121"/>
      <c r="AQ89" s="6"/>
      <c r="AR89" s="6"/>
      <c r="AS89" s="6"/>
      <c r="AU89" s="6"/>
      <c r="AV89" s="6"/>
      <c r="AW89" s="6"/>
      <c r="AY89" s="6"/>
      <c r="AZ89" s="6"/>
      <c r="BA89" s="6"/>
    </row>
    <row r="90" spans="2:53" x14ac:dyDescent="0.2">
      <c r="B90" s="5">
        <v>1985</v>
      </c>
      <c r="C90" s="95">
        <f>'[2]Stock Neto Maquinaria INDEC Rev'!F91</f>
        <v>109450.34999999998</v>
      </c>
      <c r="D90" s="95">
        <f>'[2]Stock Neto Constr INDEC C Rev'!F91</f>
        <v>375068.59999999992</v>
      </c>
      <c r="E90" s="95">
        <f t="shared" si="25"/>
        <v>484518.9499999999</v>
      </c>
      <c r="G90" s="96">
        <v>3.4789999999999997E-5</v>
      </c>
      <c r="H90" s="96">
        <v>4.0509999999999997E-5</v>
      </c>
      <c r="I90" s="96"/>
      <c r="J90" s="175">
        <v>5.3699041019397658E-5</v>
      </c>
      <c r="K90" s="173"/>
      <c r="M90" s="26">
        <f t="shared" si="21"/>
        <v>3.8077776764999989</v>
      </c>
      <c r="N90" s="26">
        <f t="shared" si="22"/>
        <v>15.194028985999996</v>
      </c>
      <c r="O90" s="26">
        <f t="shared" si="26"/>
        <v>19.001806662499995</v>
      </c>
      <c r="Q90" s="8">
        <f t="shared" si="27"/>
        <v>3.8995571665999627E-3</v>
      </c>
      <c r="R90" s="8">
        <f t="shared" si="28"/>
        <v>1.7680801340813745E-2</v>
      </c>
      <c r="S90" s="8">
        <f t="shared" si="29"/>
        <v>1.453470902628372E-2</v>
      </c>
      <c r="U90" s="6">
        <f t="shared" si="23"/>
        <v>0.20039029678239154</v>
      </c>
      <c r="V90" s="6">
        <f t="shared" si="24"/>
        <v>0.79960970321760849</v>
      </c>
      <c r="X90" s="6"/>
      <c r="Y90" s="6"/>
      <c r="Z90" s="6"/>
      <c r="AF90" s="68">
        <f t="shared" si="15"/>
        <v>70909.602931726811</v>
      </c>
      <c r="AG90" s="68">
        <f t="shared" si="16"/>
        <v>282947.86457194778</v>
      </c>
      <c r="AH90" s="68">
        <f t="shared" si="17"/>
        <v>353857.46750367456</v>
      </c>
      <c r="AI90" s="121"/>
      <c r="AJ90" s="181">
        <f t="shared" si="12"/>
        <v>-2.1549434458002534E-2</v>
      </c>
      <c r="AK90" s="181">
        <f t="shared" si="13"/>
        <v>-2.4022605578933001E-2</v>
      </c>
      <c r="AL90" s="181">
        <f t="shared" si="14"/>
        <v>-2.3528008260530482E-2</v>
      </c>
      <c r="AM90" s="121"/>
      <c r="AQ90" s="6"/>
      <c r="AR90" s="6"/>
      <c r="AS90" s="6"/>
      <c r="AU90" s="6"/>
      <c r="AV90" s="6"/>
      <c r="AW90" s="6"/>
      <c r="AY90" s="6"/>
      <c r="AZ90" s="6"/>
      <c r="BA90" s="6"/>
    </row>
    <row r="91" spans="2:53" x14ac:dyDescent="0.2">
      <c r="B91" s="5">
        <v>1986</v>
      </c>
      <c r="C91" s="95">
        <f>'[2]Stock Neto Maquinaria INDEC Rev'!F92</f>
        <v>109424.1</v>
      </c>
      <c r="D91" s="95">
        <f>'[2]Stock Neto Constr INDEC C Rev'!F92</f>
        <v>384677.41999999993</v>
      </c>
      <c r="E91" s="95">
        <f t="shared" si="25"/>
        <v>494101.5199999999</v>
      </c>
      <c r="G91" s="96">
        <v>5.6629999999999998E-5</v>
      </c>
      <c r="H91" s="96">
        <v>5.2830000000000001E-5</v>
      </c>
      <c r="I91" s="96"/>
      <c r="J91" s="175">
        <v>8.9553159613919319E-5</v>
      </c>
      <c r="K91" s="173"/>
      <c r="M91" s="26">
        <f t="shared" si="21"/>
        <v>6.1966867830000005</v>
      </c>
      <c r="N91" s="26">
        <f t="shared" si="22"/>
        <v>20.322508098599997</v>
      </c>
      <c r="O91" s="26">
        <f t="shared" si="26"/>
        <v>26.519194881599997</v>
      </c>
      <c r="Q91" s="8">
        <f t="shared" si="27"/>
        <v>-2.3983477439744051E-4</v>
      </c>
      <c r="R91" s="8">
        <f t="shared" si="28"/>
        <v>2.5618833461398819E-2</v>
      </c>
      <c r="S91" s="8">
        <f t="shared" si="29"/>
        <v>1.9777492706941614E-2</v>
      </c>
      <c r="U91" s="6">
        <f t="shared" si="23"/>
        <v>0.23366798315960535</v>
      </c>
      <c r="V91" s="6">
        <f t="shared" si="24"/>
        <v>0.76633201684039465</v>
      </c>
      <c r="X91" s="6"/>
      <c r="Y91" s="6"/>
      <c r="Z91" s="6"/>
      <c r="AF91" s="68">
        <f t="shared" si="15"/>
        <v>69195.624249497108</v>
      </c>
      <c r="AG91" s="68">
        <f t="shared" si="16"/>
        <v>226932.34036871718</v>
      </c>
      <c r="AH91" s="68">
        <f t="shared" si="17"/>
        <v>296127.96461821429</v>
      </c>
      <c r="AI91" s="121"/>
      <c r="AJ91" s="181">
        <f t="shared" si="12"/>
        <v>-2.417131969953288E-2</v>
      </c>
      <c r="AK91" s="181">
        <f t="shared" si="13"/>
        <v>-0.19797118556795826</v>
      </c>
      <c r="AL91" s="181">
        <f t="shared" si="14"/>
        <v>-0.1631433788658446</v>
      </c>
      <c r="AM91" s="121"/>
      <c r="AQ91" s="6"/>
      <c r="AR91" s="6"/>
      <c r="AS91" s="6"/>
      <c r="AU91" s="6"/>
      <c r="AV91" s="6"/>
      <c r="AW91" s="6"/>
      <c r="AY91" s="6"/>
      <c r="AZ91" s="6"/>
      <c r="BA91" s="6"/>
    </row>
    <row r="92" spans="2:53" x14ac:dyDescent="0.2">
      <c r="B92" s="5">
        <v>1987</v>
      </c>
      <c r="C92" s="95">
        <f>'[2]Stock Neto Maquinaria INDEC Rev'!F93</f>
        <v>110558.34999999999</v>
      </c>
      <c r="D92" s="95">
        <f>'[2]Stock Neto Constr INDEC C Rev'!F93</f>
        <v>396652.85999999993</v>
      </c>
      <c r="E92" s="95">
        <f t="shared" si="25"/>
        <v>507211.2099999999</v>
      </c>
      <c r="G92" s="96">
        <v>1.2980000000000001E-4</v>
      </c>
      <c r="H92" s="96">
        <v>1.271E-4</v>
      </c>
      <c r="I92" s="96"/>
      <c r="J92" s="175">
        <v>2.0847512175890085E-4</v>
      </c>
      <c r="K92" s="173"/>
      <c r="M92" s="26">
        <f t="shared" si="21"/>
        <v>14.35047383</v>
      </c>
      <c r="N92" s="26">
        <f t="shared" si="22"/>
        <v>50.414578505999991</v>
      </c>
      <c r="O92" s="26">
        <f t="shared" si="26"/>
        <v>64.765052335999997</v>
      </c>
      <c r="Q92" s="8">
        <f t="shared" si="27"/>
        <v>1.0365632433805581E-2</v>
      </c>
      <c r="R92" s="8">
        <f t="shared" si="28"/>
        <v>3.1131122798941525E-2</v>
      </c>
      <c r="S92" s="8">
        <f t="shared" si="29"/>
        <v>2.6532381442582902E-2</v>
      </c>
      <c r="U92" s="6">
        <f t="shared" si="23"/>
        <v>0.22157742968460806</v>
      </c>
      <c r="V92" s="6">
        <f t="shared" si="24"/>
        <v>0.77842257031539186</v>
      </c>
      <c r="X92" s="6"/>
      <c r="Y92" s="6"/>
      <c r="Z92" s="6"/>
      <c r="AF92" s="68">
        <f t="shared" si="15"/>
        <v>68835.426063912615</v>
      </c>
      <c r="AG92" s="68">
        <f t="shared" si="16"/>
        <v>241825.39422763302</v>
      </c>
      <c r="AH92" s="68">
        <f t="shared" si="17"/>
        <v>310660.82029154565</v>
      </c>
      <c r="AI92" s="121"/>
      <c r="AJ92" s="181">
        <f t="shared" si="12"/>
        <v>-5.2055052539989356E-3</v>
      </c>
      <c r="AK92" s="181">
        <f t="shared" si="13"/>
        <v>6.5627727783169942E-2</v>
      </c>
      <c r="AL92" s="181">
        <f t="shared" si="14"/>
        <v>4.9076269078700413E-2</v>
      </c>
      <c r="AM92" s="121"/>
      <c r="AQ92" s="6"/>
      <c r="AR92" s="6"/>
      <c r="AS92" s="6"/>
      <c r="AU92" s="6"/>
      <c r="AV92" s="6"/>
      <c r="AW92" s="6"/>
      <c r="AY92" s="6"/>
      <c r="AZ92" s="6"/>
      <c r="BA92" s="6"/>
    </row>
    <row r="93" spans="2:53" x14ac:dyDescent="0.2">
      <c r="B93" s="5">
        <v>1988</v>
      </c>
      <c r="C93" s="95">
        <f>'[2]Stock Neto Maquinaria INDEC Rev'!F94</f>
        <v>111058.54999999999</v>
      </c>
      <c r="D93" s="95">
        <f>'[2]Stock Neto Constr INDEC C Rev'!F94</f>
        <v>407483.17999999993</v>
      </c>
      <c r="E93" s="95">
        <f t="shared" si="25"/>
        <v>518541.72999999992</v>
      </c>
      <c r="G93" s="96">
        <v>5.5940000000000004E-4</v>
      </c>
      <c r="H93" s="96">
        <v>5.5940000000000004E-4</v>
      </c>
      <c r="I93" s="96"/>
      <c r="J93" s="175">
        <v>9.7579029502389131E-4</v>
      </c>
      <c r="K93" s="173"/>
      <c r="M93" s="26">
        <f t="shared" si="21"/>
        <v>62.126152869999999</v>
      </c>
      <c r="N93" s="26">
        <f t="shared" si="22"/>
        <v>227.94609089199997</v>
      </c>
      <c r="O93" s="26">
        <f t="shared" si="26"/>
        <v>290.07224376199997</v>
      </c>
      <c r="Q93" s="8">
        <f t="shared" si="27"/>
        <v>4.5243077524221116E-3</v>
      </c>
      <c r="R93" s="8">
        <f t="shared" si="28"/>
        <v>2.7304278103528635E-2</v>
      </c>
      <c r="S93" s="8">
        <f t="shared" si="29"/>
        <v>2.2338859584747784E-2</v>
      </c>
      <c r="U93" s="6">
        <f t="shared" si="23"/>
        <v>0.21417475889548948</v>
      </c>
      <c r="V93" s="6">
        <f t="shared" si="24"/>
        <v>0.78582524110451046</v>
      </c>
      <c r="X93" s="6"/>
      <c r="Y93" s="6"/>
      <c r="Z93" s="6"/>
      <c r="AF93" s="68">
        <f t="shared" si="15"/>
        <v>63667.524863504506</v>
      </c>
      <c r="AG93" s="68">
        <f t="shared" si="16"/>
        <v>233601.51464349101</v>
      </c>
      <c r="AH93" s="68">
        <f t="shared" si="17"/>
        <v>297269.03950699553</v>
      </c>
      <c r="AI93" s="121"/>
      <c r="AJ93" s="181">
        <f t="shared" si="12"/>
        <v>-7.5076185271371651E-2</v>
      </c>
      <c r="AK93" s="181">
        <f t="shared" si="13"/>
        <v>-3.4007510296461152E-2</v>
      </c>
      <c r="AL93" s="181">
        <f t="shared" si="14"/>
        <v>-4.310740173795443E-2</v>
      </c>
      <c r="AM93" s="121"/>
      <c r="AQ93" s="6"/>
      <c r="AR93" s="6"/>
      <c r="AS93" s="6"/>
      <c r="AU93" s="6"/>
      <c r="AV93" s="6"/>
      <c r="AW93" s="6"/>
      <c r="AY93" s="6"/>
      <c r="AZ93" s="6"/>
      <c r="BA93" s="6"/>
    </row>
    <row r="94" spans="2:53" x14ac:dyDescent="0.2">
      <c r="B94" s="5">
        <v>1989</v>
      </c>
      <c r="C94" s="95">
        <f>'[2]Stock Neto Maquinaria INDEC Rev'!F95</f>
        <v>109572.5</v>
      </c>
      <c r="D94" s="95">
        <f>'[2]Stock Neto Constr INDEC C Rev'!F95</f>
        <v>412398.63999999996</v>
      </c>
      <c r="E94" s="95">
        <f t="shared" si="25"/>
        <v>521971.13999999996</v>
      </c>
      <c r="G94" s="96">
        <v>1.7979999999999999E-2</v>
      </c>
      <c r="H94" s="96">
        <v>1.7979999999999999E-2</v>
      </c>
      <c r="I94" s="96"/>
      <c r="J94" s="175">
        <v>2.9977468642338887E-2</v>
      </c>
      <c r="K94" s="173"/>
      <c r="M94" s="26">
        <f t="shared" si="21"/>
        <v>1970.11355</v>
      </c>
      <c r="N94" s="26">
        <f t="shared" si="22"/>
        <v>7414.927547199999</v>
      </c>
      <c r="O94" s="26">
        <f t="shared" si="26"/>
        <v>9385.0410971999991</v>
      </c>
      <c r="Q94" s="8">
        <f t="shared" si="27"/>
        <v>-1.338077977787382E-2</v>
      </c>
      <c r="R94" s="8">
        <f t="shared" si="28"/>
        <v>1.206297643991102E-2</v>
      </c>
      <c r="S94" s="8">
        <f t="shared" si="29"/>
        <v>6.6135660865713417E-3</v>
      </c>
      <c r="U94" s="6">
        <f t="shared" si="23"/>
        <v>0.20992060978697025</v>
      </c>
      <c r="V94" s="6">
        <f t="shared" si="24"/>
        <v>0.79007939021302975</v>
      </c>
      <c r="X94" s="6"/>
      <c r="Y94" s="6"/>
      <c r="Z94" s="6"/>
      <c r="AF94" s="68">
        <f t="shared" si="15"/>
        <v>65719.810218314975</v>
      </c>
      <c r="AG94" s="68">
        <f t="shared" si="16"/>
        <v>247350.02263424851</v>
      </c>
      <c r="AH94" s="68">
        <f t="shared" si="17"/>
        <v>313069.83285256347</v>
      </c>
      <c r="AI94" s="121"/>
      <c r="AJ94" s="182">
        <f t="shared" si="12"/>
        <v>3.2234414000078072E-2</v>
      </c>
      <c r="AK94" s="182">
        <f t="shared" si="13"/>
        <v>5.8854532735969918E-2</v>
      </c>
      <c r="AL94" s="182">
        <f t="shared" si="14"/>
        <v>5.3153175223940904E-2</v>
      </c>
      <c r="AM94" s="121"/>
      <c r="AQ94" s="6"/>
      <c r="AR94" s="6"/>
      <c r="AS94" s="6"/>
      <c r="AU94" s="6"/>
      <c r="AV94" s="6"/>
      <c r="AW94" s="6"/>
      <c r="AY94" s="6"/>
      <c r="AZ94" s="6"/>
      <c r="BA94" s="6"/>
    </row>
    <row r="95" spans="2:53" x14ac:dyDescent="0.2">
      <c r="B95" s="5">
        <v>1990</v>
      </c>
      <c r="C95" s="95">
        <f>'[2]Stock Neto Maquinaria INDEC Rev'!F96</f>
        <v>106760.69999999997</v>
      </c>
      <c r="D95" s="95">
        <f>'[2]Stock Neto Constr INDEC C Rev'!F96</f>
        <v>413829.63999999996</v>
      </c>
      <c r="E95" s="95">
        <f t="shared" si="25"/>
        <v>520590.33999999991</v>
      </c>
      <c r="G95" s="96">
        <v>0.38279999999999997</v>
      </c>
      <c r="H95" s="96">
        <v>0.38279999999999997</v>
      </c>
      <c r="I95" s="96"/>
      <c r="J95" s="175">
        <v>0.73999553809230767</v>
      </c>
      <c r="K95" s="173"/>
      <c r="M95" s="26">
        <f t="shared" si="21"/>
        <v>40867.995959999986</v>
      </c>
      <c r="N95" s="26">
        <f t="shared" si="22"/>
        <v>158413.98619199998</v>
      </c>
      <c r="O95" s="26">
        <f t="shared" si="26"/>
        <v>199281.98215199995</v>
      </c>
      <c r="Q95" s="8">
        <f t="shared" si="27"/>
        <v>-2.5661548289945307E-2</v>
      </c>
      <c r="R95" s="8">
        <f t="shared" si="28"/>
        <v>3.4699435478254734E-3</v>
      </c>
      <c r="S95" s="8">
        <f t="shared" si="29"/>
        <v>-2.6453569827635426E-3</v>
      </c>
      <c r="U95" s="6">
        <f t="shared" si="23"/>
        <v>0.20507622173703796</v>
      </c>
      <c r="V95" s="6">
        <f t="shared" si="24"/>
        <v>0.79492377826296212</v>
      </c>
      <c r="X95" s="6"/>
      <c r="Y95" s="6"/>
      <c r="Z95" s="6"/>
      <c r="AF95" s="68">
        <f t="shared" si="15"/>
        <v>55227.354566700211</v>
      </c>
      <c r="AG95" s="68">
        <f t="shared" si="16"/>
        <v>214074.24509664989</v>
      </c>
      <c r="AH95" s="68">
        <f t="shared" si="17"/>
        <v>269301.59966335009</v>
      </c>
      <c r="AI95" s="121"/>
      <c r="AJ95" s="182">
        <f t="shared" si="12"/>
        <v>-0.15965438148344954</v>
      </c>
      <c r="AK95" s="182">
        <f t="shared" si="13"/>
        <v>-0.13452910649942751</v>
      </c>
      <c r="AL95" s="182">
        <f t="shared" si="14"/>
        <v>-0.1398034195451387</v>
      </c>
      <c r="AM95" s="121"/>
      <c r="AQ95" s="6"/>
      <c r="AR95" s="6"/>
      <c r="AS95" s="6"/>
      <c r="AU95" s="6"/>
      <c r="AV95" s="6"/>
      <c r="AW95" s="6"/>
      <c r="AY95" s="6"/>
      <c r="AZ95" s="6"/>
      <c r="BA95" s="6"/>
    </row>
    <row r="96" spans="2:53" x14ac:dyDescent="0.2">
      <c r="B96" s="5">
        <v>1991</v>
      </c>
      <c r="C96" s="95">
        <f>'[2]Stock Neto Maquinaria INDEC Rev'!F97</f>
        <v>106658.59999999999</v>
      </c>
      <c r="D96" s="95">
        <f>'[2]Stock Neto Constr INDEC C Rev'!F97</f>
        <v>418991.56</v>
      </c>
      <c r="E96" s="95">
        <f t="shared" si="25"/>
        <v>525650.16</v>
      </c>
      <c r="G96" s="96">
        <v>0.83960000000000001</v>
      </c>
      <c r="H96" s="96">
        <v>0.83960000000000001</v>
      </c>
      <c r="I96" s="96"/>
      <c r="J96" s="175">
        <v>1.7104739003274503</v>
      </c>
      <c r="K96" s="173"/>
      <c r="M96" s="26">
        <f t="shared" si="21"/>
        <v>89550.560559999998</v>
      </c>
      <c r="N96" s="26">
        <f t="shared" si="22"/>
        <v>351785.313776</v>
      </c>
      <c r="O96" s="26">
        <f t="shared" si="26"/>
        <v>441335.87433600001</v>
      </c>
      <c r="Q96" s="8">
        <f t="shared" si="27"/>
        <v>-9.5634442261971627E-4</v>
      </c>
      <c r="R96" s="8">
        <f t="shared" si="28"/>
        <v>1.2473538628117701E-2</v>
      </c>
      <c r="S96" s="8">
        <f t="shared" si="29"/>
        <v>9.7193889537023001E-3</v>
      </c>
      <c r="U96" s="6">
        <f t="shared" si="23"/>
        <v>0.20290795688143612</v>
      </c>
      <c r="V96" s="6">
        <f t="shared" si="24"/>
        <v>0.79709204311856385</v>
      </c>
      <c r="X96" s="6"/>
      <c r="Y96" s="6"/>
      <c r="Z96" s="6"/>
      <c r="AF96" s="68">
        <f t="shared" si="15"/>
        <v>52354.239689279435</v>
      </c>
      <c r="AG96" s="68">
        <f t="shared" si="16"/>
        <v>205665.40869676808</v>
      </c>
      <c r="AH96" s="68">
        <f t="shared" si="17"/>
        <v>258019.64838604751</v>
      </c>
      <c r="AI96" s="121"/>
      <c r="AJ96" s="181">
        <f t="shared" si="12"/>
        <v>-5.2023402170219904E-2</v>
      </c>
      <c r="AK96" s="181">
        <f t="shared" si="13"/>
        <v>-3.9280000245173828E-2</v>
      </c>
      <c r="AL96" s="181">
        <f t="shared" si="14"/>
        <v>-4.1893368964038745E-2</v>
      </c>
      <c r="AM96" s="121"/>
      <c r="AQ96" s="6"/>
      <c r="AR96" s="6"/>
      <c r="AS96" s="6"/>
      <c r="AU96" s="6"/>
      <c r="AV96" s="6"/>
      <c r="AW96" s="6"/>
      <c r="AY96" s="6"/>
      <c r="AZ96" s="6"/>
      <c r="BA96" s="6"/>
    </row>
    <row r="97" spans="2:53" x14ac:dyDescent="0.2">
      <c r="B97" s="5">
        <v>1992</v>
      </c>
      <c r="C97" s="95">
        <f>'[2]Stock Neto Maquinaria INDEC Rev'!F98</f>
        <v>112723.69999999998</v>
      </c>
      <c r="D97" s="95">
        <f>'[2]Stock Neto Constr INDEC C Rev'!F98</f>
        <v>426877.39999999997</v>
      </c>
      <c r="E97" s="95">
        <f t="shared" si="25"/>
        <v>539601.1</v>
      </c>
      <c r="G97" s="96">
        <v>0.91679999999999995</v>
      </c>
      <c r="H97" s="96">
        <v>0.91679999999999995</v>
      </c>
      <c r="I97" s="96"/>
      <c r="J97" s="175">
        <v>1.9232741739360262</v>
      </c>
      <c r="K97" s="173"/>
      <c r="M97" s="26">
        <f t="shared" si="21"/>
        <v>103345.08815999998</v>
      </c>
      <c r="N97" s="26">
        <f t="shared" si="22"/>
        <v>391361.20031999995</v>
      </c>
      <c r="O97" s="26">
        <f t="shared" si="26"/>
        <v>494706.28847999993</v>
      </c>
      <c r="Q97" s="8">
        <f t="shared" si="27"/>
        <v>5.6864612886349454E-2</v>
      </c>
      <c r="R97" s="8">
        <f t="shared" si="28"/>
        <v>1.8820999640183605E-2</v>
      </c>
      <c r="S97" s="8">
        <f t="shared" si="29"/>
        <v>2.6540351476350626E-2</v>
      </c>
      <c r="U97" s="6">
        <f t="shared" si="23"/>
        <v>0.20890190920663432</v>
      </c>
      <c r="V97" s="6">
        <f t="shared" si="24"/>
        <v>0.79109809079336568</v>
      </c>
      <c r="X97" s="6"/>
      <c r="Y97" s="6"/>
      <c r="Z97" s="6"/>
      <c r="AF97" s="68">
        <f t="shared" si="15"/>
        <v>53733.934329551055</v>
      </c>
      <c r="AG97" s="68">
        <f t="shared" si="16"/>
        <v>203486.95241878592</v>
      </c>
      <c r="AH97" s="68">
        <f t="shared" si="17"/>
        <v>257220.88674833698</v>
      </c>
      <c r="AI97" s="121"/>
      <c r="AJ97" s="181">
        <f t="shared" si="12"/>
        <v>2.635306421141935E-2</v>
      </c>
      <c r="AK97" s="181">
        <f t="shared" si="13"/>
        <v>-1.0592234697056231E-2</v>
      </c>
      <c r="AL97" s="181">
        <f t="shared" si="14"/>
        <v>-3.0957395791634717E-3</v>
      </c>
      <c r="AM97" s="121"/>
      <c r="AQ97" s="6"/>
      <c r="AR97" s="6"/>
      <c r="AS97" s="6"/>
      <c r="AU97" s="6"/>
      <c r="AV97" s="6"/>
      <c r="AW97" s="6"/>
      <c r="AY97" s="6"/>
      <c r="AZ97" s="6"/>
      <c r="BA97" s="6"/>
    </row>
    <row r="98" spans="2:53" x14ac:dyDescent="0.2">
      <c r="B98" s="5">
        <v>1993</v>
      </c>
      <c r="C98" s="95">
        <f>'Stock Neto Maquinaria INDEC Rev'!F99</f>
        <v>130006.6627297512</v>
      </c>
      <c r="D98" s="95">
        <f>'Stock Neto Constr INDEC C Rev'!F99</f>
        <v>454663.8515732477</v>
      </c>
      <c r="E98" s="95">
        <f t="shared" si="25"/>
        <v>584670.5143029989</v>
      </c>
      <c r="G98" s="98">
        <f>'Actualización IBIF'!AI4</f>
        <v>1</v>
      </c>
      <c r="H98" s="98">
        <f>'Actualización IBIF'!AJ4</f>
        <v>1</v>
      </c>
      <c r="I98" s="98">
        <f>IPC!G6</f>
        <v>0.63274419604714438</v>
      </c>
      <c r="J98" s="175">
        <v>1.9840717336948963</v>
      </c>
      <c r="K98" s="174"/>
      <c r="M98" s="26">
        <f t="shared" si="21"/>
        <v>130006.6627297512</v>
      </c>
      <c r="N98" s="26">
        <f t="shared" si="22"/>
        <v>454663.8515732477</v>
      </c>
      <c r="O98" s="26">
        <f t="shared" si="26"/>
        <v>584670.5143029989</v>
      </c>
      <c r="Q98" s="8">
        <f t="shared" si="27"/>
        <v>0.15332146416193954</v>
      </c>
      <c r="R98" s="8">
        <f t="shared" si="28"/>
        <v>6.5092346358105943E-2</v>
      </c>
      <c r="S98" s="8">
        <f t="shared" si="29"/>
        <v>8.352357751494377E-2</v>
      </c>
      <c r="U98" s="6">
        <f t="shared" si="23"/>
        <v>0.22235884921396382</v>
      </c>
      <c r="V98" s="6">
        <f t="shared" si="24"/>
        <v>0.77764115078603624</v>
      </c>
      <c r="X98" s="26">
        <f>M98/$I98</f>
        <v>205464.80480093521</v>
      </c>
      <c r="Y98" s="26">
        <f t="shared" ref="Y98:Z98" si="30">N98/$I98</f>
        <v>718558.70731585764</v>
      </c>
      <c r="Z98" s="26">
        <f t="shared" si="30"/>
        <v>924023.51211679284</v>
      </c>
      <c r="AB98" s="170" t="e">
        <f t="shared" ref="AB98:AD122" si="31">(X98-X97)/X97</f>
        <v>#DIV/0!</v>
      </c>
      <c r="AC98" s="170" t="e">
        <f t="shared" si="31"/>
        <v>#DIV/0!</v>
      </c>
      <c r="AD98" s="170" t="e">
        <f t="shared" si="31"/>
        <v>#DIV/0!</v>
      </c>
      <c r="AF98" s="68">
        <f t="shared" si="15"/>
        <v>65525.182644300083</v>
      </c>
      <c r="AG98" s="68">
        <f t="shared" si="16"/>
        <v>229156.96234759441</v>
      </c>
      <c r="AH98" s="68">
        <f t="shared" si="17"/>
        <v>294682.14499189449</v>
      </c>
      <c r="AI98" s="121"/>
      <c r="AJ98" s="181">
        <f t="shared" si="12"/>
        <v>0.21943765074846591</v>
      </c>
      <c r="AK98" s="181">
        <f t="shared" si="13"/>
        <v>0.12615064319199384</v>
      </c>
      <c r="AL98" s="181">
        <f t="shared" si="14"/>
        <v>0.14563847717471451</v>
      </c>
      <c r="AM98" s="121"/>
      <c r="AQ98" s="26">
        <f>'Actualización IBIF'!AL4</f>
        <v>17282.962729751216</v>
      </c>
      <c r="AR98" s="26">
        <f>'Actualización IBIF'!AM4</f>
        <v>27786.451573247708</v>
      </c>
      <c r="AS98" s="26">
        <f>'Actualización IBIF'!AN4</f>
        <v>45069.414302998921</v>
      </c>
      <c r="AU98" s="8" t="e">
        <f t="shared" ref="AU98:AW122" si="32">(AQ98-AQ97)/AQ97</f>
        <v>#DIV/0!</v>
      </c>
      <c r="AV98" s="8" t="e">
        <f t="shared" si="32"/>
        <v>#DIV/0!</v>
      </c>
      <c r="AW98" s="8" t="e">
        <f t="shared" si="32"/>
        <v>#DIV/0!</v>
      </c>
      <c r="AY98" s="6"/>
      <c r="AZ98" s="6"/>
      <c r="BA98" s="6"/>
    </row>
    <row r="99" spans="2:53" x14ac:dyDescent="0.2">
      <c r="B99" s="5">
        <v>1994</v>
      </c>
      <c r="C99" s="95">
        <f>'Stock Neto Maquinaria INDEC Rev'!F100</f>
        <v>138557.80829855954</v>
      </c>
      <c r="D99" s="95">
        <f>'Stock Neto Constr INDEC C Rev'!F100</f>
        <v>470617.00617814716</v>
      </c>
      <c r="E99" s="95">
        <f t="shared" si="25"/>
        <v>609174.81447670667</v>
      </c>
      <c r="G99" s="98">
        <f>'Actualización IBIF'!AI5</f>
        <v>1.0045968008334725</v>
      </c>
      <c r="H99" s="98">
        <f>'Actualización IBIF'!AJ5</f>
        <v>1.000141187452352</v>
      </c>
      <c r="I99" s="98">
        <f>IPC!G7</f>
        <v>0.65917581889064281</v>
      </c>
      <c r="J99" s="175">
        <v>1.9235685917181042</v>
      </c>
      <c r="K99" s="174"/>
      <c r="M99" s="26">
        <f t="shared" si="21"/>
        <v>139194.73094723048</v>
      </c>
      <c r="N99" s="26">
        <f t="shared" si="22"/>
        <v>470683.45139428298</v>
      </c>
      <c r="O99" s="26">
        <f t="shared" si="26"/>
        <v>609878.18234151346</v>
      </c>
      <c r="Q99" s="8">
        <f t="shared" si="27"/>
        <v>6.5774671768814366E-2</v>
      </c>
      <c r="R99" s="8">
        <f t="shared" si="28"/>
        <v>3.5087800689889162E-2</v>
      </c>
      <c r="S99" s="8">
        <f t="shared" si="29"/>
        <v>4.1911298028976189E-2</v>
      </c>
      <c r="U99" s="6">
        <f t="shared" si="23"/>
        <v>0.22823366202873219</v>
      </c>
      <c r="V99" s="6">
        <f t="shared" si="24"/>
        <v>0.77176633797126781</v>
      </c>
      <c r="X99" s="26">
        <f t="shared" ref="X99:X123" si="33">M99/$I99</f>
        <v>211164.80149634081</v>
      </c>
      <c r="Y99" s="26">
        <f t="shared" ref="Y99:Y122" si="34">N99/$I99</f>
        <v>714048.41910981771</v>
      </c>
      <c r="Z99" s="26">
        <f t="shared" ref="Z99:Z122" si="35">O99/$I99</f>
        <v>925213.22060615849</v>
      </c>
      <c r="AB99" s="170">
        <f t="shared" si="31"/>
        <v>2.7741961456260344E-2</v>
      </c>
      <c r="AC99" s="170">
        <f t="shared" si="31"/>
        <v>-6.2768541527913535E-3</v>
      </c>
      <c r="AD99" s="170">
        <f t="shared" si="31"/>
        <v>1.28753053765938E-3</v>
      </c>
      <c r="AF99" s="68">
        <f t="shared" si="15"/>
        <v>72362.759272807481</v>
      </c>
      <c r="AG99" s="68">
        <f t="shared" si="16"/>
        <v>244692.83467239147</v>
      </c>
      <c r="AH99" s="68">
        <f t="shared" si="17"/>
        <v>317055.59394519898</v>
      </c>
      <c r="AI99" s="121"/>
      <c r="AJ99" s="181">
        <f t="shared" si="12"/>
        <v>0.10435036351786785</v>
      </c>
      <c r="AK99" s="181">
        <f t="shared" si="13"/>
        <v>6.7795768305008483E-2</v>
      </c>
      <c r="AL99" s="181">
        <f t="shared" si="14"/>
        <v>7.5924006030022279E-2</v>
      </c>
      <c r="AM99" s="121"/>
      <c r="AQ99" s="26">
        <f>'Actualización IBIF'!AL5</f>
        <v>20420.743705295881</v>
      </c>
      <c r="AR99" s="26">
        <f>'Actualización IBIF'!AM5</f>
        <v>30290.403636364423</v>
      </c>
      <c r="AS99" s="26">
        <f>'Actualización IBIF'!AN5</f>
        <v>50711.147341660304</v>
      </c>
      <c r="AU99" s="8">
        <f t="shared" si="32"/>
        <v>0.18155341908729747</v>
      </c>
      <c r="AV99" s="8">
        <f t="shared" si="32"/>
        <v>9.0114135535300732E-2</v>
      </c>
      <c r="AW99" s="8">
        <f t="shared" si="32"/>
        <v>0.12517875206303672</v>
      </c>
      <c r="AY99" s="8">
        <f>('Consumo Capital Fijo - Relacion'!R6-'Consumo Capital Fijo - Relacion'!R5)/'Consumo Capital Fijo - Relacion'!R5</f>
        <v>0.43241375301276047</v>
      </c>
      <c r="AZ99" s="8">
        <f>('Consumo Capital Fijo - Relacion'!S6-'Consumo Capital Fijo - Relacion'!S5)/'Consumo Capital Fijo - Relacion'!S5</f>
        <v>0.14676423236355118</v>
      </c>
      <c r="BA99" s="8">
        <f>('Consumo Capital Fijo - Relacion'!T6-'Consumo Capital Fijo - Relacion'!T5)/'Consumo Capital Fijo - Relacion'!T5</f>
        <v>0.23517411409844691</v>
      </c>
    </row>
    <row r="100" spans="2:53" x14ac:dyDescent="0.2">
      <c r="B100" s="5">
        <v>1995</v>
      </c>
      <c r="C100" s="95">
        <f>'Stock Neto Maquinaria INDEC Rev'!F101</f>
        <v>142666.34814031882</v>
      </c>
      <c r="D100" s="95">
        <f>'Stock Neto Constr INDEC C Rev'!F101</f>
        <v>482862.73183602921</v>
      </c>
      <c r="E100" s="95">
        <f t="shared" si="25"/>
        <v>625529.07997634797</v>
      </c>
      <c r="G100" s="98">
        <f>'Actualización IBIF'!AI6</f>
        <v>1.0037958348157932</v>
      </c>
      <c r="H100" s="98">
        <f>'Actualización IBIF'!AJ6</f>
        <v>1.061510377274298</v>
      </c>
      <c r="I100" s="98">
        <f>IPC!G8</f>
        <v>0.68143029315407977</v>
      </c>
      <c r="J100" s="175">
        <v>2.0174749215436107</v>
      </c>
      <c r="K100" s="174"/>
      <c r="M100" s="26">
        <f t="shared" si="21"/>
        <v>143207.8860316319</v>
      </c>
      <c r="N100" s="26">
        <f t="shared" si="22"/>
        <v>512563.80064296152</v>
      </c>
      <c r="O100" s="26">
        <f t="shared" si="26"/>
        <v>655771.68667459348</v>
      </c>
      <c r="Q100" s="8">
        <f t="shared" si="27"/>
        <v>2.9652171120564653E-2</v>
      </c>
      <c r="R100" s="8">
        <f t="shared" si="28"/>
        <v>2.6020576173667979E-2</v>
      </c>
      <c r="S100" s="8">
        <f t="shared" si="29"/>
        <v>2.6846588386438702E-2</v>
      </c>
      <c r="U100" s="6">
        <f t="shared" si="23"/>
        <v>0.21838070923408806</v>
      </c>
      <c r="V100" s="6">
        <f t="shared" si="24"/>
        <v>0.78161929076591186</v>
      </c>
      <c r="X100" s="26">
        <f t="shared" si="33"/>
        <v>210157.79232352212</v>
      </c>
      <c r="Y100" s="26">
        <f t="shared" si="34"/>
        <v>752188.16332702211</v>
      </c>
      <c r="Z100" s="26">
        <f t="shared" si="35"/>
        <v>962345.95565054438</v>
      </c>
      <c r="AB100" s="170">
        <f t="shared" si="31"/>
        <v>-4.768830627466727E-3</v>
      </c>
      <c r="AC100" s="170">
        <f t="shared" si="31"/>
        <v>5.3413386538621634E-2</v>
      </c>
      <c r="AD100" s="170">
        <f t="shared" si="31"/>
        <v>4.0134246049854515E-2</v>
      </c>
      <c r="AF100" s="68">
        <f t="shared" si="15"/>
        <v>70983.725498833301</v>
      </c>
      <c r="AG100" s="68">
        <f t="shared" si="16"/>
        <v>254062.04318554237</v>
      </c>
      <c r="AH100" s="68">
        <f t="shared" si="17"/>
        <v>325045.76868437568</v>
      </c>
      <c r="AI100" s="121"/>
      <c r="AJ100" s="181">
        <f t="shared" si="12"/>
        <v>-1.9057230374193247E-2</v>
      </c>
      <c r="AK100" s="181">
        <f t="shared" si="13"/>
        <v>3.8289672542699979E-2</v>
      </c>
      <c r="AL100" s="181">
        <f t="shared" si="14"/>
        <v>2.520117888397121E-2</v>
      </c>
      <c r="AM100" s="121"/>
      <c r="AQ100" s="26">
        <f>'Actualización IBIF'!AL6</f>
        <v>16558.325163511643</v>
      </c>
      <c r="AR100" s="26">
        <f>'Actualización IBIF'!AM6</f>
        <v>27081.5827620743</v>
      </c>
      <c r="AS100" s="26">
        <f>'Actualización IBIF'!AN6</f>
        <v>43639.90792558594</v>
      </c>
      <c r="AU100" s="8">
        <f t="shared" si="32"/>
        <v>-0.1891419136112347</v>
      </c>
      <c r="AV100" s="8">
        <f t="shared" si="32"/>
        <v>-0.10593522994318402</v>
      </c>
      <c r="AW100" s="8">
        <f t="shared" si="32"/>
        <v>-0.13944151901026283</v>
      </c>
      <c r="AY100" s="8">
        <f>('Consumo Capital Fijo - Relacion'!R7-'Consumo Capital Fijo - Relacion'!R6)/'Consumo Capital Fijo - Relacion'!R6</f>
        <v>-0.49722063282128171</v>
      </c>
      <c r="AZ100" s="8">
        <f>('Consumo Capital Fijo - Relacion'!S7-'Consumo Capital Fijo - Relacion'!S6)/'Consumo Capital Fijo - Relacion'!S6</f>
        <v>-0.23097304127305926</v>
      </c>
      <c r="BA100" s="8">
        <f>('Consumo Capital Fijo - Relacion'!T7-'Consumo Capital Fijo - Relacion'!T6)/'Consumo Capital Fijo - Relacion'!T6</f>
        <v>-0.3265368165998182</v>
      </c>
    </row>
    <row r="101" spans="2:53" x14ac:dyDescent="0.2">
      <c r="B101" s="5">
        <v>1996</v>
      </c>
      <c r="C101" s="95">
        <f>'Stock Neto Maquinaria INDEC Rev'!F102</f>
        <v>148288.4282051624</v>
      </c>
      <c r="D101" s="95">
        <f>'Stock Neto Constr INDEC C Rev'!F102</f>
        <v>496131.43178487883</v>
      </c>
      <c r="E101" s="95">
        <f t="shared" si="25"/>
        <v>644419.85999004124</v>
      </c>
      <c r="G101" s="98">
        <f>'Actualización IBIF'!AI7</f>
        <v>0.98256298697346411</v>
      </c>
      <c r="H101" s="98">
        <f>'Actualización IBIF'!AJ7</f>
        <v>1.0363627852804194</v>
      </c>
      <c r="I101" s="98">
        <f>IPC!G9</f>
        <v>0.68249115897993018</v>
      </c>
      <c r="J101" s="175">
        <v>1.8578450459278495</v>
      </c>
      <c r="K101" s="174"/>
      <c r="M101" s="26">
        <f t="shared" ref="M101:M109" si="36">C101*G101</f>
        <v>145702.72095086446</v>
      </c>
      <c r="N101" s="26">
        <f t="shared" ref="N101:N109" si="37">D101*H101</f>
        <v>514172.15250973939</v>
      </c>
      <c r="O101" s="26">
        <f t="shared" si="26"/>
        <v>659874.87346060388</v>
      </c>
      <c r="Q101" s="8">
        <f t="shared" si="27"/>
        <v>3.9407191241160898E-2</v>
      </c>
      <c r="R101" s="8">
        <f t="shared" si="28"/>
        <v>2.7479238040171248E-2</v>
      </c>
      <c r="S101" s="8">
        <f t="shared" si="29"/>
        <v>3.0199683145678131E-2</v>
      </c>
      <c r="U101" s="6">
        <f t="shared" si="23"/>
        <v>0.22080355960024786</v>
      </c>
      <c r="V101" s="6">
        <f t="shared" si="24"/>
        <v>0.77919644039975211</v>
      </c>
      <c r="X101" s="26">
        <f t="shared" si="33"/>
        <v>213486.60569997082</v>
      </c>
      <c r="Y101" s="26">
        <f t="shared" si="34"/>
        <v>753375.55035619077</v>
      </c>
      <c r="Z101" s="26">
        <f t="shared" si="35"/>
        <v>966862.15605616162</v>
      </c>
      <c r="AB101" s="170">
        <f t="shared" si="31"/>
        <v>1.5839590526932457E-2</v>
      </c>
      <c r="AC101" s="170">
        <f t="shared" si="31"/>
        <v>1.578577126123204E-3</v>
      </c>
      <c r="AD101" s="170">
        <f t="shared" si="31"/>
        <v>4.6929073469886406E-3</v>
      </c>
      <c r="AF101" s="68">
        <f t="shared" si="15"/>
        <v>78425.658410116361</v>
      </c>
      <c r="AG101" s="68">
        <f t="shared" si="16"/>
        <v>276757.28588707477</v>
      </c>
      <c r="AH101" s="68">
        <f t="shared" si="17"/>
        <v>355182.94429719116</v>
      </c>
      <c r="AI101" s="121"/>
      <c r="AJ101" s="181">
        <f t="shared" si="12"/>
        <v>0.10483998774346349</v>
      </c>
      <c r="AK101" s="181">
        <f t="shared" si="13"/>
        <v>8.9329529184955792E-2</v>
      </c>
      <c r="AL101" s="181">
        <f t="shared" si="14"/>
        <v>9.2716714125508679E-2</v>
      </c>
      <c r="AM101" s="121"/>
      <c r="AQ101" s="26">
        <f>'Actualización IBIF'!AL7</f>
        <v>18487.331644771508</v>
      </c>
      <c r="AR101" s="26">
        <f>'Actualización IBIF'!AM7</f>
        <v>28541.068708283332</v>
      </c>
      <c r="AS101" s="26">
        <f>'Actualización IBIF'!AN7</f>
        <v>47028.400353054836</v>
      </c>
      <c r="AU101" s="8">
        <f t="shared" si="32"/>
        <v>0.11649768090740685</v>
      </c>
      <c r="AV101" s="8">
        <f t="shared" si="32"/>
        <v>5.3892195261679127E-2</v>
      </c>
      <c r="AW101" s="8">
        <f t="shared" si="32"/>
        <v>7.7646644746521887E-2</v>
      </c>
      <c r="AY101" s="8">
        <f>('Consumo Capital Fijo - Relacion'!R8-'Consumo Capital Fijo - Relacion'!R7)/'Consumo Capital Fijo - Relacion'!R7</f>
        <v>0.3395473727689079</v>
      </c>
      <c r="AZ101" s="8">
        <f>('Consumo Capital Fijo - Relacion'!S8-'Consumo Capital Fijo - Relacion'!S7)/'Consumo Capital Fijo - Relacion'!S7</f>
        <v>8.3522563518492118E-2</v>
      </c>
      <c r="BA101" s="8">
        <f>('Consumo Capital Fijo - Relacion'!T8-'Consumo Capital Fijo - Relacion'!T7)/'Consumo Capital Fijo - Relacion'!T7</f>
        <v>0.15212716566057038</v>
      </c>
    </row>
    <row r="102" spans="2:53" x14ac:dyDescent="0.2">
      <c r="B102" s="5">
        <v>1997</v>
      </c>
      <c r="C102" s="95">
        <f>'Stock Neto Maquinaria INDEC Rev'!F103</f>
        <v>157380.19283368293</v>
      </c>
      <c r="D102" s="95">
        <f>'Stock Neto Constr INDEC C Rev'!F103</f>
        <v>512707.81220511382</v>
      </c>
      <c r="E102" s="95">
        <f t="shared" si="25"/>
        <v>670088.00503879669</v>
      </c>
      <c r="G102" s="98">
        <f>'Actualización IBIF'!AI8</f>
        <v>0.96456429845835268</v>
      </c>
      <c r="H102" s="98">
        <f>'Actualización IBIF'!AJ8</f>
        <v>1.015591733154334</v>
      </c>
      <c r="I102" s="98">
        <f>IPC!G10</f>
        <v>0.68609880441117377</v>
      </c>
      <c r="J102" s="175">
        <v>1.7683936058181389</v>
      </c>
      <c r="K102" s="174"/>
      <c r="M102" s="26">
        <f t="shared" si="36"/>
        <v>151803.31529186163</v>
      </c>
      <c r="N102" s="26">
        <f t="shared" si="37"/>
        <v>520701.81559915835</v>
      </c>
      <c r="O102" s="26">
        <f t="shared" si="26"/>
        <v>672505.13089101994</v>
      </c>
      <c r="Q102" s="8">
        <f t="shared" si="27"/>
        <v>6.1311356108932125E-2</v>
      </c>
      <c r="R102" s="8">
        <f t="shared" si="28"/>
        <v>3.3411268382250892E-2</v>
      </c>
      <c r="S102" s="8">
        <f t="shared" si="29"/>
        <v>3.983139974790989E-2</v>
      </c>
      <c r="U102" s="6">
        <f t="shared" si="23"/>
        <v>0.22572811465502632</v>
      </c>
      <c r="V102" s="6">
        <f t="shared" si="24"/>
        <v>0.77427188534497371</v>
      </c>
      <c r="X102" s="26">
        <f t="shared" si="33"/>
        <v>221255.7642075223</v>
      </c>
      <c r="Y102" s="26">
        <f t="shared" si="34"/>
        <v>758931.23884108348</v>
      </c>
      <c r="Z102" s="26">
        <f t="shared" si="35"/>
        <v>980187.00304860575</v>
      </c>
      <c r="AB102" s="170">
        <f t="shared" si="31"/>
        <v>3.6391784309269835E-2</v>
      </c>
      <c r="AC102" s="170">
        <f t="shared" si="31"/>
        <v>7.3743944600618162E-3</v>
      </c>
      <c r="AD102" s="170">
        <f t="shared" si="31"/>
        <v>1.3781537429074986E-2</v>
      </c>
      <c r="AF102" s="68">
        <f t="shared" si="15"/>
        <v>85842.492752981052</v>
      </c>
      <c r="AG102" s="68">
        <f t="shared" si="16"/>
        <v>294449.04906125698</v>
      </c>
      <c r="AH102" s="68">
        <f t="shared" si="17"/>
        <v>380291.54181423807</v>
      </c>
      <c r="AI102" s="121"/>
      <c r="AJ102" s="181">
        <f t="shared" si="12"/>
        <v>9.4571527905820824E-2</v>
      </c>
      <c r="AK102" s="181">
        <f t="shared" si="13"/>
        <v>6.3925193938348487E-2</v>
      </c>
      <c r="AL102" s="181">
        <f t="shared" si="14"/>
        <v>7.0692013567064366E-2</v>
      </c>
      <c r="AM102" s="121"/>
      <c r="AQ102" s="26">
        <f>'Actualización IBIF'!AL8</f>
        <v>22447.382790687054</v>
      </c>
      <c r="AR102" s="26">
        <f>'Actualización IBIF'!AM8</f>
        <v>32305.850553834436</v>
      </c>
      <c r="AS102" s="26">
        <f>'Actualización IBIF'!AN8</f>
        <v>54753.23334452149</v>
      </c>
      <c r="AU102" s="8">
        <f t="shared" si="32"/>
        <v>0.21420350010519271</v>
      </c>
      <c r="AV102" s="8">
        <f t="shared" si="32"/>
        <v>0.13190752890267457</v>
      </c>
      <c r="AW102" s="8">
        <f t="shared" si="32"/>
        <v>0.16425889321078874</v>
      </c>
      <c r="AY102" s="8">
        <f>('Consumo Capital Fijo - Relacion'!R9-'Consumo Capital Fijo - Relacion'!R8)/'Consumo Capital Fijo - Relacion'!R8</f>
        <v>0.60200402317024848</v>
      </c>
      <c r="AZ102" s="8">
        <f>('Consumo Capital Fijo - Relacion'!S9-'Consumo Capital Fijo - Relacion'!S8)/'Consumo Capital Fijo - Relacion'!S8</f>
        <v>0.24741119199969949</v>
      </c>
      <c r="BA102" s="8">
        <f>('Consumo Capital Fijo - Relacion'!T9-'Consumo Capital Fijo - Relacion'!T8)/'Consumo Capital Fijo - Relacion'!T8</f>
        <v>0.35788486921119567</v>
      </c>
    </row>
    <row r="103" spans="2:53" x14ac:dyDescent="0.2">
      <c r="B103" s="5">
        <v>1998</v>
      </c>
      <c r="C103" s="95">
        <f>'Stock Neto Maquinaria INDEC Rev'!F104</f>
        <v>167336.95150481252</v>
      </c>
      <c r="D103" s="95">
        <f>'Stock Neto Constr INDEC C Rev'!F104</f>
        <v>530359.57515604445</v>
      </c>
      <c r="E103" s="95">
        <f t="shared" si="25"/>
        <v>697696.52666085702</v>
      </c>
      <c r="G103" s="98">
        <f>'Actualización IBIF'!AI9</f>
        <v>0.94326566807149159</v>
      </c>
      <c r="H103" s="98">
        <f>'Actualización IBIF'!AJ9</f>
        <v>1.0074242917282124</v>
      </c>
      <c r="I103" s="98">
        <f>IPC!G11</f>
        <v>0.69244295066569328</v>
      </c>
      <c r="J103" s="175">
        <v>1.763942688451787</v>
      </c>
      <c r="K103" s="174"/>
      <c r="M103" s="26">
        <f t="shared" si="36"/>
        <v>157843.20135423378</v>
      </c>
      <c r="N103" s="26">
        <f t="shared" si="37"/>
        <v>534297.1193628537</v>
      </c>
      <c r="O103" s="26">
        <f t="shared" si="26"/>
        <v>692140.32071708748</v>
      </c>
      <c r="Q103" s="8">
        <f t="shared" si="27"/>
        <v>6.3265640306158125E-2</v>
      </c>
      <c r="R103" s="8">
        <f t="shared" si="28"/>
        <v>3.4428503975806136E-2</v>
      </c>
      <c r="S103" s="8">
        <f t="shared" si="29"/>
        <v>4.1201336860912555E-2</v>
      </c>
      <c r="U103" s="6">
        <f t="shared" si="23"/>
        <v>0.22805086863123558</v>
      </c>
      <c r="V103" s="6">
        <f t="shared" si="24"/>
        <v>0.77194913136876442</v>
      </c>
      <c r="X103" s="26">
        <f t="shared" si="33"/>
        <v>227951.19973780974</v>
      </c>
      <c r="Y103" s="26">
        <f t="shared" si="34"/>
        <v>771611.75350142119</v>
      </c>
      <c r="Z103" s="26">
        <f t="shared" si="35"/>
        <v>999562.9532392309</v>
      </c>
      <c r="AB103" s="170">
        <f t="shared" si="31"/>
        <v>3.026106711510395E-2</v>
      </c>
      <c r="AC103" s="170">
        <f t="shared" si="31"/>
        <v>1.670838412146709E-2</v>
      </c>
      <c r="AD103" s="170">
        <f t="shared" si="31"/>
        <v>1.9767605702137977E-2</v>
      </c>
      <c r="AF103" s="68">
        <f t="shared" si="15"/>
        <v>89483.180143892765</v>
      </c>
      <c r="AG103" s="68">
        <f t="shared" si="16"/>
        <v>302899.36450928939</v>
      </c>
      <c r="AH103" s="68">
        <f t="shared" si="17"/>
        <v>392382.54465318215</v>
      </c>
      <c r="AI103" s="121"/>
      <c r="AJ103" s="181">
        <f t="shared" si="12"/>
        <v>4.2411249652175124E-2</v>
      </c>
      <c r="AK103" s="181">
        <f t="shared" si="13"/>
        <v>2.8698735740438418E-2</v>
      </c>
      <c r="AL103" s="181">
        <f t="shared" si="14"/>
        <v>3.1794035652915484E-2</v>
      </c>
      <c r="AM103" s="121"/>
      <c r="AQ103" s="26">
        <f>'Actualización IBIF'!AL9</f>
        <v>23824.645972830476</v>
      </c>
      <c r="AR103" s="26">
        <f>'Actualización IBIF'!AM9</f>
        <v>33910.350095606758</v>
      </c>
      <c r="AS103" s="26">
        <f>'Actualización IBIF'!AN9</f>
        <v>57734.996068437234</v>
      </c>
      <c r="AU103" s="8">
        <f t="shared" si="32"/>
        <v>6.135517868545548E-2</v>
      </c>
      <c r="AV103" s="8">
        <f t="shared" si="32"/>
        <v>4.9665912342985237E-2</v>
      </c>
      <c r="AW103" s="8">
        <f t="shared" si="32"/>
        <v>5.44582035028639E-2</v>
      </c>
      <c r="AY103" s="8">
        <f>('Consumo Capital Fijo - Relacion'!R10-'Consumo Capital Fijo - Relacion'!R9)/'Consumo Capital Fijo - Relacion'!R9</f>
        <v>7.4387148269159306E-2</v>
      </c>
      <c r="AZ103" s="8">
        <f>('Consumo Capital Fijo - Relacion'!S10-'Consumo Capital Fijo - Relacion'!S9)/'Consumo Capital Fijo - Relacion'!S9</f>
        <v>6.6271929522112749E-2</v>
      </c>
      <c r="BA103" s="8">
        <f>('Consumo Capital Fijo - Relacion'!T10-'Consumo Capital Fijo - Relacion'!T9)/'Consumo Capital Fijo - Relacion'!T9</f>
        <v>6.9254768043567949E-2</v>
      </c>
    </row>
    <row r="104" spans="2:53" x14ac:dyDescent="0.2">
      <c r="B104" s="5">
        <v>1999</v>
      </c>
      <c r="C104" s="95">
        <f>'Stock Neto Maquinaria INDEC Rev'!F105</f>
        <v>172709.86008902016</v>
      </c>
      <c r="D104" s="95">
        <f>'Stock Neto Constr INDEC C Rev'!F105</f>
        <v>543565.59368654946</v>
      </c>
      <c r="E104" s="95">
        <f t="shared" si="25"/>
        <v>716275.45377556956</v>
      </c>
      <c r="G104" s="98">
        <f>'Actualización IBIF'!AI10</f>
        <v>0.90324425416844589</v>
      </c>
      <c r="H104" s="98">
        <f>'Actualización IBIF'!AJ10</f>
        <v>1.0017327599905383</v>
      </c>
      <c r="I104" s="98">
        <f>IPC!G12</f>
        <v>0.68436426700163522</v>
      </c>
      <c r="J104" s="175">
        <v>1.8205976030297237</v>
      </c>
      <c r="K104" s="174"/>
      <c r="M104" s="26">
        <f t="shared" si="36"/>
        <v>155999.18876364364</v>
      </c>
      <c r="N104" s="26">
        <f t="shared" si="37"/>
        <v>544507.46239952277</v>
      </c>
      <c r="O104" s="26">
        <f t="shared" si="26"/>
        <v>700506.65116316639</v>
      </c>
      <c r="Q104" s="8">
        <f t="shared" si="27"/>
        <v>3.2108321180054029E-2</v>
      </c>
      <c r="R104" s="8">
        <f t="shared" si="28"/>
        <v>2.4900122764106757E-2</v>
      </c>
      <c r="S104" s="8">
        <f t="shared" si="29"/>
        <v>2.6628951707170476E-2</v>
      </c>
      <c r="U104" s="6">
        <f t="shared" si="23"/>
        <v>0.22269480026294189</v>
      </c>
      <c r="V104" s="6">
        <f t="shared" si="24"/>
        <v>0.77730519973705814</v>
      </c>
      <c r="X104" s="26">
        <f t="shared" si="33"/>
        <v>227947.59499515322</v>
      </c>
      <c r="Y104" s="26">
        <f t="shared" si="34"/>
        <v>795639.82027457573</v>
      </c>
      <c r="Z104" s="26">
        <f t="shared" si="35"/>
        <v>1023587.4152697289</v>
      </c>
      <c r="AB104" s="170">
        <f t="shared" si="31"/>
        <v>-1.5813659505483146E-5</v>
      </c>
      <c r="AC104" s="170">
        <f t="shared" si="31"/>
        <v>3.1140099491901121E-2</v>
      </c>
      <c r="AD104" s="170">
        <f t="shared" si="31"/>
        <v>2.4034966434723453E-2</v>
      </c>
      <c r="AF104" s="68">
        <f t="shared" si="15"/>
        <v>85685.704794974808</v>
      </c>
      <c r="AG104" s="68">
        <f t="shared" si="16"/>
        <v>299081.71992173768</v>
      </c>
      <c r="AH104" s="68">
        <f t="shared" si="17"/>
        <v>384767.42471671244</v>
      </c>
      <c r="AI104" s="121"/>
      <c r="AJ104" s="181">
        <f t="shared" si="12"/>
        <v>-4.2437867572558935E-2</v>
      </c>
      <c r="AK104" s="181">
        <f t="shared" si="13"/>
        <v>-1.2603673149781827E-2</v>
      </c>
      <c r="AL104" s="181">
        <f t="shared" si="14"/>
        <v>-1.9407387102809422E-2</v>
      </c>
      <c r="AM104" s="121"/>
      <c r="AQ104" s="26">
        <f>'Actualización IBIF'!AL10</f>
        <v>19965.228184550015</v>
      </c>
      <c r="AR104" s="26">
        <f>'Actualización IBIF'!AM10</f>
        <v>29994.892677093278</v>
      </c>
      <c r="AS104" s="26">
        <f>'Actualización IBIF'!AN10</f>
        <v>49960.120861643292</v>
      </c>
      <c r="AU104" s="8">
        <f t="shared" si="32"/>
        <v>-0.16199266057013922</v>
      </c>
      <c r="AV104" s="8">
        <f t="shared" si="32"/>
        <v>-0.11546496593147076</v>
      </c>
      <c r="AW104" s="8">
        <f t="shared" si="32"/>
        <v>-0.13466486076448073</v>
      </c>
      <c r="AY104" s="8">
        <f>('Consumo Capital Fijo - Relacion'!R11-'Consumo Capital Fijo - Relacion'!R10)/'Consumo Capital Fijo - Relacion'!R10</f>
        <v>-0.43129704823110937</v>
      </c>
      <c r="AZ104" s="8">
        <f>('Consumo Capital Fijo - Relacion'!S11-'Consumo Capital Fijo - Relacion'!S10)/'Consumo Capital Fijo - Relacion'!S10</f>
        <v>-0.24922603580383818</v>
      </c>
      <c r="BA104" s="8">
        <f>('Consumo Capital Fijo - Relacion'!T11-'Consumo Capital Fijo - Relacion'!T10)/'Consumo Capital Fijo - Relacion'!T10</f>
        <v>-0.31646947671546682</v>
      </c>
    </row>
    <row r="105" spans="2:53" x14ac:dyDescent="0.2">
      <c r="B105" s="5">
        <v>2000</v>
      </c>
      <c r="C105" s="95">
        <f>'Stock Neto Maquinaria INDEC Rev'!F106</f>
        <v>175603.08773359729</v>
      </c>
      <c r="D105" s="95">
        <f>'Stock Neto Constr INDEC C Rev'!F106</f>
        <v>554512.23039221799</v>
      </c>
      <c r="E105" s="95">
        <f t="shared" si="25"/>
        <v>730115.31812581525</v>
      </c>
      <c r="G105" s="98">
        <f>'Actualización IBIF'!AI11</f>
        <v>0.86966975041767336</v>
      </c>
      <c r="H105" s="98">
        <f>'Actualización IBIF'!AJ11</f>
        <v>0.96941224298096074</v>
      </c>
      <c r="I105" s="98">
        <f>IPC!G13</f>
        <v>0.67794050912959103</v>
      </c>
      <c r="J105" s="175">
        <v>1.7615191836385937</v>
      </c>
      <c r="K105" s="174"/>
      <c r="M105" s="26">
        <f t="shared" si="36"/>
        <v>152716.69348185035</v>
      </c>
      <c r="N105" s="26">
        <f t="shared" si="37"/>
        <v>537550.94502489525</v>
      </c>
      <c r="O105" s="26">
        <f t="shared" si="26"/>
        <v>690267.63850674557</v>
      </c>
      <c r="Q105" s="8">
        <f t="shared" si="27"/>
        <v>1.6751954075383223E-2</v>
      </c>
      <c r="R105" s="8">
        <f t="shared" si="28"/>
        <v>2.0138575422750129E-2</v>
      </c>
      <c r="S105" s="8">
        <f t="shared" si="29"/>
        <v>1.9321986084116356E-2</v>
      </c>
      <c r="U105" s="6">
        <f t="shared" si="23"/>
        <v>0.22124272523078445</v>
      </c>
      <c r="V105" s="6">
        <f t="shared" si="24"/>
        <v>0.77875727476921563</v>
      </c>
      <c r="X105" s="26">
        <f t="shared" si="33"/>
        <v>225265.62644548793</v>
      </c>
      <c r="Y105" s="26">
        <f t="shared" si="34"/>
        <v>792917.57578413154</v>
      </c>
      <c r="Z105" s="26">
        <f t="shared" si="35"/>
        <v>1018183.2022296195</v>
      </c>
      <c r="AB105" s="170">
        <f t="shared" si="31"/>
        <v>-1.1765724265361616E-2</v>
      </c>
      <c r="AC105" s="170">
        <f t="shared" si="31"/>
        <v>-3.421453302204943E-3</v>
      </c>
      <c r="AD105" s="170">
        <f t="shared" si="31"/>
        <v>-5.2796790576848706E-3</v>
      </c>
      <c r="AF105" s="68">
        <f t="shared" si="15"/>
        <v>86696.014951366451</v>
      </c>
      <c r="AG105" s="68">
        <f t="shared" si="16"/>
        <v>305163.2647647527</v>
      </c>
      <c r="AH105" s="68">
        <f t="shared" si="17"/>
        <v>391859.27971611917</v>
      </c>
      <c r="AI105" s="121"/>
      <c r="AJ105" s="182">
        <f t="shared" ref="AJ105:AJ121" si="38">(AF105-AF104)/AF104</f>
        <v>1.1790883424593059E-2</v>
      </c>
      <c r="AK105" s="182">
        <f t="shared" ref="AK105:AK122" si="39">(AG105-AG104)/AG104</f>
        <v>2.0334057342609967E-2</v>
      </c>
      <c r="AL105" s="182">
        <f t="shared" ref="AL105:AL122" si="40">(AH105-AH104)/AH104</f>
        <v>1.8431536933325773E-2</v>
      </c>
      <c r="AM105" s="121"/>
      <c r="AQ105" s="26">
        <f>'Actualización IBIF'!AL11</f>
        <v>17928.808654147033</v>
      </c>
      <c r="AR105" s="26">
        <f>'Actualización IBIF'!AM11</f>
        <v>28177.888705798712</v>
      </c>
      <c r="AS105" s="26">
        <f>'Actualización IBIF'!AN11</f>
        <v>46106.697359945741</v>
      </c>
      <c r="AU105" s="8">
        <f t="shared" si="32"/>
        <v>-0.10199830984044821</v>
      </c>
      <c r="AV105" s="8">
        <f t="shared" si="32"/>
        <v>-6.057711193886646E-2</v>
      </c>
      <c r="AW105" s="8">
        <f t="shared" si="32"/>
        <v>-7.7129987582876383E-2</v>
      </c>
      <c r="AY105" s="8">
        <f>('Consumo Capital Fijo - Relacion'!R12-'Consumo Capital Fijo - Relacion'!R11)/'Consumo Capital Fijo - Relacion'!R11</f>
        <v>-0.34043725724900559</v>
      </c>
      <c r="AZ105" s="8">
        <f>('Consumo Capital Fijo - Relacion'!S12-'Consumo Capital Fijo - Relacion'!S11)/'Consumo Capital Fijo - Relacion'!S11</f>
        <v>-0.16922477678155526</v>
      </c>
      <c r="BA105" s="8">
        <f>('Consumo Capital Fijo - Relacion'!T12-'Consumo Capital Fijo - Relacion'!T11)/'Consumo Capital Fijo - Relacion'!T11</f>
        <v>-0.22183523812493672</v>
      </c>
    </row>
    <row r="106" spans="2:53" x14ac:dyDescent="0.2">
      <c r="B106" s="5">
        <v>2001</v>
      </c>
      <c r="C106" s="95">
        <f>'Stock Neto Maquinaria INDEC Rev'!F107</f>
        <v>173943.41584387113</v>
      </c>
      <c r="D106" s="95">
        <f>'Stock Neto Constr INDEC C Rev'!F107</f>
        <v>562190.47049790411</v>
      </c>
      <c r="E106" s="95">
        <f t="shared" si="25"/>
        <v>736133.8863417753</v>
      </c>
      <c r="G106" s="98">
        <f>'Actualización IBIF'!AI12</f>
        <v>0.856822965566295</v>
      </c>
      <c r="H106" s="98">
        <f>'Actualización IBIF'!AJ12</f>
        <v>0.94312406480759836</v>
      </c>
      <c r="I106" s="98">
        <f>IPC!G14</f>
        <v>0.67071797570346214</v>
      </c>
      <c r="J106" s="175">
        <v>1.7939577179694575</v>
      </c>
      <c r="K106" s="174"/>
      <c r="M106" s="26">
        <f t="shared" si="36"/>
        <v>149038.71340407693</v>
      </c>
      <c r="N106" s="26">
        <f t="shared" si="37"/>
        <v>530215.36173207953</v>
      </c>
      <c r="O106" s="26">
        <f t="shared" si="26"/>
        <v>679254.07513615652</v>
      </c>
      <c r="Q106" s="8">
        <f t="shared" si="27"/>
        <v>-9.4512682615467639E-3</v>
      </c>
      <c r="R106" s="8">
        <f t="shared" si="28"/>
        <v>1.3846836345259957E-2</v>
      </c>
      <c r="S106" s="8">
        <f t="shared" si="29"/>
        <v>8.2433117982095537E-3</v>
      </c>
      <c r="U106" s="6">
        <f t="shared" si="23"/>
        <v>0.21941526574456269</v>
      </c>
      <c r="V106" s="6">
        <f t="shared" si="24"/>
        <v>0.78058473425543728</v>
      </c>
      <c r="X106" s="26">
        <f t="shared" si="33"/>
        <v>222207.72187857676</v>
      </c>
      <c r="Y106" s="26">
        <f t="shared" si="34"/>
        <v>790519.08691723866</v>
      </c>
      <c r="Z106" s="26">
        <f t="shared" si="35"/>
        <v>1012726.8087958155</v>
      </c>
      <c r="AB106" s="170">
        <f t="shared" si="31"/>
        <v>-1.3574661235104809E-2</v>
      </c>
      <c r="AC106" s="170">
        <f t="shared" si="31"/>
        <v>-3.0248905310504234E-3</v>
      </c>
      <c r="AD106" s="170">
        <f t="shared" si="31"/>
        <v>-5.3589505521753067E-3</v>
      </c>
      <c r="AF106" s="68">
        <f t="shared" ref="AF106:AF123" si="41">M106/$J106</f>
        <v>83078.163945118329</v>
      </c>
      <c r="AG106" s="68">
        <f t="shared" ref="AG106:AG123" si="42">N106/$J106</f>
        <v>295556.21987134626</v>
      </c>
      <c r="AH106" s="68">
        <f t="shared" ref="AH106:AH123" si="43">O106/$J106</f>
        <v>378634.38381646463</v>
      </c>
      <c r="AI106" s="121"/>
      <c r="AJ106" s="181">
        <f t="shared" si="38"/>
        <v>-4.1730303385658668E-2</v>
      </c>
      <c r="AK106" s="181">
        <f t="shared" si="39"/>
        <v>-3.1481655895942859E-2</v>
      </c>
      <c r="AL106" s="181">
        <f t="shared" si="40"/>
        <v>-3.3749094596497144E-2</v>
      </c>
      <c r="AM106" s="121"/>
      <c r="AQ106" s="26">
        <f>'Actualización IBIF'!AL12</f>
        <v>13255.749552551062</v>
      </c>
      <c r="AR106" s="26">
        <f>'Actualización IBIF'!AM12</f>
        <v>25317.589879931966</v>
      </c>
      <c r="AS106" s="26">
        <f>'Actualización IBIF'!AN12</f>
        <v>38573.33943248303</v>
      </c>
      <c r="AU106" s="8">
        <f t="shared" si="32"/>
        <v>-0.26064526604867672</v>
      </c>
      <c r="AV106" s="8">
        <f t="shared" si="32"/>
        <v>-0.10150862812081897</v>
      </c>
      <c r="AW106" s="8">
        <f t="shared" si="32"/>
        <v>-0.16338966698593257</v>
      </c>
      <c r="AY106" s="8">
        <f>('Consumo Capital Fijo - Relacion'!R13-'Consumo Capital Fijo - Relacion'!R12)/'Consumo Capital Fijo - Relacion'!R12</f>
        <v>-1.2143117205916634</v>
      </c>
      <c r="AZ106" s="8">
        <f>('Consumo Capital Fijo - Relacion'!S13-'Consumo Capital Fijo - Relacion'!S12)/'Consumo Capital Fijo - Relacion'!S12</f>
        <v>-0.29340913580040201</v>
      </c>
      <c r="BA106" s="8">
        <f>('Consumo Capital Fijo - Relacion'!T13-'Consumo Capital Fijo - Relacion'!T12)/'Consumo Capital Fijo - Relacion'!T12</f>
        <v>-0.53325649313940127</v>
      </c>
    </row>
    <row r="107" spans="2:53" x14ac:dyDescent="0.2">
      <c r="B107" s="5">
        <v>2002</v>
      </c>
      <c r="C107" s="95">
        <f>'Stock Neto Maquinaria INDEC Rev'!F108</f>
        <v>166481.68943495647</v>
      </c>
      <c r="D107" s="95">
        <f>'Stock Neto Constr INDEC C Rev'!F108</f>
        <v>561244.75894856022</v>
      </c>
      <c r="E107" s="95">
        <f t="shared" si="25"/>
        <v>727726.44838351663</v>
      </c>
      <c r="G107" s="98">
        <f>'Actualización IBIF'!AI13</f>
        <v>1.7334042193536836</v>
      </c>
      <c r="H107" s="98">
        <f>'Actualización IBIF'!AJ13</f>
        <v>1.2627147167557502</v>
      </c>
      <c r="I107" s="98">
        <f>IPC!G15</f>
        <v>0.84422264093293242</v>
      </c>
      <c r="J107" s="175">
        <v>2.3479555793679294</v>
      </c>
      <c r="K107" s="174"/>
      <c r="M107" s="26">
        <f t="shared" si="36"/>
        <v>288580.06291168311</v>
      </c>
      <c r="N107" s="26">
        <f t="shared" si="37"/>
        <v>708692.01682638051</v>
      </c>
      <c r="O107" s="26">
        <f t="shared" si="26"/>
        <v>997272.07973806362</v>
      </c>
      <c r="Q107" s="8">
        <f t="shared" si="27"/>
        <v>-4.2897435195892619E-2</v>
      </c>
      <c r="R107" s="8">
        <f t="shared" si="28"/>
        <v>-1.6821906435132577E-3</v>
      </c>
      <c r="S107" s="8">
        <f t="shared" si="29"/>
        <v>-1.1421071783611968E-2</v>
      </c>
      <c r="U107" s="6">
        <f t="shared" si="23"/>
        <v>0.28936943966934231</v>
      </c>
      <c r="V107" s="6">
        <f t="shared" si="24"/>
        <v>0.71063056033065775</v>
      </c>
      <c r="X107" s="26">
        <f t="shared" si="33"/>
        <v>341829.3337795104</v>
      </c>
      <c r="Y107" s="26">
        <f t="shared" si="34"/>
        <v>839461.04080224631</v>
      </c>
      <c r="Z107" s="26">
        <f t="shared" si="35"/>
        <v>1181290.3745817568</v>
      </c>
      <c r="AB107" s="170">
        <f t="shared" si="31"/>
        <v>0.53833238057451349</v>
      </c>
      <c r="AC107" s="170">
        <f t="shared" si="31"/>
        <v>6.1911160267951251E-2</v>
      </c>
      <c r="AD107" s="170">
        <f t="shared" si="31"/>
        <v>0.16644524892786447</v>
      </c>
      <c r="AF107" s="68">
        <f t="shared" si="41"/>
        <v>122906.95166787141</v>
      </c>
      <c r="AG107" s="68">
        <f t="shared" si="42"/>
        <v>301833.65607673069</v>
      </c>
      <c r="AH107" s="68">
        <f t="shared" si="43"/>
        <v>424740.60774460208</v>
      </c>
      <c r="AI107" s="121"/>
      <c r="AJ107" s="181">
        <f t="shared" si="38"/>
        <v>0.47941343225957778</v>
      </c>
      <c r="AK107" s="181">
        <f t="shared" si="39"/>
        <v>2.1239398068215131E-2</v>
      </c>
      <c r="AL107" s="181">
        <f t="shared" si="40"/>
        <v>0.12176977553757112</v>
      </c>
      <c r="AM107" s="121"/>
      <c r="AQ107" s="26">
        <f>'Actualización IBIF'!AL13</f>
        <v>7294.7325109901503</v>
      </c>
      <c r="AR107" s="26">
        <f>'Actualización IBIF'!AM13</f>
        <v>17033.590022500808</v>
      </c>
      <c r="AS107" s="26">
        <f>'Actualización IBIF'!AN13</f>
        <v>24328.322533490958</v>
      </c>
      <c r="AU107" s="8">
        <f t="shared" si="32"/>
        <v>-0.44969294402621823</v>
      </c>
      <c r="AV107" s="8">
        <f t="shared" si="32"/>
        <v>-0.32720333557490339</v>
      </c>
      <c r="AW107" s="8">
        <f t="shared" si="32"/>
        <v>-0.36929695765454484</v>
      </c>
      <c r="AY107" s="8">
        <f>('Consumo Capital Fijo - Relacion'!R14-'Consumo Capital Fijo - Relacion'!R13)/'Consumo Capital Fijo - Relacion'!R13</f>
        <v>7.2603480035311057</v>
      </c>
      <c r="AZ107" s="8">
        <f>('Consumo Capital Fijo - Relacion'!S14-'Consumo Capital Fijo - Relacion'!S13)/'Consumo Capital Fijo - Relacion'!S13</f>
        <v>-1.1013980933003358</v>
      </c>
      <c r="BA107" s="8">
        <f>('Consumo Capital Fijo - Relacion'!T14-'Consumo Capital Fijo - Relacion'!T13)/'Consumo Capital Fijo - Relacion'!T13</f>
        <v>-2.1013655352488771</v>
      </c>
    </row>
    <row r="108" spans="2:53" x14ac:dyDescent="0.2">
      <c r="B108" s="5">
        <v>2003</v>
      </c>
      <c r="C108" s="95">
        <f>'Stock Neto Maquinaria INDEC Rev'!F109</f>
        <v>162354.00390614563</v>
      </c>
      <c r="D108" s="95">
        <f>'Stock Neto Constr INDEC C Rev'!F109</f>
        <v>565883.46672258235</v>
      </c>
      <c r="E108" s="95">
        <f t="shared" si="25"/>
        <v>728237.47062872793</v>
      </c>
      <c r="G108" s="98">
        <f>'Actualización IBIF'!AI14</f>
        <v>1.8004749926520205</v>
      </c>
      <c r="H108" s="98">
        <f>'Actualización IBIF'!AJ14</f>
        <v>1.4316304587945918</v>
      </c>
      <c r="I108" s="98">
        <f>IPC!G16</f>
        <v>0.95771021823881208</v>
      </c>
      <c r="J108" s="175">
        <v>2.485686063511499</v>
      </c>
      <c r="K108" s="174"/>
      <c r="M108" s="26">
        <f t="shared" si="36"/>
        <v>292314.32398994366</v>
      </c>
      <c r="N108" s="26">
        <f t="shared" si="37"/>
        <v>810136.00708832475</v>
      </c>
      <c r="O108" s="26">
        <f t="shared" si="26"/>
        <v>1102450.3310782684</v>
      </c>
      <c r="Q108" s="8">
        <f t="shared" si="27"/>
        <v>-2.479363071590825E-2</v>
      </c>
      <c r="R108" s="8">
        <f t="shared" si="28"/>
        <v>8.2650353523341848E-3</v>
      </c>
      <c r="S108" s="8">
        <f t="shared" si="29"/>
        <v>7.0221749717413301E-4</v>
      </c>
      <c r="U108" s="6">
        <f t="shared" si="23"/>
        <v>0.26514965413819702</v>
      </c>
      <c r="V108" s="6">
        <f t="shared" si="24"/>
        <v>0.73485034586180298</v>
      </c>
      <c r="X108" s="26">
        <f t="shared" si="33"/>
        <v>305222.09998708911</v>
      </c>
      <c r="Y108" s="26">
        <f t="shared" si="34"/>
        <v>845909.32795739616</v>
      </c>
      <c r="Z108" s="26">
        <f t="shared" si="35"/>
        <v>1151131.4279444853</v>
      </c>
      <c r="AB108" s="170">
        <f t="shared" si="31"/>
        <v>-0.10709213684988776</v>
      </c>
      <c r="AC108" s="170">
        <f t="shared" si="31"/>
        <v>7.6814608918448794E-3</v>
      </c>
      <c r="AD108" s="170">
        <f t="shared" si="31"/>
        <v>-2.5530510775514784E-2</v>
      </c>
      <c r="AF108" s="68">
        <f t="shared" si="41"/>
        <v>117599.05173905779</v>
      </c>
      <c r="AG108" s="68">
        <f t="shared" si="42"/>
        <v>325920.48488370061</v>
      </c>
      <c r="AH108" s="68">
        <f t="shared" si="43"/>
        <v>443519.53662275837</v>
      </c>
      <c r="AI108" s="121"/>
      <c r="AJ108" s="181">
        <f t="shared" si="38"/>
        <v>-4.3186328004920664E-2</v>
      </c>
      <c r="AK108" s="181">
        <f t="shared" si="39"/>
        <v>7.9801666653259773E-2</v>
      </c>
      <c r="AL108" s="181">
        <f t="shared" si="40"/>
        <v>4.4212699552966042E-2</v>
      </c>
      <c r="AM108" s="121"/>
      <c r="AQ108" s="26">
        <f>'Actualización IBIF'!AL14</f>
        <v>10453.310016643445</v>
      </c>
      <c r="AR108" s="26">
        <f>'Actualización IBIF'!AM14</f>
        <v>22808.401146316904</v>
      </c>
      <c r="AS108" s="26">
        <f>'Actualización IBIF'!AN14</f>
        <v>33261.711162960346</v>
      </c>
      <c r="AU108" s="8">
        <f t="shared" si="32"/>
        <v>0.43299428743886392</v>
      </c>
      <c r="AV108" s="8">
        <f t="shared" si="32"/>
        <v>0.33902489822684251</v>
      </c>
      <c r="AW108" s="8">
        <f t="shared" si="32"/>
        <v>0.36720117538607394</v>
      </c>
      <c r="AY108" s="8">
        <f>('Consumo Capital Fijo - Relacion'!R15-'Consumo Capital Fijo - Relacion'!R14)/'Consumo Capital Fijo - Relacion'!R14</f>
        <v>-0.48484115812685485</v>
      </c>
      <c r="AZ108" s="8">
        <f>('Consumo Capital Fijo - Relacion'!S15-'Consumo Capital Fijo - Relacion'!S14)/'Consumo Capital Fijo - Relacion'!S14</f>
        <v>-7.0240856400209655</v>
      </c>
      <c r="BA108" s="8">
        <f>('Consumo Capital Fijo - Relacion'!T15-'Consumo Capital Fijo - Relacion'!T14)/'Consumo Capital Fijo - Relacion'!T14</f>
        <v>-1.1588789587611037</v>
      </c>
    </row>
    <row r="109" spans="2:53" s="25" customFormat="1" x14ac:dyDescent="0.2">
      <c r="B109" s="60">
        <v>2004</v>
      </c>
      <c r="C109" s="97">
        <f>'Stock Neto Maquinaria INDEC Rev'!F110</f>
        <v>163507.46720911807</v>
      </c>
      <c r="D109" s="97">
        <f>'Stock Neto Constr INDEC C Rev'!F110</f>
        <v>575875.6587074456</v>
      </c>
      <c r="E109" s="97">
        <f t="shared" si="25"/>
        <v>739383.12591656367</v>
      </c>
      <c r="G109" s="98">
        <f>'Actualización IBIF'!AI15</f>
        <v>1.9338542863295558</v>
      </c>
      <c r="H109" s="98">
        <f>'Actualización IBIF'!AJ15</f>
        <v>1.6277994069526354</v>
      </c>
      <c r="I109" s="98">
        <f>IPC!G17</f>
        <v>1</v>
      </c>
      <c r="J109" s="175">
        <v>2.5752901227349274</v>
      </c>
      <c r="K109" s="174"/>
      <c r="M109" s="61">
        <f t="shared" si="36"/>
        <v>316199.61630924226</v>
      </c>
      <c r="N109" s="61">
        <f t="shared" si="37"/>
        <v>937410.05572243815</v>
      </c>
      <c r="O109" s="61">
        <f t="shared" si="26"/>
        <v>1253609.6720316804</v>
      </c>
      <c r="Q109" s="8">
        <f t="shared" si="27"/>
        <v>7.1046187665272176E-3</v>
      </c>
      <c r="R109" s="8">
        <f t="shared" si="28"/>
        <v>1.7657684969548344E-2</v>
      </c>
      <c r="S109" s="8">
        <f t="shared" si="29"/>
        <v>1.5304973634785756E-2</v>
      </c>
      <c r="U109" s="6">
        <f t="shared" si="23"/>
        <v>0.25223131518823466</v>
      </c>
      <c r="V109" s="6">
        <f t="shared" si="24"/>
        <v>0.74776868481176539</v>
      </c>
      <c r="X109" s="26">
        <f t="shared" si="33"/>
        <v>316199.61630924226</v>
      </c>
      <c r="Y109" s="26">
        <f t="shared" si="34"/>
        <v>937410.05572243815</v>
      </c>
      <c r="Z109" s="26">
        <f t="shared" si="35"/>
        <v>1253609.6720316804</v>
      </c>
      <c r="AB109" s="170">
        <f t="shared" si="31"/>
        <v>3.5965666714885665E-2</v>
      </c>
      <c r="AC109" s="170">
        <f t="shared" si="31"/>
        <v>0.10816848182297191</v>
      </c>
      <c r="AD109" s="170">
        <f t="shared" si="31"/>
        <v>8.9023930369258542E-2</v>
      </c>
      <c r="AF109" s="68">
        <f t="shared" si="41"/>
        <v>122782.13375564927</v>
      </c>
      <c r="AG109" s="68">
        <f t="shared" si="42"/>
        <v>364001.72836717899</v>
      </c>
      <c r="AH109" s="68">
        <f t="shared" si="43"/>
        <v>486783.86212282826</v>
      </c>
      <c r="AI109" s="121"/>
      <c r="AJ109" s="181">
        <f t="shared" si="38"/>
        <v>4.4074182061368081E-2</v>
      </c>
      <c r="AK109" s="181">
        <f t="shared" si="39"/>
        <v>0.11684212944475413</v>
      </c>
      <c r="AL109" s="181">
        <f t="shared" si="40"/>
        <v>9.7547733363702871E-2</v>
      </c>
      <c r="AM109" s="121"/>
      <c r="AQ109" s="26">
        <f>'Actualización IBIF'!AL15</f>
        <v>15695.124349258913</v>
      </c>
      <c r="AR109" s="26">
        <f>'Actualización IBIF'!AM15</f>
        <v>28465.013380084289</v>
      </c>
      <c r="AS109" s="26">
        <f>'Actualización IBIF'!AN15</f>
        <v>44160.137729343201</v>
      </c>
      <c r="AU109" s="8">
        <f t="shared" si="32"/>
        <v>0.50145019369650468</v>
      </c>
      <c r="AV109" s="8">
        <f t="shared" si="32"/>
        <v>0.24800564482709533</v>
      </c>
      <c r="AW109" s="8">
        <f t="shared" si="32"/>
        <v>0.32765682177287231</v>
      </c>
      <c r="AY109" s="8">
        <f>('Consumo Capital Fijo - Relacion'!R16-'Consumo Capital Fijo - Relacion'!R15)/'Consumo Capital Fijo - Relacion'!R15</f>
        <v>-1.4971311375189047</v>
      </c>
      <c r="AZ109" s="8">
        <f>('Consumo Capital Fijo - Relacion'!S16-'Consumo Capital Fijo - Relacion'!S15)/'Consumo Capital Fijo - Relacion'!S15</f>
        <v>1.1161614640562849</v>
      </c>
      <c r="BA109" s="8">
        <f>('Consumo Capital Fijo - Relacion'!T16-'Consumo Capital Fijo - Relacion'!T15)/'Consumo Capital Fijo - Relacion'!T15</f>
        <v>8.7162483669679816</v>
      </c>
    </row>
    <row r="110" spans="2:53" x14ac:dyDescent="0.2">
      <c r="B110" s="5">
        <v>2005</v>
      </c>
      <c r="C110" s="95">
        <f>'Stock Neto Maquinaria INDEC Rev'!F111</f>
        <v>168686.40520588728</v>
      </c>
      <c r="D110" s="95">
        <f>'Stock Neto Constr INDEC C Rev'!F111</f>
        <v>587955.65042860515</v>
      </c>
      <c r="E110" s="95">
        <f t="shared" si="25"/>
        <v>756642.05563449243</v>
      </c>
      <c r="G110" s="98">
        <f>'Actualización IBIF'!AI16</f>
        <v>2.0751853333773389</v>
      </c>
      <c r="H110" s="98">
        <f>'Actualización IBIF'!AJ16</f>
        <v>1.9157306432395027</v>
      </c>
      <c r="I110" s="98">
        <f>IPC!G18</f>
        <v>1.09641662847346</v>
      </c>
      <c r="J110" s="175">
        <v>2.9083727175140046</v>
      </c>
      <c r="K110" s="174"/>
      <c r="M110" s="26">
        <f t="shared" ref="M110:M122" si="44">C110*G110</f>
        <v>350055.55402340408</v>
      </c>
      <c r="N110" s="26">
        <f t="shared" ref="N110:N122" si="45">D110*H110</f>
        <v>1126364.6563918919</v>
      </c>
      <c r="O110" s="26">
        <f t="shared" si="26"/>
        <v>1476420.210415296</v>
      </c>
      <c r="Q110" s="8">
        <f t="shared" si="27"/>
        <v>3.1674015169873546E-2</v>
      </c>
      <c r="R110" s="8">
        <f t="shared" si="28"/>
        <v>2.097673610354207E-2</v>
      </c>
      <c r="S110" s="8">
        <f t="shared" si="29"/>
        <v>2.3342336486965421E-2</v>
      </c>
      <c r="U110" s="6">
        <f t="shared" si="23"/>
        <v>0.23709750893002096</v>
      </c>
      <c r="V110" s="6">
        <f t="shared" si="24"/>
        <v>0.76290249106997898</v>
      </c>
      <c r="X110" s="26">
        <f t="shared" si="33"/>
        <v>319272.38691261562</v>
      </c>
      <c r="Y110" s="26">
        <f t="shared" si="34"/>
        <v>1027314.4597962989</v>
      </c>
      <c r="Z110" s="26">
        <f t="shared" si="35"/>
        <v>1346586.8467089145</v>
      </c>
      <c r="AB110" s="170">
        <f t="shared" si="31"/>
        <v>9.7178188868141929E-3</v>
      </c>
      <c r="AC110" s="170">
        <f t="shared" si="31"/>
        <v>9.590723240596527E-2</v>
      </c>
      <c r="AD110" s="170">
        <f t="shared" si="31"/>
        <v>7.4167563278727228E-2</v>
      </c>
      <c r="AF110" s="68">
        <f t="shared" si="41"/>
        <v>120361.3112980312</v>
      </c>
      <c r="AG110" s="68">
        <f t="shared" si="42"/>
        <v>387283.46253869304</v>
      </c>
      <c r="AH110" s="68">
        <f t="shared" si="43"/>
        <v>507644.77383672429</v>
      </c>
      <c r="AI110" s="121"/>
      <c r="AJ110" s="181">
        <f t="shared" si="38"/>
        <v>-1.9716406480081085E-2</v>
      </c>
      <c r="AK110" s="181">
        <f t="shared" si="39"/>
        <v>6.3960504462300505E-2</v>
      </c>
      <c r="AL110" s="181">
        <f t="shared" si="40"/>
        <v>4.2854567164414908E-2</v>
      </c>
      <c r="AM110" s="121"/>
      <c r="AQ110" s="26">
        <f>'Actualización IBIF'!AL16</f>
        <v>19886.205260518647</v>
      </c>
      <c r="AR110" s="26">
        <f>'Actualización IBIF'!AM16</f>
        <v>30974.193383982391</v>
      </c>
      <c r="AS110" s="26">
        <f>'Actualización IBIF'!AN16</f>
        <v>50860.398644501038</v>
      </c>
      <c r="AU110" s="8">
        <f t="shared" si="32"/>
        <v>0.26703075541148086</v>
      </c>
      <c r="AV110" s="8">
        <f t="shared" si="32"/>
        <v>8.814961617596373E-2</v>
      </c>
      <c r="AW110" s="8">
        <f t="shared" si="32"/>
        <v>0.15172644968237262</v>
      </c>
      <c r="AY110" s="8">
        <f>('Consumo Capital Fijo - Relacion'!R17-'Consumo Capital Fijo - Relacion'!R16)/'Consumo Capital Fijo - Relacion'!R16</f>
        <v>2.2250621086860458</v>
      </c>
      <c r="AZ110" s="8">
        <f>('Consumo Capital Fijo - Relacion'!S17-'Consumo Capital Fijo - Relacion'!S16)/'Consumo Capital Fijo - Relacion'!S16</f>
        <v>0.20645923234590918</v>
      </c>
      <c r="BA110" s="8">
        <f>('Consumo Capital Fijo - Relacion'!T17-'Consumo Capital Fijo - Relacion'!T16)/'Consumo Capital Fijo - Relacion'!T16</f>
        <v>0.50682730309062174</v>
      </c>
    </row>
    <row r="111" spans="2:53" x14ac:dyDescent="0.2">
      <c r="B111" s="5">
        <v>2006</v>
      </c>
      <c r="C111" s="95">
        <f>'Stock Neto Maquinaria INDEC Rev'!F112</f>
        <v>177002.12912904407</v>
      </c>
      <c r="D111" s="95">
        <f>'Stock Neto Constr INDEC C Rev'!F112</f>
        <v>603227.00341733568</v>
      </c>
      <c r="E111" s="95">
        <f t="shared" si="25"/>
        <v>780229.1325463797</v>
      </c>
      <c r="G111" s="98">
        <f>'Actualización IBIF'!AI17</f>
        <v>2.2900471660203641</v>
      </c>
      <c r="H111" s="98">
        <f>'Actualización IBIF'!AJ17</f>
        <v>2.2205485603874151</v>
      </c>
      <c r="I111" s="98">
        <f>IPC!G19</f>
        <v>1.2159019537947071</v>
      </c>
      <c r="J111" s="175">
        <v>3.0931201376634174</v>
      </c>
      <c r="K111" s="174"/>
      <c r="M111" s="26">
        <f t="shared" si="44"/>
        <v>405343.22419153788</v>
      </c>
      <c r="N111" s="26">
        <f t="shared" si="45"/>
        <v>1339494.8540251791</v>
      </c>
      <c r="O111" s="26">
        <f t="shared" si="26"/>
        <v>1744838.0782167169</v>
      </c>
      <c r="Q111" s="8">
        <f t="shared" si="27"/>
        <v>4.9296941937953927E-2</v>
      </c>
      <c r="R111" s="8">
        <f t="shared" si="28"/>
        <v>2.5973647804214645E-2</v>
      </c>
      <c r="S111" s="8">
        <f t="shared" si="29"/>
        <v>3.1173362273800666E-2</v>
      </c>
      <c r="U111" s="6">
        <f t="shared" si="23"/>
        <v>0.23230993709502962</v>
      </c>
      <c r="V111" s="6">
        <f t="shared" si="24"/>
        <v>0.76769006290497044</v>
      </c>
      <c r="X111" s="26">
        <f t="shared" si="33"/>
        <v>333368.34678692854</v>
      </c>
      <c r="Y111" s="26">
        <f t="shared" si="34"/>
        <v>1101647.0940315139</v>
      </c>
      <c r="Z111" s="26">
        <f t="shared" si="35"/>
        <v>1435015.4408184423</v>
      </c>
      <c r="AB111" s="170">
        <f t="shared" si="31"/>
        <v>4.415026307355218E-2</v>
      </c>
      <c r="AC111" s="170">
        <f t="shared" si="31"/>
        <v>7.2356262025119439E-2</v>
      </c>
      <c r="AD111" s="170">
        <f t="shared" si="31"/>
        <v>6.5668689936819929E-2</v>
      </c>
      <c r="AF111" s="68">
        <f t="shared" si="41"/>
        <v>131046.71210661069</v>
      </c>
      <c r="AG111" s="68">
        <f t="shared" si="42"/>
        <v>433056.20034437155</v>
      </c>
      <c r="AH111" s="68">
        <f t="shared" si="43"/>
        <v>564102.91245098226</v>
      </c>
      <c r="AI111" s="121"/>
      <c r="AJ111" s="181">
        <f t="shared" si="38"/>
        <v>8.8777703510731679E-2</v>
      </c>
      <c r="AK111" s="181">
        <f t="shared" si="39"/>
        <v>0.11818923923482895</v>
      </c>
      <c r="AL111" s="181">
        <f t="shared" si="40"/>
        <v>0.11121583738083911</v>
      </c>
      <c r="AM111" s="121"/>
      <c r="AQ111" s="26">
        <f>'Actualización IBIF'!AL17</f>
        <v>23479.451449932149</v>
      </c>
      <c r="AR111" s="26">
        <f>'Actualización IBIF'!AM17</f>
        <v>34631.398519232745</v>
      </c>
      <c r="AS111" s="26">
        <f>'Actualización IBIF'!AN17</f>
        <v>58110.84996916489</v>
      </c>
      <c r="AU111" s="8">
        <f t="shared" si="32"/>
        <v>0.18069039026502468</v>
      </c>
      <c r="AV111" s="8">
        <f t="shared" si="32"/>
        <v>0.11807265131693781</v>
      </c>
      <c r="AW111" s="8">
        <f t="shared" si="32"/>
        <v>0.14255592794980507</v>
      </c>
      <c r="AY111" s="8">
        <f>('Consumo Capital Fijo - Relacion'!R18-'Consumo Capital Fijo - Relacion'!R17)/'Consumo Capital Fijo - Relacion'!R17</f>
        <v>0.54638827400155843</v>
      </c>
      <c r="AZ111" s="8">
        <f>('Consumo Capital Fijo - Relacion'!S18-'Consumo Capital Fijo - Relacion'!S17)/'Consumo Capital Fijo - Relacion'!S17</f>
        <v>0.26106730530776207</v>
      </c>
      <c r="BA111" s="8">
        <f>('Consumo Capital Fijo - Relacion'!T18-'Consumo Capital Fijo - Relacion'!T17)/'Consumo Capital Fijo - Relacion'!T17</f>
        <v>0.35193534709656238</v>
      </c>
    </row>
    <row r="112" spans="2:53" x14ac:dyDescent="0.2">
      <c r="B112" s="5">
        <v>2007</v>
      </c>
      <c r="C112" s="95">
        <f>'Stock Neto Maquinaria INDEC Rev'!F113</f>
        <v>192410.72240622752</v>
      </c>
      <c r="D112" s="95">
        <f>'Stock Neto Constr INDEC C Rev'!F113</f>
        <v>621585.26070494356</v>
      </c>
      <c r="E112" s="95">
        <f t="shared" si="25"/>
        <v>813995.98311117105</v>
      </c>
      <c r="G112" s="98">
        <f>'Actualización IBIF'!AI18</f>
        <v>2.4454259587159002</v>
      </c>
      <c r="H112" s="98">
        <f>'Actualización IBIF'!AJ18</f>
        <v>2.5635327744559082</v>
      </c>
      <c r="I112" s="98">
        <f>IPC!G20</f>
        <v>1.438425104487262</v>
      </c>
      <c r="J112" s="175">
        <v>3.4312793107425548</v>
      </c>
      <c r="K112" s="174"/>
      <c r="M112" s="26">
        <f>C112*G112</f>
        <v>470526.17530746787</v>
      </c>
      <c r="N112" s="26">
        <f t="shared" si="45"/>
        <v>1593454.1879358429</v>
      </c>
      <c r="O112" s="26">
        <f t="shared" si="26"/>
        <v>2063980.3632433107</v>
      </c>
      <c r="Q112" s="8">
        <f t="shared" si="27"/>
        <v>8.7053152145699642E-2</v>
      </c>
      <c r="R112" s="8">
        <f t="shared" si="28"/>
        <v>3.0433414259651317E-2</v>
      </c>
      <c r="S112" s="8">
        <f t="shared" si="29"/>
        <v>4.3278120690762763E-2</v>
      </c>
      <c r="U112" s="6">
        <f t="shared" si="23"/>
        <v>0.22797027708543188</v>
      </c>
      <c r="V112" s="6">
        <f t="shared" si="24"/>
        <v>0.77202972291456817</v>
      </c>
      <c r="X112" s="26">
        <f t="shared" si="33"/>
        <v>327112.04347006348</v>
      </c>
      <c r="Y112" s="26">
        <f t="shared" si="34"/>
        <v>1107776.9589566793</v>
      </c>
      <c r="Z112" s="26">
        <f t="shared" si="35"/>
        <v>1434889.0024267428</v>
      </c>
      <c r="AB112" s="170">
        <f t="shared" si="31"/>
        <v>-1.8766938664587004E-2</v>
      </c>
      <c r="AC112" s="170">
        <f t="shared" si="31"/>
        <v>5.5642727679088089E-3</v>
      </c>
      <c r="AD112" s="170">
        <f t="shared" si="31"/>
        <v>-8.8109429420036903E-5</v>
      </c>
      <c r="AF112" s="68">
        <f t="shared" si="41"/>
        <v>137128.49718597886</v>
      </c>
      <c r="AG112" s="68">
        <f t="shared" si="42"/>
        <v>464390.69618934853</v>
      </c>
      <c r="AH112" s="68">
        <f t="shared" si="43"/>
        <v>601519.19337532739</v>
      </c>
      <c r="AI112" s="121"/>
      <c r="AJ112" s="181">
        <f t="shared" si="38"/>
        <v>4.6409291630456512E-2</v>
      </c>
      <c r="AK112" s="181">
        <f t="shared" si="39"/>
        <v>7.235664982988213E-2</v>
      </c>
      <c r="AL112" s="181">
        <f t="shared" si="40"/>
        <v>6.6328820678791339E-2</v>
      </c>
      <c r="AM112" s="121"/>
      <c r="AQ112" s="26">
        <f>'Actualización IBIF'!AL18</f>
        <v>31221.643376455391</v>
      </c>
      <c r="AR112" s="26">
        <f>'Actualización IBIF'!AM18</f>
        <v>38254.850788495052</v>
      </c>
      <c r="AS112" s="26">
        <f>'Actualización IBIF'!AN18</f>
        <v>69476.494164950447</v>
      </c>
      <c r="AU112" s="8">
        <f t="shared" si="32"/>
        <v>0.32974330524853962</v>
      </c>
      <c r="AV112" s="8">
        <f t="shared" si="32"/>
        <v>0.10462910607696083</v>
      </c>
      <c r="AW112" s="8">
        <f t="shared" si="32"/>
        <v>0.19558557828385678</v>
      </c>
      <c r="AY112" s="8">
        <f>('Consumo Capital Fijo - Relacion'!R19-'Consumo Capital Fijo - Relacion'!R18)/'Consumo Capital Fijo - Relacion'!R18</f>
        <v>0.81016022809464205</v>
      </c>
      <c r="AZ112" s="8">
        <f>('Consumo Capital Fijo - Relacion'!S19-'Consumo Capital Fijo - Relacion'!S18)/'Consumo Capital Fijo - Relacion'!S18</f>
        <v>0.20110308054126735</v>
      </c>
      <c r="BA112" s="8">
        <f>('Consumo Capital Fijo - Relacion'!T19-'Consumo Capital Fijo - Relacion'!T18)/'Consumo Capital Fijo - Relacion'!T18</f>
        <v>0.42297285824687919</v>
      </c>
    </row>
    <row r="113" spans="2:53" x14ac:dyDescent="0.2">
      <c r="B113" s="5">
        <v>2008</v>
      </c>
      <c r="C113" s="95">
        <f>'Stock Neto Maquinaria INDEC Rev'!F114</f>
        <v>210854.44163437298</v>
      </c>
      <c r="D113" s="95">
        <f>'Stock Neto Constr INDEC C Rev'!F114</f>
        <v>641158.08944584336</v>
      </c>
      <c r="E113" s="95">
        <f t="shared" si="25"/>
        <v>852012.5310802164</v>
      </c>
      <c r="G113" s="98">
        <f>'Actualización IBIF'!AI19</f>
        <v>2.651789686021778</v>
      </c>
      <c r="H113" s="98">
        <f>'Actualización IBIF'!AJ19</f>
        <v>3.1050036241314847</v>
      </c>
      <c r="I113" s="98">
        <f>IPC!G21</f>
        <v>1.8276652021291548</v>
      </c>
      <c r="J113" s="175">
        <v>3.8871754229936974</v>
      </c>
      <c r="K113" s="174"/>
      <c r="M113" s="26">
        <f t="shared" si="44"/>
        <v>559141.6335779113</v>
      </c>
      <c r="N113" s="26">
        <f t="shared" si="45"/>
        <v>1990798.1913705622</v>
      </c>
      <c r="O113" s="26">
        <f t="shared" si="26"/>
        <v>2549939.8249484734</v>
      </c>
      <c r="Q113" s="8">
        <f t="shared" si="27"/>
        <v>9.5855984518399773E-2</v>
      </c>
      <c r="R113" s="8">
        <f t="shared" si="28"/>
        <v>3.1488566377365731E-2</v>
      </c>
      <c r="S113" s="8">
        <f t="shared" si="29"/>
        <v>4.6703606354103179E-2</v>
      </c>
      <c r="U113" s="6">
        <f t="shared" si="23"/>
        <v>0.21927640335167906</v>
      </c>
      <c r="V113" s="6">
        <f t="shared" si="24"/>
        <v>0.78072359664832103</v>
      </c>
      <c r="X113" s="26">
        <f t="shared" si="33"/>
        <v>305932.19859224453</v>
      </c>
      <c r="Y113" s="26">
        <f t="shared" si="34"/>
        <v>1089257.5888906589</v>
      </c>
      <c r="Z113" s="26">
        <f t="shared" si="35"/>
        <v>1395189.7874829036</v>
      </c>
      <c r="AB113" s="170">
        <f t="shared" si="31"/>
        <v>-6.4747982535706544E-2</v>
      </c>
      <c r="AC113" s="170">
        <f t="shared" si="31"/>
        <v>-1.6717598173789622E-2</v>
      </c>
      <c r="AD113" s="170">
        <f t="shared" si="31"/>
        <v>-2.7667098205295535E-2</v>
      </c>
      <c r="AF113" s="68">
        <f t="shared" si="41"/>
        <v>143842.65507299639</v>
      </c>
      <c r="AG113" s="68">
        <f t="shared" si="42"/>
        <v>512145.18891904148</v>
      </c>
      <c r="AH113" s="68">
        <f t="shared" si="43"/>
        <v>655987.84399203782</v>
      </c>
      <c r="AI113" s="121"/>
      <c r="AJ113" s="181">
        <f t="shared" si="38"/>
        <v>4.8962528028813249E-2</v>
      </c>
      <c r="AK113" s="181">
        <f t="shared" si="39"/>
        <v>0.10283257851966474</v>
      </c>
      <c r="AL113" s="181">
        <f t="shared" si="40"/>
        <v>9.0551808182659024E-2</v>
      </c>
      <c r="AM113" s="121"/>
      <c r="AQ113" s="26">
        <f>'Actualización IBIF'!AL19</f>
        <v>35223.951496240174</v>
      </c>
      <c r="AR113" s="26">
        <f>'Actualización IBIF'!AM19</f>
        <v>40062.839257556792</v>
      </c>
      <c r="AS113" s="26">
        <f>'Actualización IBIF'!AN19</f>
        <v>75286.790753796959</v>
      </c>
      <c r="AU113" s="8">
        <f t="shared" si="32"/>
        <v>0.12819018113578767</v>
      </c>
      <c r="AV113" s="8">
        <f t="shared" si="32"/>
        <v>4.7261678762199832E-2</v>
      </c>
      <c r="AW113" s="8">
        <f t="shared" si="32"/>
        <v>8.3629674448623723E-2</v>
      </c>
      <c r="AY113" s="8">
        <f>('Consumo Capital Fijo - Relacion'!R20-'Consumo Capital Fijo - Relacion'!R19)/'Consumo Capital Fijo - Relacion'!R19</f>
        <v>0.18808481271187041</v>
      </c>
      <c r="AZ113" s="8">
        <f>('Consumo Capital Fijo - Relacion'!S20-'Consumo Capital Fijo - Relacion'!S19)/'Consumo Capital Fijo - Relacion'!S19</f>
        <v>6.6948497128561102E-2</v>
      </c>
      <c r="BA113" s="153">
        <f>('Consumo Capital Fijo - Relacion'!T20-'Consumo Capital Fijo - Relacion'!T19)/'Consumo Capital Fijo - Relacion'!T19</f>
        <v>0.12308364441011732</v>
      </c>
    </row>
    <row r="114" spans="2:53" x14ac:dyDescent="0.2">
      <c r="B114" s="5">
        <v>2009</v>
      </c>
      <c r="C114" s="95">
        <f>'Stock Neto Maquinaria INDEC Rev'!F115</f>
        <v>218719.26937792479</v>
      </c>
      <c r="D114" s="95">
        <f>'Stock Neto Constr INDEC C Rev'!F115</f>
        <v>652712.81260545005</v>
      </c>
      <c r="E114" s="95">
        <f t="shared" si="25"/>
        <v>871432.0819833749</v>
      </c>
      <c r="G114" s="98">
        <f>'Actualización IBIF'!AI20</f>
        <v>2.9869094911647922</v>
      </c>
      <c r="H114" s="98">
        <f>'Actualización IBIF'!AJ20</f>
        <v>3.5642182031008915</v>
      </c>
      <c r="I114" s="98">
        <f>IPC!G22</f>
        <v>2.0942492188646251</v>
      </c>
      <c r="J114" s="175">
        <v>4.2448639359000984</v>
      </c>
      <c r="K114" s="174"/>
      <c r="M114" s="26">
        <f t="shared" si="44"/>
        <v>653294.66160555242</v>
      </c>
      <c r="N114" s="26">
        <f t="shared" si="45"/>
        <v>2326410.8880855259</v>
      </c>
      <c r="O114" s="26">
        <f t="shared" si="26"/>
        <v>2979705.5496910783</v>
      </c>
      <c r="Q114" s="8">
        <f t="shared" ref="Q114:Q122" si="46">(C114-C113)/C113</f>
        <v>3.7299796402627476E-2</v>
      </c>
      <c r="R114" s="8">
        <f t="shared" ref="R114:R122" si="47">(D114-D113)/D113</f>
        <v>1.8021644505169541E-2</v>
      </c>
      <c r="S114" s="8">
        <f t="shared" ref="S114:S122" si="48">(E114-E113)/E113</f>
        <v>2.2792564891666079E-2</v>
      </c>
      <c r="U114" s="6">
        <f t="shared" si="23"/>
        <v>0.21924806015590464</v>
      </c>
      <c r="V114" s="6">
        <f t="shared" si="24"/>
        <v>0.78075193984409541</v>
      </c>
      <c r="X114" s="26">
        <f t="shared" si="33"/>
        <v>311946.95250249596</v>
      </c>
      <c r="Y114" s="26">
        <f t="shared" si="34"/>
        <v>1110856.7534033819</v>
      </c>
      <c r="Z114" s="26">
        <f t="shared" si="35"/>
        <v>1422803.7059058778</v>
      </c>
      <c r="AB114" s="170">
        <f t="shared" si="31"/>
        <v>1.966041475179299E-2</v>
      </c>
      <c r="AC114" s="170">
        <f t="shared" si="31"/>
        <v>1.9829253184015353E-2</v>
      </c>
      <c r="AD114" s="170">
        <f t="shared" si="31"/>
        <v>1.9792230899849928E-2</v>
      </c>
      <c r="AF114" s="68">
        <f t="shared" si="41"/>
        <v>153902.37978665036</v>
      </c>
      <c r="AG114" s="68">
        <f t="shared" si="42"/>
        <v>548053.1115285852</v>
      </c>
      <c r="AH114" s="68">
        <f t="shared" si="43"/>
        <v>701955.49131523562</v>
      </c>
      <c r="AI114" s="121"/>
      <c r="AJ114" s="181">
        <f t="shared" si="38"/>
        <v>6.993561616718573E-2</v>
      </c>
      <c r="AK114" s="181">
        <f t="shared" si="39"/>
        <v>7.0112779318170934E-2</v>
      </c>
      <c r="AL114" s="181">
        <f t="shared" si="40"/>
        <v>7.0073931619616628E-2</v>
      </c>
      <c r="AM114" s="121"/>
      <c r="AQ114" s="26">
        <f>'Actualización IBIF'!AL20</f>
        <v>25837.657586458521</v>
      </c>
      <c r="AR114" s="26">
        <f>'Actualización IBIF'!AM20</f>
        <v>32648.330461414691</v>
      </c>
      <c r="AS114" s="26">
        <f>'Actualización IBIF'!AN20</f>
        <v>58485.988047873208</v>
      </c>
      <c r="AU114" s="8">
        <f t="shared" si="32"/>
        <v>-0.26647475683651084</v>
      </c>
      <c r="AV114" s="8">
        <f t="shared" si="32"/>
        <v>-0.18507197526554614</v>
      </c>
      <c r="AW114" s="8">
        <f t="shared" si="32"/>
        <v>-0.22315737644955241</v>
      </c>
      <c r="AY114" s="8">
        <f>('Consumo Capital Fijo - Relacion'!R21-'Consumo Capital Fijo - Relacion'!R20)/'Consumo Capital Fijo - Relacion'!R20</f>
        <v>-0.56142763839100873</v>
      </c>
      <c r="AZ114" s="8">
        <f>('Consumo Capital Fijo - Relacion'!S21-'Consumo Capital Fijo - Relacion'!S20)/'Consumo Capital Fijo - Relacion'!S20</f>
        <v>-0.40795175511306764</v>
      </c>
      <c r="BA114" s="153">
        <f>('Consumo Capital Fijo - Relacion'!T21-'Consumo Capital Fijo - Relacion'!T20)/'Consumo Capital Fijo - Relacion'!T20</f>
        <v>-0.48318953802529951</v>
      </c>
    </row>
    <row r="115" spans="2:53" x14ac:dyDescent="0.2">
      <c r="B115" s="5">
        <v>2010</v>
      </c>
      <c r="C115" s="95">
        <f>'Stock Neto Maquinaria INDEC Rev'!F116</f>
        <v>235595.31204570556</v>
      </c>
      <c r="D115" s="95">
        <f>'Stock Neto Constr INDEC C Rev'!F116</f>
        <v>668827.34392398491</v>
      </c>
      <c r="E115" s="95">
        <f t="shared" si="25"/>
        <v>904422.65596969053</v>
      </c>
      <c r="G115" s="98">
        <f>'Actualización IBIF'!AI21</f>
        <v>3.2708446791805126</v>
      </c>
      <c r="H115" s="98">
        <f>'Actualización IBIF'!AJ21</f>
        <v>4.2061278280573342</v>
      </c>
      <c r="I115" s="98">
        <f>IPC!G23</f>
        <v>2.5778026777587049</v>
      </c>
      <c r="J115" s="175">
        <v>5.1235654088435698</v>
      </c>
      <c r="K115" s="174"/>
      <c r="M115" s="26">
        <f t="shared" si="44"/>
        <v>770595.67284456862</v>
      </c>
      <c r="N115" s="26">
        <f t="shared" si="45"/>
        <v>2813173.3034443464</v>
      </c>
      <c r="O115" s="26">
        <f t="shared" si="26"/>
        <v>3583768.9762889151</v>
      </c>
      <c r="Q115" s="8">
        <f t="shared" si="46"/>
        <v>7.7158463064453064E-2</v>
      </c>
      <c r="R115" s="8">
        <f t="shared" si="47"/>
        <v>2.468854756230399E-2</v>
      </c>
      <c r="S115" s="8">
        <f t="shared" si="48"/>
        <v>3.7857883211310353E-2</v>
      </c>
      <c r="U115" s="6">
        <f t="shared" si="23"/>
        <v>0.21502381373995269</v>
      </c>
      <c r="V115" s="6">
        <f t="shared" si="24"/>
        <v>0.78497618626004728</v>
      </c>
      <c r="X115" s="26">
        <f t="shared" si="33"/>
        <v>298935.08897840482</v>
      </c>
      <c r="Y115" s="26">
        <f t="shared" si="34"/>
        <v>1091306.6883343789</v>
      </c>
      <c r="Z115" s="26">
        <f t="shared" si="35"/>
        <v>1390241.7773127838</v>
      </c>
      <c r="AB115" s="170">
        <f t="shared" si="31"/>
        <v>-4.1711782787770713E-2</v>
      </c>
      <c r="AC115" s="170">
        <f t="shared" si="31"/>
        <v>-1.7599087379274254E-2</v>
      </c>
      <c r="AD115" s="170">
        <f t="shared" si="31"/>
        <v>-2.2885749072717169E-2</v>
      </c>
      <c r="AF115" s="68">
        <f t="shared" si="41"/>
        <v>150402.23191343981</v>
      </c>
      <c r="AG115" s="68">
        <f t="shared" si="42"/>
        <v>549065.55864177062</v>
      </c>
      <c r="AH115" s="68">
        <f t="shared" si="43"/>
        <v>699467.79055521043</v>
      </c>
      <c r="AI115" s="121"/>
      <c r="AJ115" s="181">
        <f t="shared" si="38"/>
        <v>-2.2742649451312463E-2</v>
      </c>
      <c r="AK115" s="181">
        <f t="shared" si="39"/>
        <v>1.8473521851953131E-3</v>
      </c>
      <c r="AL115" s="181">
        <f t="shared" si="40"/>
        <v>-3.54395797283962E-3</v>
      </c>
      <c r="AM115" s="121"/>
      <c r="AQ115" s="26">
        <f>'Actualización IBIF'!AL21</f>
        <v>35667.305390010479</v>
      </c>
      <c r="AR115" s="26">
        <f>'Actualización IBIF'!AM21</f>
        <v>37710.745229571279</v>
      </c>
      <c r="AS115" s="26">
        <f>'Actualización IBIF'!AN21</f>
        <v>73378.050619581758</v>
      </c>
      <c r="AU115" s="8">
        <f t="shared" si="32"/>
        <v>0.38043881379957839</v>
      </c>
      <c r="AV115" s="8">
        <f t="shared" si="32"/>
        <v>0.15505891715166215</v>
      </c>
      <c r="AW115" s="8">
        <f t="shared" si="32"/>
        <v>0.25462616036372299</v>
      </c>
      <c r="AY115" s="8">
        <f>('Consumo Capital Fijo - Relacion'!R22-'Consumo Capital Fijo - Relacion'!R21)/'Consumo Capital Fijo - Relacion'!R21</f>
        <v>1.07262736974018</v>
      </c>
      <c r="AZ115" s="8">
        <f>('Consumo Capital Fijo - Relacion'!S22-'Consumo Capital Fijo - Relacion'!S21)/'Consumo Capital Fijo - Relacion'!S21</f>
        <v>0.39224054167955164</v>
      </c>
      <c r="BA115" s="153">
        <f>('Consumo Capital Fijo - Relacion'!T22-'Consumo Capital Fijo - Relacion'!T21)/'Consumo Capital Fijo - Relacion'!T21</f>
        <v>0.67528959581945613</v>
      </c>
    </row>
    <row r="116" spans="2:53" x14ac:dyDescent="0.2">
      <c r="B116" s="5">
        <v>2011</v>
      </c>
      <c r="C116" s="95">
        <f>'Stock Neto Maquinaria INDEC Rev'!F117</f>
        <v>259929.40603679212</v>
      </c>
      <c r="D116" s="95">
        <f>'Stock Neto Constr INDEC C Rev'!F117</f>
        <v>687840.06623970438</v>
      </c>
      <c r="E116" s="95">
        <f t="shared" si="25"/>
        <v>947769.47227649647</v>
      </c>
      <c r="G116" s="98">
        <f>'Actualización IBIF'!AI22</f>
        <v>3.5446555102112982</v>
      </c>
      <c r="H116" s="98">
        <f>'Actualización IBIF'!AJ22</f>
        <v>5.257948512956597</v>
      </c>
      <c r="I116" s="98">
        <f>IPC!G24</f>
        <v>3.1818914777229881</v>
      </c>
      <c r="J116" s="175">
        <v>5.6301661505275815</v>
      </c>
      <c r="K116" s="174"/>
      <c r="M116" s="26">
        <f t="shared" si="44"/>
        <v>921360.20137426502</v>
      </c>
      <c r="N116" s="26">
        <f t="shared" si="45"/>
        <v>3616627.6534370207</v>
      </c>
      <c r="O116" s="26">
        <f t="shared" si="26"/>
        <v>4537987.8548112856</v>
      </c>
      <c r="Q116" s="8">
        <f t="shared" si="46"/>
        <v>0.10328768335749285</v>
      </c>
      <c r="R116" s="8">
        <f t="shared" si="47"/>
        <v>2.8426951272913784E-2</v>
      </c>
      <c r="S116" s="8">
        <f t="shared" si="48"/>
        <v>4.792760997382467E-2</v>
      </c>
      <c r="U116" s="6">
        <f t="shared" si="23"/>
        <v>0.20303276052125535</v>
      </c>
      <c r="V116" s="6">
        <f t="shared" si="24"/>
        <v>0.7969672394787447</v>
      </c>
      <c r="X116" s="26">
        <f t="shared" si="33"/>
        <v>289563.67865619506</v>
      </c>
      <c r="Y116" s="26">
        <f t="shared" si="34"/>
        <v>1136628.2221621012</v>
      </c>
      <c r="Z116" s="26">
        <f t="shared" si="35"/>
        <v>1426191.9008182962</v>
      </c>
      <c r="AB116" s="170">
        <f t="shared" si="31"/>
        <v>-3.1349315178208326E-2</v>
      </c>
      <c r="AC116" s="170">
        <f t="shared" si="31"/>
        <v>4.1529603284018071E-2</v>
      </c>
      <c r="AD116" s="170">
        <f t="shared" si="31"/>
        <v>2.5858900295027059E-2</v>
      </c>
      <c r="AF116" s="68">
        <f t="shared" si="41"/>
        <v>163647.07128366502</v>
      </c>
      <c r="AG116" s="68">
        <f t="shared" si="42"/>
        <v>642366.06109717034</v>
      </c>
      <c r="AH116" s="68">
        <f t="shared" si="43"/>
        <v>806013.13238083536</v>
      </c>
      <c r="AI116" s="121"/>
      <c r="AJ116" s="181">
        <f t="shared" si="38"/>
        <v>8.8062784718832748E-2</v>
      </c>
      <c r="AK116" s="181">
        <f t="shared" si="39"/>
        <v>0.16992597875961876</v>
      </c>
      <c r="AL116" s="181">
        <f t="shared" si="40"/>
        <v>0.15232344257203517</v>
      </c>
      <c r="AM116" s="121"/>
      <c r="AQ116" s="26">
        <f>'Actualización IBIF'!AL22</f>
        <v>44502.621982816745</v>
      </c>
      <c r="AR116" s="26">
        <f>'Actualización IBIF'!AM22</f>
        <v>41181.391131347322</v>
      </c>
      <c r="AS116" s="26">
        <f>'Actualización IBIF'!AN22</f>
        <v>85684.01311416406</v>
      </c>
      <c r="AU116" s="8">
        <f t="shared" si="32"/>
        <v>0.24771472069994999</v>
      </c>
      <c r="AV116" s="8">
        <f t="shared" si="32"/>
        <v>9.2033341707988811E-2</v>
      </c>
      <c r="AW116" s="8">
        <f t="shared" si="32"/>
        <v>0.16770631531738073</v>
      </c>
      <c r="AY116" s="8">
        <f>('Consumo Capital Fijo - Relacion'!R23-'Consumo Capital Fijo - Relacion'!R22)/'Consumo Capital Fijo - Relacion'!R22</f>
        <v>0.43965620868708083</v>
      </c>
      <c r="AZ116" s="8">
        <f>('Consumo Capital Fijo - Relacion'!S23-'Consumo Capital Fijo - Relacion'!S22)/'Consumo Capital Fijo - Relacion'!S22</f>
        <v>0.17834922930464092</v>
      </c>
      <c r="BA116" s="153">
        <f>('Consumo Capital Fijo - Relacion'!T23-'Consumo Capital Fijo - Relacion'!T22)/'Consumo Capital Fijo - Relacion'!T22</f>
        <v>0.31283866081340578</v>
      </c>
    </row>
    <row r="117" spans="2:53" x14ac:dyDescent="0.2">
      <c r="B117" s="5">
        <v>2012</v>
      </c>
      <c r="C117" s="95">
        <f>'Stock Neto Maquinaria INDEC Rev'!F118</f>
        <v>278050.68551338336</v>
      </c>
      <c r="D117" s="95">
        <f>'Stock Neto Constr INDEC C Rev'!F118</f>
        <v>704925.27297200484</v>
      </c>
      <c r="E117" s="95">
        <f t="shared" si="25"/>
        <v>982975.9584853882</v>
      </c>
      <c r="G117" s="98">
        <f>'Actualización IBIF'!AI23</f>
        <v>4.1159194050896639</v>
      </c>
      <c r="H117" s="98">
        <f>'Actualización IBIF'!AJ23</f>
        <v>6.3170177296804919</v>
      </c>
      <c r="I117" s="98">
        <f>IPC!G25</f>
        <v>3.9345352056337011</v>
      </c>
      <c r="J117" s="175">
        <v>6.8584318609945143</v>
      </c>
      <c r="K117" s="174"/>
      <c r="M117" s="26">
        <f t="shared" si="44"/>
        <v>1144434.2121030181</v>
      </c>
      <c r="N117" s="26">
        <f t="shared" si="45"/>
        <v>4453025.4474640153</v>
      </c>
      <c r="O117" s="26">
        <f t="shared" si="26"/>
        <v>5597459.6595670339</v>
      </c>
      <c r="Q117" s="8">
        <f t="shared" si="46"/>
        <v>6.9716157755641675E-2</v>
      </c>
      <c r="R117" s="8">
        <f t="shared" si="47"/>
        <v>2.4838923422565589E-2</v>
      </c>
      <c r="S117" s="8">
        <f t="shared" si="48"/>
        <v>3.7146676738096927E-2</v>
      </c>
      <c r="U117" s="6">
        <f t="shared" si="23"/>
        <v>0.20445599999045649</v>
      </c>
      <c r="V117" s="6">
        <f t="shared" si="24"/>
        <v>0.7955440000095434</v>
      </c>
      <c r="X117" s="26">
        <f t="shared" si="33"/>
        <v>290868.97239205008</v>
      </c>
      <c r="Y117" s="26">
        <f t="shared" si="34"/>
        <v>1131779.2864295405</v>
      </c>
      <c r="Z117" s="26">
        <f t="shared" si="35"/>
        <v>1422648.2588215906</v>
      </c>
      <c r="AB117" s="170">
        <f t="shared" si="31"/>
        <v>4.5077951140578944E-3</v>
      </c>
      <c r="AC117" s="170">
        <f t="shared" si="31"/>
        <v>-4.2660701520652218E-3</v>
      </c>
      <c r="AD117" s="170">
        <f t="shared" si="31"/>
        <v>-2.4846880666426871E-3</v>
      </c>
      <c r="AF117" s="68">
        <f t="shared" si="41"/>
        <v>166865.28864005776</v>
      </c>
      <c r="AG117" s="68">
        <f t="shared" si="42"/>
        <v>649277.49341498886</v>
      </c>
      <c r="AH117" s="68">
        <f t="shared" si="43"/>
        <v>816142.78205504664</v>
      </c>
      <c r="AI117" s="121"/>
      <c r="AJ117" s="181">
        <f t="shared" si="38"/>
        <v>1.9665597014041844E-2</v>
      </c>
      <c r="AK117" s="181">
        <f t="shared" si="39"/>
        <v>1.075933604900248E-2</v>
      </c>
      <c r="AL117" s="181">
        <f t="shared" si="40"/>
        <v>1.2567598798657159E-2</v>
      </c>
      <c r="AM117" s="121"/>
      <c r="AQ117" s="26">
        <f>'Actualización IBIF'!AL23</f>
        <v>39968.688567462268</v>
      </c>
      <c r="AR117" s="26">
        <f>'Actualización IBIF'!AM23</f>
        <v>39887.503370554979</v>
      </c>
      <c r="AS117" s="26">
        <f>'Actualización IBIF'!AN23</f>
        <v>79856.191938017248</v>
      </c>
      <c r="AU117" s="8">
        <f t="shared" si="32"/>
        <v>-0.10188014128931795</v>
      </c>
      <c r="AV117" s="8">
        <f t="shared" si="32"/>
        <v>-3.1419233912363717E-2</v>
      </c>
      <c r="AW117" s="8">
        <f t="shared" si="32"/>
        <v>-6.8015268710417576E-2</v>
      </c>
      <c r="AY117" s="8">
        <f>('Consumo Capital Fijo - Relacion'!R24-'Consumo Capital Fijo - Relacion'!R23)/'Consumo Capital Fijo - Relacion'!R23</f>
        <v>-0.23646435582253314</v>
      </c>
      <c r="AZ117" s="8">
        <f>('Consumo Capital Fijo - Relacion'!S24-'Consumo Capital Fijo - Relacion'!S23)/'Consumo Capital Fijo - Relacion'!S23</f>
        <v>-0.10136039835487033</v>
      </c>
      <c r="BA117" s="8">
        <f>('Consumo Capital Fijo - Relacion'!T24-'Consumo Capital Fijo - Relacion'!T23)/'Consumo Capital Fijo - Relacion'!T23</f>
        <v>-0.17761264707454705</v>
      </c>
    </row>
    <row r="118" spans="2:53" x14ac:dyDescent="0.2">
      <c r="B118" s="5">
        <v>2013</v>
      </c>
      <c r="C118" s="95">
        <f>'Stock Neto Maquinaria INDEC Rev'!F119</f>
        <v>296499.89829454705</v>
      </c>
      <c r="D118" s="95">
        <f>'Stock Neto Constr INDEC C Rev'!F119</f>
        <v>721691.27453984134</v>
      </c>
      <c r="E118" s="95">
        <f t="shared" si="25"/>
        <v>1018191.1728343884</v>
      </c>
      <c r="G118" s="98">
        <f>'Actualización IBIF'!AI24</f>
        <v>5.2239553700946431</v>
      </c>
      <c r="H118" s="98">
        <f>'Actualización IBIF'!AJ24</f>
        <v>8.133768434842013</v>
      </c>
      <c r="I118" s="98">
        <f>IPC!G26</f>
        <v>4.9374145208958895</v>
      </c>
      <c r="J118" s="175">
        <v>8.2516788497164839</v>
      </c>
      <c r="K118" s="174"/>
      <c r="M118" s="26">
        <f t="shared" si="44"/>
        <v>1548902.2359283145</v>
      </c>
      <c r="N118" s="26">
        <f t="shared" si="45"/>
        <v>5870069.7085530628</v>
      </c>
      <c r="O118" s="26">
        <f t="shared" si="26"/>
        <v>7418971.9444813775</v>
      </c>
      <c r="Q118" s="8">
        <f t="shared" si="46"/>
        <v>6.6351977327801542E-2</v>
      </c>
      <c r="R118" s="8">
        <f t="shared" si="47"/>
        <v>2.378408352015823E-2</v>
      </c>
      <c r="S118" s="8">
        <f t="shared" si="48"/>
        <v>3.582510237916843E-2</v>
      </c>
      <c r="U118" s="6">
        <f t="shared" si="23"/>
        <v>0.20877585836949683</v>
      </c>
      <c r="V118" s="6">
        <f t="shared" si="24"/>
        <v>0.79122414163050314</v>
      </c>
      <c r="X118" s="26">
        <f t="shared" si="33"/>
        <v>313707.14963735058</v>
      </c>
      <c r="Y118" s="26">
        <f t="shared" si="34"/>
        <v>1188895.460105696</v>
      </c>
      <c r="Z118" s="26">
        <f t="shared" si="35"/>
        <v>1502602.6097430466</v>
      </c>
      <c r="AB118" s="170">
        <f t="shared" si="31"/>
        <v>7.8517062364829596E-2</v>
      </c>
      <c r="AC118" s="170">
        <f t="shared" si="31"/>
        <v>5.0465823470176495E-2</v>
      </c>
      <c r="AD118" s="170">
        <f t="shared" si="31"/>
        <v>5.6201067569353981E-2</v>
      </c>
      <c r="AF118" s="68">
        <f t="shared" si="41"/>
        <v>187707.5276604509</v>
      </c>
      <c r="AG118" s="68">
        <f t="shared" si="42"/>
        <v>711378.83762341889</v>
      </c>
      <c r="AH118" s="68">
        <f t="shared" si="43"/>
        <v>899086.36528386979</v>
      </c>
      <c r="AI118" s="121"/>
      <c r="AJ118" s="181">
        <f t="shared" si="38"/>
        <v>0.12490458135575205</v>
      </c>
      <c r="AK118" s="181">
        <f t="shared" si="39"/>
        <v>9.5646845668093505E-2</v>
      </c>
      <c r="AL118" s="181">
        <f t="shared" si="40"/>
        <v>0.10162876527557016</v>
      </c>
      <c r="AM118" s="121"/>
      <c r="AQ118" s="26">
        <f>'Actualización IBIF'!AL24</f>
        <v>41419.306300407785</v>
      </c>
      <c r="AR118" s="26">
        <f>'Actualización IBIF'!AM24</f>
        <v>40194.928273502468</v>
      </c>
      <c r="AS118" s="26">
        <f>'Actualización IBIF'!AN24</f>
        <v>81614.234573910246</v>
      </c>
      <c r="AU118" s="8">
        <f t="shared" si="32"/>
        <v>3.6293853637380448E-2</v>
      </c>
      <c r="AV118" s="8">
        <f t="shared" si="32"/>
        <v>7.7072987018392877E-3</v>
      </c>
      <c r="AW118" s="8">
        <f t="shared" si="32"/>
        <v>2.201510732264262E-2</v>
      </c>
      <c r="AY118" s="8">
        <f>('Consumo Capital Fijo - Relacion'!R25-'Consumo Capital Fijo - Relacion'!R24)/'Consumo Capital Fijo - Relacion'!R24</f>
        <v>1.6651626584554033E-2</v>
      </c>
      <c r="AZ118" s="8">
        <f>('Consumo Capital Fijo - Relacion'!S25-'Consumo Capital Fijo - Relacion'!S24)/'Consumo Capital Fijo - Relacion'!S24</f>
        <v>-1.9141105148719077E-2</v>
      </c>
      <c r="BA118" s="8">
        <f>('Consumo Capital Fijo - Relacion'!T25-'Consumo Capital Fijo - Relacion'!T24)/'Consumo Capital Fijo - Relacion'!T24</f>
        <v>-3.8544633835078224E-4</v>
      </c>
    </row>
    <row r="119" spans="2:53" x14ac:dyDescent="0.2">
      <c r="B119" s="5">
        <v>2014</v>
      </c>
      <c r="C119" s="95">
        <f>'Stock Neto Maquinaria INDEC Rev'!F120</f>
        <v>309472.26097424253</v>
      </c>
      <c r="D119" s="95">
        <f>'Stock Neto Constr INDEC C Rev'!F120</f>
        <v>736824.16093009897</v>
      </c>
      <c r="E119" s="95">
        <f t="shared" si="25"/>
        <v>1046296.4219043416</v>
      </c>
      <c r="G119" s="98">
        <f>'Actualización IBIF'!AI25</f>
        <v>7.5836496430174387</v>
      </c>
      <c r="H119" s="98">
        <f>'Actualización IBIF'!AJ25</f>
        <v>11.399649143327602</v>
      </c>
      <c r="I119" s="98">
        <f>IPC!G27</f>
        <v>6.8419739785077258</v>
      </c>
      <c r="J119" s="175">
        <v>11.536618325290442</v>
      </c>
      <c r="K119" s="174"/>
      <c r="M119" s="26">
        <f t="shared" si="44"/>
        <v>2346929.201461114</v>
      </c>
      <c r="N119" s="26">
        <f t="shared" si="45"/>
        <v>8399536.9149298817</v>
      </c>
      <c r="O119" s="26">
        <f t="shared" si="26"/>
        <v>10746466.116390996</v>
      </c>
      <c r="Q119" s="8">
        <f t="shared" si="46"/>
        <v>4.3751659795878091E-2</v>
      </c>
      <c r="R119" s="8">
        <f t="shared" si="47"/>
        <v>2.0968642581838792E-2</v>
      </c>
      <c r="S119" s="8">
        <f t="shared" si="48"/>
        <v>2.7603116015743046E-2</v>
      </c>
      <c r="U119" s="6">
        <f t="shared" si="23"/>
        <v>0.21839078782200519</v>
      </c>
      <c r="V119" s="6">
        <f t="shared" si="24"/>
        <v>0.78160921217799484</v>
      </c>
      <c r="X119" s="26">
        <f t="shared" si="33"/>
        <v>343019.31121535669</v>
      </c>
      <c r="Y119" s="26">
        <f t="shared" si="34"/>
        <v>1227648.1818426719</v>
      </c>
      <c r="Z119" s="26">
        <f t="shared" si="35"/>
        <v>1570667.4930580286</v>
      </c>
      <c r="AB119" s="170">
        <f t="shared" si="31"/>
        <v>9.3437977463667429E-2</v>
      </c>
      <c r="AC119" s="170">
        <f t="shared" si="31"/>
        <v>3.259556709345221E-2</v>
      </c>
      <c r="AD119" s="170">
        <f t="shared" si="31"/>
        <v>4.5297993543763064E-2</v>
      </c>
      <c r="AF119" s="68">
        <f t="shared" si="41"/>
        <v>203433.02823117608</v>
      </c>
      <c r="AG119" s="68">
        <f t="shared" si="42"/>
        <v>728076.17259179952</v>
      </c>
      <c r="AH119" s="68">
        <f t="shared" si="43"/>
        <v>931509.2008229756</v>
      </c>
      <c r="AI119" s="121"/>
      <c r="AJ119" s="181">
        <f t="shared" si="38"/>
        <v>8.3776611235173562E-2</v>
      </c>
      <c r="AK119" s="181">
        <f t="shared" si="39"/>
        <v>2.3471790395344406E-2</v>
      </c>
      <c r="AL119" s="181">
        <f t="shared" si="40"/>
        <v>3.6061981129998456E-2</v>
      </c>
      <c r="AM119" s="121"/>
      <c r="AQ119" s="26">
        <f>'Actualización IBIF'!AL25</f>
        <v>37149.273377472542</v>
      </c>
      <c r="AR119" s="26">
        <f>'Actualización IBIF'!AM25</f>
        <v>39205.691661393677</v>
      </c>
      <c r="AS119" s="26">
        <f>'Actualización IBIF'!AN25</f>
        <v>76354.965038866212</v>
      </c>
      <c r="AU119" s="8">
        <f t="shared" si="32"/>
        <v>-0.10309281599178312</v>
      </c>
      <c r="AV119" s="8">
        <f t="shared" si="32"/>
        <v>-2.4610980902307542E-2</v>
      </c>
      <c r="AW119" s="8">
        <f t="shared" si="32"/>
        <v>-6.444059130740501E-2</v>
      </c>
      <c r="AY119" s="8">
        <f>('Consumo Capital Fijo - Relacion'!R26-'Consumo Capital Fijo - Relacion'!R25)/'Consumo Capital Fijo - Relacion'!R25</f>
        <v>-0.2754549596714016</v>
      </c>
      <c r="AZ119" s="8">
        <f>('Consumo Capital Fijo - Relacion'!S26-'Consumo Capital Fijo - Relacion'!S25)/'Consumo Capital Fijo - Relacion'!S25</f>
        <v>-9.5788320431997726E-2</v>
      </c>
      <c r="BA119" s="8">
        <f>('Consumo Capital Fijo - Relacion'!T26-'Consumo Capital Fijo - Relacion'!T25)/'Consumo Capital Fijo - Relacion'!T25</f>
        <v>-0.19153958357456377</v>
      </c>
    </row>
    <row r="120" spans="2:53" x14ac:dyDescent="0.2">
      <c r="B120" s="5">
        <v>2015</v>
      </c>
      <c r="C120" s="95">
        <f>'Stock Neto Maquinaria INDEC Rev'!F121</f>
        <v>323285.20772215578</v>
      </c>
      <c r="D120" s="95">
        <f>'Stock Neto Constr INDEC C Rev'!F121</f>
        <v>752244.70016475581</v>
      </c>
      <c r="E120" s="95">
        <f t="shared" si="25"/>
        <v>1075529.9078869116</v>
      </c>
      <c r="G120" s="98">
        <f>'Actualización IBIF'!AI26</f>
        <v>9.2382662579465951</v>
      </c>
      <c r="H120" s="98">
        <f>'Actualización IBIF'!AJ26</f>
        <v>14.204069403000855</v>
      </c>
      <c r="I120" s="98">
        <f>IPC!G28</f>
        <v>8.6180428075303031</v>
      </c>
      <c r="J120" s="175">
        <v>15.59633044837531</v>
      </c>
      <c r="K120" s="174"/>
      <c r="M120" s="26">
        <f t="shared" si="44"/>
        <v>2986594.8261928479</v>
      </c>
      <c r="N120" s="26">
        <f t="shared" si="45"/>
        <v>10684935.92917976</v>
      </c>
      <c r="O120" s="26">
        <f t="shared" si="26"/>
        <v>13671530.755372608</v>
      </c>
      <c r="Q120" s="8">
        <f t="shared" si="46"/>
        <v>4.4633876730757832E-2</v>
      </c>
      <c r="R120" s="8">
        <f t="shared" si="47"/>
        <v>2.0928384345040168E-2</v>
      </c>
      <c r="S120" s="8">
        <f t="shared" si="48"/>
        <v>2.7939965549497781E-2</v>
      </c>
      <c r="U120" s="6">
        <f t="shared" si="23"/>
        <v>0.21845357916626729</v>
      </c>
      <c r="V120" s="6">
        <f t="shared" si="24"/>
        <v>0.78154642083373271</v>
      </c>
      <c r="X120" s="26">
        <f t="shared" si="33"/>
        <v>346551.40301498742</v>
      </c>
      <c r="Y120" s="26">
        <f t="shared" si="34"/>
        <v>1239833.2391483877</v>
      </c>
      <c r="Z120" s="26">
        <f t="shared" si="35"/>
        <v>1586384.6421633752</v>
      </c>
      <c r="AB120" s="170">
        <f t="shared" si="31"/>
        <v>1.0297063996531623E-2</v>
      </c>
      <c r="AC120" s="170">
        <f t="shared" si="31"/>
        <v>9.9255287352979678E-3</v>
      </c>
      <c r="AD120" s="170">
        <f t="shared" si="31"/>
        <v>1.0006668613702478E-2</v>
      </c>
      <c r="AF120" s="68">
        <f t="shared" si="41"/>
        <v>191493.43084763669</v>
      </c>
      <c r="AG120" s="68">
        <f t="shared" si="42"/>
        <v>685092.94314758654</v>
      </c>
      <c r="AH120" s="68">
        <f t="shared" si="43"/>
        <v>876586.37399522332</v>
      </c>
      <c r="AI120" s="121"/>
      <c r="AJ120" s="181">
        <f t="shared" si="38"/>
        <v>-5.8690555252274686E-2</v>
      </c>
      <c r="AK120" s="181">
        <f t="shared" si="39"/>
        <v>-5.9036720417867318E-2</v>
      </c>
      <c r="AL120" s="181">
        <f t="shared" si="40"/>
        <v>-5.8961121134636911E-2</v>
      </c>
      <c r="AM120" s="121"/>
      <c r="AQ120" s="26">
        <f>'Actualización IBIF'!AL26</f>
        <v>38826.283929299039</v>
      </c>
      <c r="AR120" s="26">
        <f>'Actualización IBIF'!AM26</f>
        <v>40105.638339020414</v>
      </c>
      <c r="AS120" s="26">
        <f>'Actualización IBIF'!AN26</f>
        <v>78931.922268319453</v>
      </c>
      <c r="AU120" s="8">
        <f t="shared" si="32"/>
        <v>4.5142485958916297E-2</v>
      </c>
      <c r="AV120" s="8">
        <f t="shared" si="32"/>
        <v>2.2954490521408778E-2</v>
      </c>
      <c r="AW120" s="8">
        <f t="shared" si="32"/>
        <v>3.3749700862825589E-2</v>
      </c>
      <c r="AY120" s="8">
        <f>('Consumo Capital Fijo - Relacion'!R27-'Consumo Capital Fijo - Relacion'!R26)/'Consumo Capital Fijo - Relacion'!R26</f>
        <v>4.6269180283320929E-2</v>
      </c>
      <c r="AZ120" s="8">
        <f>('Consumo Capital Fijo - Relacion'!S27-'Consumo Capital Fijo - Relacion'!S26)/'Consumo Capital Fijo - Relacion'!S26</f>
        <v>1.9183173914773442E-2</v>
      </c>
      <c r="BA120" s="8">
        <f>('Consumo Capital Fijo - Relacion'!T27-'Consumo Capital Fijo - Relacion'!T26)/'Consumo Capital Fijo - Relacion'!T26</f>
        <v>3.2120027735912188E-2</v>
      </c>
    </row>
    <row r="121" spans="2:53" x14ac:dyDescent="0.2">
      <c r="B121" s="67">
        <v>2016</v>
      </c>
      <c r="C121" s="95">
        <f>'Stock Neto Maquinaria INDEC Rev'!F122</f>
        <v>336192.44887631765</v>
      </c>
      <c r="D121" s="95">
        <f>'Stock Neto Constr INDEC C Rev'!F122</f>
        <v>761795.12279754179</v>
      </c>
      <c r="E121" s="94">
        <f t="shared" si="25"/>
        <v>1097987.5716738594</v>
      </c>
      <c r="G121" s="98">
        <f>'Actualización IBIF'!AI27</f>
        <v>13.036534148439127</v>
      </c>
      <c r="H121" s="98">
        <f>'Actualización IBIF'!AJ27</f>
        <v>18.936894480745931</v>
      </c>
      <c r="I121" s="98">
        <f>IPC!G29</f>
        <v>12.185004867383377</v>
      </c>
      <c r="J121" s="175">
        <v>22.215665036452133</v>
      </c>
      <c r="K121" s="174"/>
      <c r="M121" s="26">
        <f t="shared" si="44"/>
        <v>4382784.3402234903</v>
      </c>
      <c r="N121" s="26">
        <f t="shared" si="45"/>
        <v>14426033.856363937</v>
      </c>
      <c r="O121" s="26">
        <f t="shared" si="26"/>
        <v>18808818.196587428</v>
      </c>
      <c r="Q121" s="8">
        <f t="shared" si="46"/>
        <v>3.9925245095825304E-2</v>
      </c>
      <c r="R121" s="8">
        <f t="shared" si="47"/>
        <v>1.2695898862024893E-2</v>
      </c>
      <c r="S121" s="8">
        <f t="shared" si="48"/>
        <v>2.088055722324839E-2</v>
      </c>
      <c r="U121" s="6">
        <f t="shared" si="23"/>
        <v>0.23301752903426326</v>
      </c>
      <c r="V121" s="6">
        <f t="shared" si="24"/>
        <v>0.76698247096573668</v>
      </c>
      <c r="X121" s="26">
        <f t="shared" si="33"/>
        <v>359686.7123094268</v>
      </c>
      <c r="Y121" s="26">
        <f t="shared" si="34"/>
        <v>1183916.9547629242</v>
      </c>
      <c r="Z121" s="26">
        <f t="shared" si="35"/>
        <v>1543603.6670723511</v>
      </c>
      <c r="AB121" s="170">
        <f t="shared" si="31"/>
        <v>3.7902917662899549E-2</v>
      </c>
      <c r="AC121" s="170">
        <f t="shared" si="31"/>
        <v>-4.5099842962647976E-2</v>
      </c>
      <c r="AD121" s="170">
        <f t="shared" si="31"/>
        <v>-2.6967592823316199E-2</v>
      </c>
      <c r="AF121" s="68">
        <f t="shared" si="41"/>
        <v>197283.5084176902</v>
      </c>
      <c r="AG121" s="68">
        <f t="shared" si="42"/>
        <v>649363.1332977548</v>
      </c>
      <c r="AH121" s="68">
        <f t="shared" si="43"/>
        <v>846646.64171544509</v>
      </c>
      <c r="AI121" s="121"/>
      <c r="AJ121" s="181">
        <f t="shared" si="38"/>
        <v>3.0236429231143905E-2</v>
      </c>
      <c r="AK121" s="181">
        <f t="shared" si="39"/>
        <v>-5.2153230021133971E-2</v>
      </c>
      <c r="AL121" s="181">
        <f t="shared" si="40"/>
        <v>-3.4154914071184699E-2</v>
      </c>
      <c r="AM121" s="121"/>
      <c r="AQ121" s="26">
        <f>'Actualización IBIF'!AL27</f>
        <v>39033.976273836975</v>
      </c>
      <c r="AR121" s="26">
        <f>'Actualización IBIF'!AM27</f>
        <v>34859.874503930252</v>
      </c>
      <c r="AS121" s="26">
        <f>'Actualización IBIF'!AN27</f>
        <v>73893.85077776722</v>
      </c>
      <c r="AU121" s="8">
        <f t="shared" si="32"/>
        <v>5.3492717695088924E-3</v>
      </c>
      <c r="AV121" s="8">
        <f t="shared" si="32"/>
        <v>-0.13079866204214841</v>
      </c>
      <c r="AW121" s="8">
        <f t="shared" si="32"/>
        <v>-6.3828060254581445E-2</v>
      </c>
      <c r="AY121" s="8">
        <f>('Consumo Capital Fijo - Relacion'!R28-'Consumo Capital Fijo - Relacion'!R27)/'Consumo Capital Fijo - Relacion'!R27</f>
        <v>-5.5273740991352925E-2</v>
      </c>
      <c r="AZ121" s="8">
        <f>('Consumo Capital Fijo - Relacion'!S28-'Consumo Capital Fijo - Relacion'!S27)/'Consumo Capital Fijo - Relacion'!S27</f>
        <v>-0.37567535496760601</v>
      </c>
      <c r="BA121" s="8">
        <f>('Consumo Capital Fijo - Relacion'!T28-'Consumo Capital Fijo - Relacion'!T27)/'Consumo Capital Fijo - Relacion'!T27</f>
        <v>-0.22054684645240347</v>
      </c>
    </row>
    <row r="122" spans="2:53" x14ac:dyDescent="0.2">
      <c r="B122" s="67">
        <v>2017</v>
      </c>
      <c r="C122" s="95">
        <f>'Stock Neto Maquinaria INDEC Rev'!F123</f>
        <v>354643.99820363859</v>
      </c>
      <c r="D122" s="95">
        <f>'Stock Neto Constr INDEC C Rev'!F123</f>
        <v>774666.54730814346</v>
      </c>
      <c r="E122" s="94">
        <f>C122+D122</f>
        <v>1129310.5455117822</v>
      </c>
      <c r="G122" s="98">
        <f>'Actualización IBIF'!AI28</f>
        <v>14.914535690846286</v>
      </c>
      <c r="H122" s="98">
        <f>'Actualización IBIF'!AJ28</f>
        <v>24.023102486516336</v>
      </c>
      <c r="I122" s="98">
        <f>IPC!G30</f>
        <v>15.544484254624352</v>
      </c>
      <c r="J122" s="175">
        <v>24.49566034639551</v>
      </c>
      <c r="K122" s="174"/>
      <c r="M122" s="26">
        <f t="shared" si="44"/>
        <v>5289350.5687525943</v>
      </c>
      <c r="N122" s="26">
        <f t="shared" si="45"/>
        <v>18609893.858859286</v>
      </c>
      <c r="O122" s="26">
        <f>M122+N122</f>
        <v>23899244.42761188</v>
      </c>
      <c r="Q122" s="8">
        <f t="shared" si="46"/>
        <v>5.4883889834506996E-2</v>
      </c>
      <c r="R122" s="8">
        <f t="shared" si="47"/>
        <v>1.6896176052340579E-2</v>
      </c>
      <c r="S122" s="8">
        <f t="shared" si="48"/>
        <v>2.8527621483157198E-2</v>
      </c>
      <c r="U122" s="6">
        <f>M122/O122</f>
        <v>0.22131873602838958</v>
      </c>
      <c r="V122" s="6">
        <f>N122/O122</f>
        <v>0.77868126397161042</v>
      </c>
      <c r="X122" s="26">
        <f t="shared" si="33"/>
        <v>340271.85991578054</v>
      </c>
      <c r="Y122" s="26">
        <f t="shared" si="34"/>
        <v>1197202.400158307</v>
      </c>
      <c r="Z122" s="26">
        <f t="shared" si="35"/>
        <v>1537474.2600740874</v>
      </c>
      <c r="AB122" s="170">
        <f t="shared" si="31"/>
        <v>-5.3977118779256684E-2</v>
      </c>
      <c r="AC122" s="170">
        <f t="shared" si="31"/>
        <v>1.1221602445961414E-2</v>
      </c>
      <c r="AD122" s="170">
        <f t="shared" si="31"/>
        <v>-3.9708424701328316E-3</v>
      </c>
      <c r="AF122" s="68">
        <f t="shared" si="41"/>
        <v>215930.10737230082</v>
      </c>
      <c r="AG122" s="68">
        <f t="shared" si="42"/>
        <v>759722.07304048841</v>
      </c>
      <c r="AH122" s="68">
        <f t="shared" si="43"/>
        <v>975652.18041278922</v>
      </c>
      <c r="AI122" s="121"/>
      <c r="AJ122" s="181">
        <f>(AF122-AF121)/AF121</f>
        <v>9.4516764752236096E-2</v>
      </c>
      <c r="AK122" s="181">
        <f t="shared" si="39"/>
        <v>0.16994949987733649</v>
      </c>
      <c r="AL122" s="181">
        <f t="shared" si="40"/>
        <v>0.15237235033018939</v>
      </c>
      <c r="AM122" s="121"/>
      <c r="AQ122" s="26">
        <f>'Actualización IBIF'!AL28</f>
        <v>45605.616678449413</v>
      </c>
      <c r="AR122" s="26">
        <f>'Actualización IBIF'!AM28</f>
        <v>38690.093871824676</v>
      </c>
      <c r="AS122" s="26">
        <f>'Actualización IBIF'!AN28</f>
        <v>84295.710550274089</v>
      </c>
      <c r="AU122" s="8">
        <f t="shared" si="32"/>
        <v>0.16835692983236156</v>
      </c>
      <c r="AV122" s="8">
        <f t="shared" si="32"/>
        <v>0.10987473197766644</v>
      </c>
      <c r="AW122" s="8">
        <f t="shared" si="32"/>
        <v>0.14076759653235615</v>
      </c>
      <c r="AY122" s="8">
        <f>('Consumo Capital Fijo - Relacion'!R29-'Consumo Capital Fijo - Relacion'!R28)/'Consumo Capital Fijo - Relacion'!R28</f>
        <v>0.41515858748242301</v>
      </c>
      <c r="AZ122" s="8">
        <f>('Consumo Capital Fijo - Relacion'!S29-'Consumo Capital Fijo - Relacion'!S28)/'Consumo Capital Fijo - Relacion'!S28</f>
        <v>0.34266008540059123</v>
      </c>
      <c r="BA122" s="8">
        <f>('Consumo Capital Fijo - Relacion'!T29-'Consumo Capital Fijo - Relacion'!T28)/'Consumo Capital Fijo - Relacion'!T28</f>
        <v>0.38520443843929186</v>
      </c>
    </row>
    <row r="123" spans="2:53" x14ac:dyDescent="0.2">
      <c r="B123" s="67">
        <v>2018</v>
      </c>
      <c r="C123" s="95">
        <f>'Stock Neto Maquinaria INDEC Rev'!F124</f>
        <v>368470.92381912115</v>
      </c>
      <c r="D123" s="95">
        <f>'Stock Neto Constr INDEC C Rev'!F124</f>
        <v>787139.82194018411</v>
      </c>
      <c r="E123" s="94">
        <f>C123+D123</f>
        <v>1155610.7457593053</v>
      </c>
      <c r="G123" s="98">
        <f>'Actualización IBIF'!AI29</f>
        <v>21.263743125593084</v>
      </c>
      <c r="H123" s="98">
        <f>'Actualización IBIF'!AJ29</f>
        <v>34.344377264420991</v>
      </c>
      <c r="I123" s="98">
        <f>IPC!G31</f>
        <v>20.825002234085645</v>
      </c>
      <c r="J123" s="175">
        <v>35.131696864223933</v>
      </c>
      <c r="K123" s="174"/>
      <c r="M123" s="26">
        <f>C123*G123</f>
        <v>7835071.0733397705</v>
      </c>
      <c r="N123" s="26">
        <f>D123*H123</f>
        <v>27033827.004562847</v>
      </c>
      <c r="O123" s="26">
        <f>M123+N123</f>
        <v>34868898.077902615</v>
      </c>
      <c r="Q123" s="8">
        <f>(C123-C122)/C122</f>
        <v>3.8988184448402977E-2</v>
      </c>
      <c r="R123" s="8">
        <f t="shared" ref="R123" si="49">(D123-D122)/D122</f>
        <v>1.6101475758032287E-2</v>
      </c>
      <c r="S123" s="8">
        <f t="shared" ref="S123" si="50">(E123-E122)/E122</f>
        <v>2.3288722798213479E-2</v>
      </c>
      <c r="U123" s="6">
        <f>M123/O123</f>
        <v>0.2247008510517019</v>
      </c>
      <c r="V123" s="6">
        <f>N123/O123</f>
        <v>0.77529914894829821</v>
      </c>
      <c r="X123" s="26">
        <f t="shared" si="33"/>
        <v>376233.86472034064</v>
      </c>
      <c r="Y123" s="26">
        <f>N123/$I123</f>
        <v>1298142.8141368846</v>
      </c>
      <c r="Z123" s="26">
        <f>O123/$I123</f>
        <v>1674376.6788572252</v>
      </c>
      <c r="AB123" s="170">
        <f>(X123-X122)/X122</f>
        <v>0.10568609703271062</v>
      </c>
      <c r="AC123" s="170">
        <f>(Y123-Y122)/Y122</f>
        <v>8.4313574684806977E-2</v>
      </c>
      <c r="AD123" s="170">
        <f>(Z123-Z122)/Z122</f>
        <v>8.9043714316583603E-2</v>
      </c>
      <c r="AF123" s="68">
        <f t="shared" si="41"/>
        <v>223020.00110101569</v>
      </c>
      <c r="AG123" s="68">
        <f t="shared" si="42"/>
        <v>769499.60911488219</v>
      </c>
      <c r="AH123" s="68">
        <f t="shared" si="43"/>
        <v>992519.61021589779</v>
      </c>
      <c r="AI123" s="121"/>
      <c r="AJ123" s="181">
        <f>(AF123-AF122)/AF122</f>
        <v>3.2834206470757091E-2</v>
      </c>
      <c r="AK123" s="181">
        <f>(AG123-AG122)/AG122</f>
        <v>1.2869885477017985E-2</v>
      </c>
      <c r="AL123" s="181">
        <f>(AH123-AH122)/AH122</f>
        <v>1.7288363765017276E-2</v>
      </c>
      <c r="AM123" s="121"/>
      <c r="AQ123" s="26">
        <f>'Actualización IBIF'!AL29</f>
        <v>42138.904660999149</v>
      </c>
      <c r="AR123" s="26">
        <f>'Actualización IBIF'!AM29</f>
        <v>38861.805870699674</v>
      </c>
      <c r="AS123" s="26">
        <f>'Actualización IBIF'!AN29</f>
        <v>81000.710531698831</v>
      </c>
      <c r="AU123" s="8">
        <f>(AQ123-AQ122)/AQ122</f>
        <v>-7.6015023366374779E-2</v>
      </c>
      <c r="AV123" s="8">
        <f>(AR123-AR122)/AR122</f>
        <v>4.4381385954724763E-3</v>
      </c>
      <c r="AW123" s="8">
        <f>(AS123-AS122)/AS122</f>
        <v>-3.9088584663037093E-2</v>
      </c>
      <c r="AY123" s="8">
        <f>('Consumo Capital Fijo - Relacion'!R30-'Consumo Capital Fijo - Relacion'!R29)/'Consumo Capital Fijo - Relacion'!R29</f>
        <v>-0.23274647641173732</v>
      </c>
      <c r="AZ123" s="8">
        <f>('Consumo Capital Fijo - Relacion'!S30-'Consumo Capital Fijo - Relacion'!S29)/'Consumo Capital Fijo - Relacion'!S29</f>
        <v>-2.7883725785684613E-2</v>
      </c>
      <c r="BA123" s="8">
        <f>('Consumo Capital Fijo - Relacion'!T30-'Consumo Capital Fijo - Relacion'!T29)/'Consumo Capital Fijo - Relacion'!T29</f>
        <v>-0.15070316964357156</v>
      </c>
    </row>
    <row r="124" spans="2:53" x14ac:dyDescent="0.2">
      <c r="B124" s="67">
        <v>2019</v>
      </c>
      <c r="C124" s="95">
        <f>'Stock Neto Maquinaria INDEC Rev'!F125</f>
        <v>371370.24373137404</v>
      </c>
      <c r="D124" s="95">
        <f>'Stock Neto Constr INDEC C Rev'!F125</f>
        <v>796657.41401328007</v>
      </c>
      <c r="E124" s="94">
        <f t="shared" ref="E124:E126" si="51">C124+D124</f>
        <v>1168027.657744654</v>
      </c>
      <c r="G124" s="98">
        <f>'Actualización IBIF'!AI30</f>
        <v>35.709083260192315</v>
      </c>
      <c r="H124" s="98">
        <f>'Actualización IBIF'!AJ30</f>
        <v>51.69424739518945</v>
      </c>
      <c r="I124" s="98">
        <f>IPC!G32</f>
        <v>31.49018464231963</v>
      </c>
      <c r="M124" s="26">
        <f t="shared" ref="M124:M126" si="52">C124*G124</f>
        <v>13261290.95376155</v>
      </c>
      <c r="N124" s="26">
        <f t="shared" ref="N124:N126" si="53">D124*H124</f>
        <v>41182605.449214369</v>
      </c>
      <c r="O124" s="26">
        <f t="shared" ref="O124:O126" si="54">M124+N124</f>
        <v>54443896.402975917</v>
      </c>
      <c r="Q124" s="8">
        <f t="shared" ref="Q124:Q126" si="55">(C124-C123)/C123</f>
        <v>7.8685174998397913E-3</v>
      </c>
      <c r="R124" s="8">
        <f t="shared" ref="R124:R126" si="56">(D124-D123)/D123</f>
        <v>1.2091361417386424E-2</v>
      </c>
      <c r="S124" s="8">
        <f t="shared" ref="S124:S126" si="57">(E124-E123)/E123</f>
        <v>1.0744891418597899E-2</v>
      </c>
      <c r="U124" s="6">
        <f t="shared" ref="U124:U126" si="58">M124/O124</f>
        <v>0.24357718366822628</v>
      </c>
      <c r="V124" s="6">
        <f t="shared" ref="V124:V126" si="59">N124/O124</f>
        <v>0.75642281633177377</v>
      </c>
    </row>
    <row r="125" spans="2:53" x14ac:dyDescent="0.2">
      <c r="B125" s="67">
        <v>2020</v>
      </c>
      <c r="C125" s="95">
        <f>'Stock Neto Maquinaria INDEC Rev'!F126</f>
        <v>370586.28333687002</v>
      </c>
      <c r="D125" s="95">
        <f>'Stock Neto Constr INDEC C Rev'!F126</f>
        <v>797994.14615589939</v>
      </c>
      <c r="E125" s="94">
        <f t="shared" si="51"/>
        <v>1168580.4294927693</v>
      </c>
      <c r="G125" s="98">
        <f>'Actualización IBIF'!AI31</f>
        <v>58.154012620528228</v>
      </c>
      <c r="H125" s="98">
        <f>'Actualización IBIF'!AJ31</f>
        <v>72.317927310315937</v>
      </c>
      <c r="I125" s="98">
        <f>IPC!G33</f>
        <v>43.158589898676446</v>
      </c>
      <c r="M125" s="26">
        <f t="shared" si="52"/>
        <v>21551079.398166988</v>
      </c>
      <c r="N125" s="26">
        <f t="shared" si="53"/>
        <v>57709282.655759968</v>
      </c>
      <c r="O125" s="26">
        <f t="shared" si="54"/>
        <v>79260362.05392696</v>
      </c>
      <c r="Q125" s="8">
        <f t="shared" si="55"/>
        <v>-2.1109941028853193E-3</v>
      </c>
      <c r="R125" s="8">
        <f t="shared" si="56"/>
        <v>1.6779259429537425E-3</v>
      </c>
      <c r="S125" s="8">
        <f t="shared" si="57"/>
        <v>4.7325227656223157E-4</v>
      </c>
      <c r="U125" s="6">
        <f t="shared" si="58"/>
        <v>0.27190235875410362</v>
      </c>
      <c r="V125" s="6">
        <f t="shared" si="59"/>
        <v>0.72809764124589638</v>
      </c>
    </row>
    <row r="126" spans="2:53" x14ac:dyDescent="0.2">
      <c r="B126" s="67">
        <v>2021</v>
      </c>
      <c r="C126" s="95">
        <f>'Stock Neto Maquinaria INDEC Rev'!F127</f>
        <v>379689.55423692637</v>
      </c>
      <c r="D126" s="95">
        <f>'Stock Neto Constr INDEC C Rev'!F127</f>
        <v>807902.91915482539</v>
      </c>
      <c r="E126" s="94">
        <f t="shared" si="51"/>
        <v>1187592.4733917518</v>
      </c>
      <c r="G126" s="98">
        <f>'Actualización IBIF'!AI32</f>
        <v>88.563096704243776</v>
      </c>
      <c r="H126" s="98">
        <f>'Actualización IBIF'!AJ32</f>
        <v>115.63061622247693</v>
      </c>
      <c r="I126" s="98">
        <f>IPC!G34</f>
        <v>61.775324612396275</v>
      </c>
      <c r="M126" s="26">
        <f t="shared" si="52"/>
        <v>33626482.709476121</v>
      </c>
      <c r="N126" s="26">
        <f t="shared" si="53"/>
        <v>93418312.389810428</v>
      </c>
      <c r="O126" s="26">
        <f t="shared" si="54"/>
        <v>127044795.09928656</v>
      </c>
      <c r="Q126" s="8">
        <f t="shared" si="55"/>
        <v>2.4564511179657723E-2</v>
      </c>
      <c r="R126" s="8">
        <f t="shared" si="56"/>
        <v>1.2417099858010962E-2</v>
      </c>
      <c r="S126" s="8">
        <f t="shared" si="57"/>
        <v>1.6269349904511728E-2</v>
      </c>
      <c r="U126" s="6">
        <f t="shared" si="58"/>
        <v>0.26468209644634988</v>
      </c>
      <c r="V126" s="6">
        <f t="shared" si="59"/>
        <v>0.73531790355365012</v>
      </c>
    </row>
    <row r="132" spans="1:1" x14ac:dyDescent="0.2">
      <c r="A132" s="4" t="s">
        <v>114</v>
      </c>
    </row>
    <row r="133" spans="1:1" x14ac:dyDescent="0.2">
      <c r="A133" s="1" t="s">
        <v>98</v>
      </c>
    </row>
    <row r="134" spans="1:1" x14ac:dyDescent="0.2">
      <c r="A134" s="92" t="s">
        <v>103</v>
      </c>
    </row>
  </sheetData>
  <mergeCells count="8">
    <mergeCell ref="AB3:AD3"/>
    <mergeCell ref="AF3:AH3"/>
    <mergeCell ref="AJ3:AL3"/>
    <mergeCell ref="C3:E3"/>
    <mergeCell ref="M3:O3"/>
    <mergeCell ref="Q3:S3"/>
    <mergeCell ref="I4:I5"/>
    <mergeCell ref="X3:Z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G129"/>
  <sheetViews>
    <sheetView zoomScale="85" zoomScaleNormal="85" workbookViewId="0">
      <pane xSplit="3" ySplit="4" topLeftCell="D57" activePane="bottomRight" state="frozen"/>
      <selection pane="topRight" activeCell="D1" sqref="D1"/>
      <selection pane="bottomLeft" activeCell="A5" sqref="A5"/>
      <selection pane="bottomRight" activeCell="D76" sqref="D76"/>
    </sheetView>
  </sheetViews>
  <sheetFormatPr baseColWidth="10" defaultColWidth="11.42578125" defaultRowHeight="15" x14ac:dyDescent="0.25"/>
  <cols>
    <col min="1" max="2" width="11.42578125" style="105"/>
    <col min="3" max="3" width="5.85546875" style="105" bestFit="1" customWidth="1"/>
    <col min="4" max="4" width="18.5703125" style="105" customWidth="1"/>
    <col min="5" max="5" width="9.28515625" style="105" customWidth="1"/>
    <col min="6" max="6" width="10.85546875" style="105" customWidth="1"/>
    <col min="7" max="7" width="6.7109375" style="105" customWidth="1"/>
    <col min="8" max="111" width="7.7109375" style="105" customWidth="1"/>
    <col min="112" max="16384" width="11.42578125" style="105"/>
  </cols>
  <sheetData>
    <row r="1" spans="1:111" ht="15" customHeight="1" x14ac:dyDescent="0.25">
      <c r="A1" s="79"/>
      <c r="B1" s="79"/>
      <c r="C1" s="400" t="s">
        <v>2</v>
      </c>
      <c r="D1" s="400" t="s">
        <v>120</v>
      </c>
      <c r="E1" s="401" t="s">
        <v>99</v>
      </c>
      <c r="F1" s="401" t="s">
        <v>121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</row>
    <row r="2" spans="1:111" x14ac:dyDescent="0.25">
      <c r="A2" s="79"/>
      <c r="B2" s="79"/>
      <c r="C2" s="400"/>
      <c r="D2" s="400"/>
      <c r="E2" s="402"/>
      <c r="F2" s="402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</row>
    <row r="3" spans="1:111" x14ac:dyDescent="0.25">
      <c r="A3" s="106" t="s">
        <v>122</v>
      </c>
      <c r="B3" s="79"/>
      <c r="C3" s="400"/>
      <c r="D3" s="400"/>
      <c r="E3" s="402"/>
      <c r="F3" s="402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79"/>
      <c r="DA3" s="79"/>
      <c r="DB3" s="79"/>
      <c r="DC3" s="79"/>
      <c r="DD3" s="79"/>
      <c r="DE3" s="79"/>
      <c r="DF3" s="79"/>
      <c r="DG3" s="79"/>
    </row>
    <row r="4" spans="1:111" ht="39" customHeight="1" x14ac:dyDescent="0.25">
      <c r="A4" s="107" t="s">
        <v>101</v>
      </c>
      <c r="B4" s="107" t="s">
        <v>105</v>
      </c>
      <c r="C4" s="400"/>
      <c r="D4" s="400"/>
      <c r="E4" s="403"/>
      <c r="F4" s="403"/>
      <c r="G4" s="79">
        <v>1950</v>
      </c>
      <c r="H4" s="79">
        <v>1951</v>
      </c>
      <c r="I4" s="79">
        <v>1952</v>
      </c>
      <c r="J4" s="79">
        <v>1953</v>
      </c>
      <c r="K4" s="79">
        <v>1954</v>
      </c>
      <c r="L4" s="79">
        <v>1955</v>
      </c>
      <c r="M4" s="79">
        <v>1956</v>
      </c>
      <c r="N4" s="79">
        <v>1957</v>
      </c>
      <c r="O4" s="79">
        <v>1958</v>
      </c>
      <c r="P4" s="79">
        <v>1959</v>
      </c>
      <c r="Q4" s="79">
        <v>1960</v>
      </c>
      <c r="R4" s="79">
        <v>1961</v>
      </c>
      <c r="S4" s="79">
        <v>1962</v>
      </c>
      <c r="T4" s="79">
        <v>1963</v>
      </c>
      <c r="U4" s="79">
        <v>1964</v>
      </c>
      <c r="V4" s="79">
        <v>1965</v>
      </c>
      <c r="W4" s="79">
        <v>1966</v>
      </c>
      <c r="X4" s="79">
        <v>1967</v>
      </c>
      <c r="Y4" s="79">
        <v>1968</v>
      </c>
      <c r="Z4" s="79">
        <v>1969</v>
      </c>
      <c r="AA4" s="79">
        <v>1970</v>
      </c>
      <c r="AB4" s="79">
        <v>1971</v>
      </c>
      <c r="AC4" s="79">
        <v>1972</v>
      </c>
      <c r="AD4" s="79">
        <v>1973</v>
      </c>
      <c r="AE4" s="79">
        <v>1974</v>
      </c>
      <c r="AF4" s="79">
        <v>1975</v>
      </c>
      <c r="AG4" s="79">
        <v>1976</v>
      </c>
      <c r="AH4" s="79">
        <v>1977</v>
      </c>
      <c r="AI4" s="79">
        <v>1978</v>
      </c>
      <c r="AJ4" s="79">
        <v>1979</v>
      </c>
      <c r="AK4" s="79">
        <v>1980</v>
      </c>
      <c r="AL4" s="79">
        <v>1981</v>
      </c>
      <c r="AM4" s="79">
        <v>1982</v>
      </c>
      <c r="AN4" s="79">
        <v>1983</v>
      </c>
      <c r="AO4" s="79">
        <v>1984</v>
      </c>
      <c r="AP4" s="79">
        <v>1985</v>
      </c>
      <c r="AQ4" s="79">
        <v>1986</v>
      </c>
      <c r="AR4" s="79">
        <v>1987</v>
      </c>
      <c r="AS4" s="79">
        <v>1988</v>
      </c>
      <c r="AT4" s="79">
        <v>1989</v>
      </c>
      <c r="AU4" s="79">
        <v>1990</v>
      </c>
      <c r="AV4" s="79">
        <v>1991</v>
      </c>
      <c r="AW4" s="79">
        <v>1992</v>
      </c>
      <c r="AX4" s="79">
        <v>1993</v>
      </c>
      <c r="AY4" s="79">
        <v>1994</v>
      </c>
      <c r="AZ4" s="79">
        <v>1995</v>
      </c>
      <c r="BA4" s="79">
        <v>1996</v>
      </c>
      <c r="BB4" s="79">
        <v>1997</v>
      </c>
      <c r="BC4" s="79">
        <v>1998</v>
      </c>
      <c r="BD4" s="79">
        <v>1999</v>
      </c>
      <c r="BE4" s="79">
        <v>2000</v>
      </c>
      <c r="BF4" s="79">
        <v>2001</v>
      </c>
      <c r="BG4" s="79">
        <v>2002</v>
      </c>
      <c r="BH4" s="79">
        <v>2003</v>
      </c>
      <c r="BI4" s="79">
        <v>2004</v>
      </c>
      <c r="BJ4" s="79">
        <v>2005</v>
      </c>
      <c r="BK4" s="79">
        <v>2006</v>
      </c>
      <c r="BL4" s="79">
        <v>2007</v>
      </c>
      <c r="BM4" s="79">
        <v>2008</v>
      </c>
      <c r="BN4" s="79">
        <v>2009</v>
      </c>
      <c r="BO4" s="79">
        <v>2010</v>
      </c>
      <c r="BP4" s="79">
        <v>2011</v>
      </c>
      <c r="BQ4" s="79">
        <v>2012</v>
      </c>
      <c r="BR4" s="79">
        <v>2013</v>
      </c>
      <c r="BS4" s="79">
        <v>2014</v>
      </c>
      <c r="BT4" s="79">
        <v>2015</v>
      </c>
      <c r="BU4" s="79">
        <v>2016</v>
      </c>
      <c r="BV4" s="79">
        <v>2017</v>
      </c>
      <c r="BW4" s="79">
        <v>2018</v>
      </c>
      <c r="BX4" s="79">
        <v>2019</v>
      </c>
      <c r="BY4" s="79">
        <v>2020</v>
      </c>
      <c r="BZ4" s="79">
        <v>2021</v>
      </c>
      <c r="CA4" s="79">
        <v>2022</v>
      </c>
      <c r="CB4" s="79">
        <v>2023</v>
      </c>
      <c r="CC4" s="79">
        <v>2024</v>
      </c>
      <c r="CD4" s="79">
        <v>2025</v>
      </c>
      <c r="CE4" s="79">
        <v>2026</v>
      </c>
      <c r="CF4" s="79">
        <v>2027</v>
      </c>
      <c r="CG4" s="79">
        <v>2028</v>
      </c>
      <c r="CH4" s="79">
        <v>2029</v>
      </c>
      <c r="CI4" s="79">
        <v>2030</v>
      </c>
      <c r="CJ4" s="79">
        <v>2031</v>
      </c>
      <c r="CK4" s="79">
        <v>2032</v>
      </c>
      <c r="CL4" s="79">
        <v>1983</v>
      </c>
      <c r="CM4" s="79">
        <v>1984</v>
      </c>
      <c r="CN4" s="79">
        <v>1985</v>
      </c>
      <c r="CO4" s="79">
        <v>1986</v>
      </c>
      <c r="CP4" s="79">
        <v>1987</v>
      </c>
      <c r="CQ4" s="79">
        <v>1988</v>
      </c>
      <c r="CR4" s="79">
        <v>1989</v>
      </c>
      <c r="CS4" s="79">
        <v>1990</v>
      </c>
      <c r="CT4" s="79">
        <v>1991</v>
      </c>
      <c r="CU4" s="79">
        <v>1992</v>
      </c>
      <c r="CV4" s="79">
        <v>1993</v>
      </c>
      <c r="CW4" s="79">
        <v>1994</v>
      </c>
      <c r="CX4" s="79">
        <v>1995</v>
      </c>
      <c r="CY4" s="79">
        <v>1996</v>
      </c>
      <c r="CZ4" s="79">
        <v>1997</v>
      </c>
      <c r="DA4" s="79">
        <v>1998</v>
      </c>
      <c r="DB4" s="79">
        <v>1999</v>
      </c>
      <c r="DC4" s="79">
        <v>2000</v>
      </c>
      <c r="DD4" s="79">
        <v>2001</v>
      </c>
      <c r="DE4" s="79">
        <v>2002</v>
      </c>
      <c r="DF4" s="79">
        <v>2003</v>
      </c>
      <c r="DG4" s="79">
        <v>2004</v>
      </c>
    </row>
    <row r="5" spans="1:111" x14ac:dyDescent="0.25">
      <c r="A5" s="108">
        <v>20</v>
      </c>
      <c r="B5" s="108">
        <f>A5+1</f>
        <v>21</v>
      </c>
      <c r="C5" s="77">
        <v>1950</v>
      </c>
      <c r="D5" s="109">
        <v>1904</v>
      </c>
      <c r="E5" s="110">
        <v>0</v>
      </c>
      <c r="F5" s="77">
        <f>SUM(G5:DG5)</f>
        <v>0</v>
      </c>
      <c r="G5" s="77">
        <f>$D$5*$E$5</f>
        <v>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</row>
    <row r="6" spans="1:111" x14ac:dyDescent="0.25">
      <c r="C6" s="79">
        <v>1951</v>
      </c>
      <c r="D6" s="109">
        <v>2935</v>
      </c>
      <c r="E6" s="110">
        <f t="shared" ref="E6:E69" si="0">IF(C7-$C$5&lt;$B$5,1/$A$5,0)</f>
        <v>0.05</v>
      </c>
      <c r="F6" s="79">
        <f>SUM(G6:DG6)</f>
        <v>95.2</v>
      </c>
      <c r="G6" s="77">
        <f t="shared" ref="G6:G24" si="1">$D$5*E6</f>
        <v>95.2</v>
      </c>
      <c r="H6" s="79">
        <f>$D$6*E5</f>
        <v>0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  <c r="CN6" s="79"/>
      <c r="CO6" s="79"/>
      <c r="CP6" s="79"/>
      <c r="CQ6" s="79"/>
      <c r="CR6" s="79"/>
      <c r="CS6" s="79"/>
      <c r="CT6" s="79"/>
      <c r="CU6" s="79"/>
      <c r="CV6" s="79"/>
      <c r="CW6" s="79"/>
      <c r="CX6" s="79"/>
      <c r="CY6" s="79"/>
      <c r="CZ6" s="79"/>
      <c r="DA6" s="79"/>
      <c r="DB6" s="79"/>
      <c r="DC6" s="79"/>
      <c r="DD6" s="79"/>
      <c r="DE6" s="79"/>
      <c r="DF6" s="79"/>
      <c r="DG6" s="79"/>
    </row>
    <row r="7" spans="1:111" x14ac:dyDescent="0.25">
      <c r="C7" s="77">
        <v>1952</v>
      </c>
      <c r="D7" s="109">
        <v>2559</v>
      </c>
      <c r="E7" s="110">
        <f t="shared" si="0"/>
        <v>0.05</v>
      </c>
      <c r="F7" s="79">
        <f t="shared" ref="F7:F70" si="2">SUM(G7:DG7)</f>
        <v>241.95</v>
      </c>
      <c r="G7" s="77">
        <f t="shared" si="1"/>
        <v>95.2</v>
      </c>
      <c r="H7" s="79">
        <f t="shared" ref="H7:H70" si="3">$D$6*E6</f>
        <v>146.75</v>
      </c>
      <c r="I7" s="79">
        <f>$D$7*E5</f>
        <v>0</v>
      </c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/>
      <c r="CW7" s="79"/>
      <c r="CX7" s="79"/>
      <c r="CY7" s="79"/>
      <c r="CZ7" s="79"/>
      <c r="DA7" s="79"/>
      <c r="DB7" s="79"/>
      <c r="DC7" s="79"/>
      <c r="DD7" s="79"/>
      <c r="DE7" s="79"/>
      <c r="DF7" s="79"/>
      <c r="DG7" s="79"/>
    </row>
    <row r="8" spans="1:111" x14ac:dyDescent="0.25">
      <c r="C8" s="79">
        <v>1953</v>
      </c>
      <c r="D8" s="109">
        <v>2424</v>
      </c>
      <c r="E8" s="110">
        <f t="shared" si="0"/>
        <v>0.05</v>
      </c>
      <c r="F8" s="79">
        <f t="shared" si="2"/>
        <v>369.9</v>
      </c>
      <c r="G8" s="77">
        <f t="shared" si="1"/>
        <v>95.2</v>
      </c>
      <c r="H8" s="79">
        <f t="shared" si="3"/>
        <v>146.75</v>
      </c>
      <c r="I8" s="79">
        <f t="shared" ref="I8:I71" si="4">$D$7*E6</f>
        <v>127.95</v>
      </c>
      <c r="J8" s="79">
        <f>$D$8*E5</f>
        <v>0</v>
      </c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</row>
    <row r="9" spans="1:111" x14ac:dyDescent="0.25">
      <c r="C9" s="77">
        <v>1954</v>
      </c>
      <c r="D9" s="109">
        <v>2303</v>
      </c>
      <c r="E9" s="110">
        <f t="shared" si="0"/>
        <v>0.05</v>
      </c>
      <c r="F9" s="79">
        <f t="shared" si="2"/>
        <v>491.09999999999997</v>
      </c>
      <c r="G9" s="77">
        <f>$D$5*E9</f>
        <v>95.2</v>
      </c>
      <c r="H9" s="79">
        <f t="shared" si="3"/>
        <v>146.75</v>
      </c>
      <c r="I9" s="79">
        <f t="shared" si="4"/>
        <v>127.95</v>
      </c>
      <c r="J9" s="79">
        <f t="shared" ref="J9:J72" si="5">$D$8*E6</f>
        <v>121.2</v>
      </c>
      <c r="K9" s="79">
        <f>$D$9*E5</f>
        <v>0</v>
      </c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</row>
    <row r="10" spans="1:111" x14ac:dyDescent="0.25">
      <c r="C10" s="79">
        <v>1955</v>
      </c>
      <c r="D10" s="109">
        <v>3097</v>
      </c>
      <c r="E10" s="110">
        <f t="shared" si="0"/>
        <v>0.05</v>
      </c>
      <c r="F10" s="79">
        <f t="shared" si="2"/>
        <v>606.25</v>
      </c>
      <c r="G10" s="77">
        <f>$D$5*E10</f>
        <v>95.2</v>
      </c>
      <c r="H10" s="79">
        <f t="shared" si="3"/>
        <v>146.75</v>
      </c>
      <c r="I10" s="79">
        <f t="shared" si="4"/>
        <v>127.95</v>
      </c>
      <c r="J10" s="79">
        <f t="shared" si="5"/>
        <v>121.2</v>
      </c>
      <c r="K10" s="79">
        <f t="shared" ref="K10:K32" si="6">$D$9*E6</f>
        <v>115.15</v>
      </c>
      <c r="L10" s="79">
        <f>$D$10*E5</f>
        <v>0</v>
      </c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</row>
    <row r="11" spans="1:111" x14ac:dyDescent="0.25">
      <c r="C11" s="77">
        <v>1956</v>
      </c>
      <c r="D11" s="109">
        <v>3471</v>
      </c>
      <c r="E11" s="110">
        <f t="shared" si="0"/>
        <v>0.05</v>
      </c>
      <c r="F11" s="79">
        <f t="shared" si="2"/>
        <v>761.1</v>
      </c>
      <c r="G11" s="77">
        <f t="shared" si="1"/>
        <v>95.2</v>
      </c>
      <c r="H11" s="79">
        <f t="shared" si="3"/>
        <v>146.75</v>
      </c>
      <c r="I11" s="79">
        <f t="shared" si="4"/>
        <v>127.95</v>
      </c>
      <c r="J11" s="79">
        <f t="shared" si="5"/>
        <v>121.2</v>
      </c>
      <c r="K11" s="79">
        <f t="shared" si="6"/>
        <v>115.15</v>
      </c>
      <c r="L11" s="79">
        <f t="shared" ref="L11:L74" si="7">$D$10*E6</f>
        <v>154.85000000000002</v>
      </c>
      <c r="M11" s="77">
        <f>$D$11*$E5</f>
        <v>0</v>
      </c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</row>
    <row r="12" spans="1:111" x14ac:dyDescent="0.25">
      <c r="C12" s="79">
        <v>1957</v>
      </c>
      <c r="D12" s="109">
        <v>3794</v>
      </c>
      <c r="E12" s="110">
        <f t="shared" si="0"/>
        <v>0.05</v>
      </c>
      <c r="F12" s="79">
        <f>SUM(G12:DG12)</f>
        <v>934.65000000000009</v>
      </c>
      <c r="G12" s="77">
        <f t="shared" si="1"/>
        <v>95.2</v>
      </c>
      <c r="H12" s="79">
        <f t="shared" si="3"/>
        <v>146.75</v>
      </c>
      <c r="I12" s="79">
        <f t="shared" si="4"/>
        <v>127.95</v>
      </c>
      <c r="J12" s="79">
        <f t="shared" si="5"/>
        <v>121.2</v>
      </c>
      <c r="K12" s="79">
        <f t="shared" si="6"/>
        <v>115.15</v>
      </c>
      <c r="L12" s="79">
        <f t="shared" si="7"/>
        <v>154.85000000000002</v>
      </c>
      <c r="M12" s="77">
        <f t="shared" ref="M12:M75" si="8">$D$11*$E6</f>
        <v>173.55</v>
      </c>
      <c r="N12" s="77">
        <f>$D$12*$E$5</f>
        <v>0</v>
      </c>
      <c r="O12" s="77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</row>
    <row r="13" spans="1:111" x14ac:dyDescent="0.25">
      <c r="C13" s="77">
        <v>1958</v>
      </c>
      <c r="D13" s="109">
        <v>3885</v>
      </c>
      <c r="E13" s="110">
        <f t="shared" si="0"/>
        <v>0.05</v>
      </c>
      <c r="F13" s="79">
        <f t="shared" si="2"/>
        <v>1124.3500000000001</v>
      </c>
      <c r="G13" s="77">
        <f t="shared" si="1"/>
        <v>95.2</v>
      </c>
      <c r="H13" s="79">
        <f t="shared" si="3"/>
        <v>146.75</v>
      </c>
      <c r="I13" s="79">
        <f t="shared" si="4"/>
        <v>127.95</v>
      </c>
      <c r="J13" s="79">
        <f t="shared" si="5"/>
        <v>121.2</v>
      </c>
      <c r="K13" s="79">
        <f t="shared" si="6"/>
        <v>115.15</v>
      </c>
      <c r="L13" s="79">
        <f t="shared" si="7"/>
        <v>154.85000000000002</v>
      </c>
      <c r="M13" s="77">
        <f t="shared" si="8"/>
        <v>173.55</v>
      </c>
      <c r="N13" s="77">
        <f t="shared" ref="N13:N76" si="9">$D$12*$E6</f>
        <v>189.70000000000002</v>
      </c>
      <c r="O13" s="77">
        <f>$D$13*$E5</f>
        <v>0</v>
      </c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</row>
    <row r="14" spans="1:111" x14ac:dyDescent="0.25">
      <c r="C14" s="79">
        <v>1959</v>
      </c>
      <c r="D14" s="109">
        <v>3217</v>
      </c>
      <c r="E14" s="110">
        <f t="shared" si="0"/>
        <v>0.05</v>
      </c>
      <c r="F14" s="79">
        <f t="shared" si="2"/>
        <v>1318.6000000000001</v>
      </c>
      <c r="G14" s="77">
        <f t="shared" si="1"/>
        <v>95.2</v>
      </c>
      <c r="H14" s="79">
        <f t="shared" si="3"/>
        <v>146.75</v>
      </c>
      <c r="I14" s="79">
        <f t="shared" si="4"/>
        <v>127.95</v>
      </c>
      <c r="J14" s="79">
        <f t="shared" si="5"/>
        <v>121.2</v>
      </c>
      <c r="K14" s="79">
        <f t="shared" si="6"/>
        <v>115.15</v>
      </c>
      <c r="L14" s="79">
        <f t="shared" si="7"/>
        <v>154.85000000000002</v>
      </c>
      <c r="M14" s="77">
        <f t="shared" si="8"/>
        <v>173.55</v>
      </c>
      <c r="N14" s="77">
        <f t="shared" si="9"/>
        <v>189.70000000000002</v>
      </c>
      <c r="O14" s="77">
        <f t="shared" ref="O14:O77" si="10">$D$13*$E6</f>
        <v>194.25</v>
      </c>
      <c r="P14" s="77">
        <f>$D$14*$E5</f>
        <v>0</v>
      </c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</row>
    <row r="15" spans="1:111" x14ac:dyDescent="0.25">
      <c r="C15" s="77">
        <v>1960</v>
      </c>
      <c r="D15" s="109">
        <v>5939</v>
      </c>
      <c r="E15" s="110">
        <f t="shared" si="0"/>
        <v>0.05</v>
      </c>
      <c r="F15" s="79">
        <f t="shared" si="2"/>
        <v>1479.4500000000003</v>
      </c>
      <c r="G15" s="77">
        <f t="shared" si="1"/>
        <v>95.2</v>
      </c>
      <c r="H15" s="79">
        <f t="shared" si="3"/>
        <v>146.75</v>
      </c>
      <c r="I15" s="79">
        <f t="shared" si="4"/>
        <v>127.95</v>
      </c>
      <c r="J15" s="79">
        <f t="shared" si="5"/>
        <v>121.2</v>
      </c>
      <c r="K15" s="79">
        <f t="shared" si="6"/>
        <v>115.15</v>
      </c>
      <c r="L15" s="79">
        <f t="shared" si="7"/>
        <v>154.85000000000002</v>
      </c>
      <c r="M15" s="77">
        <f t="shared" si="8"/>
        <v>173.55</v>
      </c>
      <c r="N15" s="77">
        <f t="shared" si="9"/>
        <v>189.70000000000002</v>
      </c>
      <c r="O15" s="77">
        <f t="shared" si="10"/>
        <v>194.25</v>
      </c>
      <c r="P15" s="77">
        <f t="shared" ref="P15:P78" si="11">$D$14*$E6</f>
        <v>160.85000000000002</v>
      </c>
      <c r="Q15" s="77">
        <f>$D$15*$E5</f>
        <v>0</v>
      </c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</row>
    <row r="16" spans="1:111" x14ac:dyDescent="0.25">
      <c r="C16" s="79">
        <v>1961</v>
      </c>
      <c r="D16" s="109">
        <v>7440</v>
      </c>
      <c r="E16" s="110">
        <f t="shared" si="0"/>
        <v>0.05</v>
      </c>
      <c r="F16" s="79">
        <f t="shared" si="2"/>
        <v>1776.4000000000003</v>
      </c>
      <c r="G16" s="77">
        <f t="shared" si="1"/>
        <v>95.2</v>
      </c>
      <c r="H16" s="79">
        <f t="shared" si="3"/>
        <v>146.75</v>
      </c>
      <c r="I16" s="79">
        <f t="shared" si="4"/>
        <v>127.95</v>
      </c>
      <c r="J16" s="79">
        <f t="shared" si="5"/>
        <v>121.2</v>
      </c>
      <c r="K16" s="79">
        <f t="shared" si="6"/>
        <v>115.15</v>
      </c>
      <c r="L16" s="79">
        <f t="shared" si="7"/>
        <v>154.85000000000002</v>
      </c>
      <c r="M16" s="77">
        <f t="shared" si="8"/>
        <v>173.55</v>
      </c>
      <c r="N16" s="77">
        <f t="shared" si="9"/>
        <v>189.70000000000002</v>
      </c>
      <c r="O16" s="77">
        <f t="shared" si="10"/>
        <v>194.25</v>
      </c>
      <c r="P16" s="77">
        <f t="shared" si="11"/>
        <v>160.85000000000002</v>
      </c>
      <c r="Q16" s="77">
        <f t="shared" ref="Q16:Q79" si="12">$D$15*$E6</f>
        <v>296.95</v>
      </c>
      <c r="R16" s="77">
        <f>$D$16*$E5</f>
        <v>0</v>
      </c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</row>
    <row r="17" spans="3:111" x14ac:dyDescent="0.25">
      <c r="C17" s="77">
        <v>1962</v>
      </c>
      <c r="D17" s="109">
        <v>6821</v>
      </c>
      <c r="E17" s="110">
        <f t="shared" si="0"/>
        <v>0.05</v>
      </c>
      <c r="F17" s="79">
        <f t="shared" si="2"/>
        <v>2148.4000000000005</v>
      </c>
      <c r="G17" s="77">
        <f t="shared" si="1"/>
        <v>95.2</v>
      </c>
      <c r="H17" s="79">
        <f t="shared" si="3"/>
        <v>146.75</v>
      </c>
      <c r="I17" s="79">
        <f t="shared" si="4"/>
        <v>127.95</v>
      </c>
      <c r="J17" s="79">
        <f t="shared" si="5"/>
        <v>121.2</v>
      </c>
      <c r="K17" s="79">
        <f t="shared" si="6"/>
        <v>115.15</v>
      </c>
      <c r="L17" s="79">
        <f t="shared" si="7"/>
        <v>154.85000000000002</v>
      </c>
      <c r="M17" s="77">
        <f t="shared" si="8"/>
        <v>173.55</v>
      </c>
      <c r="N17" s="77">
        <f t="shared" si="9"/>
        <v>189.70000000000002</v>
      </c>
      <c r="O17" s="77">
        <f t="shared" si="10"/>
        <v>194.25</v>
      </c>
      <c r="P17" s="77">
        <f t="shared" si="11"/>
        <v>160.85000000000002</v>
      </c>
      <c r="Q17" s="77">
        <f t="shared" si="12"/>
        <v>296.95</v>
      </c>
      <c r="R17" s="77">
        <f t="shared" ref="R17:R80" si="13">$D$16*$E6</f>
        <v>372</v>
      </c>
      <c r="S17" s="77">
        <f>$D$17*$E5</f>
        <v>0</v>
      </c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</row>
    <row r="18" spans="3:111" x14ac:dyDescent="0.25">
      <c r="C18" s="79">
        <v>1963</v>
      </c>
      <c r="D18" s="109">
        <v>5424</v>
      </c>
      <c r="E18" s="110">
        <f t="shared" si="0"/>
        <v>0.05</v>
      </c>
      <c r="F18" s="79">
        <f t="shared" si="2"/>
        <v>2489.4500000000007</v>
      </c>
      <c r="G18" s="77">
        <f t="shared" si="1"/>
        <v>95.2</v>
      </c>
      <c r="H18" s="79">
        <f t="shared" si="3"/>
        <v>146.75</v>
      </c>
      <c r="I18" s="79">
        <f t="shared" si="4"/>
        <v>127.95</v>
      </c>
      <c r="J18" s="79">
        <f t="shared" si="5"/>
        <v>121.2</v>
      </c>
      <c r="K18" s="79">
        <f t="shared" si="6"/>
        <v>115.15</v>
      </c>
      <c r="L18" s="79">
        <f t="shared" si="7"/>
        <v>154.85000000000002</v>
      </c>
      <c r="M18" s="77">
        <f t="shared" si="8"/>
        <v>173.55</v>
      </c>
      <c r="N18" s="77">
        <f t="shared" si="9"/>
        <v>189.70000000000002</v>
      </c>
      <c r="O18" s="77">
        <f t="shared" si="10"/>
        <v>194.25</v>
      </c>
      <c r="P18" s="77">
        <f t="shared" si="11"/>
        <v>160.85000000000002</v>
      </c>
      <c r="Q18" s="77">
        <f t="shared" si="12"/>
        <v>296.95</v>
      </c>
      <c r="R18" s="77">
        <f t="shared" si="13"/>
        <v>372</v>
      </c>
      <c r="S18" s="77">
        <f t="shared" ref="S18:S81" si="14">$D$17*$E6</f>
        <v>341.05</v>
      </c>
      <c r="T18" s="77">
        <f>$D$18*$E5</f>
        <v>0</v>
      </c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</row>
    <row r="19" spans="3:111" x14ac:dyDescent="0.25">
      <c r="C19" s="77">
        <v>1964</v>
      </c>
      <c r="D19" s="109">
        <v>6155</v>
      </c>
      <c r="E19" s="110">
        <f t="shared" si="0"/>
        <v>0.05</v>
      </c>
      <c r="F19" s="79">
        <f t="shared" si="2"/>
        <v>2760.6500000000005</v>
      </c>
      <c r="G19" s="77">
        <f t="shared" si="1"/>
        <v>95.2</v>
      </c>
      <c r="H19" s="79">
        <f t="shared" si="3"/>
        <v>146.75</v>
      </c>
      <c r="I19" s="79">
        <f t="shared" si="4"/>
        <v>127.95</v>
      </c>
      <c r="J19" s="79">
        <f t="shared" si="5"/>
        <v>121.2</v>
      </c>
      <c r="K19" s="79">
        <f t="shared" si="6"/>
        <v>115.15</v>
      </c>
      <c r="L19" s="79">
        <f t="shared" si="7"/>
        <v>154.85000000000002</v>
      </c>
      <c r="M19" s="77">
        <f t="shared" si="8"/>
        <v>173.55</v>
      </c>
      <c r="N19" s="77">
        <f t="shared" si="9"/>
        <v>189.70000000000002</v>
      </c>
      <c r="O19" s="77">
        <f t="shared" si="10"/>
        <v>194.25</v>
      </c>
      <c r="P19" s="77">
        <f t="shared" si="11"/>
        <v>160.85000000000002</v>
      </c>
      <c r="Q19" s="77">
        <f t="shared" si="12"/>
        <v>296.95</v>
      </c>
      <c r="R19" s="77">
        <f t="shared" si="13"/>
        <v>372</v>
      </c>
      <c r="S19" s="77">
        <f t="shared" si="14"/>
        <v>341.05</v>
      </c>
      <c r="T19" s="77">
        <f t="shared" ref="T19:T82" si="15">$D$18*$E6</f>
        <v>271.2</v>
      </c>
      <c r="U19" s="77">
        <f>$D$19*$E5</f>
        <v>0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</row>
    <row r="20" spans="3:111" x14ac:dyDescent="0.25">
      <c r="C20" s="79">
        <v>1965</v>
      </c>
      <c r="D20" s="109">
        <v>6574</v>
      </c>
      <c r="E20" s="110">
        <f t="shared" si="0"/>
        <v>0.05</v>
      </c>
      <c r="F20" s="79">
        <f t="shared" si="2"/>
        <v>3068.4000000000005</v>
      </c>
      <c r="G20" s="77">
        <f t="shared" si="1"/>
        <v>95.2</v>
      </c>
      <c r="H20" s="79">
        <f t="shared" si="3"/>
        <v>146.75</v>
      </c>
      <c r="I20" s="79">
        <f t="shared" si="4"/>
        <v>127.95</v>
      </c>
      <c r="J20" s="79">
        <f t="shared" si="5"/>
        <v>121.2</v>
      </c>
      <c r="K20" s="79">
        <f t="shared" si="6"/>
        <v>115.15</v>
      </c>
      <c r="L20" s="79">
        <f t="shared" si="7"/>
        <v>154.85000000000002</v>
      </c>
      <c r="M20" s="77">
        <f t="shared" si="8"/>
        <v>173.55</v>
      </c>
      <c r="N20" s="77">
        <f t="shared" si="9"/>
        <v>189.70000000000002</v>
      </c>
      <c r="O20" s="77">
        <f t="shared" si="10"/>
        <v>194.25</v>
      </c>
      <c r="P20" s="77">
        <f t="shared" si="11"/>
        <v>160.85000000000002</v>
      </c>
      <c r="Q20" s="77">
        <f t="shared" si="12"/>
        <v>296.95</v>
      </c>
      <c r="R20" s="77">
        <f t="shared" si="13"/>
        <v>372</v>
      </c>
      <c r="S20" s="77">
        <f t="shared" si="14"/>
        <v>341.05</v>
      </c>
      <c r="T20" s="77">
        <f t="shared" si="15"/>
        <v>271.2</v>
      </c>
      <c r="U20" s="77">
        <f t="shared" ref="U20:U83" si="16">$D$19*$E6</f>
        <v>307.75</v>
      </c>
      <c r="V20" s="77">
        <f>$D$20*$E5</f>
        <v>0</v>
      </c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</row>
    <row r="21" spans="3:111" x14ac:dyDescent="0.25">
      <c r="C21" s="77">
        <v>1966</v>
      </c>
      <c r="D21" s="109">
        <v>6745</v>
      </c>
      <c r="E21" s="110">
        <f t="shared" si="0"/>
        <v>0.05</v>
      </c>
      <c r="F21" s="79">
        <f t="shared" si="2"/>
        <v>3397.1000000000004</v>
      </c>
      <c r="G21" s="77">
        <f t="shared" si="1"/>
        <v>95.2</v>
      </c>
      <c r="H21" s="79">
        <f t="shared" si="3"/>
        <v>146.75</v>
      </c>
      <c r="I21" s="79">
        <f t="shared" si="4"/>
        <v>127.95</v>
      </c>
      <c r="J21" s="79">
        <f t="shared" si="5"/>
        <v>121.2</v>
      </c>
      <c r="K21" s="79">
        <f t="shared" si="6"/>
        <v>115.15</v>
      </c>
      <c r="L21" s="79">
        <f t="shared" si="7"/>
        <v>154.85000000000002</v>
      </c>
      <c r="M21" s="77">
        <f t="shared" si="8"/>
        <v>173.55</v>
      </c>
      <c r="N21" s="77">
        <f t="shared" si="9"/>
        <v>189.70000000000002</v>
      </c>
      <c r="O21" s="77">
        <f t="shared" si="10"/>
        <v>194.25</v>
      </c>
      <c r="P21" s="77">
        <f t="shared" si="11"/>
        <v>160.85000000000002</v>
      </c>
      <c r="Q21" s="77">
        <f t="shared" si="12"/>
        <v>296.95</v>
      </c>
      <c r="R21" s="77">
        <f t="shared" si="13"/>
        <v>372</v>
      </c>
      <c r="S21" s="77">
        <f t="shared" si="14"/>
        <v>341.05</v>
      </c>
      <c r="T21" s="77">
        <f t="shared" si="15"/>
        <v>271.2</v>
      </c>
      <c r="U21" s="77">
        <f t="shared" si="16"/>
        <v>307.75</v>
      </c>
      <c r="V21" s="77">
        <f t="shared" ref="V21:V84" si="17">$D$20*$E6</f>
        <v>328.70000000000005</v>
      </c>
      <c r="W21" s="77">
        <f>$D$21*$E5</f>
        <v>0</v>
      </c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</row>
    <row r="22" spans="3:111" x14ac:dyDescent="0.25">
      <c r="C22" s="79">
        <v>1967</v>
      </c>
      <c r="D22" s="109">
        <v>7388</v>
      </c>
      <c r="E22" s="110">
        <f t="shared" si="0"/>
        <v>0.05</v>
      </c>
      <c r="F22" s="79">
        <f t="shared" si="2"/>
        <v>3734.3500000000004</v>
      </c>
      <c r="G22" s="77">
        <f t="shared" si="1"/>
        <v>95.2</v>
      </c>
      <c r="H22" s="79">
        <f t="shared" si="3"/>
        <v>146.75</v>
      </c>
      <c r="I22" s="79">
        <f t="shared" si="4"/>
        <v>127.95</v>
      </c>
      <c r="J22" s="79">
        <f t="shared" si="5"/>
        <v>121.2</v>
      </c>
      <c r="K22" s="79">
        <f t="shared" si="6"/>
        <v>115.15</v>
      </c>
      <c r="L22" s="79">
        <f t="shared" si="7"/>
        <v>154.85000000000002</v>
      </c>
      <c r="M22" s="77">
        <f t="shared" si="8"/>
        <v>173.55</v>
      </c>
      <c r="N22" s="77">
        <f t="shared" si="9"/>
        <v>189.70000000000002</v>
      </c>
      <c r="O22" s="77">
        <f t="shared" si="10"/>
        <v>194.25</v>
      </c>
      <c r="P22" s="77">
        <f t="shared" si="11"/>
        <v>160.85000000000002</v>
      </c>
      <c r="Q22" s="77">
        <f t="shared" si="12"/>
        <v>296.95</v>
      </c>
      <c r="R22" s="77">
        <f t="shared" si="13"/>
        <v>372</v>
      </c>
      <c r="S22" s="77">
        <f t="shared" si="14"/>
        <v>341.05</v>
      </c>
      <c r="T22" s="77">
        <f t="shared" si="15"/>
        <v>271.2</v>
      </c>
      <c r="U22" s="77">
        <f t="shared" si="16"/>
        <v>307.75</v>
      </c>
      <c r="V22" s="77">
        <f t="shared" si="17"/>
        <v>328.70000000000005</v>
      </c>
      <c r="W22" s="77">
        <f t="shared" ref="W22:W85" si="18">$D$21*$E6</f>
        <v>337.25</v>
      </c>
      <c r="X22" s="77">
        <f>$D$22*$E5</f>
        <v>0</v>
      </c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</row>
    <row r="23" spans="3:111" x14ac:dyDescent="0.25">
      <c r="C23" s="77">
        <v>1968</v>
      </c>
      <c r="D23" s="109">
        <v>8811</v>
      </c>
      <c r="E23" s="110">
        <f t="shared" si="0"/>
        <v>0.05</v>
      </c>
      <c r="F23" s="79">
        <f t="shared" si="2"/>
        <v>4103.75</v>
      </c>
      <c r="G23" s="77">
        <f t="shared" si="1"/>
        <v>95.2</v>
      </c>
      <c r="H23" s="79">
        <f t="shared" si="3"/>
        <v>146.75</v>
      </c>
      <c r="I23" s="79">
        <f t="shared" si="4"/>
        <v>127.95</v>
      </c>
      <c r="J23" s="79">
        <f t="shared" si="5"/>
        <v>121.2</v>
      </c>
      <c r="K23" s="79">
        <f t="shared" si="6"/>
        <v>115.15</v>
      </c>
      <c r="L23" s="79">
        <f t="shared" si="7"/>
        <v>154.85000000000002</v>
      </c>
      <c r="M23" s="77">
        <f t="shared" si="8"/>
        <v>173.55</v>
      </c>
      <c r="N23" s="77">
        <f t="shared" si="9"/>
        <v>189.70000000000002</v>
      </c>
      <c r="O23" s="77">
        <f t="shared" si="10"/>
        <v>194.25</v>
      </c>
      <c r="P23" s="77">
        <f t="shared" si="11"/>
        <v>160.85000000000002</v>
      </c>
      <c r="Q23" s="77">
        <f t="shared" si="12"/>
        <v>296.95</v>
      </c>
      <c r="R23" s="77">
        <f t="shared" si="13"/>
        <v>372</v>
      </c>
      <c r="S23" s="77">
        <f t="shared" si="14"/>
        <v>341.05</v>
      </c>
      <c r="T23" s="77">
        <f t="shared" si="15"/>
        <v>271.2</v>
      </c>
      <c r="U23" s="77">
        <f t="shared" si="16"/>
        <v>307.75</v>
      </c>
      <c r="V23" s="77">
        <f t="shared" si="17"/>
        <v>328.70000000000005</v>
      </c>
      <c r="W23" s="77">
        <f t="shared" si="18"/>
        <v>337.25</v>
      </c>
      <c r="X23" s="77">
        <f t="shared" ref="X23:X86" si="19">$D$22*$E6</f>
        <v>369.40000000000003</v>
      </c>
      <c r="Y23" s="77">
        <f>$D$23*$E5</f>
        <v>0</v>
      </c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</row>
    <row r="24" spans="3:111" x14ac:dyDescent="0.25">
      <c r="C24" s="79">
        <v>1969</v>
      </c>
      <c r="D24" s="109">
        <v>7804</v>
      </c>
      <c r="E24" s="110">
        <f t="shared" si="0"/>
        <v>0.05</v>
      </c>
      <c r="F24" s="79">
        <f t="shared" si="2"/>
        <v>4544.3</v>
      </c>
      <c r="G24" s="77">
        <f t="shared" si="1"/>
        <v>95.2</v>
      </c>
      <c r="H24" s="79">
        <f t="shared" si="3"/>
        <v>146.75</v>
      </c>
      <c r="I24" s="79">
        <f t="shared" si="4"/>
        <v>127.95</v>
      </c>
      <c r="J24" s="79">
        <f t="shared" si="5"/>
        <v>121.2</v>
      </c>
      <c r="K24" s="79">
        <f t="shared" si="6"/>
        <v>115.15</v>
      </c>
      <c r="L24" s="79">
        <f t="shared" si="7"/>
        <v>154.85000000000002</v>
      </c>
      <c r="M24" s="77">
        <f t="shared" si="8"/>
        <v>173.55</v>
      </c>
      <c r="N24" s="77">
        <f t="shared" si="9"/>
        <v>189.70000000000002</v>
      </c>
      <c r="O24" s="77">
        <f t="shared" si="10"/>
        <v>194.25</v>
      </c>
      <c r="P24" s="77">
        <f t="shared" si="11"/>
        <v>160.85000000000002</v>
      </c>
      <c r="Q24" s="77">
        <f t="shared" si="12"/>
        <v>296.95</v>
      </c>
      <c r="R24" s="77">
        <f t="shared" si="13"/>
        <v>372</v>
      </c>
      <c r="S24" s="77">
        <f t="shared" si="14"/>
        <v>341.05</v>
      </c>
      <c r="T24" s="77">
        <f t="shared" si="15"/>
        <v>271.2</v>
      </c>
      <c r="U24" s="77">
        <f t="shared" si="16"/>
        <v>307.75</v>
      </c>
      <c r="V24" s="77">
        <f t="shared" si="17"/>
        <v>328.70000000000005</v>
      </c>
      <c r="W24" s="77">
        <f t="shared" si="18"/>
        <v>337.25</v>
      </c>
      <c r="X24" s="77">
        <f t="shared" si="19"/>
        <v>369.40000000000003</v>
      </c>
      <c r="Y24" s="77">
        <f t="shared" ref="Y24:Y87" si="20">$D$23*$E6</f>
        <v>440.55</v>
      </c>
      <c r="Z24" s="77">
        <f>$D$24*$E5</f>
        <v>0</v>
      </c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</row>
    <row r="25" spans="3:111" x14ac:dyDescent="0.25">
      <c r="C25" s="77">
        <v>1970</v>
      </c>
      <c r="D25" s="109">
        <v>8547</v>
      </c>
      <c r="E25" s="110">
        <f t="shared" si="0"/>
        <v>0</v>
      </c>
      <c r="F25" s="79">
        <f t="shared" si="2"/>
        <v>4839.2999999999993</v>
      </c>
      <c r="G25" s="77">
        <f>$D$5*E25</f>
        <v>0</v>
      </c>
      <c r="H25" s="79">
        <f t="shared" si="3"/>
        <v>146.75</v>
      </c>
      <c r="I25" s="79">
        <f t="shared" si="4"/>
        <v>127.95</v>
      </c>
      <c r="J25" s="79">
        <f t="shared" si="5"/>
        <v>121.2</v>
      </c>
      <c r="K25" s="79">
        <f t="shared" si="6"/>
        <v>115.15</v>
      </c>
      <c r="L25" s="79">
        <f t="shared" si="7"/>
        <v>154.85000000000002</v>
      </c>
      <c r="M25" s="77">
        <f t="shared" si="8"/>
        <v>173.55</v>
      </c>
      <c r="N25" s="77">
        <f t="shared" si="9"/>
        <v>189.70000000000002</v>
      </c>
      <c r="O25" s="77">
        <f t="shared" si="10"/>
        <v>194.25</v>
      </c>
      <c r="P25" s="77">
        <f t="shared" si="11"/>
        <v>160.85000000000002</v>
      </c>
      <c r="Q25" s="77">
        <f t="shared" si="12"/>
        <v>296.95</v>
      </c>
      <c r="R25" s="77">
        <f t="shared" si="13"/>
        <v>372</v>
      </c>
      <c r="S25" s="77">
        <f t="shared" si="14"/>
        <v>341.05</v>
      </c>
      <c r="T25" s="77">
        <f t="shared" si="15"/>
        <v>271.2</v>
      </c>
      <c r="U25" s="77">
        <f t="shared" si="16"/>
        <v>307.75</v>
      </c>
      <c r="V25" s="77">
        <f t="shared" si="17"/>
        <v>328.70000000000005</v>
      </c>
      <c r="W25" s="77">
        <f t="shared" si="18"/>
        <v>337.25</v>
      </c>
      <c r="X25" s="77">
        <f t="shared" si="19"/>
        <v>369.40000000000003</v>
      </c>
      <c r="Y25" s="77">
        <f t="shared" si="20"/>
        <v>440.55</v>
      </c>
      <c r="Z25" s="77">
        <f t="shared" ref="Z25:Z88" si="21">$D$24*$E6</f>
        <v>390.20000000000005</v>
      </c>
      <c r="AA25" s="77">
        <f>$D$25*$E5</f>
        <v>0</v>
      </c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</row>
    <row r="26" spans="3:111" x14ac:dyDescent="0.25">
      <c r="C26" s="79">
        <v>1971</v>
      </c>
      <c r="D26" s="109">
        <v>9059</v>
      </c>
      <c r="E26" s="110">
        <f t="shared" si="0"/>
        <v>0</v>
      </c>
      <c r="F26" s="79">
        <f t="shared" si="2"/>
        <v>5119.8999999999996</v>
      </c>
      <c r="G26" s="77">
        <f t="shared" ref="G26:G89" si="22">$D$5*E26</f>
        <v>0</v>
      </c>
      <c r="H26" s="79">
        <f t="shared" si="3"/>
        <v>0</v>
      </c>
      <c r="I26" s="79">
        <f t="shared" si="4"/>
        <v>127.95</v>
      </c>
      <c r="J26" s="79">
        <f t="shared" si="5"/>
        <v>121.2</v>
      </c>
      <c r="K26" s="79">
        <f t="shared" si="6"/>
        <v>115.15</v>
      </c>
      <c r="L26" s="79">
        <f t="shared" si="7"/>
        <v>154.85000000000002</v>
      </c>
      <c r="M26" s="77">
        <f t="shared" si="8"/>
        <v>173.55</v>
      </c>
      <c r="N26" s="77">
        <f t="shared" si="9"/>
        <v>189.70000000000002</v>
      </c>
      <c r="O26" s="77">
        <f t="shared" si="10"/>
        <v>194.25</v>
      </c>
      <c r="P26" s="77">
        <f t="shared" si="11"/>
        <v>160.85000000000002</v>
      </c>
      <c r="Q26" s="77">
        <f t="shared" si="12"/>
        <v>296.95</v>
      </c>
      <c r="R26" s="77">
        <f t="shared" si="13"/>
        <v>372</v>
      </c>
      <c r="S26" s="77">
        <f t="shared" si="14"/>
        <v>341.05</v>
      </c>
      <c r="T26" s="77">
        <f t="shared" si="15"/>
        <v>271.2</v>
      </c>
      <c r="U26" s="77">
        <f t="shared" si="16"/>
        <v>307.75</v>
      </c>
      <c r="V26" s="77">
        <f t="shared" si="17"/>
        <v>328.70000000000005</v>
      </c>
      <c r="W26" s="77">
        <f t="shared" si="18"/>
        <v>337.25</v>
      </c>
      <c r="X26" s="77">
        <f t="shared" si="19"/>
        <v>369.40000000000003</v>
      </c>
      <c r="Y26" s="77">
        <f t="shared" si="20"/>
        <v>440.55</v>
      </c>
      <c r="Z26" s="77">
        <f t="shared" si="21"/>
        <v>390.20000000000005</v>
      </c>
      <c r="AA26" s="77">
        <f t="shared" ref="AA26:AA89" si="23">$D$25*$E6</f>
        <v>427.35</v>
      </c>
      <c r="AB26" s="77">
        <f>$D$26*$E5</f>
        <v>0</v>
      </c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</row>
    <row r="27" spans="3:111" x14ac:dyDescent="0.25">
      <c r="C27" s="77">
        <v>1972</v>
      </c>
      <c r="D27" s="109">
        <v>9059</v>
      </c>
      <c r="E27" s="110">
        <f t="shared" si="0"/>
        <v>0</v>
      </c>
      <c r="F27" s="79">
        <f t="shared" si="2"/>
        <v>5444.9</v>
      </c>
      <c r="G27" s="77">
        <f t="shared" si="22"/>
        <v>0</v>
      </c>
      <c r="H27" s="79">
        <f t="shared" si="3"/>
        <v>0</v>
      </c>
      <c r="I27" s="79">
        <f t="shared" si="4"/>
        <v>0</v>
      </c>
      <c r="J27" s="79">
        <f t="shared" si="5"/>
        <v>121.2</v>
      </c>
      <c r="K27" s="79">
        <f t="shared" si="6"/>
        <v>115.15</v>
      </c>
      <c r="L27" s="79">
        <f t="shared" si="7"/>
        <v>154.85000000000002</v>
      </c>
      <c r="M27" s="77">
        <f t="shared" si="8"/>
        <v>173.55</v>
      </c>
      <c r="N27" s="77">
        <f t="shared" si="9"/>
        <v>189.70000000000002</v>
      </c>
      <c r="O27" s="77">
        <f t="shared" si="10"/>
        <v>194.25</v>
      </c>
      <c r="P27" s="77">
        <f t="shared" si="11"/>
        <v>160.85000000000002</v>
      </c>
      <c r="Q27" s="77">
        <f t="shared" si="12"/>
        <v>296.95</v>
      </c>
      <c r="R27" s="77">
        <f t="shared" si="13"/>
        <v>372</v>
      </c>
      <c r="S27" s="77">
        <f t="shared" si="14"/>
        <v>341.05</v>
      </c>
      <c r="T27" s="77">
        <f t="shared" si="15"/>
        <v>271.2</v>
      </c>
      <c r="U27" s="77">
        <f t="shared" si="16"/>
        <v>307.75</v>
      </c>
      <c r="V27" s="77">
        <f t="shared" si="17"/>
        <v>328.70000000000005</v>
      </c>
      <c r="W27" s="77">
        <f t="shared" si="18"/>
        <v>337.25</v>
      </c>
      <c r="X27" s="77">
        <f t="shared" si="19"/>
        <v>369.40000000000003</v>
      </c>
      <c r="Y27" s="77">
        <f t="shared" si="20"/>
        <v>440.55</v>
      </c>
      <c r="Z27" s="77">
        <f t="shared" si="21"/>
        <v>390.20000000000005</v>
      </c>
      <c r="AA27" s="77">
        <f t="shared" si="23"/>
        <v>427.35</v>
      </c>
      <c r="AB27" s="77">
        <f t="shared" ref="AB27:AB90" si="24">$D$26*$E6</f>
        <v>452.95000000000005</v>
      </c>
      <c r="AC27" s="77">
        <f>$D$27*$E5</f>
        <v>0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</row>
    <row r="28" spans="3:111" x14ac:dyDescent="0.25">
      <c r="C28" s="79">
        <v>1973</v>
      </c>
      <c r="D28" s="109">
        <v>8889</v>
      </c>
      <c r="E28" s="110">
        <f t="shared" si="0"/>
        <v>0</v>
      </c>
      <c r="F28" s="79">
        <f t="shared" si="2"/>
        <v>5776.6500000000005</v>
      </c>
      <c r="G28" s="77">
        <f t="shared" si="22"/>
        <v>0</v>
      </c>
      <c r="H28" s="79">
        <f t="shared" si="3"/>
        <v>0</v>
      </c>
      <c r="I28" s="79">
        <f t="shared" si="4"/>
        <v>0</v>
      </c>
      <c r="J28" s="79">
        <f t="shared" si="5"/>
        <v>0</v>
      </c>
      <c r="K28" s="79">
        <f t="shared" si="6"/>
        <v>115.15</v>
      </c>
      <c r="L28" s="79">
        <f t="shared" si="7"/>
        <v>154.85000000000002</v>
      </c>
      <c r="M28" s="77">
        <f t="shared" si="8"/>
        <v>173.55</v>
      </c>
      <c r="N28" s="77">
        <f t="shared" si="9"/>
        <v>189.70000000000002</v>
      </c>
      <c r="O28" s="77">
        <f t="shared" si="10"/>
        <v>194.25</v>
      </c>
      <c r="P28" s="77">
        <f t="shared" si="11"/>
        <v>160.85000000000002</v>
      </c>
      <c r="Q28" s="77">
        <f t="shared" si="12"/>
        <v>296.95</v>
      </c>
      <c r="R28" s="77">
        <f t="shared" si="13"/>
        <v>372</v>
      </c>
      <c r="S28" s="77">
        <f t="shared" si="14"/>
        <v>341.05</v>
      </c>
      <c r="T28" s="77">
        <f t="shared" si="15"/>
        <v>271.2</v>
      </c>
      <c r="U28" s="77">
        <f t="shared" si="16"/>
        <v>307.75</v>
      </c>
      <c r="V28" s="77">
        <f t="shared" si="17"/>
        <v>328.70000000000005</v>
      </c>
      <c r="W28" s="77">
        <f t="shared" si="18"/>
        <v>337.25</v>
      </c>
      <c r="X28" s="77">
        <f t="shared" si="19"/>
        <v>369.40000000000003</v>
      </c>
      <c r="Y28" s="77">
        <f t="shared" si="20"/>
        <v>440.55</v>
      </c>
      <c r="Z28" s="77">
        <f t="shared" si="21"/>
        <v>390.20000000000005</v>
      </c>
      <c r="AA28" s="77">
        <f t="shared" si="23"/>
        <v>427.35</v>
      </c>
      <c r="AB28" s="77">
        <f t="shared" si="24"/>
        <v>452.95000000000005</v>
      </c>
      <c r="AC28" s="77">
        <f t="shared" ref="AC28:AC91" si="25">$D$27*$E6</f>
        <v>452.95000000000005</v>
      </c>
      <c r="AD28" s="77">
        <f>$D$28*$E5</f>
        <v>0</v>
      </c>
      <c r="AE28" s="77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</row>
    <row r="29" spans="3:111" x14ac:dyDescent="0.25">
      <c r="C29" s="77">
        <v>1974</v>
      </c>
      <c r="D29" s="109">
        <v>8817</v>
      </c>
      <c r="E29" s="110">
        <f t="shared" si="0"/>
        <v>0</v>
      </c>
      <c r="F29" s="79">
        <f t="shared" si="2"/>
        <v>6105.9500000000007</v>
      </c>
      <c r="G29" s="77">
        <f t="shared" si="22"/>
        <v>0</v>
      </c>
      <c r="H29" s="79">
        <f t="shared" si="3"/>
        <v>0</v>
      </c>
      <c r="I29" s="79">
        <f t="shared" si="4"/>
        <v>0</v>
      </c>
      <c r="J29" s="79">
        <f t="shared" si="5"/>
        <v>0</v>
      </c>
      <c r="K29" s="79">
        <f t="shared" si="6"/>
        <v>0</v>
      </c>
      <c r="L29" s="79">
        <f t="shared" si="7"/>
        <v>154.85000000000002</v>
      </c>
      <c r="M29" s="77">
        <f t="shared" si="8"/>
        <v>173.55</v>
      </c>
      <c r="N29" s="77">
        <f t="shared" si="9"/>
        <v>189.70000000000002</v>
      </c>
      <c r="O29" s="77">
        <f t="shared" si="10"/>
        <v>194.25</v>
      </c>
      <c r="P29" s="77">
        <f t="shared" si="11"/>
        <v>160.85000000000002</v>
      </c>
      <c r="Q29" s="77">
        <f t="shared" si="12"/>
        <v>296.95</v>
      </c>
      <c r="R29" s="77">
        <f t="shared" si="13"/>
        <v>372</v>
      </c>
      <c r="S29" s="77">
        <f t="shared" si="14"/>
        <v>341.05</v>
      </c>
      <c r="T29" s="77">
        <f t="shared" si="15"/>
        <v>271.2</v>
      </c>
      <c r="U29" s="77">
        <f t="shared" si="16"/>
        <v>307.75</v>
      </c>
      <c r="V29" s="77">
        <f t="shared" si="17"/>
        <v>328.70000000000005</v>
      </c>
      <c r="W29" s="77">
        <f t="shared" si="18"/>
        <v>337.25</v>
      </c>
      <c r="X29" s="77">
        <f t="shared" si="19"/>
        <v>369.40000000000003</v>
      </c>
      <c r="Y29" s="77">
        <f t="shared" si="20"/>
        <v>440.55</v>
      </c>
      <c r="Z29" s="77">
        <f t="shared" si="21"/>
        <v>390.20000000000005</v>
      </c>
      <c r="AA29" s="77">
        <f t="shared" si="23"/>
        <v>427.35</v>
      </c>
      <c r="AB29" s="77">
        <f t="shared" si="24"/>
        <v>452.95000000000005</v>
      </c>
      <c r="AC29" s="77">
        <f t="shared" si="25"/>
        <v>452.95000000000005</v>
      </c>
      <c r="AD29" s="77">
        <f t="shared" ref="AD29:AD92" si="26">$D$28*$E6</f>
        <v>444.45000000000005</v>
      </c>
      <c r="AE29" s="77">
        <f>$D$29*$E5</f>
        <v>0</v>
      </c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</row>
    <row r="30" spans="3:111" x14ac:dyDescent="0.25">
      <c r="C30" s="79">
        <v>1975</v>
      </c>
      <c r="D30" s="109">
        <v>8249</v>
      </c>
      <c r="E30" s="110">
        <f t="shared" si="0"/>
        <v>0</v>
      </c>
      <c r="F30" s="79">
        <f t="shared" si="2"/>
        <v>6391.9500000000007</v>
      </c>
      <c r="G30" s="77">
        <f t="shared" si="22"/>
        <v>0</v>
      </c>
      <c r="H30" s="79">
        <f t="shared" si="3"/>
        <v>0</v>
      </c>
      <c r="I30" s="79">
        <f t="shared" si="4"/>
        <v>0</v>
      </c>
      <c r="J30" s="79">
        <f t="shared" si="5"/>
        <v>0</v>
      </c>
      <c r="K30" s="79">
        <f t="shared" si="6"/>
        <v>0</v>
      </c>
      <c r="L30" s="79">
        <f t="shared" si="7"/>
        <v>0</v>
      </c>
      <c r="M30" s="77">
        <f t="shared" si="8"/>
        <v>173.55</v>
      </c>
      <c r="N30" s="77">
        <f t="shared" si="9"/>
        <v>189.70000000000002</v>
      </c>
      <c r="O30" s="77">
        <f t="shared" si="10"/>
        <v>194.25</v>
      </c>
      <c r="P30" s="77">
        <f t="shared" si="11"/>
        <v>160.85000000000002</v>
      </c>
      <c r="Q30" s="77">
        <f t="shared" si="12"/>
        <v>296.95</v>
      </c>
      <c r="R30" s="77">
        <f t="shared" si="13"/>
        <v>372</v>
      </c>
      <c r="S30" s="77">
        <f t="shared" si="14"/>
        <v>341.05</v>
      </c>
      <c r="T30" s="77">
        <f t="shared" si="15"/>
        <v>271.2</v>
      </c>
      <c r="U30" s="77">
        <f t="shared" si="16"/>
        <v>307.75</v>
      </c>
      <c r="V30" s="77">
        <f t="shared" si="17"/>
        <v>328.70000000000005</v>
      </c>
      <c r="W30" s="77">
        <f t="shared" si="18"/>
        <v>337.25</v>
      </c>
      <c r="X30" s="77">
        <f t="shared" si="19"/>
        <v>369.40000000000003</v>
      </c>
      <c r="Y30" s="77">
        <f t="shared" si="20"/>
        <v>440.55</v>
      </c>
      <c r="Z30" s="77">
        <f t="shared" si="21"/>
        <v>390.20000000000005</v>
      </c>
      <c r="AA30" s="77">
        <f t="shared" si="23"/>
        <v>427.35</v>
      </c>
      <c r="AB30" s="77">
        <f t="shared" si="24"/>
        <v>452.95000000000005</v>
      </c>
      <c r="AC30" s="77">
        <f t="shared" si="25"/>
        <v>452.95000000000005</v>
      </c>
      <c r="AD30" s="77">
        <f t="shared" si="26"/>
        <v>444.45000000000005</v>
      </c>
      <c r="AE30" s="77">
        <f t="shared" ref="AE30:AE93" si="27">$D$29*$E6</f>
        <v>440.85</v>
      </c>
      <c r="AF30" s="77">
        <f>$D$30*$E5</f>
        <v>0</v>
      </c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</row>
    <row r="31" spans="3:111" x14ac:dyDescent="0.25">
      <c r="C31" s="77">
        <v>1976</v>
      </c>
      <c r="D31" s="109">
        <v>8680</v>
      </c>
      <c r="E31" s="110">
        <f t="shared" si="0"/>
        <v>0</v>
      </c>
      <c r="F31" s="79">
        <f t="shared" si="2"/>
        <v>6630.85</v>
      </c>
      <c r="G31" s="77">
        <f t="shared" si="22"/>
        <v>0</v>
      </c>
      <c r="H31" s="79">
        <f t="shared" si="3"/>
        <v>0</v>
      </c>
      <c r="I31" s="79">
        <f t="shared" si="4"/>
        <v>0</v>
      </c>
      <c r="J31" s="79">
        <f t="shared" si="5"/>
        <v>0</v>
      </c>
      <c r="K31" s="79">
        <f t="shared" si="6"/>
        <v>0</v>
      </c>
      <c r="L31" s="79">
        <f t="shared" si="7"/>
        <v>0</v>
      </c>
      <c r="M31" s="77">
        <f t="shared" si="8"/>
        <v>0</v>
      </c>
      <c r="N31" s="77">
        <f t="shared" si="9"/>
        <v>189.70000000000002</v>
      </c>
      <c r="O31" s="77">
        <f t="shared" si="10"/>
        <v>194.25</v>
      </c>
      <c r="P31" s="77">
        <f t="shared" si="11"/>
        <v>160.85000000000002</v>
      </c>
      <c r="Q31" s="77">
        <f t="shared" si="12"/>
        <v>296.95</v>
      </c>
      <c r="R31" s="77">
        <f t="shared" si="13"/>
        <v>372</v>
      </c>
      <c r="S31" s="77">
        <f t="shared" si="14"/>
        <v>341.05</v>
      </c>
      <c r="T31" s="77">
        <f t="shared" si="15"/>
        <v>271.2</v>
      </c>
      <c r="U31" s="77">
        <f t="shared" si="16"/>
        <v>307.75</v>
      </c>
      <c r="V31" s="77">
        <f t="shared" si="17"/>
        <v>328.70000000000005</v>
      </c>
      <c r="W31" s="77">
        <f t="shared" si="18"/>
        <v>337.25</v>
      </c>
      <c r="X31" s="77">
        <f t="shared" si="19"/>
        <v>369.40000000000003</v>
      </c>
      <c r="Y31" s="77">
        <f t="shared" si="20"/>
        <v>440.55</v>
      </c>
      <c r="Z31" s="77">
        <f t="shared" si="21"/>
        <v>390.20000000000005</v>
      </c>
      <c r="AA31" s="77">
        <f t="shared" si="23"/>
        <v>427.35</v>
      </c>
      <c r="AB31" s="77">
        <f t="shared" si="24"/>
        <v>452.95000000000005</v>
      </c>
      <c r="AC31" s="77">
        <f t="shared" si="25"/>
        <v>452.95000000000005</v>
      </c>
      <c r="AD31" s="77">
        <f t="shared" si="26"/>
        <v>444.45000000000005</v>
      </c>
      <c r="AE31" s="77">
        <f t="shared" si="27"/>
        <v>440.85</v>
      </c>
      <c r="AF31" s="77">
        <f t="shared" ref="AF31:AF94" si="28">$D$30*$E6</f>
        <v>412.45000000000005</v>
      </c>
      <c r="AG31" s="77">
        <f>$D$31*$E5</f>
        <v>0</v>
      </c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</row>
    <row r="32" spans="3:111" x14ac:dyDescent="0.25">
      <c r="C32" s="79">
        <v>1977</v>
      </c>
      <c r="D32" s="109">
        <v>12202</v>
      </c>
      <c r="E32" s="110">
        <f t="shared" si="0"/>
        <v>0</v>
      </c>
      <c r="F32" s="79">
        <f t="shared" si="2"/>
        <v>6875.1500000000005</v>
      </c>
      <c r="G32" s="77">
        <f t="shared" si="22"/>
        <v>0</v>
      </c>
      <c r="H32" s="79">
        <f t="shared" si="3"/>
        <v>0</v>
      </c>
      <c r="I32" s="79">
        <f t="shared" si="4"/>
        <v>0</v>
      </c>
      <c r="J32" s="79">
        <f t="shared" si="5"/>
        <v>0</v>
      </c>
      <c r="K32" s="79">
        <f t="shared" si="6"/>
        <v>0</v>
      </c>
      <c r="L32" s="79">
        <f t="shared" si="7"/>
        <v>0</v>
      </c>
      <c r="M32" s="77">
        <f t="shared" si="8"/>
        <v>0</v>
      </c>
      <c r="N32" s="77">
        <f t="shared" si="9"/>
        <v>0</v>
      </c>
      <c r="O32" s="77">
        <f t="shared" si="10"/>
        <v>194.25</v>
      </c>
      <c r="P32" s="77">
        <f t="shared" si="11"/>
        <v>160.85000000000002</v>
      </c>
      <c r="Q32" s="77">
        <f t="shared" si="12"/>
        <v>296.95</v>
      </c>
      <c r="R32" s="77">
        <f t="shared" si="13"/>
        <v>372</v>
      </c>
      <c r="S32" s="77">
        <f t="shared" si="14"/>
        <v>341.05</v>
      </c>
      <c r="T32" s="77">
        <f t="shared" si="15"/>
        <v>271.2</v>
      </c>
      <c r="U32" s="77">
        <f t="shared" si="16"/>
        <v>307.75</v>
      </c>
      <c r="V32" s="77">
        <f t="shared" si="17"/>
        <v>328.70000000000005</v>
      </c>
      <c r="W32" s="77">
        <f t="shared" si="18"/>
        <v>337.25</v>
      </c>
      <c r="X32" s="77">
        <f t="shared" si="19"/>
        <v>369.40000000000003</v>
      </c>
      <c r="Y32" s="77">
        <f t="shared" si="20"/>
        <v>440.55</v>
      </c>
      <c r="Z32" s="77">
        <f t="shared" si="21"/>
        <v>390.20000000000005</v>
      </c>
      <c r="AA32" s="77">
        <f t="shared" si="23"/>
        <v>427.35</v>
      </c>
      <c r="AB32" s="77">
        <f t="shared" si="24"/>
        <v>452.95000000000005</v>
      </c>
      <c r="AC32" s="77">
        <f t="shared" si="25"/>
        <v>452.95000000000005</v>
      </c>
      <c r="AD32" s="77">
        <f t="shared" si="26"/>
        <v>444.45000000000005</v>
      </c>
      <c r="AE32" s="77">
        <f t="shared" si="27"/>
        <v>440.85</v>
      </c>
      <c r="AF32" s="77">
        <f t="shared" si="28"/>
        <v>412.45000000000005</v>
      </c>
      <c r="AG32" s="77">
        <f t="shared" ref="AG32:AG95" si="29">$D$31*$E6</f>
        <v>434</v>
      </c>
      <c r="AH32" s="77">
        <f>$D$32*$E5</f>
        <v>0</v>
      </c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</row>
    <row r="33" spans="3:111" x14ac:dyDescent="0.25">
      <c r="C33" s="77">
        <v>1978</v>
      </c>
      <c r="D33" s="109">
        <v>9336</v>
      </c>
      <c r="E33" s="110">
        <f t="shared" si="0"/>
        <v>0</v>
      </c>
      <c r="F33" s="79">
        <f t="shared" si="2"/>
        <v>7291.0000000000009</v>
      </c>
      <c r="G33" s="77">
        <f t="shared" si="22"/>
        <v>0</v>
      </c>
      <c r="H33" s="79">
        <f t="shared" si="3"/>
        <v>0</v>
      </c>
      <c r="I33" s="79">
        <f t="shared" si="4"/>
        <v>0</v>
      </c>
      <c r="J33" s="79">
        <f t="shared" si="5"/>
        <v>0</v>
      </c>
      <c r="K33" s="79">
        <f>$D$9*E29</f>
        <v>0</v>
      </c>
      <c r="L33" s="79">
        <f t="shared" si="7"/>
        <v>0</v>
      </c>
      <c r="M33" s="77">
        <f t="shared" si="8"/>
        <v>0</v>
      </c>
      <c r="N33" s="77">
        <f t="shared" si="9"/>
        <v>0</v>
      </c>
      <c r="O33" s="77">
        <f t="shared" si="10"/>
        <v>0</v>
      </c>
      <c r="P33" s="77">
        <f t="shared" si="11"/>
        <v>160.85000000000002</v>
      </c>
      <c r="Q33" s="77">
        <f t="shared" si="12"/>
        <v>296.95</v>
      </c>
      <c r="R33" s="77">
        <f t="shared" si="13"/>
        <v>372</v>
      </c>
      <c r="S33" s="77">
        <f t="shared" si="14"/>
        <v>341.05</v>
      </c>
      <c r="T33" s="77">
        <f t="shared" si="15"/>
        <v>271.2</v>
      </c>
      <c r="U33" s="77">
        <f t="shared" si="16"/>
        <v>307.75</v>
      </c>
      <c r="V33" s="77">
        <f t="shared" si="17"/>
        <v>328.70000000000005</v>
      </c>
      <c r="W33" s="77">
        <f t="shared" si="18"/>
        <v>337.25</v>
      </c>
      <c r="X33" s="77">
        <f t="shared" si="19"/>
        <v>369.40000000000003</v>
      </c>
      <c r="Y33" s="77">
        <f t="shared" si="20"/>
        <v>440.55</v>
      </c>
      <c r="Z33" s="77">
        <f t="shared" si="21"/>
        <v>390.20000000000005</v>
      </c>
      <c r="AA33" s="77">
        <f t="shared" si="23"/>
        <v>427.35</v>
      </c>
      <c r="AB33" s="77">
        <f t="shared" si="24"/>
        <v>452.95000000000005</v>
      </c>
      <c r="AC33" s="77">
        <f t="shared" si="25"/>
        <v>452.95000000000005</v>
      </c>
      <c r="AD33" s="77">
        <f t="shared" si="26"/>
        <v>444.45000000000005</v>
      </c>
      <c r="AE33" s="77">
        <f t="shared" si="27"/>
        <v>440.85</v>
      </c>
      <c r="AF33" s="77">
        <f t="shared" si="28"/>
        <v>412.45000000000005</v>
      </c>
      <c r="AG33" s="77">
        <f t="shared" si="29"/>
        <v>434</v>
      </c>
      <c r="AH33" s="77">
        <f t="shared" ref="AH33:AH96" si="30">$D$32*$E6</f>
        <v>610.1</v>
      </c>
      <c r="AI33" s="77">
        <f>$D$33*$E5</f>
        <v>0</v>
      </c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3:111" x14ac:dyDescent="0.25">
      <c r="C34" s="79">
        <v>1979</v>
      </c>
      <c r="D34" s="109">
        <v>11100</v>
      </c>
      <c r="E34" s="110">
        <f t="shared" si="0"/>
        <v>0</v>
      </c>
      <c r="F34" s="79">
        <f t="shared" si="2"/>
        <v>7596.9500000000007</v>
      </c>
      <c r="G34" s="77">
        <f t="shared" si="22"/>
        <v>0</v>
      </c>
      <c r="H34" s="79">
        <f t="shared" si="3"/>
        <v>0</v>
      </c>
      <c r="I34" s="79">
        <f t="shared" si="4"/>
        <v>0</v>
      </c>
      <c r="J34" s="79">
        <f t="shared" si="5"/>
        <v>0</v>
      </c>
      <c r="K34" s="79">
        <f t="shared" ref="K34:K97" si="31">$D$9*E30</f>
        <v>0</v>
      </c>
      <c r="L34" s="79">
        <f t="shared" si="7"/>
        <v>0</v>
      </c>
      <c r="M34" s="77">
        <f t="shared" si="8"/>
        <v>0</v>
      </c>
      <c r="N34" s="77">
        <f t="shared" si="9"/>
        <v>0</v>
      </c>
      <c r="O34" s="77">
        <f t="shared" si="10"/>
        <v>0</v>
      </c>
      <c r="P34" s="77">
        <f t="shared" si="11"/>
        <v>0</v>
      </c>
      <c r="Q34" s="77">
        <f t="shared" si="12"/>
        <v>296.95</v>
      </c>
      <c r="R34" s="77">
        <f t="shared" si="13"/>
        <v>372</v>
      </c>
      <c r="S34" s="77">
        <f t="shared" si="14"/>
        <v>341.05</v>
      </c>
      <c r="T34" s="77">
        <f t="shared" si="15"/>
        <v>271.2</v>
      </c>
      <c r="U34" s="77">
        <f t="shared" si="16"/>
        <v>307.75</v>
      </c>
      <c r="V34" s="77">
        <f t="shared" si="17"/>
        <v>328.70000000000005</v>
      </c>
      <c r="W34" s="77">
        <f t="shared" si="18"/>
        <v>337.25</v>
      </c>
      <c r="X34" s="77">
        <f t="shared" si="19"/>
        <v>369.40000000000003</v>
      </c>
      <c r="Y34" s="77">
        <f t="shared" si="20"/>
        <v>440.55</v>
      </c>
      <c r="Z34" s="77">
        <f t="shared" si="21"/>
        <v>390.20000000000005</v>
      </c>
      <c r="AA34" s="77">
        <f t="shared" si="23"/>
        <v>427.35</v>
      </c>
      <c r="AB34" s="77">
        <f t="shared" si="24"/>
        <v>452.95000000000005</v>
      </c>
      <c r="AC34" s="77">
        <f t="shared" si="25"/>
        <v>452.95000000000005</v>
      </c>
      <c r="AD34" s="77">
        <f t="shared" si="26"/>
        <v>444.45000000000005</v>
      </c>
      <c r="AE34" s="77">
        <f t="shared" si="27"/>
        <v>440.85</v>
      </c>
      <c r="AF34" s="77">
        <f t="shared" si="28"/>
        <v>412.45000000000005</v>
      </c>
      <c r="AG34" s="77">
        <f t="shared" si="29"/>
        <v>434</v>
      </c>
      <c r="AH34" s="77">
        <f t="shared" si="30"/>
        <v>610.1</v>
      </c>
      <c r="AI34" s="77">
        <f t="shared" ref="AI34:AI97" si="32">$D$33*$E6</f>
        <v>466.8</v>
      </c>
      <c r="AJ34" s="77">
        <f>$D$34*$E5</f>
        <v>0</v>
      </c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</row>
    <row r="35" spans="3:111" x14ac:dyDescent="0.25">
      <c r="C35" s="77">
        <v>1980</v>
      </c>
      <c r="D35" s="109">
        <v>20332</v>
      </c>
      <c r="E35" s="110">
        <f t="shared" si="0"/>
        <v>0</v>
      </c>
      <c r="F35" s="79">
        <f t="shared" si="2"/>
        <v>7855.0000000000009</v>
      </c>
      <c r="G35" s="77">
        <f t="shared" si="22"/>
        <v>0</v>
      </c>
      <c r="H35" s="79">
        <f t="shared" si="3"/>
        <v>0</v>
      </c>
      <c r="I35" s="79">
        <f t="shared" si="4"/>
        <v>0</v>
      </c>
      <c r="J35" s="79">
        <f t="shared" si="5"/>
        <v>0</v>
      </c>
      <c r="K35" s="79">
        <f t="shared" si="31"/>
        <v>0</v>
      </c>
      <c r="L35" s="79">
        <f t="shared" si="7"/>
        <v>0</v>
      </c>
      <c r="M35" s="77">
        <f t="shared" si="8"/>
        <v>0</v>
      </c>
      <c r="N35" s="77">
        <f t="shared" si="9"/>
        <v>0</v>
      </c>
      <c r="O35" s="77">
        <f t="shared" si="10"/>
        <v>0</v>
      </c>
      <c r="P35" s="77">
        <f t="shared" si="11"/>
        <v>0</v>
      </c>
      <c r="Q35" s="77">
        <f t="shared" si="12"/>
        <v>0</v>
      </c>
      <c r="R35" s="77">
        <f t="shared" si="13"/>
        <v>372</v>
      </c>
      <c r="S35" s="77">
        <f t="shared" si="14"/>
        <v>341.05</v>
      </c>
      <c r="T35" s="77">
        <f t="shared" si="15"/>
        <v>271.2</v>
      </c>
      <c r="U35" s="77">
        <f t="shared" si="16"/>
        <v>307.75</v>
      </c>
      <c r="V35" s="77">
        <f t="shared" si="17"/>
        <v>328.70000000000005</v>
      </c>
      <c r="W35" s="77">
        <f t="shared" si="18"/>
        <v>337.25</v>
      </c>
      <c r="X35" s="77">
        <f t="shared" si="19"/>
        <v>369.40000000000003</v>
      </c>
      <c r="Y35" s="77">
        <f t="shared" si="20"/>
        <v>440.55</v>
      </c>
      <c r="Z35" s="77">
        <f t="shared" si="21"/>
        <v>390.20000000000005</v>
      </c>
      <c r="AA35" s="77">
        <f t="shared" si="23"/>
        <v>427.35</v>
      </c>
      <c r="AB35" s="77">
        <f t="shared" si="24"/>
        <v>452.95000000000005</v>
      </c>
      <c r="AC35" s="77">
        <f t="shared" si="25"/>
        <v>452.95000000000005</v>
      </c>
      <c r="AD35" s="77">
        <f t="shared" si="26"/>
        <v>444.45000000000005</v>
      </c>
      <c r="AE35" s="77">
        <f t="shared" si="27"/>
        <v>440.85</v>
      </c>
      <c r="AF35" s="77">
        <f t="shared" si="28"/>
        <v>412.45000000000005</v>
      </c>
      <c r="AG35" s="77">
        <f t="shared" si="29"/>
        <v>434</v>
      </c>
      <c r="AH35" s="77">
        <f t="shared" si="30"/>
        <v>610.1</v>
      </c>
      <c r="AI35" s="77">
        <f t="shared" si="32"/>
        <v>466.8</v>
      </c>
      <c r="AJ35" s="77">
        <f t="shared" ref="AJ35:AJ98" si="33">$D$34*$E6</f>
        <v>555</v>
      </c>
      <c r="AK35" s="77">
        <f>$D$35*$E5</f>
        <v>0</v>
      </c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</row>
    <row r="36" spans="3:111" x14ac:dyDescent="0.25">
      <c r="C36" s="79">
        <v>1981</v>
      </c>
      <c r="D36" s="109">
        <v>16435</v>
      </c>
      <c r="E36" s="110">
        <f t="shared" si="0"/>
        <v>0</v>
      </c>
      <c r="F36" s="79">
        <f t="shared" si="2"/>
        <v>8499.6</v>
      </c>
      <c r="G36" s="77">
        <f t="shared" si="22"/>
        <v>0</v>
      </c>
      <c r="H36" s="79">
        <f t="shared" si="3"/>
        <v>0</v>
      </c>
      <c r="I36" s="79">
        <f t="shared" si="4"/>
        <v>0</v>
      </c>
      <c r="J36" s="79">
        <f t="shared" si="5"/>
        <v>0</v>
      </c>
      <c r="K36" s="79">
        <f t="shared" si="31"/>
        <v>0</v>
      </c>
      <c r="L36" s="79">
        <f t="shared" si="7"/>
        <v>0</v>
      </c>
      <c r="M36" s="77">
        <f t="shared" si="8"/>
        <v>0</v>
      </c>
      <c r="N36" s="77">
        <f t="shared" si="9"/>
        <v>0</v>
      </c>
      <c r="O36" s="77">
        <f t="shared" si="10"/>
        <v>0</v>
      </c>
      <c r="P36" s="77">
        <f t="shared" si="11"/>
        <v>0</v>
      </c>
      <c r="Q36" s="77">
        <f t="shared" si="12"/>
        <v>0</v>
      </c>
      <c r="R36" s="77">
        <f t="shared" si="13"/>
        <v>0</v>
      </c>
      <c r="S36" s="77">
        <f t="shared" si="14"/>
        <v>341.05</v>
      </c>
      <c r="T36" s="77">
        <f t="shared" si="15"/>
        <v>271.2</v>
      </c>
      <c r="U36" s="77">
        <f t="shared" si="16"/>
        <v>307.75</v>
      </c>
      <c r="V36" s="77">
        <f t="shared" si="17"/>
        <v>328.70000000000005</v>
      </c>
      <c r="W36" s="77">
        <f t="shared" si="18"/>
        <v>337.25</v>
      </c>
      <c r="X36" s="77">
        <f t="shared" si="19"/>
        <v>369.40000000000003</v>
      </c>
      <c r="Y36" s="77">
        <f t="shared" si="20"/>
        <v>440.55</v>
      </c>
      <c r="Z36" s="77">
        <f t="shared" si="21"/>
        <v>390.20000000000005</v>
      </c>
      <c r="AA36" s="77">
        <f t="shared" si="23"/>
        <v>427.35</v>
      </c>
      <c r="AB36" s="77">
        <f t="shared" si="24"/>
        <v>452.95000000000005</v>
      </c>
      <c r="AC36" s="77">
        <f t="shared" si="25"/>
        <v>452.95000000000005</v>
      </c>
      <c r="AD36" s="77">
        <f t="shared" si="26"/>
        <v>444.45000000000005</v>
      </c>
      <c r="AE36" s="77">
        <f t="shared" si="27"/>
        <v>440.85</v>
      </c>
      <c r="AF36" s="77">
        <f t="shared" si="28"/>
        <v>412.45000000000005</v>
      </c>
      <c r="AG36" s="77">
        <f t="shared" si="29"/>
        <v>434</v>
      </c>
      <c r="AH36" s="77">
        <f t="shared" si="30"/>
        <v>610.1</v>
      </c>
      <c r="AI36" s="77">
        <f t="shared" si="32"/>
        <v>466.8</v>
      </c>
      <c r="AJ36" s="77">
        <f t="shared" si="33"/>
        <v>555</v>
      </c>
      <c r="AK36" s="77">
        <f t="shared" ref="AK36:AK99" si="34">$D$35*$E6</f>
        <v>1016.6</v>
      </c>
      <c r="AL36" s="77">
        <f>$D$36*$E5</f>
        <v>0</v>
      </c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</row>
    <row r="37" spans="3:111" x14ac:dyDescent="0.25">
      <c r="C37" s="77">
        <v>1982</v>
      </c>
      <c r="D37" s="109">
        <v>10804</v>
      </c>
      <c r="E37" s="110">
        <f t="shared" si="0"/>
        <v>0</v>
      </c>
      <c r="F37" s="79">
        <f t="shared" si="2"/>
        <v>8980.3000000000011</v>
      </c>
      <c r="G37" s="77">
        <f t="shared" si="22"/>
        <v>0</v>
      </c>
      <c r="H37" s="79">
        <f t="shared" si="3"/>
        <v>0</v>
      </c>
      <c r="I37" s="79">
        <f t="shared" si="4"/>
        <v>0</v>
      </c>
      <c r="J37" s="79">
        <f t="shared" si="5"/>
        <v>0</v>
      </c>
      <c r="K37" s="79">
        <f t="shared" si="31"/>
        <v>0</v>
      </c>
      <c r="L37" s="79">
        <f t="shared" si="7"/>
        <v>0</v>
      </c>
      <c r="M37" s="77">
        <f t="shared" si="8"/>
        <v>0</v>
      </c>
      <c r="N37" s="77">
        <f t="shared" si="9"/>
        <v>0</v>
      </c>
      <c r="O37" s="77">
        <f t="shared" si="10"/>
        <v>0</v>
      </c>
      <c r="P37" s="77">
        <f t="shared" si="11"/>
        <v>0</v>
      </c>
      <c r="Q37" s="77">
        <f t="shared" si="12"/>
        <v>0</v>
      </c>
      <c r="R37" s="77">
        <f t="shared" si="13"/>
        <v>0</v>
      </c>
      <c r="S37" s="77">
        <f t="shared" si="14"/>
        <v>0</v>
      </c>
      <c r="T37" s="77">
        <f t="shared" si="15"/>
        <v>271.2</v>
      </c>
      <c r="U37" s="77">
        <f t="shared" si="16"/>
        <v>307.75</v>
      </c>
      <c r="V37" s="77">
        <f t="shared" si="17"/>
        <v>328.70000000000005</v>
      </c>
      <c r="W37" s="77">
        <f t="shared" si="18"/>
        <v>337.25</v>
      </c>
      <c r="X37" s="77">
        <f t="shared" si="19"/>
        <v>369.40000000000003</v>
      </c>
      <c r="Y37" s="77">
        <f t="shared" si="20"/>
        <v>440.55</v>
      </c>
      <c r="Z37" s="77">
        <f t="shared" si="21"/>
        <v>390.20000000000005</v>
      </c>
      <c r="AA37" s="77">
        <f t="shared" si="23"/>
        <v>427.35</v>
      </c>
      <c r="AB37" s="77">
        <f t="shared" si="24"/>
        <v>452.95000000000005</v>
      </c>
      <c r="AC37" s="77">
        <f t="shared" si="25"/>
        <v>452.95000000000005</v>
      </c>
      <c r="AD37" s="77">
        <f t="shared" si="26"/>
        <v>444.45000000000005</v>
      </c>
      <c r="AE37" s="77">
        <f t="shared" si="27"/>
        <v>440.85</v>
      </c>
      <c r="AF37" s="77">
        <f t="shared" si="28"/>
        <v>412.45000000000005</v>
      </c>
      <c r="AG37" s="77">
        <f t="shared" si="29"/>
        <v>434</v>
      </c>
      <c r="AH37" s="77">
        <f t="shared" si="30"/>
        <v>610.1</v>
      </c>
      <c r="AI37" s="77">
        <f t="shared" si="32"/>
        <v>466.8</v>
      </c>
      <c r="AJ37" s="77">
        <f t="shared" si="33"/>
        <v>555</v>
      </c>
      <c r="AK37" s="77">
        <f t="shared" si="34"/>
        <v>1016.6</v>
      </c>
      <c r="AL37" s="77">
        <f t="shared" ref="AL37:AL100" si="35">$D$36*$E6</f>
        <v>821.75</v>
      </c>
      <c r="AM37" s="77">
        <f>$D$37*$E5</f>
        <v>0</v>
      </c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</row>
    <row r="38" spans="3:111" x14ac:dyDescent="0.25">
      <c r="C38" s="79">
        <v>1983</v>
      </c>
      <c r="D38" s="109">
        <v>11240</v>
      </c>
      <c r="E38" s="110">
        <f t="shared" si="0"/>
        <v>0</v>
      </c>
      <c r="F38" s="79">
        <f t="shared" si="2"/>
        <v>9249.3000000000029</v>
      </c>
      <c r="G38" s="77">
        <f t="shared" si="22"/>
        <v>0</v>
      </c>
      <c r="H38" s="79">
        <f t="shared" si="3"/>
        <v>0</v>
      </c>
      <c r="I38" s="79">
        <f t="shared" si="4"/>
        <v>0</v>
      </c>
      <c r="J38" s="79">
        <f t="shared" si="5"/>
        <v>0</v>
      </c>
      <c r="K38" s="79">
        <f t="shared" si="31"/>
        <v>0</v>
      </c>
      <c r="L38" s="79">
        <f t="shared" si="7"/>
        <v>0</v>
      </c>
      <c r="M38" s="77">
        <f t="shared" si="8"/>
        <v>0</v>
      </c>
      <c r="N38" s="77">
        <f t="shared" si="9"/>
        <v>0</v>
      </c>
      <c r="O38" s="77">
        <f t="shared" si="10"/>
        <v>0</v>
      </c>
      <c r="P38" s="77">
        <f t="shared" si="11"/>
        <v>0</v>
      </c>
      <c r="Q38" s="77">
        <f t="shared" si="12"/>
        <v>0</v>
      </c>
      <c r="R38" s="77">
        <f t="shared" si="13"/>
        <v>0</v>
      </c>
      <c r="S38" s="77">
        <f t="shared" si="14"/>
        <v>0</v>
      </c>
      <c r="T38" s="77">
        <f t="shared" si="15"/>
        <v>0</v>
      </c>
      <c r="U38" s="77">
        <f t="shared" si="16"/>
        <v>307.75</v>
      </c>
      <c r="V38" s="77">
        <f t="shared" si="17"/>
        <v>328.70000000000005</v>
      </c>
      <c r="W38" s="77">
        <f t="shared" si="18"/>
        <v>337.25</v>
      </c>
      <c r="X38" s="77">
        <f t="shared" si="19"/>
        <v>369.40000000000003</v>
      </c>
      <c r="Y38" s="77">
        <f t="shared" si="20"/>
        <v>440.55</v>
      </c>
      <c r="Z38" s="77">
        <f t="shared" si="21"/>
        <v>390.20000000000005</v>
      </c>
      <c r="AA38" s="77">
        <f t="shared" si="23"/>
        <v>427.35</v>
      </c>
      <c r="AB38" s="77">
        <f t="shared" si="24"/>
        <v>452.95000000000005</v>
      </c>
      <c r="AC38" s="77">
        <f t="shared" si="25"/>
        <v>452.95000000000005</v>
      </c>
      <c r="AD38" s="77">
        <f t="shared" si="26"/>
        <v>444.45000000000005</v>
      </c>
      <c r="AE38" s="77">
        <f t="shared" si="27"/>
        <v>440.85</v>
      </c>
      <c r="AF38" s="77">
        <f t="shared" si="28"/>
        <v>412.45000000000005</v>
      </c>
      <c r="AG38" s="77">
        <f t="shared" si="29"/>
        <v>434</v>
      </c>
      <c r="AH38" s="77">
        <f t="shared" si="30"/>
        <v>610.1</v>
      </c>
      <c r="AI38" s="77">
        <f t="shared" si="32"/>
        <v>466.8</v>
      </c>
      <c r="AJ38" s="77">
        <f t="shared" si="33"/>
        <v>555</v>
      </c>
      <c r="AK38" s="77">
        <f t="shared" si="34"/>
        <v>1016.6</v>
      </c>
      <c r="AL38" s="77">
        <f t="shared" si="35"/>
        <v>821.75</v>
      </c>
      <c r="AM38" s="77">
        <f t="shared" ref="AM38:AM101" si="36">$D$37*$E6</f>
        <v>540.20000000000005</v>
      </c>
      <c r="AN38" s="77">
        <f>$D$38*$E5</f>
        <v>0</v>
      </c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</row>
    <row r="39" spans="3:111" x14ac:dyDescent="0.25">
      <c r="C39" s="77">
        <v>1984</v>
      </c>
      <c r="D39" s="109">
        <v>12383</v>
      </c>
      <c r="E39" s="110">
        <f t="shared" si="0"/>
        <v>0</v>
      </c>
      <c r="F39" s="79">
        <f t="shared" si="2"/>
        <v>9503.5500000000029</v>
      </c>
      <c r="G39" s="77">
        <f t="shared" si="22"/>
        <v>0</v>
      </c>
      <c r="H39" s="79">
        <f t="shared" si="3"/>
        <v>0</v>
      </c>
      <c r="I39" s="79">
        <f t="shared" si="4"/>
        <v>0</v>
      </c>
      <c r="J39" s="79">
        <f t="shared" si="5"/>
        <v>0</v>
      </c>
      <c r="K39" s="79">
        <f t="shared" si="31"/>
        <v>0</v>
      </c>
      <c r="L39" s="79">
        <f t="shared" si="7"/>
        <v>0</v>
      </c>
      <c r="M39" s="77">
        <f t="shared" si="8"/>
        <v>0</v>
      </c>
      <c r="N39" s="77">
        <f t="shared" si="9"/>
        <v>0</v>
      </c>
      <c r="O39" s="77">
        <f t="shared" si="10"/>
        <v>0</v>
      </c>
      <c r="P39" s="77">
        <f t="shared" si="11"/>
        <v>0</v>
      </c>
      <c r="Q39" s="77">
        <f t="shared" si="12"/>
        <v>0</v>
      </c>
      <c r="R39" s="77">
        <f t="shared" si="13"/>
        <v>0</v>
      </c>
      <c r="S39" s="77">
        <f t="shared" si="14"/>
        <v>0</v>
      </c>
      <c r="T39" s="77">
        <f t="shared" si="15"/>
        <v>0</v>
      </c>
      <c r="U39" s="77">
        <f t="shared" si="16"/>
        <v>0</v>
      </c>
      <c r="V39" s="77">
        <f t="shared" si="17"/>
        <v>328.70000000000005</v>
      </c>
      <c r="W39" s="77">
        <f t="shared" si="18"/>
        <v>337.25</v>
      </c>
      <c r="X39" s="77">
        <f t="shared" si="19"/>
        <v>369.40000000000003</v>
      </c>
      <c r="Y39" s="77">
        <f t="shared" si="20"/>
        <v>440.55</v>
      </c>
      <c r="Z39" s="77">
        <f t="shared" si="21"/>
        <v>390.20000000000005</v>
      </c>
      <c r="AA39" s="77">
        <f t="shared" si="23"/>
        <v>427.35</v>
      </c>
      <c r="AB39" s="77">
        <f t="shared" si="24"/>
        <v>452.95000000000005</v>
      </c>
      <c r="AC39" s="77">
        <f t="shared" si="25"/>
        <v>452.95000000000005</v>
      </c>
      <c r="AD39" s="77">
        <f t="shared" si="26"/>
        <v>444.45000000000005</v>
      </c>
      <c r="AE39" s="77">
        <f t="shared" si="27"/>
        <v>440.85</v>
      </c>
      <c r="AF39" s="77">
        <f t="shared" si="28"/>
        <v>412.45000000000005</v>
      </c>
      <c r="AG39" s="77">
        <f t="shared" si="29"/>
        <v>434</v>
      </c>
      <c r="AH39" s="77">
        <f t="shared" si="30"/>
        <v>610.1</v>
      </c>
      <c r="AI39" s="77">
        <f t="shared" si="32"/>
        <v>466.8</v>
      </c>
      <c r="AJ39" s="77">
        <f t="shared" si="33"/>
        <v>555</v>
      </c>
      <c r="AK39" s="77">
        <f t="shared" si="34"/>
        <v>1016.6</v>
      </c>
      <c r="AL39" s="77">
        <f t="shared" si="35"/>
        <v>821.75</v>
      </c>
      <c r="AM39" s="77">
        <f t="shared" si="36"/>
        <v>540.20000000000005</v>
      </c>
      <c r="AN39" s="77">
        <f t="shared" ref="AN39:AN102" si="37">$D$38*$E6</f>
        <v>562</v>
      </c>
      <c r="AO39" s="77">
        <f>$D$39*$E5</f>
        <v>0</v>
      </c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</row>
    <row r="40" spans="3:111" x14ac:dyDescent="0.25">
      <c r="C40" s="79">
        <v>1985</v>
      </c>
      <c r="D40" s="109">
        <v>10757</v>
      </c>
      <c r="E40" s="110">
        <f t="shared" si="0"/>
        <v>0</v>
      </c>
      <c r="F40" s="79">
        <f t="shared" si="2"/>
        <v>9794</v>
      </c>
      <c r="G40" s="77">
        <f t="shared" si="22"/>
        <v>0</v>
      </c>
      <c r="H40" s="79">
        <f t="shared" si="3"/>
        <v>0</v>
      </c>
      <c r="I40" s="79">
        <f t="shared" si="4"/>
        <v>0</v>
      </c>
      <c r="J40" s="79">
        <f t="shared" si="5"/>
        <v>0</v>
      </c>
      <c r="K40" s="79">
        <f t="shared" si="31"/>
        <v>0</v>
      </c>
      <c r="L40" s="79">
        <f t="shared" si="7"/>
        <v>0</v>
      </c>
      <c r="M40" s="77">
        <f t="shared" si="8"/>
        <v>0</v>
      </c>
      <c r="N40" s="77">
        <f t="shared" si="9"/>
        <v>0</v>
      </c>
      <c r="O40" s="77">
        <f t="shared" si="10"/>
        <v>0</v>
      </c>
      <c r="P40" s="77">
        <f t="shared" si="11"/>
        <v>0</v>
      </c>
      <c r="Q40" s="77">
        <f t="shared" si="12"/>
        <v>0</v>
      </c>
      <c r="R40" s="77">
        <f t="shared" si="13"/>
        <v>0</v>
      </c>
      <c r="S40" s="77">
        <f t="shared" si="14"/>
        <v>0</v>
      </c>
      <c r="T40" s="77">
        <f t="shared" si="15"/>
        <v>0</v>
      </c>
      <c r="U40" s="77">
        <f t="shared" si="16"/>
        <v>0</v>
      </c>
      <c r="V40" s="77">
        <f t="shared" si="17"/>
        <v>0</v>
      </c>
      <c r="W40" s="77">
        <f t="shared" si="18"/>
        <v>337.25</v>
      </c>
      <c r="X40" s="77">
        <f t="shared" si="19"/>
        <v>369.40000000000003</v>
      </c>
      <c r="Y40" s="77">
        <f t="shared" si="20"/>
        <v>440.55</v>
      </c>
      <c r="Z40" s="77">
        <f t="shared" si="21"/>
        <v>390.20000000000005</v>
      </c>
      <c r="AA40" s="77">
        <f t="shared" si="23"/>
        <v>427.35</v>
      </c>
      <c r="AB40" s="77">
        <f t="shared" si="24"/>
        <v>452.95000000000005</v>
      </c>
      <c r="AC40" s="77">
        <f t="shared" si="25"/>
        <v>452.95000000000005</v>
      </c>
      <c r="AD40" s="77">
        <f t="shared" si="26"/>
        <v>444.45000000000005</v>
      </c>
      <c r="AE40" s="77">
        <f t="shared" si="27"/>
        <v>440.85</v>
      </c>
      <c r="AF40" s="77">
        <f t="shared" si="28"/>
        <v>412.45000000000005</v>
      </c>
      <c r="AG40" s="77">
        <f t="shared" si="29"/>
        <v>434</v>
      </c>
      <c r="AH40" s="77">
        <f t="shared" si="30"/>
        <v>610.1</v>
      </c>
      <c r="AI40" s="77">
        <f t="shared" si="32"/>
        <v>466.8</v>
      </c>
      <c r="AJ40" s="77">
        <f t="shared" si="33"/>
        <v>555</v>
      </c>
      <c r="AK40" s="77">
        <f t="shared" si="34"/>
        <v>1016.6</v>
      </c>
      <c r="AL40" s="77">
        <f t="shared" si="35"/>
        <v>821.75</v>
      </c>
      <c r="AM40" s="77">
        <f t="shared" si="36"/>
        <v>540.20000000000005</v>
      </c>
      <c r="AN40" s="77">
        <f t="shared" si="37"/>
        <v>562</v>
      </c>
      <c r="AO40" s="77">
        <f t="shared" ref="AO40:AO103" si="38">$D$39*$E6</f>
        <v>619.15000000000009</v>
      </c>
      <c r="AP40" s="77">
        <f t="shared" ref="AP40:AP103" si="39">$D$40*$E5</f>
        <v>0</v>
      </c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</row>
    <row r="41" spans="3:111" x14ac:dyDescent="0.25">
      <c r="C41" s="77">
        <v>1986</v>
      </c>
      <c r="D41" s="109">
        <v>10493</v>
      </c>
      <c r="E41" s="110">
        <f t="shared" si="0"/>
        <v>0</v>
      </c>
      <c r="F41" s="79">
        <f t="shared" si="2"/>
        <v>9994.6</v>
      </c>
      <c r="G41" s="77">
        <f t="shared" si="22"/>
        <v>0</v>
      </c>
      <c r="H41" s="79">
        <f t="shared" si="3"/>
        <v>0</v>
      </c>
      <c r="I41" s="79">
        <f t="shared" si="4"/>
        <v>0</v>
      </c>
      <c r="J41" s="79">
        <f t="shared" si="5"/>
        <v>0</v>
      </c>
      <c r="K41" s="79">
        <f t="shared" si="31"/>
        <v>0</v>
      </c>
      <c r="L41" s="79">
        <f t="shared" si="7"/>
        <v>0</v>
      </c>
      <c r="M41" s="77">
        <f t="shared" si="8"/>
        <v>0</v>
      </c>
      <c r="N41" s="77">
        <f t="shared" si="9"/>
        <v>0</v>
      </c>
      <c r="O41" s="77">
        <f t="shared" si="10"/>
        <v>0</v>
      </c>
      <c r="P41" s="77">
        <f t="shared" si="11"/>
        <v>0</v>
      </c>
      <c r="Q41" s="77">
        <f t="shared" si="12"/>
        <v>0</v>
      </c>
      <c r="R41" s="77">
        <f t="shared" si="13"/>
        <v>0</v>
      </c>
      <c r="S41" s="77">
        <f t="shared" si="14"/>
        <v>0</v>
      </c>
      <c r="T41" s="77">
        <f t="shared" si="15"/>
        <v>0</v>
      </c>
      <c r="U41" s="77">
        <f t="shared" si="16"/>
        <v>0</v>
      </c>
      <c r="V41" s="77">
        <f t="shared" si="17"/>
        <v>0</v>
      </c>
      <c r="W41" s="77">
        <f t="shared" si="18"/>
        <v>0</v>
      </c>
      <c r="X41" s="77">
        <f t="shared" si="19"/>
        <v>369.40000000000003</v>
      </c>
      <c r="Y41" s="77">
        <f t="shared" si="20"/>
        <v>440.55</v>
      </c>
      <c r="Z41" s="77">
        <f t="shared" si="21"/>
        <v>390.20000000000005</v>
      </c>
      <c r="AA41" s="77">
        <f t="shared" si="23"/>
        <v>427.35</v>
      </c>
      <c r="AB41" s="77">
        <f t="shared" si="24"/>
        <v>452.95000000000005</v>
      </c>
      <c r="AC41" s="77">
        <f t="shared" si="25"/>
        <v>452.95000000000005</v>
      </c>
      <c r="AD41" s="77">
        <f t="shared" si="26"/>
        <v>444.45000000000005</v>
      </c>
      <c r="AE41" s="77">
        <f t="shared" si="27"/>
        <v>440.85</v>
      </c>
      <c r="AF41" s="77">
        <f t="shared" si="28"/>
        <v>412.45000000000005</v>
      </c>
      <c r="AG41" s="77">
        <f t="shared" si="29"/>
        <v>434</v>
      </c>
      <c r="AH41" s="77">
        <f t="shared" si="30"/>
        <v>610.1</v>
      </c>
      <c r="AI41" s="77">
        <f t="shared" si="32"/>
        <v>466.8</v>
      </c>
      <c r="AJ41" s="77">
        <f t="shared" si="33"/>
        <v>555</v>
      </c>
      <c r="AK41" s="77">
        <f t="shared" si="34"/>
        <v>1016.6</v>
      </c>
      <c r="AL41" s="77">
        <f t="shared" si="35"/>
        <v>821.75</v>
      </c>
      <c r="AM41" s="77">
        <f t="shared" si="36"/>
        <v>540.20000000000005</v>
      </c>
      <c r="AN41" s="77">
        <f t="shared" si="37"/>
        <v>562</v>
      </c>
      <c r="AO41" s="77">
        <f t="shared" si="38"/>
        <v>619.15000000000009</v>
      </c>
      <c r="AP41" s="77">
        <f t="shared" si="39"/>
        <v>537.85</v>
      </c>
      <c r="AQ41" s="77">
        <f>$D$41*$E5</f>
        <v>0</v>
      </c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3:111" x14ac:dyDescent="0.25">
      <c r="C42" s="79">
        <v>1987</v>
      </c>
      <c r="D42" s="109">
        <v>11878</v>
      </c>
      <c r="E42" s="110">
        <f t="shared" si="0"/>
        <v>0</v>
      </c>
      <c r="F42" s="79">
        <f t="shared" si="2"/>
        <v>10149.85</v>
      </c>
      <c r="G42" s="77">
        <f t="shared" si="22"/>
        <v>0</v>
      </c>
      <c r="H42" s="79">
        <f t="shared" si="3"/>
        <v>0</v>
      </c>
      <c r="I42" s="79">
        <f t="shared" si="4"/>
        <v>0</v>
      </c>
      <c r="J42" s="79">
        <f t="shared" si="5"/>
        <v>0</v>
      </c>
      <c r="K42" s="79">
        <f t="shared" si="31"/>
        <v>0</v>
      </c>
      <c r="L42" s="79">
        <f t="shared" si="7"/>
        <v>0</v>
      </c>
      <c r="M42" s="77">
        <f t="shared" si="8"/>
        <v>0</v>
      </c>
      <c r="N42" s="77">
        <f t="shared" si="9"/>
        <v>0</v>
      </c>
      <c r="O42" s="77">
        <f t="shared" si="10"/>
        <v>0</v>
      </c>
      <c r="P42" s="77">
        <f t="shared" si="11"/>
        <v>0</v>
      </c>
      <c r="Q42" s="77">
        <f t="shared" si="12"/>
        <v>0</v>
      </c>
      <c r="R42" s="77">
        <f t="shared" si="13"/>
        <v>0</v>
      </c>
      <c r="S42" s="77">
        <f t="shared" si="14"/>
        <v>0</v>
      </c>
      <c r="T42" s="77">
        <f t="shared" si="15"/>
        <v>0</v>
      </c>
      <c r="U42" s="77">
        <f t="shared" si="16"/>
        <v>0</v>
      </c>
      <c r="V42" s="77">
        <f t="shared" si="17"/>
        <v>0</v>
      </c>
      <c r="W42" s="77">
        <f t="shared" si="18"/>
        <v>0</v>
      </c>
      <c r="X42" s="77">
        <f t="shared" si="19"/>
        <v>0</v>
      </c>
      <c r="Y42" s="77">
        <f t="shared" si="20"/>
        <v>440.55</v>
      </c>
      <c r="Z42" s="77">
        <f t="shared" si="21"/>
        <v>390.20000000000005</v>
      </c>
      <c r="AA42" s="77">
        <f t="shared" si="23"/>
        <v>427.35</v>
      </c>
      <c r="AB42" s="77">
        <f t="shared" si="24"/>
        <v>452.95000000000005</v>
      </c>
      <c r="AC42" s="77">
        <f t="shared" si="25"/>
        <v>452.95000000000005</v>
      </c>
      <c r="AD42" s="77">
        <f t="shared" si="26"/>
        <v>444.45000000000005</v>
      </c>
      <c r="AE42" s="77">
        <f t="shared" si="27"/>
        <v>440.85</v>
      </c>
      <c r="AF42" s="77">
        <f t="shared" si="28"/>
        <v>412.45000000000005</v>
      </c>
      <c r="AG42" s="77">
        <f t="shared" si="29"/>
        <v>434</v>
      </c>
      <c r="AH42" s="77">
        <f t="shared" si="30"/>
        <v>610.1</v>
      </c>
      <c r="AI42" s="77">
        <f t="shared" si="32"/>
        <v>466.8</v>
      </c>
      <c r="AJ42" s="77">
        <f t="shared" si="33"/>
        <v>555</v>
      </c>
      <c r="AK42" s="77">
        <f t="shared" si="34"/>
        <v>1016.6</v>
      </c>
      <c r="AL42" s="77">
        <f t="shared" si="35"/>
        <v>821.75</v>
      </c>
      <c r="AM42" s="77">
        <f t="shared" si="36"/>
        <v>540.20000000000005</v>
      </c>
      <c r="AN42" s="77">
        <f t="shared" si="37"/>
        <v>562</v>
      </c>
      <c r="AO42" s="77">
        <f t="shared" si="38"/>
        <v>619.15000000000009</v>
      </c>
      <c r="AP42" s="77">
        <f t="shared" si="39"/>
        <v>537.85</v>
      </c>
      <c r="AQ42" s="77">
        <f t="shared" ref="AQ42:AQ105" si="40">$D$41*$E6</f>
        <v>524.65</v>
      </c>
      <c r="AR42" s="77">
        <f>$D$42*$E5</f>
        <v>0</v>
      </c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</row>
    <row r="43" spans="3:111" x14ac:dyDescent="0.25">
      <c r="C43" s="77">
        <v>1988</v>
      </c>
      <c r="D43" s="109">
        <v>11372</v>
      </c>
      <c r="E43" s="110">
        <f t="shared" si="0"/>
        <v>0</v>
      </c>
      <c r="F43" s="79">
        <f t="shared" si="2"/>
        <v>10303.199999999999</v>
      </c>
      <c r="G43" s="77">
        <f t="shared" si="22"/>
        <v>0</v>
      </c>
      <c r="H43" s="79">
        <f t="shared" si="3"/>
        <v>0</v>
      </c>
      <c r="I43" s="79">
        <f t="shared" si="4"/>
        <v>0</v>
      </c>
      <c r="J43" s="79">
        <f t="shared" si="5"/>
        <v>0</v>
      </c>
      <c r="K43" s="79">
        <f t="shared" si="31"/>
        <v>0</v>
      </c>
      <c r="L43" s="79">
        <f t="shared" si="7"/>
        <v>0</v>
      </c>
      <c r="M43" s="77">
        <f t="shared" si="8"/>
        <v>0</v>
      </c>
      <c r="N43" s="77">
        <f t="shared" si="9"/>
        <v>0</v>
      </c>
      <c r="O43" s="77">
        <f t="shared" si="10"/>
        <v>0</v>
      </c>
      <c r="P43" s="77">
        <f t="shared" si="11"/>
        <v>0</v>
      </c>
      <c r="Q43" s="77">
        <f t="shared" si="12"/>
        <v>0</v>
      </c>
      <c r="R43" s="77">
        <f t="shared" si="13"/>
        <v>0</v>
      </c>
      <c r="S43" s="77">
        <f t="shared" si="14"/>
        <v>0</v>
      </c>
      <c r="T43" s="77">
        <f t="shared" si="15"/>
        <v>0</v>
      </c>
      <c r="U43" s="77">
        <f t="shared" si="16"/>
        <v>0</v>
      </c>
      <c r="V43" s="77">
        <f t="shared" si="17"/>
        <v>0</v>
      </c>
      <c r="W43" s="77">
        <f t="shared" si="18"/>
        <v>0</v>
      </c>
      <c r="X43" s="77">
        <f t="shared" si="19"/>
        <v>0</v>
      </c>
      <c r="Y43" s="77">
        <f t="shared" si="20"/>
        <v>0</v>
      </c>
      <c r="Z43" s="77">
        <f t="shared" si="21"/>
        <v>390.20000000000005</v>
      </c>
      <c r="AA43" s="77">
        <f t="shared" si="23"/>
        <v>427.35</v>
      </c>
      <c r="AB43" s="77">
        <f t="shared" si="24"/>
        <v>452.95000000000005</v>
      </c>
      <c r="AC43" s="77">
        <f t="shared" si="25"/>
        <v>452.95000000000005</v>
      </c>
      <c r="AD43" s="77">
        <f t="shared" si="26"/>
        <v>444.45000000000005</v>
      </c>
      <c r="AE43" s="77">
        <f t="shared" si="27"/>
        <v>440.85</v>
      </c>
      <c r="AF43" s="77">
        <f t="shared" si="28"/>
        <v>412.45000000000005</v>
      </c>
      <c r="AG43" s="77">
        <f t="shared" si="29"/>
        <v>434</v>
      </c>
      <c r="AH43" s="77">
        <f t="shared" si="30"/>
        <v>610.1</v>
      </c>
      <c r="AI43" s="77">
        <f t="shared" si="32"/>
        <v>466.8</v>
      </c>
      <c r="AJ43" s="77">
        <f t="shared" si="33"/>
        <v>555</v>
      </c>
      <c r="AK43" s="77">
        <f t="shared" si="34"/>
        <v>1016.6</v>
      </c>
      <c r="AL43" s="77">
        <f t="shared" si="35"/>
        <v>821.75</v>
      </c>
      <c r="AM43" s="77">
        <f t="shared" si="36"/>
        <v>540.20000000000005</v>
      </c>
      <c r="AN43" s="77">
        <f t="shared" si="37"/>
        <v>562</v>
      </c>
      <c r="AO43" s="77">
        <f t="shared" si="38"/>
        <v>619.15000000000009</v>
      </c>
      <c r="AP43" s="77">
        <f t="shared" si="39"/>
        <v>537.85</v>
      </c>
      <c r="AQ43" s="77">
        <f t="shared" si="40"/>
        <v>524.65</v>
      </c>
      <c r="AR43" s="77">
        <f t="shared" ref="AR43:AR106" si="41">$D$42*$E6</f>
        <v>593.9</v>
      </c>
      <c r="AS43" s="77">
        <f>$D$43*$E5</f>
        <v>0</v>
      </c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</row>
    <row r="44" spans="3:111" x14ac:dyDescent="0.25">
      <c r="C44" s="79">
        <v>1989</v>
      </c>
      <c r="D44" s="109">
        <v>9469</v>
      </c>
      <c r="E44" s="110">
        <f t="shared" si="0"/>
        <v>0</v>
      </c>
      <c r="F44" s="79">
        <f t="shared" si="2"/>
        <v>10481.6</v>
      </c>
      <c r="G44" s="77">
        <f t="shared" si="22"/>
        <v>0</v>
      </c>
      <c r="H44" s="79">
        <f t="shared" si="3"/>
        <v>0</v>
      </c>
      <c r="I44" s="79">
        <f t="shared" si="4"/>
        <v>0</v>
      </c>
      <c r="J44" s="79">
        <f t="shared" si="5"/>
        <v>0</v>
      </c>
      <c r="K44" s="79">
        <f t="shared" si="31"/>
        <v>0</v>
      </c>
      <c r="L44" s="79">
        <f t="shared" si="7"/>
        <v>0</v>
      </c>
      <c r="M44" s="77">
        <f t="shared" si="8"/>
        <v>0</v>
      </c>
      <c r="N44" s="77">
        <f t="shared" si="9"/>
        <v>0</v>
      </c>
      <c r="O44" s="77">
        <f t="shared" si="10"/>
        <v>0</v>
      </c>
      <c r="P44" s="77">
        <f t="shared" si="11"/>
        <v>0</v>
      </c>
      <c r="Q44" s="77">
        <f t="shared" si="12"/>
        <v>0</v>
      </c>
      <c r="R44" s="77">
        <f t="shared" si="13"/>
        <v>0</v>
      </c>
      <c r="S44" s="77">
        <f t="shared" si="14"/>
        <v>0</v>
      </c>
      <c r="T44" s="77">
        <f t="shared" si="15"/>
        <v>0</v>
      </c>
      <c r="U44" s="77">
        <f t="shared" si="16"/>
        <v>0</v>
      </c>
      <c r="V44" s="77">
        <f t="shared" si="17"/>
        <v>0</v>
      </c>
      <c r="W44" s="77">
        <f t="shared" si="18"/>
        <v>0</v>
      </c>
      <c r="X44" s="77">
        <f t="shared" si="19"/>
        <v>0</v>
      </c>
      <c r="Y44" s="77">
        <f t="shared" si="20"/>
        <v>0</v>
      </c>
      <c r="Z44" s="77">
        <f t="shared" si="21"/>
        <v>0</v>
      </c>
      <c r="AA44" s="77">
        <f t="shared" si="23"/>
        <v>427.35</v>
      </c>
      <c r="AB44" s="77">
        <f t="shared" si="24"/>
        <v>452.95000000000005</v>
      </c>
      <c r="AC44" s="77">
        <f t="shared" si="25"/>
        <v>452.95000000000005</v>
      </c>
      <c r="AD44" s="77">
        <f t="shared" si="26"/>
        <v>444.45000000000005</v>
      </c>
      <c r="AE44" s="77">
        <f t="shared" si="27"/>
        <v>440.85</v>
      </c>
      <c r="AF44" s="77">
        <f t="shared" si="28"/>
        <v>412.45000000000005</v>
      </c>
      <c r="AG44" s="77">
        <f t="shared" si="29"/>
        <v>434</v>
      </c>
      <c r="AH44" s="77">
        <f t="shared" si="30"/>
        <v>610.1</v>
      </c>
      <c r="AI44" s="77">
        <f t="shared" si="32"/>
        <v>466.8</v>
      </c>
      <c r="AJ44" s="77">
        <f t="shared" si="33"/>
        <v>555</v>
      </c>
      <c r="AK44" s="77">
        <f t="shared" si="34"/>
        <v>1016.6</v>
      </c>
      <c r="AL44" s="77">
        <f t="shared" si="35"/>
        <v>821.75</v>
      </c>
      <c r="AM44" s="77">
        <f t="shared" si="36"/>
        <v>540.20000000000005</v>
      </c>
      <c r="AN44" s="77">
        <f t="shared" si="37"/>
        <v>562</v>
      </c>
      <c r="AO44" s="77">
        <f t="shared" si="38"/>
        <v>619.15000000000009</v>
      </c>
      <c r="AP44" s="77">
        <f t="shared" si="39"/>
        <v>537.85</v>
      </c>
      <c r="AQ44" s="77">
        <f t="shared" si="40"/>
        <v>524.65</v>
      </c>
      <c r="AR44" s="77">
        <f t="shared" si="41"/>
        <v>593.9</v>
      </c>
      <c r="AS44" s="77">
        <f t="shared" ref="AS44:AS107" si="42">$D$43*$E6</f>
        <v>568.6</v>
      </c>
      <c r="AT44" s="77">
        <f>$D$44*$E5</f>
        <v>0</v>
      </c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</row>
    <row r="45" spans="3:111" x14ac:dyDescent="0.25">
      <c r="C45" s="77">
        <v>1990</v>
      </c>
      <c r="D45" s="109">
        <v>8122</v>
      </c>
      <c r="E45" s="110">
        <f t="shared" si="0"/>
        <v>0</v>
      </c>
      <c r="F45" s="79">
        <f t="shared" si="2"/>
        <v>10527.700000000003</v>
      </c>
      <c r="G45" s="77">
        <f t="shared" si="22"/>
        <v>0</v>
      </c>
      <c r="H45" s="79">
        <f t="shared" si="3"/>
        <v>0</v>
      </c>
      <c r="I45" s="79">
        <f t="shared" si="4"/>
        <v>0</v>
      </c>
      <c r="J45" s="79">
        <f t="shared" si="5"/>
        <v>0</v>
      </c>
      <c r="K45" s="79">
        <f t="shared" si="31"/>
        <v>0</v>
      </c>
      <c r="L45" s="79">
        <f t="shared" si="7"/>
        <v>0</v>
      </c>
      <c r="M45" s="77">
        <f t="shared" si="8"/>
        <v>0</v>
      </c>
      <c r="N45" s="77">
        <f t="shared" si="9"/>
        <v>0</v>
      </c>
      <c r="O45" s="77">
        <f t="shared" si="10"/>
        <v>0</v>
      </c>
      <c r="P45" s="77">
        <f t="shared" si="11"/>
        <v>0</v>
      </c>
      <c r="Q45" s="77">
        <f t="shared" si="12"/>
        <v>0</v>
      </c>
      <c r="R45" s="77">
        <f t="shared" si="13"/>
        <v>0</v>
      </c>
      <c r="S45" s="77">
        <f t="shared" si="14"/>
        <v>0</v>
      </c>
      <c r="T45" s="77">
        <f t="shared" si="15"/>
        <v>0</v>
      </c>
      <c r="U45" s="77">
        <f t="shared" si="16"/>
        <v>0</v>
      </c>
      <c r="V45" s="77">
        <f t="shared" si="17"/>
        <v>0</v>
      </c>
      <c r="W45" s="77">
        <f t="shared" si="18"/>
        <v>0</v>
      </c>
      <c r="X45" s="77">
        <f t="shared" si="19"/>
        <v>0</v>
      </c>
      <c r="Y45" s="77">
        <f t="shared" si="20"/>
        <v>0</v>
      </c>
      <c r="Z45" s="77">
        <f t="shared" si="21"/>
        <v>0</v>
      </c>
      <c r="AA45" s="77">
        <f t="shared" si="23"/>
        <v>0</v>
      </c>
      <c r="AB45" s="77">
        <f t="shared" si="24"/>
        <v>452.95000000000005</v>
      </c>
      <c r="AC45" s="77">
        <f t="shared" si="25"/>
        <v>452.95000000000005</v>
      </c>
      <c r="AD45" s="77">
        <f t="shared" si="26"/>
        <v>444.45000000000005</v>
      </c>
      <c r="AE45" s="77">
        <f t="shared" si="27"/>
        <v>440.85</v>
      </c>
      <c r="AF45" s="77">
        <f t="shared" si="28"/>
        <v>412.45000000000005</v>
      </c>
      <c r="AG45" s="77">
        <f t="shared" si="29"/>
        <v>434</v>
      </c>
      <c r="AH45" s="77">
        <f t="shared" si="30"/>
        <v>610.1</v>
      </c>
      <c r="AI45" s="77">
        <f t="shared" si="32"/>
        <v>466.8</v>
      </c>
      <c r="AJ45" s="77">
        <f t="shared" si="33"/>
        <v>555</v>
      </c>
      <c r="AK45" s="77">
        <f t="shared" si="34"/>
        <v>1016.6</v>
      </c>
      <c r="AL45" s="77">
        <f t="shared" si="35"/>
        <v>821.75</v>
      </c>
      <c r="AM45" s="77">
        <f t="shared" si="36"/>
        <v>540.20000000000005</v>
      </c>
      <c r="AN45" s="77">
        <f t="shared" si="37"/>
        <v>562</v>
      </c>
      <c r="AO45" s="77">
        <f t="shared" si="38"/>
        <v>619.15000000000009</v>
      </c>
      <c r="AP45" s="77">
        <f t="shared" si="39"/>
        <v>537.85</v>
      </c>
      <c r="AQ45" s="77">
        <f t="shared" si="40"/>
        <v>524.65</v>
      </c>
      <c r="AR45" s="77">
        <f t="shared" si="41"/>
        <v>593.9</v>
      </c>
      <c r="AS45" s="77">
        <f t="shared" si="42"/>
        <v>568.6</v>
      </c>
      <c r="AT45" s="77">
        <f t="shared" ref="AT45:AT108" si="43">$D$44*$E6</f>
        <v>473.45000000000005</v>
      </c>
      <c r="AU45" s="77">
        <f>$D$45*$E5</f>
        <v>0</v>
      </c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</row>
    <row r="46" spans="3:111" x14ac:dyDescent="0.25">
      <c r="C46" s="79">
        <v>1991</v>
      </c>
      <c r="D46" s="109">
        <v>10925</v>
      </c>
      <c r="E46" s="110">
        <f t="shared" si="0"/>
        <v>0</v>
      </c>
      <c r="F46" s="79">
        <f t="shared" si="2"/>
        <v>10480.85</v>
      </c>
      <c r="G46" s="77">
        <f t="shared" si="22"/>
        <v>0</v>
      </c>
      <c r="H46" s="79">
        <f t="shared" si="3"/>
        <v>0</v>
      </c>
      <c r="I46" s="79">
        <f t="shared" si="4"/>
        <v>0</v>
      </c>
      <c r="J46" s="79">
        <f t="shared" si="5"/>
        <v>0</v>
      </c>
      <c r="K46" s="79">
        <f t="shared" si="31"/>
        <v>0</v>
      </c>
      <c r="L46" s="79">
        <f t="shared" si="7"/>
        <v>0</v>
      </c>
      <c r="M46" s="77">
        <f t="shared" si="8"/>
        <v>0</v>
      </c>
      <c r="N46" s="77">
        <f t="shared" si="9"/>
        <v>0</v>
      </c>
      <c r="O46" s="77">
        <f t="shared" si="10"/>
        <v>0</v>
      </c>
      <c r="P46" s="77">
        <f t="shared" si="11"/>
        <v>0</v>
      </c>
      <c r="Q46" s="77">
        <f t="shared" si="12"/>
        <v>0</v>
      </c>
      <c r="R46" s="77">
        <f t="shared" si="13"/>
        <v>0</v>
      </c>
      <c r="S46" s="77">
        <f t="shared" si="14"/>
        <v>0</v>
      </c>
      <c r="T46" s="77">
        <f t="shared" si="15"/>
        <v>0</v>
      </c>
      <c r="U46" s="77">
        <f t="shared" si="16"/>
        <v>0</v>
      </c>
      <c r="V46" s="77">
        <f t="shared" si="17"/>
        <v>0</v>
      </c>
      <c r="W46" s="77">
        <f t="shared" si="18"/>
        <v>0</v>
      </c>
      <c r="X46" s="77">
        <f t="shared" si="19"/>
        <v>0</v>
      </c>
      <c r="Y46" s="77">
        <f t="shared" si="20"/>
        <v>0</v>
      </c>
      <c r="Z46" s="77">
        <f t="shared" si="21"/>
        <v>0</v>
      </c>
      <c r="AA46" s="77">
        <f t="shared" si="23"/>
        <v>0</v>
      </c>
      <c r="AB46" s="77">
        <f t="shared" si="24"/>
        <v>0</v>
      </c>
      <c r="AC46" s="77">
        <f t="shared" si="25"/>
        <v>452.95000000000005</v>
      </c>
      <c r="AD46" s="77">
        <f t="shared" si="26"/>
        <v>444.45000000000005</v>
      </c>
      <c r="AE46" s="77">
        <f t="shared" si="27"/>
        <v>440.85</v>
      </c>
      <c r="AF46" s="77">
        <f t="shared" si="28"/>
        <v>412.45000000000005</v>
      </c>
      <c r="AG46" s="77">
        <f t="shared" si="29"/>
        <v>434</v>
      </c>
      <c r="AH46" s="77">
        <f t="shared" si="30"/>
        <v>610.1</v>
      </c>
      <c r="AI46" s="77">
        <f t="shared" si="32"/>
        <v>466.8</v>
      </c>
      <c r="AJ46" s="77">
        <f t="shared" si="33"/>
        <v>555</v>
      </c>
      <c r="AK46" s="77">
        <f t="shared" si="34"/>
        <v>1016.6</v>
      </c>
      <c r="AL46" s="77">
        <f t="shared" si="35"/>
        <v>821.75</v>
      </c>
      <c r="AM46" s="77">
        <f t="shared" si="36"/>
        <v>540.20000000000005</v>
      </c>
      <c r="AN46" s="77">
        <f t="shared" si="37"/>
        <v>562</v>
      </c>
      <c r="AO46" s="77">
        <f t="shared" si="38"/>
        <v>619.15000000000009</v>
      </c>
      <c r="AP46" s="77">
        <f t="shared" si="39"/>
        <v>537.85</v>
      </c>
      <c r="AQ46" s="77">
        <f t="shared" si="40"/>
        <v>524.65</v>
      </c>
      <c r="AR46" s="77">
        <f t="shared" si="41"/>
        <v>593.9</v>
      </c>
      <c r="AS46" s="77">
        <f t="shared" si="42"/>
        <v>568.6</v>
      </c>
      <c r="AT46" s="77">
        <f t="shared" si="43"/>
        <v>473.45000000000005</v>
      </c>
      <c r="AU46" s="77">
        <f t="shared" ref="AU46:AU109" si="44">$D$45*$E6</f>
        <v>406.1</v>
      </c>
      <c r="AV46" s="77">
        <f>$D$46*$E5</f>
        <v>0</v>
      </c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</row>
    <row r="47" spans="3:111" x14ac:dyDescent="0.25">
      <c r="C47" s="77">
        <v>1992</v>
      </c>
      <c r="D47" s="109">
        <v>17515</v>
      </c>
      <c r="E47" s="110">
        <f t="shared" si="0"/>
        <v>0</v>
      </c>
      <c r="F47" s="79">
        <f t="shared" si="2"/>
        <v>10574.150000000001</v>
      </c>
      <c r="G47" s="77">
        <f t="shared" si="22"/>
        <v>0</v>
      </c>
      <c r="H47" s="79">
        <f t="shared" si="3"/>
        <v>0</v>
      </c>
      <c r="I47" s="79">
        <f t="shared" si="4"/>
        <v>0</v>
      </c>
      <c r="J47" s="79">
        <f t="shared" si="5"/>
        <v>0</v>
      </c>
      <c r="K47" s="79">
        <f t="shared" si="31"/>
        <v>0</v>
      </c>
      <c r="L47" s="79">
        <f t="shared" si="7"/>
        <v>0</v>
      </c>
      <c r="M47" s="77">
        <f t="shared" si="8"/>
        <v>0</v>
      </c>
      <c r="N47" s="77">
        <f t="shared" si="9"/>
        <v>0</v>
      </c>
      <c r="O47" s="77">
        <f t="shared" si="10"/>
        <v>0</v>
      </c>
      <c r="P47" s="77">
        <f t="shared" si="11"/>
        <v>0</v>
      </c>
      <c r="Q47" s="77">
        <f t="shared" si="12"/>
        <v>0</v>
      </c>
      <c r="R47" s="77">
        <f t="shared" si="13"/>
        <v>0</v>
      </c>
      <c r="S47" s="77">
        <f t="shared" si="14"/>
        <v>0</v>
      </c>
      <c r="T47" s="77">
        <f t="shared" si="15"/>
        <v>0</v>
      </c>
      <c r="U47" s="77">
        <f t="shared" si="16"/>
        <v>0</v>
      </c>
      <c r="V47" s="77">
        <f t="shared" si="17"/>
        <v>0</v>
      </c>
      <c r="W47" s="77">
        <f t="shared" si="18"/>
        <v>0</v>
      </c>
      <c r="X47" s="77">
        <f t="shared" si="19"/>
        <v>0</v>
      </c>
      <c r="Y47" s="77">
        <f t="shared" si="20"/>
        <v>0</v>
      </c>
      <c r="Z47" s="77">
        <f t="shared" si="21"/>
        <v>0</v>
      </c>
      <c r="AA47" s="77">
        <f t="shared" si="23"/>
        <v>0</v>
      </c>
      <c r="AB47" s="77">
        <f t="shared" si="24"/>
        <v>0</v>
      </c>
      <c r="AC47" s="77">
        <f t="shared" si="25"/>
        <v>0</v>
      </c>
      <c r="AD47" s="77">
        <f t="shared" si="26"/>
        <v>444.45000000000005</v>
      </c>
      <c r="AE47" s="77">
        <f t="shared" si="27"/>
        <v>440.85</v>
      </c>
      <c r="AF47" s="77">
        <f t="shared" si="28"/>
        <v>412.45000000000005</v>
      </c>
      <c r="AG47" s="77">
        <f t="shared" si="29"/>
        <v>434</v>
      </c>
      <c r="AH47" s="77">
        <f t="shared" si="30"/>
        <v>610.1</v>
      </c>
      <c r="AI47" s="77">
        <f t="shared" si="32"/>
        <v>466.8</v>
      </c>
      <c r="AJ47" s="77">
        <f t="shared" si="33"/>
        <v>555</v>
      </c>
      <c r="AK47" s="77">
        <f t="shared" si="34"/>
        <v>1016.6</v>
      </c>
      <c r="AL47" s="77">
        <f t="shared" si="35"/>
        <v>821.75</v>
      </c>
      <c r="AM47" s="77">
        <f t="shared" si="36"/>
        <v>540.20000000000005</v>
      </c>
      <c r="AN47" s="77">
        <f t="shared" si="37"/>
        <v>562</v>
      </c>
      <c r="AO47" s="77">
        <f t="shared" si="38"/>
        <v>619.15000000000009</v>
      </c>
      <c r="AP47" s="77">
        <f t="shared" si="39"/>
        <v>537.85</v>
      </c>
      <c r="AQ47" s="77">
        <f t="shared" si="40"/>
        <v>524.65</v>
      </c>
      <c r="AR47" s="77">
        <f t="shared" si="41"/>
        <v>593.9</v>
      </c>
      <c r="AS47" s="77">
        <f t="shared" si="42"/>
        <v>568.6</v>
      </c>
      <c r="AT47" s="77">
        <f t="shared" si="43"/>
        <v>473.45000000000005</v>
      </c>
      <c r="AU47" s="77">
        <f t="shared" si="44"/>
        <v>406.1</v>
      </c>
      <c r="AV47" s="77">
        <f t="shared" ref="AV47:AV110" si="45">$D$46*$E6</f>
        <v>546.25</v>
      </c>
      <c r="AW47" s="77">
        <f>$D$47*$E5</f>
        <v>0</v>
      </c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</row>
    <row r="48" spans="3:111" x14ac:dyDescent="0.25">
      <c r="C48" s="79">
        <v>1993</v>
      </c>
      <c r="D48" s="109">
        <f>'Actualización IBIF'!AL4</f>
        <v>17282.962729751216</v>
      </c>
      <c r="E48" s="110">
        <f t="shared" si="0"/>
        <v>0</v>
      </c>
      <c r="F48" s="79">
        <f t="shared" si="2"/>
        <v>11005.45</v>
      </c>
      <c r="G48" s="77">
        <f t="shared" si="22"/>
        <v>0</v>
      </c>
      <c r="H48" s="79">
        <f t="shared" si="3"/>
        <v>0</v>
      </c>
      <c r="I48" s="79">
        <f t="shared" si="4"/>
        <v>0</v>
      </c>
      <c r="J48" s="79">
        <f t="shared" si="5"/>
        <v>0</v>
      </c>
      <c r="K48" s="79">
        <f t="shared" si="31"/>
        <v>0</v>
      </c>
      <c r="L48" s="79">
        <f t="shared" si="7"/>
        <v>0</v>
      </c>
      <c r="M48" s="77">
        <f t="shared" si="8"/>
        <v>0</v>
      </c>
      <c r="N48" s="77">
        <f t="shared" si="9"/>
        <v>0</v>
      </c>
      <c r="O48" s="77">
        <f t="shared" si="10"/>
        <v>0</v>
      </c>
      <c r="P48" s="77">
        <f t="shared" si="11"/>
        <v>0</v>
      </c>
      <c r="Q48" s="77">
        <f t="shared" si="12"/>
        <v>0</v>
      </c>
      <c r="R48" s="77">
        <f t="shared" si="13"/>
        <v>0</v>
      </c>
      <c r="S48" s="77">
        <f t="shared" si="14"/>
        <v>0</v>
      </c>
      <c r="T48" s="77">
        <f t="shared" si="15"/>
        <v>0</v>
      </c>
      <c r="U48" s="77">
        <f t="shared" si="16"/>
        <v>0</v>
      </c>
      <c r="V48" s="77">
        <f t="shared" si="17"/>
        <v>0</v>
      </c>
      <c r="W48" s="77">
        <f t="shared" si="18"/>
        <v>0</v>
      </c>
      <c r="X48" s="77">
        <f t="shared" si="19"/>
        <v>0</v>
      </c>
      <c r="Y48" s="77">
        <f t="shared" si="20"/>
        <v>0</v>
      </c>
      <c r="Z48" s="77">
        <f t="shared" si="21"/>
        <v>0</v>
      </c>
      <c r="AA48" s="77">
        <f t="shared" si="23"/>
        <v>0</v>
      </c>
      <c r="AB48" s="77">
        <f t="shared" si="24"/>
        <v>0</v>
      </c>
      <c r="AC48" s="77">
        <f t="shared" si="25"/>
        <v>0</v>
      </c>
      <c r="AD48" s="77">
        <f t="shared" si="26"/>
        <v>0</v>
      </c>
      <c r="AE48" s="77">
        <f t="shared" si="27"/>
        <v>440.85</v>
      </c>
      <c r="AF48" s="77">
        <f t="shared" si="28"/>
        <v>412.45000000000005</v>
      </c>
      <c r="AG48" s="77">
        <f t="shared" si="29"/>
        <v>434</v>
      </c>
      <c r="AH48" s="77">
        <f t="shared" si="30"/>
        <v>610.1</v>
      </c>
      <c r="AI48" s="77">
        <f t="shared" si="32"/>
        <v>466.8</v>
      </c>
      <c r="AJ48" s="77">
        <f t="shared" si="33"/>
        <v>555</v>
      </c>
      <c r="AK48" s="77">
        <f t="shared" si="34"/>
        <v>1016.6</v>
      </c>
      <c r="AL48" s="77">
        <f t="shared" si="35"/>
        <v>821.75</v>
      </c>
      <c r="AM48" s="77">
        <f t="shared" si="36"/>
        <v>540.20000000000005</v>
      </c>
      <c r="AN48" s="77">
        <f t="shared" si="37"/>
        <v>562</v>
      </c>
      <c r="AO48" s="77">
        <f t="shared" si="38"/>
        <v>619.15000000000009</v>
      </c>
      <c r="AP48" s="77">
        <f t="shared" si="39"/>
        <v>537.85</v>
      </c>
      <c r="AQ48" s="77">
        <f t="shared" si="40"/>
        <v>524.65</v>
      </c>
      <c r="AR48" s="77">
        <f t="shared" si="41"/>
        <v>593.9</v>
      </c>
      <c r="AS48" s="77">
        <f t="shared" si="42"/>
        <v>568.6</v>
      </c>
      <c r="AT48" s="77">
        <f t="shared" si="43"/>
        <v>473.45000000000005</v>
      </c>
      <c r="AU48" s="77">
        <f t="shared" si="44"/>
        <v>406.1</v>
      </c>
      <c r="AV48" s="77">
        <f t="shared" si="45"/>
        <v>546.25</v>
      </c>
      <c r="AW48" s="77">
        <f t="shared" ref="AW48:AW111" si="46">$D$47*$E6</f>
        <v>875.75</v>
      </c>
      <c r="AX48" s="77">
        <f>$D$48*$E5</f>
        <v>0</v>
      </c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</row>
    <row r="49" spans="1:111" x14ac:dyDescent="0.25">
      <c r="C49" s="77">
        <v>1994</v>
      </c>
      <c r="D49" s="109">
        <f>'Actualización IBIF'!AL5</f>
        <v>20420.743705295881</v>
      </c>
      <c r="E49" s="110">
        <f t="shared" si="0"/>
        <v>0</v>
      </c>
      <c r="F49" s="79">
        <f t="shared" si="2"/>
        <v>11428.748136487564</v>
      </c>
      <c r="G49" s="77">
        <f t="shared" si="22"/>
        <v>0</v>
      </c>
      <c r="H49" s="79">
        <f t="shared" si="3"/>
        <v>0</v>
      </c>
      <c r="I49" s="79">
        <f t="shared" si="4"/>
        <v>0</v>
      </c>
      <c r="J49" s="79">
        <f t="shared" si="5"/>
        <v>0</v>
      </c>
      <c r="K49" s="79">
        <f t="shared" si="31"/>
        <v>0</v>
      </c>
      <c r="L49" s="79">
        <f t="shared" si="7"/>
        <v>0</v>
      </c>
      <c r="M49" s="77">
        <f t="shared" si="8"/>
        <v>0</v>
      </c>
      <c r="N49" s="77">
        <f t="shared" si="9"/>
        <v>0</v>
      </c>
      <c r="O49" s="77">
        <f t="shared" si="10"/>
        <v>0</v>
      </c>
      <c r="P49" s="77">
        <f t="shared" si="11"/>
        <v>0</v>
      </c>
      <c r="Q49" s="77">
        <f t="shared" si="12"/>
        <v>0</v>
      </c>
      <c r="R49" s="77">
        <f t="shared" si="13"/>
        <v>0</v>
      </c>
      <c r="S49" s="77">
        <f t="shared" si="14"/>
        <v>0</v>
      </c>
      <c r="T49" s="77">
        <f t="shared" si="15"/>
        <v>0</v>
      </c>
      <c r="U49" s="77">
        <f t="shared" si="16"/>
        <v>0</v>
      </c>
      <c r="V49" s="77">
        <f t="shared" si="17"/>
        <v>0</v>
      </c>
      <c r="W49" s="77">
        <f t="shared" si="18"/>
        <v>0</v>
      </c>
      <c r="X49" s="77">
        <f t="shared" si="19"/>
        <v>0</v>
      </c>
      <c r="Y49" s="77">
        <f t="shared" si="20"/>
        <v>0</v>
      </c>
      <c r="Z49" s="77">
        <f t="shared" si="21"/>
        <v>0</v>
      </c>
      <c r="AA49" s="77">
        <f t="shared" si="23"/>
        <v>0</v>
      </c>
      <c r="AB49" s="77">
        <f t="shared" si="24"/>
        <v>0</v>
      </c>
      <c r="AC49" s="77">
        <f t="shared" si="25"/>
        <v>0</v>
      </c>
      <c r="AD49" s="77">
        <f t="shared" si="26"/>
        <v>0</v>
      </c>
      <c r="AE49" s="77">
        <f t="shared" si="27"/>
        <v>0</v>
      </c>
      <c r="AF49" s="77">
        <f t="shared" si="28"/>
        <v>412.45000000000005</v>
      </c>
      <c r="AG49" s="77">
        <f t="shared" si="29"/>
        <v>434</v>
      </c>
      <c r="AH49" s="77">
        <f t="shared" si="30"/>
        <v>610.1</v>
      </c>
      <c r="AI49" s="77">
        <f t="shared" si="32"/>
        <v>466.8</v>
      </c>
      <c r="AJ49" s="77">
        <f t="shared" si="33"/>
        <v>555</v>
      </c>
      <c r="AK49" s="77">
        <f t="shared" si="34"/>
        <v>1016.6</v>
      </c>
      <c r="AL49" s="77">
        <f t="shared" si="35"/>
        <v>821.75</v>
      </c>
      <c r="AM49" s="77">
        <f t="shared" si="36"/>
        <v>540.20000000000005</v>
      </c>
      <c r="AN49" s="77">
        <f t="shared" si="37"/>
        <v>562</v>
      </c>
      <c r="AO49" s="77">
        <f t="shared" si="38"/>
        <v>619.15000000000009</v>
      </c>
      <c r="AP49" s="77">
        <f t="shared" si="39"/>
        <v>537.85</v>
      </c>
      <c r="AQ49" s="77">
        <f t="shared" si="40"/>
        <v>524.65</v>
      </c>
      <c r="AR49" s="77">
        <f t="shared" si="41"/>
        <v>593.9</v>
      </c>
      <c r="AS49" s="77">
        <f t="shared" si="42"/>
        <v>568.6</v>
      </c>
      <c r="AT49" s="77">
        <f t="shared" si="43"/>
        <v>473.45000000000005</v>
      </c>
      <c r="AU49" s="77">
        <f t="shared" si="44"/>
        <v>406.1</v>
      </c>
      <c r="AV49" s="77">
        <f t="shared" si="45"/>
        <v>546.25</v>
      </c>
      <c r="AW49" s="77">
        <f t="shared" si="46"/>
        <v>875.75</v>
      </c>
      <c r="AX49" s="77">
        <f t="shared" ref="AX49:AX112" si="47">$D$48*$E6</f>
        <v>864.14813648756081</v>
      </c>
      <c r="AY49" s="77">
        <f>$D$49*$E5</f>
        <v>0</v>
      </c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1:111" x14ac:dyDescent="0.25">
      <c r="C50" s="79">
        <v>1995</v>
      </c>
      <c r="D50" s="109">
        <f>'Actualización IBIF'!AL6</f>
        <v>16558.325163511643</v>
      </c>
      <c r="E50" s="110">
        <f t="shared" si="0"/>
        <v>0</v>
      </c>
      <c r="F50" s="79">
        <f t="shared" si="2"/>
        <v>12037.335321752358</v>
      </c>
      <c r="G50" s="77">
        <f t="shared" si="22"/>
        <v>0</v>
      </c>
      <c r="H50" s="79">
        <f t="shared" si="3"/>
        <v>0</v>
      </c>
      <c r="I50" s="79">
        <f t="shared" si="4"/>
        <v>0</v>
      </c>
      <c r="J50" s="79">
        <f t="shared" si="5"/>
        <v>0</v>
      </c>
      <c r="K50" s="79">
        <f t="shared" si="31"/>
        <v>0</v>
      </c>
      <c r="L50" s="79">
        <f t="shared" si="7"/>
        <v>0</v>
      </c>
      <c r="M50" s="77">
        <f t="shared" si="8"/>
        <v>0</v>
      </c>
      <c r="N50" s="77">
        <f t="shared" si="9"/>
        <v>0</v>
      </c>
      <c r="O50" s="77">
        <f t="shared" si="10"/>
        <v>0</v>
      </c>
      <c r="P50" s="77">
        <f t="shared" si="11"/>
        <v>0</v>
      </c>
      <c r="Q50" s="77">
        <f t="shared" si="12"/>
        <v>0</v>
      </c>
      <c r="R50" s="77">
        <f t="shared" si="13"/>
        <v>0</v>
      </c>
      <c r="S50" s="77">
        <f t="shared" si="14"/>
        <v>0</v>
      </c>
      <c r="T50" s="77">
        <f t="shared" si="15"/>
        <v>0</v>
      </c>
      <c r="U50" s="77">
        <f t="shared" si="16"/>
        <v>0</v>
      </c>
      <c r="V50" s="77">
        <f t="shared" si="17"/>
        <v>0</v>
      </c>
      <c r="W50" s="77">
        <f t="shared" si="18"/>
        <v>0</v>
      </c>
      <c r="X50" s="77">
        <f t="shared" si="19"/>
        <v>0</v>
      </c>
      <c r="Y50" s="77">
        <f t="shared" si="20"/>
        <v>0</v>
      </c>
      <c r="Z50" s="77">
        <f t="shared" si="21"/>
        <v>0</v>
      </c>
      <c r="AA50" s="77">
        <f t="shared" si="23"/>
        <v>0</v>
      </c>
      <c r="AB50" s="77">
        <f t="shared" si="24"/>
        <v>0</v>
      </c>
      <c r="AC50" s="77">
        <f t="shared" si="25"/>
        <v>0</v>
      </c>
      <c r="AD50" s="77">
        <f t="shared" si="26"/>
        <v>0</v>
      </c>
      <c r="AE50" s="77">
        <f t="shared" si="27"/>
        <v>0</v>
      </c>
      <c r="AF50" s="77">
        <f t="shared" si="28"/>
        <v>0</v>
      </c>
      <c r="AG50" s="77">
        <f t="shared" si="29"/>
        <v>434</v>
      </c>
      <c r="AH50" s="77">
        <f t="shared" si="30"/>
        <v>610.1</v>
      </c>
      <c r="AI50" s="77">
        <f t="shared" si="32"/>
        <v>466.8</v>
      </c>
      <c r="AJ50" s="77">
        <f t="shared" si="33"/>
        <v>555</v>
      </c>
      <c r="AK50" s="77">
        <f t="shared" si="34"/>
        <v>1016.6</v>
      </c>
      <c r="AL50" s="77">
        <f t="shared" si="35"/>
        <v>821.75</v>
      </c>
      <c r="AM50" s="77">
        <f t="shared" si="36"/>
        <v>540.20000000000005</v>
      </c>
      <c r="AN50" s="77">
        <f t="shared" si="37"/>
        <v>562</v>
      </c>
      <c r="AO50" s="77">
        <f t="shared" si="38"/>
        <v>619.15000000000009</v>
      </c>
      <c r="AP50" s="77">
        <f t="shared" si="39"/>
        <v>537.85</v>
      </c>
      <c r="AQ50" s="77">
        <f t="shared" si="40"/>
        <v>524.65</v>
      </c>
      <c r="AR50" s="77">
        <f t="shared" si="41"/>
        <v>593.9</v>
      </c>
      <c r="AS50" s="77">
        <f t="shared" si="42"/>
        <v>568.6</v>
      </c>
      <c r="AT50" s="77">
        <f t="shared" si="43"/>
        <v>473.45000000000005</v>
      </c>
      <c r="AU50" s="77">
        <f t="shared" si="44"/>
        <v>406.1</v>
      </c>
      <c r="AV50" s="77">
        <f t="shared" si="45"/>
        <v>546.25</v>
      </c>
      <c r="AW50" s="77">
        <f t="shared" si="46"/>
        <v>875.75</v>
      </c>
      <c r="AX50" s="77">
        <f t="shared" si="47"/>
        <v>864.14813648756081</v>
      </c>
      <c r="AY50" s="77">
        <f t="shared" ref="AY50:AY113" si="48">$D$49*$E6</f>
        <v>1021.0371852647941</v>
      </c>
      <c r="AZ50" s="77">
        <f>$D$50*$E5</f>
        <v>0</v>
      </c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/>
      <c r="CX50" s="79"/>
      <c r="CY50" s="79"/>
      <c r="CZ50" s="79"/>
      <c r="DA50" s="79"/>
      <c r="DB50" s="79"/>
      <c r="DC50" s="79"/>
      <c r="DD50" s="79"/>
      <c r="DE50" s="79"/>
      <c r="DF50" s="79"/>
      <c r="DG50" s="79"/>
    </row>
    <row r="51" spans="1:111" x14ac:dyDescent="0.25">
      <c r="C51" s="77">
        <v>1996</v>
      </c>
      <c r="D51" s="109">
        <f>'Actualización IBIF'!AL7</f>
        <v>18487.331644771508</v>
      </c>
      <c r="E51" s="110">
        <f t="shared" si="0"/>
        <v>0</v>
      </c>
      <c r="F51" s="79">
        <f t="shared" si="2"/>
        <v>12431.251579927937</v>
      </c>
      <c r="G51" s="77">
        <f t="shared" si="22"/>
        <v>0</v>
      </c>
      <c r="H51" s="79">
        <f t="shared" si="3"/>
        <v>0</v>
      </c>
      <c r="I51" s="79">
        <f t="shared" si="4"/>
        <v>0</v>
      </c>
      <c r="J51" s="79">
        <f t="shared" si="5"/>
        <v>0</v>
      </c>
      <c r="K51" s="79">
        <f t="shared" si="31"/>
        <v>0</v>
      </c>
      <c r="L51" s="79">
        <f t="shared" si="7"/>
        <v>0</v>
      </c>
      <c r="M51" s="77">
        <f t="shared" si="8"/>
        <v>0</v>
      </c>
      <c r="N51" s="77">
        <f t="shared" si="9"/>
        <v>0</v>
      </c>
      <c r="O51" s="77">
        <f t="shared" si="10"/>
        <v>0</v>
      </c>
      <c r="P51" s="77">
        <f t="shared" si="11"/>
        <v>0</v>
      </c>
      <c r="Q51" s="77">
        <f t="shared" si="12"/>
        <v>0</v>
      </c>
      <c r="R51" s="77">
        <f t="shared" si="13"/>
        <v>0</v>
      </c>
      <c r="S51" s="77">
        <f t="shared" si="14"/>
        <v>0</v>
      </c>
      <c r="T51" s="77">
        <f t="shared" si="15"/>
        <v>0</v>
      </c>
      <c r="U51" s="77">
        <f t="shared" si="16"/>
        <v>0</v>
      </c>
      <c r="V51" s="77">
        <f t="shared" si="17"/>
        <v>0</v>
      </c>
      <c r="W51" s="77">
        <f t="shared" si="18"/>
        <v>0</v>
      </c>
      <c r="X51" s="77">
        <f t="shared" si="19"/>
        <v>0</v>
      </c>
      <c r="Y51" s="77">
        <f t="shared" si="20"/>
        <v>0</v>
      </c>
      <c r="Z51" s="77">
        <f t="shared" si="21"/>
        <v>0</v>
      </c>
      <c r="AA51" s="77">
        <f t="shared" si="23"/>
        <v>0</v>
      </c>
      <c r="AB51" s="77">
        <f t="shared" si="24"/>
        <v>0</v>
      </c>
      <c r="AC51" s="77">
        <f t="shared" si="25"/>
        <v>0</v>
      </c>
      <c r="AD51" s="77">
        <f t="shared" si="26"/>
        <v>0</v>
      </c>
      <c r="AE51" s="77">
        <f t="shared" si="27"/>
        <v>0</v>
      </c>
      <c r="AF51" s="77">
        <f t="shared" si="28"/>
        <v>0</v>
      </c>
      <c r="AG51" s="77">
        <f t="shared" si="29"/>
        <v>0</v>
      </c>
      <c r="AH51" s="77">
        <f t="shared" si="30"/>
        <v>610.1</v>
      </c>
      <c r="AI51" s="77">
        <f t="shared" si="32"/>
        <v>466.8</v>
      </c>
      <c r="AJ51" s="77">
        <f t="shared" si="33"/>
        <v>555</v>
      </c>
      <c r="AK51" s="77">
        <f t="shared" si="34"/>
        <v>1016.6</v>
      </c>
      <c r="AL51" s="77">
        <f t="shared" si="35"/>
        <v>821.75</v>
      </c>
      <c r="AM51" s="77">
        <f t="shared" si="36"/>
        <v>540.20000000000005</v>
      </c>
      <c r="AN51" s="77">
        <f t="shared" si="37"/>
        <v>562</v>
      </c>
      <c r="AO51" s="77">
        <f t="shared" si="38"/>
        <v>619.15000000000009</v>
      </c>
      <c r="AP51" s="77">
        <f t="shared" si="39"/>
        <v>537.85</v>
      </c>
      <c r="AQ51" s="77">
        <f t="shared" si="40"/>
        <v>524.65</v>
      </c>
      <c r="AR51" s="77">
        <f t="shared" si="41"/>
        <v>593.9</v>
      </c>
      <c r="AS51" s="77">
        <f t="shared" si="42"/>
        <v>568.6</v>
      </c>
      <c r="AT51" s="77">
        <f t="shared" si="43"/>
        <v>473.45000000000005</v>
      </c>
      <c r="AU51" s="77">
        <f t="shared" si="44"/>
        <v>406.1</v>
      </c>
      <c r="AV51" s="77">
        <f t="shared" si="45"/>
        <v>546.25</v>
      </c>
      <c r="AW51" s="77">
        <f t="shared" si="46"/>
        <v>875.75</v>
      </c>
      <c r="AX51" s="77">
        <f t="shared" si="47"/>
        <v>864.14813648756081</v>
      </c>
      <c r="AY51" s="77">
        <f t="shared" si="48"/>
        <v>1021.0371852647941</v>
      </c>
      <c r="AZ51" s="77">
        <f t="shared" ref="AZ51:AZ114" si="49">$D$50*$E6</f>
        <v>827.91625817558224</v>
      </c>
      <c r="BA51" s="77">
        <f>$D$51*$E5</f>
        <v>0</v>
      </c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79"/>
      <c r="CX51" s="79"/>
      <c r="CY51" s="79"/>
      <c r="CZ51" s="79"/>
      <c r="DA51" s="79"/>
      <c r="DB51" s="79"/>
      <c r="DC51" s="79"/>
      <c r="DD51" s="79"/>
      <c r="DE51" s="79"/>
      <c r="DF51" s="79"/>
      <c r="DG51" s="79"/>
    </row>
    <row r="52" spans="1:111" x14ac:dyDescent="0.25">
      <c r="C52" s="79">
        <v>1997</v>
      </c>
      <c r="D52" s="109">
        <f>'Actualización IBIF'!AL8</f>
        <v>22447.382790687054</v>
      </c>
      <c r="E52" s="110">
        <f t="shared" si="0"/>
        <v>0</v>
      </c>
      <c r="F52" s="79">
        <f t="shared" si="2"/>
        <v>12745.518162166514</v>
      </c>
      <c r="G52" s="77">
        <f t="shared" si="22"/>
        <v>0</v>
      </c>
      <c r="H52" s="79">
        <f t="shared" si="3"/>
        <v>0</v>
      </c>
      <c r="I52" s="79">
        <f t="shared" si="4"/>
        <v>0</v>
      </c>
      <c r="J52" s="79">
        <f t="shared" si="5"/>
        <v>0</v>
      </c>
      <c r="K52" s="79">
        <f t="shared" si="31"/>
        <v>0</v>
      </c>
      <c r="L52" s="79">
        <f t="shared" si="7"/>
        <v>0</v>
      </c>
      <c r="M52" s="77">
        <f t="shared" si="8"/>
        <v>0</v>
      </c>
      <c r="N52" s="77">
        <f t="shared" si="9"/>
        <v>0</v>
      </c>
      <c r="O52" s="77">
        <f t="shared" si="10"/>
        <v>0</v>
      </c>
      <c r="P52" s="77">
        <f t="shared" si="11"/>
        <v>0</v>
      </c>
      <c r="Q52" s="77">
        <f t="shared" si="12"/>
        <v>0</v>
      </c>
      <c r="R52" s="77">
        <f t="shared" si="13"/>
        <v>0</v>
      </c>
      <c r="S52" s="77">
        <f t="shared" si="14"/>
        <v>0</v>
      </c>
      <c r="T52" s="77">
        <f t="shared" si="15"/>
        <v>0</v>
      </c>
      <c r="U52" s="77">
        <f t="shared" si="16"/>
        <v>0</v>
      </c>
      <c r="V52" s="77">
        <f t="shared" si="17"/>
        <v>0</v>
      </c>
      <c r="W52" s="77">
        <f t="shared" si="18"/>
        <v>0</v>
      </c>
      <c r="X52" s="77">
        <f t="shared" si="19"/>
        <v>0</v>
      </c>
      <c r="Y52" s="77">
        <f t="shared" si="20"/>
        <v>0</v>
      </c>
      <c r="Z52" s="77">
        <f t="shared" si="21"/>
        <v>0</v>
      </c>
      <c r="AA52" s="77">
        <f t="shared" si="23"/>
        <v>0</v>
      </c>
      <c r="AB52" s="77">
        <f t="shared" si="24"/>
        <v>0</v>
      </c>
      <c r="AC52" s="77">
        <f t="shared" si="25"/>
        <v>0</v>
      </c>
      <c r="AD52" s="77">
        <f t="shared" si="26"/>
        <v>0</v>
      </c>
      <c r="AE52" s="77">
        <f t="shared" si="27"/>
        <v>0</v>
      </c>
      <c r="AF52" s="77">
        <f t="shared" si="28"/>
        <v>0</v>
      </c>
      <c r="AG52" s="77">
        <f t="shared" si="29"/>
        <v>0</v>
      </c>
      <c r="AH52" s="77">
        <f t="shared" si="30"/>
        <v>0</v>
      </c>
      <c r="AI52" s="77">
        <f t="shared" si="32"/>
        <v>466.8</v>
      </c>
      <c r="AJ52" s="77">
        <f t="shared" si="33"/>
        <v>555</v>
      </c>
      <c r="AK52" s="77">
        <f t="shared" si="34"/>
        <v>1016.6</v>
      </c>
      <c r="AL52" s="77">
        <f t="shared" si="35"/>
        <v>821.75</v>
      </c>
      <c r="AM52" s="77">
        <f t="shared" si="36"/>
        <v>540.20000000000005</v>
      </c>
      <c r="AN52" s="77">
        <f t="shared" si="37"/>
        <v>562</v>
      </c>
      <c r="AO52" s="77">
        <f t="shared" si="38"/>
        <v>619.15000000000009</v>
      </c>
      <c r="AP52" s="77">
        <f t="shared" si="39"/>
        <v>537.85</v>
      </c>
      <c r="AQ52" s="77">
        <f t="shared" si="40"/>
        <v>524.65</v>
      </c>
      <c r="AR52" s="77">
        <f t="shared" si="41"/>
        <v>593.9</v>
      </c>
      <c r="AS52" s="77">
        <f t="shared" si="42"/>
        <v>568.6</v>
      </c>
      <c r="AT52" s="77">
        <f t="shared" si="43"/>
        <v>473.45000000000005</v>
      </c>
      <c r="AU52" s="77">
        <f t="shared" si="44"/>
        <v>406.1</v>
      </c>
      <c r="AV52" s="77">
        <f t="shared" si="45"/>
        <v>546.25</v>
      </c>
      <c r="AW52" s="77">
        <f t="shared" si="46"/>
        <v>875.75</v>
      </c>
      <c r="AX52" s="77">
        <f t="shared" si="47"/>
        <v>864.14813648756081</v>
      </c>
      <c r="AY52" s="77">
        <f t="shared" si="48"/>
        <v>1021.0371852647941</v>
      </c>
      <c r="AZ52" s="77">
        <f t="shared" si="49"/>
        <v>827.91625817558224</v>
      </c>
      <c r="BA52" s="77">
        <f t="shared" ref="BA52:BA115" si="50">$D$51*$E6</f>
        <v>924.36658223857546</v>
      </c>
      <c r="BB52" s="77">
        <f>$D$52*$E5</f>
        <v>0</v>
      </c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/>
      <c r="CN52" s="79"/>
      <c r="CO52" s="79"/>
      <c r="CP52" s="79"/>
      <c r="CQ52" s="79"/>
      <c r="CR52" s="79"/>
      <c r="CS52" s="79"/>
      <c r="CT52" s="79"/>
      <c r="CU52" s="79"/>
      <c r="CV52" s="79"/>
      <c r="CW52" s="79"/>
      <c r="CX52" s="79"/>
      <c r="CY52" s="79"/>
      <c r="CZ52" s="79"/>
      <c r="DA52" s="79"/>
      <c r="DB52" s="79"/>
      <c r="DC52" s="79"/>
      <c r="DD52" s="79"/>
      <c r="DE52" s="79"/>
      <c r="DF52" s="79"/>
      <c r="DG52" s="79"/>
    </row>
    <row r="53" spans="1:111" x14ac:dyDescent="0.25">
      <c r="C53" s="79">
        <v>1998</v>
      </c>
      <c r="D53" s="109">
        <f>'Actualización IBIF'!AL9</f>
        <v>23824.645972830476</v>
      </c>
      <c r="E53" s="111">
        <f t="shared" si="0"/>
        <v>0</v>
      </c>
      <c r="F53" s="79">
        <f t="shared" si="2"/>
        <v>13401.087301700867</v>
      </c>
      <c r="G53" s="77">
        <f t="shared" si="22"/>
        <v>0</v>
      </c>
      <c r="H53" s="79">
        <f t="shared" si="3"/>
        <v>0</v>
      </c>
      <c r="I53" s="79">
        <f t="shared" si="4"/>
        <v>0</v>
      </c>
      <c r="J53" s="79">
        <f t="shared" si="5"/>
        <v>0</v>
      </c>
      <c r="K53" s="79">
        <f t="shared" si="31"/>
        <v>0</v>
      </c>
      <c r="L53" s="79">
        <f t="shared" si="7"/>
        <v>0</v>
      </c>
      <c r="M53" s="77">
        <f t="shared" si="8"/>
        <v>0</v>
      </c>
      <c r="N53" s="77">
        <f t="shared" si="9"/>
        <v>0</v>
      </c>
      <c r="O53" s="77">
        <f t="shared" si="10"/>
        <v>0</v>
      </c>
      <c r="P53" s="77">
        <f t="shared" si="11"/>
        <v>0</v>
      </c>
      <c r="Q53" s="77">
        <f t="shared" si="12"/>
        <v>0</v>
      </c>
      <c r="R53" s="77">
        <f t="shared" si="13"/>
        <v>0</v>
      </c>
      <c r="S53" s="77">
        <f t="shared" si="14"/>
        <v>0</v>
      </c>
      <c r="T53" s="77">
        <f t="shared" si="15"/>
        <v>0</v>
      </c>
      <c r="U53" s="77">
        <f t="shared" si="16"/>
        <v>0</v>
      </c>
      <c r="V53" s="77">
        <f t="shared" si="17"/>
        <v>0</v>
      </c>
      <c r="W53" s="77">
        <f t="shared" si="18"/>
        <v>0</v>
      </c>
      <c r="X53" s="77">
        <f t="shared" si="19"/>
        <v>0</v>
      </c>
      <c r="Y53" s="77">
        <f t="shared" si="20"/>
        <v>0</v>
      </c>
      <c r="Z53" s="77">
        <f t="shared" si="21"/>
        <v>0</v>
      </c>
      <c r="AA53" s="77">
        <f t="shared" si="23"/>
        <v>0</v>
      </c>
      <c r="AB53" s="77">
        <f t="shared" si="24"/>
        <v>0</v>
      </c>
      <c r="AC53" s="77">
        <f t="shared" si="25"/>
        <v>0</v>
      </c>
      <c r="AD53" s="77">
        <f t="shared" si="26"/>
        <v>0</v>
      </c>
      <c r="AE53" s="77">
        <f t="shared" si="27"/>
        <v>0</v>
      </c>
      <c r="AF53" s="77">
        <f t="shared" si="28"/>
        <v>0</v>
      </c>
      <c r="AG53" s="77">
        <f t="shared" si="29"/>
        <v>0</v>
      </c>
      <c r="AH53" s="77">
        <f t="shared" si="30"/>
        <v>0</v>
      </c>
      <c r="AI53" s="77">
        <f t="shared" si="32"/>
        <v>0</v>
      </c>
      <c r="AJ53" s="77">
        <f t="shared" si="33"/>
        <v>555</v>
      </c>
      <c r="AK53" s="77">
        <f t="shared" si="34"/>
        <v>1016.6</v>
      </c>
      <c r="AL53" s="77">
        <f t="shared" si="35"/>
        <v>821.75</v>
      </c>
      <c r="AM53" s="77">
        <f t="shared" si="36"/>
        <v>540.20000000000005</v>
      </c>
      <c r="AN53" s="77">
        <f t="shared" si="37"/>
        <v>562</v>
      </c>
      <c r="AO53" s="77">
        <f t="shared" si="38"/>
        <v>619.15000000000009</v>
      </c>
      <c r="AP53" s="77">
        <f t="shared" si="39"/>
        <v>537.85</v>
      </c>
      <c r="AQ53" s="77">
        <f t="shared" si="40"/>
        <v>524.65</v>
      </c>
      <c r="AR53" s="77">
        <f t="shared" si="41"/>
        <v>593.9</v>
      </c>
      <c r="AS53" s="77">
        <f t="shared" si="42"/>
        <v>568.6</v>
      </c>
      <c r="AT53" s="77">
        <f t="shared" si="43"/>
        <v>473.45000000000005</v>
      </c>
      <c r="AU53" s="77">
        <f t="shared" si="44"/>
        <v>406.1</v>
      </c>
      <c r="AV53" s="77">
        <f t="shared" si="45"/>
        <v>546.25</v>
      </c>
      <c r="AW53" s="77">
        <f t="shared" si="46"/>
        <v>875.75</v>
      </c>
      <c r="AX53" s="77">
        <f t="shared" si="47"/>
        <v>864.14813648756081</v>
      </c>
      <c r="AY53" s="77">
        <f t="shared" si="48"/>
        <v>1021.0371852647941</v>
      </c>
      <c r="AZ53" s="77">
        <f t="shared" si="49"/>
        <v>827.91625817558224</v>
      </c>
      <c r="BA53" s="77">
        <f t="shared" si="50"/>
        <v>924.36658223857546</v>
      </c>
      <c r="BB53" s="77">
        <f t="shared" ref="BB53:BB116" si="51">$D$52*$E6</f>
        <v>1122.3691395343528</v>
      </c>
      <c r="BC53" s="77">
        <f>$D$53*$E5</f>
        <v>0</v>
      </c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79"/>
    </row>
    <row r="54" spans="1:111" x14ac:dyDescent="0.25">
      <c r="A54" s="91"/>
      <c r="B54" s="91"/>
      <c r="C54" s="79">
        <v>1999</v>
      </c>
      <c r="D54" s="109">
        <f>'Actualización IBIF'!AL10</f>
        <v>19965.228184550015</v>
      </c>
      <c r="E54" s="111">
        <f t="shared" si="0"/>
        <v>0</v>
      </c>
      <c r="F54" s="79">
        <f t="shared" si="2"/>
        <v>14037.319600342391</v>
      </c>
      <c r="G54" s="77">
        <f t="shared" si="22"/>
        <v>0</v>
      </c>
      <c r="H54" s="79">
        <f t="shared" si="3"/>
        <v>0</v>
      </c>
      <c r="I54" s="79">
        <f t="shared" si="4"/>
        <v>0</v>
      </c>
      <c r="J54" s="79">
        <f t="shared" si="5"/>
        <v>0</v>
      </c>
      <c r="K54" s="79">
        <f t="shared" si="31"/>
        <v>0</v>
      </c>
      <c r="L54" s="79">
        <f t="shared" si="7"/>
        <v>0</v>
      </c>
      <c r="M54" s="77">
        <f t="shared" si="8"/>
        <v>0</v>
      </c>
      <c r="N54" s="77">
        <f t="shared" si="9"/>
        <v>0</v>
      </c>
      <c r="O54" s="77">
        <f t="shared" si="10"/>
        <v>0</v>
      </c>
      <c r="P54" s="77">
        <f t="shared" si="11"/>
        <v>0</v>
      </c>
      <c r="Q54" s="77">
        <f t="shared" si="12"/>
        <v>0</v>
      </c>
      <c r="R54" s="77">
        <f t="shared" si="13"/>
        <v>0</v>
      </c>
      <c r="S54" s="77">
        <f t="shared" si="14"/>
        <v>0</v>
      </c>
      <c r="T54" s="77">
        <f t="shared" si="15"/>
        <v>0</v>
      </c>
      <c r="U54" s="77">
        <f t="shared" si="16"/>
        <v>0</v>
      </c>
      <c r="V54" s="77">
        <f t="shared" si="17"/>
        <v>0</v>
      </c>
      <c r="W54" s="77">
        <f t="shared" si="18"/>
        <v>0</v>
      </c>
      <c r="X54" s="77">
        <f t="shared" si="19"/>
        <v>0</v>
      </c>
      <c r="Y54" s="77">
        <f t="shared" si="20"/>
        <v>0</v>
      </c>
      <c r="Z54" s="77">
        <f t="shared" si="21"/>
        <v>0</v>
      </c>
      <c r="AA54" s="77">
        <f t="shared" si="23"/>
        <v>0</v>
      </c>
      <c r="AB54" s="77">
        <f t="shared" si="24"/>
        <v>0</v>
      </c>
      <c r="AC54" s="77">
        <f t="shared" si="25"/>
        <v>0</v>
      </c>
      <c r="AD54" s="77">
        <f t="shared" si="26"/>
        <v>0</v>
      </c>
      <c r="AE54" s="77">
        <f t="shared" si="27"/>
        <v>0</v>
      </c>
      <c r="AF54" s="77">
        <f t="shared" si="28"/>
        <v>0</v>
      </c>
      <c r="AG54" s="77">
        <f t="shared" si="29"/>
        <v>0</v>
      </c>
      <c r="AH54" s="77">
        <f t="shared" si="30"/>
        <v>0</v>
      </c>
      <c r="AI54" s="77">
        <f t="shared" si="32"/>
        <v>0</v>
      </c>
      <c r="AJ54" s="77">
        <f t="shared" si="33"/>
        <v>0</v>
      </c>
      <c r="AK54" s="77">
        <f t="shared" si="34"/>
        <v>1016.6</v>
      </c>
      <c r="AL54" s="77">
        <f t="shared" si="35"/>
        <v>821.75</v>
      </c>
      <c r="AM54" s="77">
        <f t="shared" si="36"/>
        <v>540.20000000000005</v>
      </c>
      <c r="AN54" s="77">
        <f t="shared" si="37"/>
        <v>562</v>
      </c>
      <c r="AO54" s="77">
        <f t="shared" si="38"/>
        <v>619.15000000000009</v>
      </c>
      <c r="AP54" s="77">
        <f t="shared" si="39"/>
        <v>537.85</v>
      </c>
      <c r="AQ54" s="77">
        <f t="shared" si="40"/>
        <v>524.65</v>
      </c>
      <c r="AR54" s="77">
        <f t="shared" si="41"/>
        <v>593.9</v>
      </c>
      <c r="AS54" s="77">
        <f t="shared" si="42"/>
        <v>568.6</v>
      </c>
      <c r="AT54" s="77">
        <f t="shared" si="43"/>
        <v>473.45000000000005</v>
      </c>
      <c r="AU54" s="77">
        <f t="shared" si="44"/>
        <v>406.1</v>
      </c>
      <c r="AV54" s="77">
        <f t="shared" si="45"/>
        <v>546.25</v>
      </c>
      <c r="AW54" s="77">
        <f t="shared" si="46"/>
        <v>875.75</v>
      </c>
      <c r="AX54" s="77">
        <f t="shared" si="47"/>
        <v>864.14813648756081</v>
      </c>
      <c r="AY54" s="77">
        <f t="shared" si="48"/>
        <v>1021.0371852647941</v>
      </c>
      <c r="AZ54" s="77">
        <f t="shared" si="49"/>
        <v>827.91625817558224</v>
      </c>
      <c r="BA54" s="77">
        <f t="shared" si="50"/>
        <v>924.36658223857546</v>
      </c>
      <c r="BB54" s="77">
        <f t="shared" si="51"/>
        <v>1122.3691395343528</v>
      </c>
      <c r="BC54" s="77">
        <f t="shared" ref="BC54:BC117" si="52">$D$53*$E6</f>
        <v>1191.2322986415238</v>
      </c>
      <c r="BD54" s="77">
        <f>$D$54*$E5</f>
        <v>0</v>
      </c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/>
      <c r="CN54" s="79"/>
      <c r="CO54" s="79"/>
      <c r="CP54" s="79"/>
      <c r="CQ54" s="79"/>
      <c r="CR54" s="79"/>
      <c r="CS54" s="79"/>
      <c r="CT54" s="79"/>
      <c r="CU54" s="79"/>
      <c r="CV54" s="79"/>
      <c r="CW54" s="79"/>
      <c r="CX54" s="79"/>
      <c r="CY54" s="79"/>
      <c r="CZ54" s="79"/>
      <c r="DA54" s="79"/>
      <c r="DB54" s="79"/>
      <c r="DC54" s="79"/>
      <c r="DD54" s="79"/>
      <c r="DE54" s="79"/>
      <c r="DF54" s="79"/>
      <c r="DG54" s="79"/>
    </row>
    <row r="55" spans="1:111" x14ac:dyDescent="0.25">
      <c r="A55" s="91"/>
      <c r="B55" s="91"/>
      <c r="C55" s="79">
        <v>2000</v>
      </c>
      <c r="D55" s="109">
        <f>'Actualización IBIF'!AL11</f>
        <v>17928.808654147033</v>
      </c>
      <c r="E55" s="111">
        <f t="shared" si="0"/>
        <v>0</v>
      </c>
      <c r="F55" s="79">
        <f t="shared" si="2"/>
        <v>14018.981009569889</v>
      </c>
      <c r="G55" s="77">
        <f t="shared" si="22"/>
        <v>0</v>
      </c>
      <c r="H55" s="79">
        <f t="shared" si="3"/>
        <v>0</v>
      </c>
      <c r="I55" s="79">
        <f t="shared" si="4"/>
        <v>0</v>
      </c>
      <c r="J55" s="79">
        <f t="shared" si="5"/>
        <v>0</v>
      </c>
      <c r="K55" s="79">
        <f t="shared" si="31"/>
        <v>0</v>
      </c>
      <c r="L55" s="79">
        <f t="shared" si="7"/>
        <v>0</v>
      </c>
      <c r="M55" s="77">
        <f t="shared" si="8"/>
        <v>0</v>
      </c>
      <c r="N55" s="77">
        <f t="shared" si="9"/>
        <v>0</v>
      </c>
      <c r="O55" s="77">
        <f t="shared" si="10"/>
        <v>0</v>
      </c>
      <c r="P55" s="77">
        <f t="shared" si="11"/>
        <v>0</v>
      </c>
      <c r="Q55" s="77">
        <f t="shared" si="12"/>
        <v>0</v>
      </c>
      <c r="R55" s="77">
        <f t="shared" si="13"/>
        <v>0</v>
      </c>
      <c r="S55" s="77">
        <f t="shared" si="14"/>
        <v>0</v>
      </c>
      <c r="T55" s="77">
        <f t="shared" si="15"/>
        <v>0</v>
      </c>
      <c r="U55" s="77">
        <f t="shared" si="16"/>
        <v>0</v>
      </c>
      <c r="V55" s="77">
        <f t="shared" si="17"/>
        <v>0</v>
      </c>
      <c r="W55" s="77">
        <f t="shared" si="18"/>
        <v>0</v>
      </c>
      <c r="X55" s="77">
        <f t="shared" si="19"/>
        <v>0</v>
      </c>
      <c r="Y55" s="77">
        <f t="shared" si="20"/>
        <v>0</v>
      </c>
      <c r="Z55" s="77">
        <f t="shared" si="21"/>
        <v>0</v>
      </c>
      <c r="AA55" s="77">
        <f t="shared" si="23"/>
        <v>0</v>
      </c>
      <c r="AB55" s="77">
        <f t="shared" si="24"/>
        <v>0</v>
      </c>
      <c r="AC55" s="77">
        <f t="shared" si="25"/>
        <v>0</v>
      </c>
      <c r="AD55" s="77">
        <f t="shared" si="26"/>
        <v>0</v>
      </c>
      <c r="AE55" s="77">
        <f t="shared" si="27"/>
        <v>0</v>
      </c>
      <c r="AF55" s="77">
        <f t="shared" si="28"/>
        <v>0</v>
      </c>
      <c r="AG55" s="77">
        <f t="shared" si="29"/>
        <v>0</v>
      </c>
      <c r="AH55" s="77">
        <f t="shared" si="30"/>
        <v>0</v>
      </c>
      <c r="AI55" s="77">
        <f t="shared" si="32"/>
        <v>0</v>
      </c>
      <c r="AJ55" s="77">
        <f t="shared" si="33"/>
        <v>0</v>
      </c>
      <c r="AK55" s="77">
        <f t="shared" si="34"/>
        <v>0</v>
      </c>
      <c r="AL55" s="77">
        <f t="shared" si="35"/>
        <v>821.75</v>
      </c>
      <c r="AM55" s="77">
        <f t="shared" si="36"/>
        <v>540.20000000000005</v>
      </c>
      <c r="AN55" s="77">
        <f t="shared" si="37"/>
        <v>562</v>
      </c>
      <c r="AO55" s="77">
        <f t="shared" si="38"/>
        <v>619.15000000000009</v>
      </c>
      <c r="AP55" s="77">
        <f t="shared" si="39"/>
        <v>537.85</v>
      </c>
      <c r="AQ55" s="77">
        <f t="shared" si="40"/>
        <v>524.65</v>
      </c>
      <c r="AR55" s="77">
        <f t="shared" si="41"/>
        <v>593.9</v>
      </c>
      <c r="AS55" s="77">
        <f t="shared" si="42"/>
        <v>568.6</v>
      </c>
      <c r="AT55" s="77">
        <f t="shared" si="43"/>
        <v>473.45000000000005</v>
      </c>
      <c r="AU55" s="77">
        <f t="shared" si="44"/>
        <v>406.1</v>
      </c>
      <c r="AV55" s="77">
        <f t="shared" si="45"/>
        <v>546.25</v>
      </c>
      <c r="AW55" s="77">
        <f t="shared" si="46"/>
        <v>875.75</v>
      </c>
      <c r="AX55" s="77">
        <f t="shared" si="47"/>
        <v>864.14813648756081</v>
      </c>
      <c r="AY55" s="77">
        <f t="shared" si="48"/>
        <v>1021.0371852647941</v>
      </c>
      <c r="AZ55" s="77">
        <f t="shared" si="49"/>
        <v>827.91625817558224</v>
      </c>
      <c r="BA55" s="77">
        <f t="shared" si="50"/>
        <v>924.36658223857546</v>
      </c>
      <c r="BB55" s="77">
        <f t="shared" si="51"/>
        <v>1122.3691395343528</v>
      </c>
      <c r="BC55" s="77">
        <f t="shared" si="52"/>
        <v>1191.2322986415238</v>
      </c>
      <c r="BD55" s="77">
        <f t="shared" ref="BD55:BD118" si="53">$D$54*$E6</f>
        <v>998.26140922750074</v>
      </c>
      <c r="BE55" s="77">
        <f>$D$55*$E5</f>
        <v>0</v>
      </c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79"/>
    </row>
    <row r="56" spans="1:111" x14ac:dyDescent="0.25">
      <c r="A56" s="91"/>
      <c r="B56" s="91"/>
      <c r="C56" s="79">
        <v>2001</v>
      </c>
      <c r="D56" s="109">
        <f>'Actualización IBIF'!AL12</f>
        <v>13255.749552551062</v>
      </c>
      <c r="E56" s="111">
        <f t="shared" si="0"/>
        <v>0</v>
      </c>
      <c r="F56" s="79">
        <f t="shared" si="2"/>
        <v>14093.67144227724</v>
      </c>
      <c r="G56" s="77">
        <f t="shared" si="22"/>
        <v>0</v>
      </c>
      <c r="H56" s="79">
        <f t="shared" si="3"/>
        <v>0</v>
      </c>
      <c r="I56" s="79">
        <f t="shared" si="4"/>
        <v>0</v>
      </c>
      <c r="J56" s="79">
        <f t="shared" si="5"/>
        <v>0</v>
      </c>
      <c r="K56" s="79">
        <f t="shared" si="31"/>
        <v>0</v>
      </c>
      <c r="L56" s="79">
        <f t="shared" si="7"/>
        <v>0</v>
      </c>
      <c r="M56" s="77">
        <f t="shared" si="8"/>
        <v>0</v>
      </c>
      <c r="N56" s="77">
        <f t="shared" si="9"/>
        <v>0</v>
      </c>
      <c r="O56" s="77">
        <f t="shared" si="10"/>
        <v>0</v>
      </c>
      <c r="P56" s="77">
        <f t="shared" si="11"/>
        <v>0</v>
      </c>
      <c r="Q56" s="77">
        <f t="shared" si="12"/>
        <v>0</v>
      </c>
      <c r="R56" s="77">
        <f t="shared" si="13"/>
        <v>0</v>
      </c>
      <c r="S56" s="77">
        <f t="shared" si="14"/>
        <v>0</v>
      </c>
      <c r="T56" s="77">
        <f t="shared" si="15"/>
        <v>0</v>
      </c>
      <c r="U56" s="77">
        <f t="shared" si="16"/>
        <v>0</v>
      </c>
      <c r="V56" s="77">
        <f t="shared" si="17"/>
        <v>0</v>
      </c>
      <c r="W56" s="77">
        <f t="shared" si="18"/>
        <v>0</v>
      </c>
      <c r="X56" s="77">
        <f t="shared" si="19"/>
        <v>0</v>
      </c>
      <c r="Y56" s="77">
        <f t="shared" si="20"/>
        <v>0</v>
      </c>
      <c r="Z56" s="77">
        <f t="shared" si="21"/>
        <v>0</v>
      </c>
      <c r="AA56" s="77">
        <f t="shared" si="23"/>
        <v>0</v>
      </c>
      <c r="AB56" s="77">
        <f t="shared" si="24"/>
        <v>0</v>
      </c>
      <c r="AC56" s="77">
        <f t="shared" si="25"/>
        <v>0</v>
      </c>
      <c r="AD56" s="77">
        <f t="shared" si="26"/>
        <v>0</v>
      </c>
      <c r="AE56" s="77">
        <f t="shared" si="27"/>
        <v>0</v>
      </c>
      <c r="AF56" s="77">
        <f t="shared" si="28"/>
        <v>0</v>
      </c>
      <c r="AG56" s="77">
        <f t="shared" si="29"/>
        <v>0</v>
      </c>
      <c r="AH56" s="77">
        <f t="shared" si="30"/>
        <v>0</v>
      </c>
      <c r="AI56" s="77">
        <f t="shared" si="32"/>
        <v>0</v>
      </c>
      <c r="AJ56" s="77">
        <f t="shared" si="33"/>
        <v>0</v>
      </c>
      <c r="AK56" s="77">
        <f t="shared" si="34"/>
        <v>0</v>
      </c>
      <c r="AL56" s="77">
        <f t="shared" si="35"/>
        <v>0</v>
      </c>
      <c r="AM56" s="77">
        <f t="shared" si="36"/>
        <v>540.20000000000005</v>
      </c>
      <c r="AN56" s="77">
        <f t="shared" si="37"/>
        <v>562</v>
      </c>
      <c r="AO56" s="77">
        <f t="shared" si="38"/>
        <v>619.15000000000009</v>
      </c>
      <c r="AP56" s="77">
        <f t="shared" si="39"/>
        <v>537.85</v>
      </c>
      <c r="AQ56" s="77">
        <f t="shared" si="40"/>
        <v>524.65</v>
      </c>
      <c r="AR56" s="77">
        <f t="shared" si="41"/>
        <v>593.9</v>
      </c>
      <c r="AS56" s="77">
        <f t="shared" si="42"/>
        <v>568.6</v>
      </c>
      <c r="AT56" s="77">
        <f t="shared" si="43"/>
        <v>473.45000000000005</v>
      </c>
      <c r="AU56" s="77">
        <f t="shared" si="44"/>
        <v>406.1</v>
      </c>
      <c r="AV56" s="77">
        <f t="shared" si="45"/>
        <v>546.25</v>
      </c>
      <c r="AW56" s="77">
        <f t="shared" si="46"/>
        <v>875.75</v>
      </c>
      <c r="AX56" s="77">
        <f t="shared" si="47"/>
        <v>864.14813648756081</v>
      </c>
      <c r="AY56" s="77">
        <f t="shared" si="48"/>
        <v>1021.0371852647941</v>
      </c>
      <c r="AZ56" s="77">
        <f t="shared" si="49"/>
        <v>827.91625817558224</v>
      </c>
      <c r="BA56" s="77">
        <f t="shared" si="50"/>
        <v>924.36658223857546</v>
      </c>
      <c r="BB56" s="77">
        <f t="shared" si="51"/>
        <v>1122.3691395343528</v>
      </c>
      <c r="BC56" s="77">
        <f t="shared" si="52"/>
        <v>1191.2322986415238</v>
      </c>
      <c r="BD56" s="77">
        <f t="shared" si="53"/>
        <v>998.26140922750074</v>
      </c>
      <c r="BE56" s="77">
        <f t="shared" ref="BE56:BE119" si="54">$D$55*$E6</f>
        <v>896.44043270735165</v>
      </c>
      <c r="BF56" s="77">
        <f>$D$56*$E5</f>
        <v>0</v>
      </c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  <c r="CG56" s="79"/>
      <c r="CH56" s="79"/>
      <c r="CI56" s="79"/>
      <c r="CJ56" s="79"/>
      <c r="CK56" s="79"/>
      <c r="CL56" s="79"/>
      <c r="CM56" s="79"/>
      <c r="CN56" s="79"/>
      <c r="CO56" s="79"/>
      <c r="CP56" s="79"/>
      <c r="CQ56" s="79"/>
      <c r="CR56" s="79"/>
      <c r="CS56" s="79"/>
      <c r="CT56" s="79"/>
      <c r="CU56" s="79"/>
      <c r="CV56" s="79"/>
      <c r="CW56" s="79"/>
      <c r="CX56" s="79"/>
      <c r="CY56" s="79"/>
      <c r="CZ56" s="79"/>
      <c r="DA56" s="79"/>
      <c r="DB56" s="79"/>
      <c r="DC56" s="79"/>
      <c r="DD56" s="79"/>
      <c r="DE56" s="79"/>
      <c r="DF56" s="79"/>
      <c r="DG56" s="79"/>
    </row>
    <row r="57" spans="1:111" x14ac:dyDescent="0.25">
      <c r="A57" s="91"/>
      <c r="B57" s="91"/>
      <c r="C57" s="79">
        <v>2002</v>
      </c>
      <c r="D57" s="109">
        <f>'Actualización IBIF'!AL13</f>
        <v>7294.7325109901503</v>
      </c>
      <c r="E57" s="111">
        <f t="shared" si="0"/>
        <v>0</v>
      </c>
      <c r="F57" s="79">
        <f t="shared" si="2"/>
        <v>14216.258919904796</v>
      </c>
      <c r="G57" s="77">
        <f t="shared" si="22"/>
        <v>0</v>
      </c>
      <c r="H57" s="79">
        <f t="shared" si="3"/>
        <v>0</v>
      </c>
      <c r="I57" s="79">
        <f t="shared" si="4"/>
        <v>0</v>
      </c>
      <c r="J57" s="79">
        <f t="shared" si="5"/>
        <v>0</v>
      </c>
      <c r="K57" s="79">
        <f t="shared" si="31"/>
        <v>0</v>
      </c>
      <c r="L57" s="79">
        <f t="shared" si="7"/>
        <v>0</v>
      </c>
      <c r="M57" s="77">
        <f t="shared" si="8"/>
        <v>0</v>
      </c>
      <c r="N57" s="77">
        <f t="shared" si="9"/>
        <v>0</v>
      </c>
      <c r="O57" s="77">
        <f t="shared" si="10"/>
        <v>0</v>
      </c>
      <c r="P57" s="77">
        <f t="shared" si="11"/>
        <v>0</v>
      </c>
      <c r="Q57" s="77">
        <f t="shared" si="12"/>
        <v>0</v>
      </c>
      <c r="R57" s="77">
        <f t="shared" si="13"/>
        <v>0</v>
      </c>
      <c r="S57" s="77">
        <f t="shared" si="14"/>
        <v>0</v>
      </c>
      <c r="T57" s="77">
        <f t="shared" si="15"/>
        <v>0</v>
      </c>
      <c r="U57" s="77">
        <f t="shared" si="16"/>
        <v>0</v>
      </c>
      <c r="V57" s="77">
        <f t="shared" si="17"/>
        <v>0</v>
      </c>
      <c r="W57" s="77">
        <f t="shared" si="18"/>
        <v>0</v>
      </c>
      <c r="X57" s="77">
        <f t="shared" si="19"/>
        <v>0</v>
      </c>
      <c r="Y57" s="77">
        <f t="shared" si="20"/>
        <v>0</v>
      </c>
      <c r="Z57" s="77">
        <f t="shared" si="21"/>
        <v>0</v>
      </c>
      <c r="AA57" s="77">
        <f t="shared" si="23"/>
        <v>0</v>
      </c>
      <c r="AB57" s="77">
        <f t="shared" si="24"/>
        <v>0</v>
      </c>
      <c r="AC57" s="77">
        <f t="shared" si="25"/>
        <v>0</v>
      </c>
      <c r="AD57" s="77">
        <f t="shared" si="26"/>
        <v>0</v>
      </c>
      <c r="AE57" s="77">
        <f t="shared" si="27"/>
        <v>0</v>
      </c>
      <c r="AF57" s="77">
        <f t="shared" si="28"/>
        <v>0</v>
      </c>
      <c r="AG57" s="77">
        <f t="shared" si="29"/>
        <v>0</v>
      </c>
      <c r="AH57" s="77">
        <f t="shared" si="30"/>
        <v>0</v>
      </c>
      <c r="AI57" s="77">
        <f t="shared" si="32"/>
        <v>0</v>
      </c>
      <c r="AJ57" s="77">
        <f t="shared" si="33"/>
        <v>0</v>
      </c>
      <c r="AK57" s="77">
        <f t="shared" si="34"/>
        <v>0</v>
      </c>
      <c r="AL57" s="77">
        <f t="shared" si="35"/>
        <v>0</v>
      </c>
      <c r="AM57" s="77">
        <f t="shared" si="36"/>
        <v>0</v>
      </c>
      <c r="AN57" s="77">
        <f t="shared" si="37"/>
        <v>562</v>
      </c>
      <c r="AO57" s="77">
        <f t="shared" si="38"/>
        <v>619.15000000000009</v>
      </c>
      <c r="AP57" s="77">
        <f t="shared" si="39"/>
        <v>537.85</v>
      </c>
      <c r="AQ57" s="77">
        <f t="shared" si="40"/>
        <v>524.65</v>
      </c>
      <c r="AR57" s="77">
        <f t="shared" si="41"/>
        <v>593.9</v>
      </c>
      <c r="AS57" s="77">
        <f t="shared" si="42"/>
        <v>568.6</v>
      </c>
      <c r="AT57" s="77">
        <f t="shared" si="43"/>
        <v>473.45000000000005</v>
      </c>
      <c r="AU57" s="77">
        <f t="shared" si="44"/>
        <v>406.1</v>
      </c>
      <c r="AV57" s="77">
        <f t="shared" si="45"/>
        <v>546.25</v>
      </c>
      <c r="AW57" s="77">
        <f t="shared" si="46"/>
        <v>875.75</v>
      </c>
      <c r="AX57" s="77">
        <f t="shared" si="47"/>
        <v>864.14813648756081</v>
      </c>
      <c r="AY57" s="77">
        <f t="shared" si="48"/>
        <v>1021.0371852647941</v>
      </c>
      <c r="AZ57" s="77">
        <f t="shared" si="49"/>
        <v>827.91625817558224</v>
      </c>
      <c r="BA57" s="77">
        <f t="shared" si="50"/>
        <v>924.36658223857546</v>
      </c>
      <c r="BB57" s="77">
        <f t="shared" si="51"/>
        <v>1122.3691395343528</v>
      </c>
      <c r="BC57" s="77">
        <f t="shared" si="52"/>
        <v>1191.2322986415238</v>
      </c>
      <c r="BD57" s="77">
        <f t="shared" si="53"/>
        <v>998.26140922750074</v>
      </c>
      <c r="BE57" s="77">
        <f t="shared" si="54"/>
        <v>896.44043270735165</v>
      </c>
      <c r="BF57" s="77">
        <f t="shared" ref="BF57:BF120" si="55">$D$56*$E6</f>
        <v>662.78747762755313</v>
      </c>
      <c r="BG57" s="77">
        <f>$D$57*$E5</f>
        <v>0</v>
      </c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  <c r="CG57" s="79"/>
      <c r="CH57" s="79"/>
      <c r="CI57" s="79"/>
      <c r="CJ57" s="79"/>
      <c r="CK57" s="79"/>
      <c r="CL57" s="79"/>
      <c r="CM57" s="79"/>
      <c r="CN57" s="79"/>
      <c r="CO57" s="79"/>
      <c r="CP57" s="79"/>
      <c r="CQ57" s="79"/>
      <c r="CR57" s="79"/>
      <c r="CS57" s="79"/>
      <c r="CT57" s="79"/>
      <c r="CU57" s="79"/>
      <c r="CV57" s="79"/>
      <c r="CW57" s="79"/>
      <c r="CX57" s="79"/>
      <c r="CY57" s="79"/>
      <c r="CZ57" s="79"/>
      <c r="DA57" s="79"/>
      <c r="DB57" s="79"/>
      <c r="DC57" s="79"/>
      <c r="DD57" s="79"/>
      <c r="DE57" s="79"/>
      <c r="DF57" s="79"/>
      <c r="DG57" s="79"/>
    </row>
    <row r="58" spans="1:111" x14ac:dyDescent="0.25">
      <c r="A58" s="88"/>
      <c r="B58" s="88"/>
      <c r="C58" s="79">
        <v>2003</v>
      </c>
      <c r="D58" s="109">
        <f>'Actualización IBIF'!AL14</f>
        <v>10453.310016643445</v>
      </c>
      <c r="E58" s="111">
        <f t="shared" si="0"/>
        <v>0</v>
      </c>
      <c r="F58" s="79">
        <f t="shared" si="2"/>
        <v>14018.995545454303</v>
      </c>
      <c r="G58" s="77">
        <f t="shared" si="22"/>
        <v>0</v>
      </c>
      <c r="H58" s="79">
        <f t="shared" si="3"/>
        <v>0</v>
      </c>
      <c r="I58" s="79">
        <f t="shared" si="4"/>
        <v>0</v>
      </c>
      <c r="J58" s="79">
        <f t="shared" si="5"/>
        <v>0</v>
      </c>
      <c r="K58" s="79">
        <f t="shared" si="31"/>
        <v>0</v>
      </c>
      <c r="L58" s="79">
        <f t="shared" si="7"/>
        <v>0</v>
      </c>
      <c r="M58" s="77">
        <f t="shared" si="8"/>
        <v>0</v>
      </c>
      <c r="N58" s="77">
        <f t="shared" si="9"/>
        <v>0</v>
      </c>
      <c r="O58" s="77">
        <f t="shared" si="10"/>
        <v>0</v>
      </c>
      <c r="P58" s="77">
        <f t="shared" si="11"/>
        <v>0</v>
      </c>
      <c r="Q58" s="77">
        <f t="shared" si="12"/>
        <v>0</v>
      </c>
      <c r="R58" s="77">
        <f t="shared" si="13"/>
        <v>0</v>
      </c>
      <c r="S58" s="77">
        <f t="shared" si="14"/>
        <v>0</v>
      </c>
      <c r="T58" s="77">
        <f t="shared" si="15"/>
        <v>0</v>
      </c>
      <c r="U58" s="77">
        <f t="shared" si="16"/>
        <v>0</v>
      </c>
      <c r="V58" s="77">
        <f t="shared" si="17"/>
        <v>0</v>
      </c>
      <c r="W58" s="77">
        <f t="shared" si="18"/>
        <v>0</v>
      </c>
      <c r="X58" s="77">
        <f t="shared" si="19"/>
        <v>0</v>
      </c>
      <c r="Y58" s="77">
        <f t="shared" si="20"/>
        <v>0</v>
      </c>
      <c r="Z58" s="77">
        <f t="shared" si="21"/>
        <v>0</v>
      </c>
      <c r="AA58" s="77">
        <f t="shared" si="23"/>
        <v>0</v>
      </c>
      <c r="AB58" s="77">
        <f t="shared" si="24"/>
        <v>0</v>
      </c>
      <c r="AC58" s="77">
        <f t="shared" si="25"/>
        <v>0</v>
      </c>
      <c r="AD58" s="77">
        <f t="shared" si="26"/>
        <v>0</v>
      </c>
      <c r="AE58" s="77">
        <f t="shared" si="27"/>
        <v>0</v>
      </c>
      <c r="AF58" s="77">
        <f t="shared" si="28"/>
        <v>0</v>
      </c>
      <c r="AG58" s="77">
        <f t="shared" si="29"/>
        <v>0</v>
      </c>
      <c r="AH58" s="77">
        <f t="shared" si="30"/>
        <v>0</v>
      </c>
      <c r="AI58" s="77">
        <f t="shared" si="32"/>
        <v>0</v>
      </c>
      <c r="AJ58" s="77">
        <f t="shared" si="33"/>
        <v>0</v>
      </c>
      <c r="AK58" s="77">
        <f t="shared" si="34"/>
        <v>0</v>
      </c>
      <c r="AL58" s="77">
        <f t="shared" si="35"/>
        <v>0</v>
      </c>
      <c r="AM58" s="77">
        <f t="shared" si="36"/>
        <v>0</v>
      </c>
      <c r="AN58" s="77">
        <f t="shared" si="37"/>
        <v>0</v>
      </c>
      <c r="AO58" s="77">
        <f t="shared" si="38"/>
        <v>619.15000000000009</v>
      </c>
      <c r="AP58" s="77">
        <f t="shared" si="39"/>
        <v>537.85</v>
      </c>
      <c r="AQ58" s="77">
        <f t="shared" si="40"/>
        <v>524.65</v>
      </c>
      <c r="AR58" s="77">
        <f t="shared" si="41"/>
        <v>593.9</v>
      </c>
      <c r="AS58" s="77">
        <f t="shared" si="42"/>
        <v>568.6</v>
      </c>
      <c r="AT58" s="77">
        <f t="shared" si="43"/>
        <v>473.45000000000005</v>
      </c>
      <c r="AU58" s="77">
        <f t="shared" si="44"/>
        <v>406.1</v>
      </c>
      <c r="AV58" s="77">
        <f t="shared" si="45"/>
        <v>546.25</v>
      </c>
      <c r="AW58" s="77">
        <f t="shared" si="46"/>
        <v>875.75</v>
      </c>
      <c r="AX58" s="77">
        <f t="shared" si="47"/>
        <v>864.14813648756081</v>
      </c>
      <c r="AY58" s="77">
        <f t="shared" si="48"/>
        <v>1021.0371852647941</v>
      </c>
      <c r="AZ58" s="77">
        <f t="shared" si="49"/>
        <v>827.91625817558224</v>
      </c>
      <c r="BA58" s="77">
        <f t="shared" si="50"/>
        <v>924.36658223857546</v>
      </c>
      <c r="BB58" s="77">
        <f t="shared" si="51"/>
        <v>1122.3691395343528</v>
      </c>
      <c r="BC58" s="77">
        <f t="shared" si="52"/>
        <v>1191.2322986415238</v>
      </c>
      <c r="BD58" s="77">
        <f t="shared" si="53"/>
        <v>998.26140922750074</v>
      </c>
      <c r="BE58" s="77">
        <f t="shared" si="54"/>
        <v>896.44043270735165</v>
      </c>
      <c r="BF58" s="77">
        <f t="shared" si="55"/>
        <v>662.78747762755313</v>
      </c>
      <c r="BG58" s="77">
        <f t="shared" ref="BG58:BG121" si="56">$D$57*$E6</f>
        <v>364.73662554950755</v>
      </c>
      <c r="BH58" s="77">
        <f>$D$58*$E5</f>
        <v>0</v>
      </c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79"/>
      <c r="DC58" s="79"/>
      <c r="DD58" s="79"/>
      <c r="DE58" s="79"/>
      <c r="DF58" s="79"/>
      <c r="DG58" s="79"/>
    </row>
    <row r="59" spans="1:111" x14ac:dyDescent="0.25">
      <c r="A59" s="88"/>
      <c r="B59" s="88"/>
      <c r="C59" s="79">
        <v>2004</v>
      </c>
      <c r="D59" s="109">
        <f>'Actualización IBIF'!AL15</f>
        <v>15695.124349258913</v>
      </c>
      <c r="E59" s="111">
        <f t="shared" si="0"/>
        <v>0</v>
      </c>
      <c r="F59" s="79">
        <f t="shared" si="2"/>
        <v>13922.511046286474</v>
      </c>
      <c r="G59" s="77">
        <f t="shared" si="22"/>
        <v>0</v>
      </c>
      <c r="H59" s="79">
        <f t="shared" si="3"/>
        <v>0</v>
      </c>
      <c r="I59" s="79">
        <f t="shared" si="4"/>
        <v>0</v>
      </c>
      <c r="J59" s="79">
        <f t="shared" si="5"/>
        <v>0</v>
      </c>
      <c r="K59" s="79">
        <f t="shared" si="31"/>
        <v>0</v>
      </c>
      <c r="L59" s="79">
        <f t="shared" si="7"/>
        <v>0</v>
      </c>
      <c r="M59" s="77">
        <f t="shared" si="8"/>
        <v>0</v>
      </c>
      <c r="N59" s="77">
        <f t="shared" si="9"/>
        <v>0</v>
      </c>
      <c r="O59" s="77">
        <f t="shared" si="10"/>
        <v>0</v>
      </c>
      <c r="P59" s="77">
        <f t="shared" si="11"/>
        <v>0</v>
      </c>
      <c r="Q59" s="77">
        <f t="shared" si="12"/>
        <v>0</v>
      </c>
      <c r="R59" s="77">
        <f t="shared" si="13"/>
        <v>0</v>
      </c>
      <c r="S59" s="77">
        <f t="shared" si="14"/>
        <v>0</v>
      </c>
      <c r="T59" s="77">
        <f t="shared" si="15"/>
        <v>0</v>
      </c>
      <c r="U59" s="77">
        <f t="shared" si="16"/>
        <v>0</v>
      </c>
      <c r="V59" s="77">
        <f t="shared" si="17"/>
        <v>0</v>
      </c>
      <c r="W59" s="77">
        <f t="shared" si="18"/>
        <v>0</v>
      </c>
      <c r="X59" s="77">
        <f t="shared" si="19"/>
        <v>0</v>
      </c>
      <c r="Y59" s="77">
        <f t="shared" si="20"/>
        <v>0</v>
      </c>
      <c r="Z59" s="77">
        <f t="shared" si="21"/>
        <v>0</v>
      </c>
      <c r="AA59" s="77">
        <f t="shared" si="23"/>
        <v>0</v>
      </c>
      <c r="AB59" s="77">
        <f t="shared" si="24"/>
        <v>0</v>
      </c>
      <c r="AC59" s="77">
        <f t="shared" si="25"/>
        <v>0</v>
      </c>
      <c r="AD59" s="77">
        <f t="shared" si="26"/>
        <v>0</v>
      </c>
      <c r="AE59" s="77">
        <f t="shared" si="27"/>
        <v>0</v>
      </c>
      <c r="AF59" s="77">
        <f t="shared" si="28"/>
        <v>0</v>
      </c>
      <c r="AG59" s="77">
        <f t="shared" si="29"/>
        <v>0</v>
      </c>
      <c r="AH59" s="77">
        <f t="shared" si="30"/>
        <v>0</v>
      </c>
      <c r="AI59" s="77">
        <f t="shared" si="32"/>
        <v>0</v>
      </c>
      <c r="AJ59" s="77">
        <f t="shared" si="33"/>
        <v>0</v>
      </c>
      <c r="AK59" s="77">
        <f t="shared" si="34"/>
        <v>0</v>
      </c>
      <c r="AL59" s="77">
        <f t="shared" si="35"/>
        <v>0</v>
      </c>
      <c r="AM59" s="77">
        <f t="shared" si="36"/>
        <v>0</v>
      </c>
      <c r="AN59" s="77">
        <f t="shared" si="37"/>
        <v>0</v>
      </c>
      <c r="AO59" s="77">
        <f t="shared" si="38"/>
        <v>0</v>
      </c>
      <c r="AP59" s="77">
        <f t="shared" si="39"/>
        <v>537.85</v>
      </c>
      <c r="AQ59" s="77">
        <f t="shared" si="40"/>
        <v>524.65</v>
      </c>
      <c r="AR59" s="77">
        <f t="shared" si="41"/>
        <v>593.9</v>
      </c>
      <c r="AS59" s="77">
        <f t="shared" si="42"/>
        <v>568.6</v>
      </c>
      <c r="AT59" s="77">
        <f t="shared" si="43"/>
        <v>473.45000000000005</v>
      </c>
      <c r="AU59" s="77">
        <f t="shared" si="44"/>
        <v>406.1</v>
      </c>
      <c r="AV59" s="77">
        <f t="shared" si="45"/>
        <v>546.25</v>
      </c>
      <c r="AW59" s="77">
        <f t="shared" si="46"/>
        <v>875.75</v>
      </c>
      <c r="AX59" s="77">
        <f t="shared" si="47"/>
        <v>864.14813648756081</v>
      </c>
      <c r="AY59" s="77">
        <f t="shared" si="48"/>
        <v>1021.0371852647941</v>
      </c>
      <c r="AZ59" s="77">
        <f t="shared" si="49"/>
        <v>827.91625817558224</v>
      </c>
      <c r="BA59" s="77">
        <f t="shared" si="50"/>
        <v>924.36658223857546</v>
      </c>
      <c r="BB59" s="77">
        <f t="shared" si="51"/>
        <v>1122.3691395343528</v>
      </c>
      <c r="BC59" s="77">
        <f t="shared" si="52"/>
        <v>1191.2322986415238</v>
      </c>
      <c r="BD59" s="77">
        <f t="shared" si="53"/>
        <v>998.26140922750074</v>
      </c>
      <c r="BE59" s="77">
        <f t="shared" si="54"/>
        <v>896.44043270735165</v>
      </c>
      <c r="BF59" s="77">
        <f t="shared" si="55"/>
        <v>662.78747762755313</v>
      </c>
      <c r="BG59" s="77">
        <f t="shared" si="56"/>
        <v>364.73662554950755</v>
      </c>
      <c r="BH59" s="77">
        <f t="shared" ref="BH59:BH122" si="57">$D$58*$E6</f>
        <v>522.66550083217226</v>
      </c>
      <c r="BI59" s="77">
        <f>$D$59*$E5</f>
        <v>0</v>
      </c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79"/>
    </row>
    <row r="60" spans="1:111" x14ac:dyDescent="0.25">
      <c r="A60" s="112"/>
      <c r="B60" s="88"/>
      <c r="C60" s="79">
        <v>2005</v>
      </c>
      <c r="D60" s="109">
        <f>'Actualización IBIF'!AL16</f>
        <v>19886.205260518647</v>
      </c>
      <c r="E60" s="111">
        <f t="shared" si="0"/>
        <v>0</v>
      </c>
      <c r="F60" s="79">
        <f t="shared" si="2"/>
        <v>14169.417263749418</v>
      </c>
      <c r="G60" s="77">
        <f t="shared" si="22"/>
        <v>0</v>
      </c>
      <c r="H60" s="79">
        <f t="shared" si="3"/>
        <v>0</v>
      </c>
      <c r="I60" s="79">
        <f t="shared" si="4"/>
        <v>0</v>
      </c>
      <c r="J60" s="79">
        <f t="shared" si="5"/>
        <v>0</v>
      </c>
      <c r="K60" s="79">
        <f t="shared" si="31"/>
        <v>0</v>
      </c>
      <c r="L60" s="79">
        <f t="shared" si="7"/>
        <v>0</v>
      </c>
      <c r="M60" s="77">
        <f t="shared" si="8"/>
        <v>0</v>
      </c>
      <c r="N60" s="77">
        <f t="shared" si="9"/>
        <v>0</v>
      </c>
      <c r="O60" s="77">
        <f t="shared" si="10"/>
        <v>0</v>
      </c>
      <c r="P60" s="77">
        <f t="shared" si="11"/>
        <v>0</v>
      </c>
      <c r="Q60" s="77">
        <f t="shared" si="12"/>
        <v>0</v>
      </c>
      <c r="R60" s="77">
        <f t="shared" si="13"/>
        <v>0</v>
      </c>
      <c r="S60" s="77">
        <f t="shared" si="14"/>
        <v>0</v>
      </c>
      <c r="T60" s="77">
        <f t="shared" si="15"/>
        <v>0</v>
      </c>
      <c r="U60" s="77">
        <f t="shared" si="16"/>
        <v>0</v>
      </c>
      <c r="V60" s="77">
        <f t="shared" si="17"/>
        <v>0</v>
      </c>
      <c r="W60" s="77">
        <f t="shared" si="18"/>
        <v>0</v>
      </c>
      <c r="X60" s="77">
        <f t="shared" si="19"/>
        <v>0</v>
      </c>
      <c r="Y60" s="77">
        <f t="shared" si="20"/>
        <v>0</v>
      </c>
      <c r="Z60" s="77">
        <f t="shared" si="21"/>
        <v>0</v>
      </c>
      <c r="AA60" s="77">
        <f t="shared" si="23"/>
        <v>0</v>
      </c>
      <c r="AB60" s="77">
        <f t="shared" si="24"/>
        <v>0</v>
      </c>
      <c r="AC60" s="77">
        <f t="shared" si="25"/>
        <v>0</v>
      </c>
      <c r="AD60" s="77">
        <f t="shared" si="26"/>
        <v>0</v>
      </c>
      <c r="AE60" s="77">
        <f t="shared" si="27"/>
        <v>0</v>
      </c>
      <c r="AF60" s="77">
        <f t="shared" si="28"/>
        <v>0</v>
      </c>
      <c r="AG60" s="77">
        <f t="shared" si="29"/>
        <v>0</v>
      </c>
      <c r="AH60" s="77">
        <f t="shared" si="30"/>
        <v>0</v>
      </c>
      <c r="AI60" s="77">
        <f t="shared" si="32"/>
        <v>0</v>
      </c>
      <c r="AJ60" s="77">
        <f t="shared" si="33"/>
        <v>0</v>
      </c>
      <c r="AK60" s="77">
        <f t="shared" si="34"/>
        <v>0</v>
      </c>
      <c r="AL60" s="77">
        <f t="shared" si="35"/>
        <v>0</v>
      </c>
      <c r="AM60" s="77">
        <f t="shared" si="36"/>
        <v>0</v>
      </c>
      <c r="AN60" s="77">
        <f t="shared" si="37"/>
        <v>0</v>
      </c>
      <c r="AO60" s="77">
        <f t="shared" si="38"/>
        <v>0</v>
      </c>
      <c r="AP60" s="77">
        <f t="shared" si="39"/>
        <v>0</v>
      </c>
      <c r="AQ60" s="77">
        <f t="shared" si="40"/>
        <v>524.65</v>
      </c>
      <c r="AR60" s="77">
        <f t="shared" si="41"/>
        <v>593.9</v>
      </c>
      <c r="AS60" s="77">
        <f t="shared" si="42"/>
        <v>568.6</v>
      </c>
      <c r="AT60" s="77">
        <f t="shared" si="43"/>
        <v>473.45000000000005</v>
      </c>
      <c r="AU60" s="77">
        <f t="shared" si="44"/>
        <v>406.1</v>
      </c>
      <c r="AV60" s="77">
        <f t="shared" si="45"/>
        <v>546.25</v>
      </c>
      <c r="AW60" s="77">
        <f t="shared" si="46"/>
        <v>875.75</v>
      </c>
      <c r="AX60" s="77">
        <f t="shared" si="47"/>
        <v>864.14813648756081</v>
      </c>
      <c r="AY60" s="77">
        <f t="shared" si="48"/>
        <v>1021.0371852647941</v>
      </c>
      <c r="AZ60" s="77">
        <f t="shared" si="49"/>
        <v>827.91625817558224</v>
      </c>
      <c r="BA60" s="77">
        <f t="shared" si="50"/>
        <v>924.36658223857546</v>
      </c>
      <c r="BB60" s="77">
        <f t="shared" si="51"/>
        <v>1122.3691395343528</v>
      </c>
      <c r="BC60" s="77">
        <f t="shared" si="52"/>
        <v>1191.2322986415238</v>
      </c>
      <c r="BD60" s="77">
        <f t="shared" si="53"/>
        <v>998.26140922750074</v>
      </c>
      <c r="BE60" s="77">
        <f t="shared" si="54"/>
        <v>896.44043270735165</v>
      </c>
      <c r="BF60" s="77">
        <f t="shared" si="55"/>
        <v>662.78747762755313</v>
      </c>
      <c r="BG60" s="77">
        <f t="shared" si="56"/>
        <v>364.73662554950755</v>
      </c>
      <c r="BH60" s="77">
        <f t="shared" si="57"/>
        <v>522.66550083217226</v>
      </c>
      <c r="BI60" s="77">
        <f t="shared" ref="BI60:BI123" si="58">$D$59*$E6</f>
        <v>784.75621746294564</v>
      </c>
      <c r="BJ60" s="77">
        <f>$D$60*$E5</f>
        <v>0</v>
      </c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</row>
    <row r="61" spans="1:111" x14ac:dyDescent="0.25">
      <c r="A61" s="112"/>
      <c r="B61" s="88"/>
      <c r="C61" s="79">
        <v>2006</v>
      </c>
      <c r="D61" s="109">
        <f>'Actualización IBIF'!AL17</f>
        <v>23479.451449932149</v>
      </c>
      <c r="E61" s="111">
        <f t="shared" si="0"/>
        <v>0</v>
      </c>
      <c r="F61" s="79">
        <f t="shared" si="2"/>
        <v>14639.077526775352</v>
      </c>
      <c r="G61" s="77">
        <f t="shared" si="22"/>
        <v>0</v>
      </c>
      <c r="H61" s="79">
        <f t="shared" si="3"/>
        <v>0</v>
      </c>
      <c r="I61" s="79">
        <f t="shared" si="4"/>
        <v>0</v>
      </c>
      <c r="J61" s="79">
        <f t="shared" si="5"/>
        <v>0</v>
      </c>
      <c r="K61" s="79">
        <f t="shared" si="31"/>
        <v>0</v>
      </c>
      <c r="L61" s="79">
        <f t="shared" si="7"/>
        <v>0</v>
      </c>
      <c r="M61" s="77">
        <f t="shared" si="8"/>
        <v>0</v>
      </c>
      <c r="N61" s="77">
        <f t="shared" si="9"/>
        <v>0</v>
      </c>
      <c r="O61" s="77">
        <f t="shared" si="10"/>
        <v>0</v>
      </c>
      <c r="P61" s="77">
        <f t="shared" si="11"/>
        <v>0</v>
      </c>
      <c r="Q61" s="77">
        <f t="shared" si="12"/>
        <v>0</v>
      </c>
      <c r="R61" s="77">
        <f t="shared" si="13"/>
        <v>0</v>
      </c>
      <c r="S61" s="77">
        <f t="shared" si="14"/>
        <v>0</v>
      </c>
      <c r="T61" s="77">
        <f t="shared" si="15"/>
        <v>0</v>
      </c>
      <c r="U61" s="77">
        <f t="shared" si="16"/>
        <v>0</v>
      </c>
      <c r="V61" s="77">
        <f t="shared" si="17"/>
        <v>0</v>
      </c>
      <c r="W61" s="77">
        <f t="shared" si="18"/>
        <v>0</v>
      </c>
      <c r="X61" s="77">
        <f t="shared" si="19"/>
        <v>0</v>
      </c>
      <c r="Y61" s="77">
        <f t="shared" si="20"/>
        <v>0</v>
      </c>
      <c r="Z61" s="77">
        <f t="shared" si="21"/>
        <v>0</v>
      </c>
      <c r="AA61" s="77">
        <f t="shared" si="23"/>
        <v>0</v>
      </c>
      <c r="AB61" s="77">
        <f t="shared" si="24"/>
        <v>0</v>
      </c>
      <c r="AC61" s="77">
        <f t="shared" si="25"/>
        <v>0</v>
      </c>
      <c r="AD61" s="77">
        <f t="shared" si="26"/>
        <v>0</v>
      </c>
      <c r="AE61" s="77">
        <f t="shared" si="27"/>
        <v>0</v>
      </c>
      <c r="AF61" s="77">
        <f t="shared" si="28"/>
        <v>0</v>
      </c>
      <c r="AG61" s="77">
        <f t="shared" si="29"/>
        <v>0</v>
      </c>
      <c r="AH61" s="77">
        <f t="shared" si="30"/>
        <v>0</v>
      </c>
      <c r="AI61" s="77">
        <f t="shared" si="32"/>
        <v>0</v>
      </c>
      <c r="AJ61" s="77">
        <f t="shared" si="33"/>
        <v>0</v>
      </c>
      <c r="AK61" s="77">
        <f t="shared" si="34"/>
        <v>0</v>
      </c>
      <c r="AL61" s="77">
        <f t="shared" si="35"/>
        <v>0</v>
      </c>
      <c r="AM61" s="77">
        <f t="shared" si="36"/>
        <v>0</v>
      </c>
      <c r="AN61" s="77">
        <f t="shared" si="37"/>
        <v>0</v>
      </c>
      <c r="AO61" s="77">
        <f t="shared" si="38"/>
        <v>0</v>
      </c>
      <c r="AP61" s="77">
        <f t="shared" si="39"/>
        <v>0</v>
      </c>
      <c r="AQ61" s="77">
        <f t="shared" si="40"/>
        <v>0</v>
      </c>
      <c r="AR61" s="77">
        <f t="shared" si="41"/>
        <v>593.9</v>
      </c>
      <c r="AS61" s="77">
        <f t="shared" si="42"/>
        <v>568.6</v>
      </c>
      <c r="AT61" s="77">
        <f t="shared" si="43"/>
        <v>473.45000000000005</v>
      </c>
      <c r="AU61" s="77">
        <f t="shared" si="44"/>
        <v>406.1</v>
      </c>
      <c r="AV61" s="77">
        <f t="shared" si="45"/>
        <v>546.25</v>
      </c>
      <c r="AW61" s="77">
        <f t="shared" si="46"/>
        <v>875.75</v>
      </c>
      <c r="AX61" s="77">
        <f t="shared" si="47"/>
        <v>864.14813648756081</v>
      </c>
      <c r="AY61" s="77">
        <f t="shared" si="48"/>
        <v>1021.0371852647941</v>
      </c>
      <c r="AZ61" s="77">
        <f t="shared" si="49"/>
        <v>827.91625817558224</v>
      </c>
      <c r="BA61" s="77">
        <f t="shared" si="50"/>
        <v>924.36658223857546</v>
      </c>
      <c r="BB61" s="77">
        <f t="shared" si="51"/>
        <v>1122.3691395343528</v>
      </c>
      <c r="BC61" s="77">
        <f t="shared" si="52"/>
        <v>1191.2322986415238</v>
      </c>
      <c r="BD61" s="77">
        <f t="shared" si="53"/>
        <v>998.26140922750074</v>
      </c>
      <c r="BE61" s="77">
        <f t="shared" si="54"/>
        <v>896.44043270735165</v>
      </c>
      <c r="BF61" s="77">
        <f t="shared" si="55"/>
        <v>662.78747762755313</v>
      </c>
      <c r="BG61" s="77">
        <f t="shared" si="56"/>
        <v>364.73662554950755</v>
      </c>
      <c r="BH61" s="77">
        <f t="shared" si="57"/>
        <v>522.66550083217226</v>
      </c>
      <c r="BI61" s="77">
        <f t="shared" si="58"/>
        <v>784.75621746294564</v>
      </c>
      <c r="BJ61" s="77">
        <f t="shared" ref="BJ61:BJ124" si="59">$D$60*$E6</f>
        <v>994.31026302593239</v>
      </c>
      <c r="BK61" s="77">
        <f>$D$61*$E5</f>
        <v>0</v>
      </c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79"/>
      <c r="BY61" s="79"/>
      <c r="BZ61" s="79"/>
      <c r="CA61" s="79"/>
      <c r="CB61" s="79"/>
      <c r="CC61" s="79"/>
      <c r="CD61" s="79"/>
      <c r="CE61" s="79"/>
      <c r="CF61" s="79"/>
      <c r="CG61" s="79"/>
      <c r="CH61" s="79"/>
      <c r="CI61" s="79"/>
      <c r="CJ61" s="79"/>
      <c r="CK61" s="79"/>
      <c r="CL61" s="79"/>
      <c r="CM61" s="79"/>
      <c r="CN61" s="79"/>
      <c r="CO61" s="79"/>
      <c r="CP61" s="79"/>
      <c r="CQ61" s="79"/>
      <c r="CR61" s="79"/>
      <c r="CS61" s="79"/>
      <c r="CT61" s="79"/>
      <c r="CU61" s="79"/>
      <c r="CV61" s="79"/>
      <c r="CW61" s="79"/>
      <c r="CX61" s="79"/>
      <c r="CY61" s="79"/>
      <c r="CZ61" s="79"/>
      <c r="DA61" s="79"/>
      <c r="DB61" s="79"/>
      <c r="DC61" s="79"/>
      <c r="DD61" s="79"/>
      <c r="DE61" s="79"/>
      <c r="DF61" s="79"/>
      <c r="DG61" s="79"/>
    </row>
    <row r="62" spans="1:111" x14ac:dyDescent="0.25">
      <c r="A62" s="112"/>
      <c r="B62" s="88"/>
      <c r="C62" s="79">
        <v>2007</v>
      </c>
      <c r="D62" s="109">
        <f>'Actualización IBIF'!AL18</f>
        <v>31221.643376455391</v>
      </c>
      <c r="E62" s="111">
        <f t="shared" si="0"/>
        <v>0</v>
      </c>
      <c r="F62" s="79">
        <f t="shared" si="2"/>
        <v>15219.150099271959</v>
      </c>
      <c r="G62" s="77">
        <f t="shared" si="22"/>
        <v>0</v>
      </c>
      <c r="H62" s="79">
        <f t="shared" si="3"/>
        <v>0</v>
      </c>
      <c r="I62" s="79">
        <f t="shared" si="4"/>
        <v>0</v>
      </c>
      <c r="J62" s="79">
        <f t="shared" si="5"/>
        <v>0</v>
      </c>
      <c r="K62" s="79">
        <f t="shared" si="31"/>
        <v>0</v>
      </c>
      <c r="L62" s="79">
        <f t="shared" si="7"/>
        <v>0</v>
      </c>
      <c r="M62" s="77">
        <f t="shared" si="8"/>
        <v>0</v>
      </c>
      <c r="N62" s="77">
        <f t="shared" si="9"/>
        <v>0</v>
      </c>
      <c r="O62" s="77">
        <f t="shared" si="10"/>
        <v>0</v>
      </c>
      <c r="P62" s="77">
        <f t="shared" si="11"/>
        <v>0</v>
      </c>
      <c r="Q62" s="77">
        <f t="shared" si="12"/>
        <v>0</v>
      </c>
      <c r="R62" s="77">
        <f t="shared" si="13"/>
        <v>0</v>
      </c>
      <c r="S62" s="77">
        <f t="shared" si="14"/>
        <v>0</v>
      </c>
      <c r="T62" s="77">
        <f t="shared" si="15"/>
        <v>0</v>
      </c>
      <c r="U62" s="77">
        <f t="shared" si="16"/>
        <v>0</v>
      </c>
      <c r="V62" s="77">
        <f t="shared" si="17"/>
        <v>0</v>
      </c>
      <c r="W62" s="77">
        <f t="shared" si="18"/>
        <v>0</v>
      </c>
      <c r="X62" s="77">
        <f t="shared" si="19"/>
        <v>0</v>
      </c>
      <c r="Y62" s="77">
        <f t="shared" si="20"/>
        <v>0</v>
      </c>
      <c r="Z62" s="77">
        <f t="shared" si="21"/>
        <v>0</v>
      </c>
      <c r="AA62" s="77">
        <f t="shared" si="23"/>
        <v>0</v>
      </c>
      <c r="AB62" s="77">
        <f t="shared" si="24"/>
        <v>0</v>
      </c>
      <c r="AC62" s="77">
        <f t="shared" si="25"/>
        <v>0</v>
      </c>
      <c r="AD62" s="77">
        <f t="shared" si="26"/>
        <v>0</v>
      </c>
      <c r="AE62" s="77">
        <f t="shared" si="27"/>
        <v>0</v>
      </c>
      <c r="AF62" s="77">
        <f t="shared" si="28"/>
        <v>0</v>
      </c>
      <c r="AG62" s="77">
        <f t="shared" si="29"/>
        <v>0</v>
      </c>
      <c r="AH62" s="77">
        <f t="shared" si="30"/>
        <v>0</v>
      </c>
      <c r="AI62" s="77">
        <f t="shared" si="32"/>
        <v>0</v>
      </c>
      <c r="AJ62" s="77">
        <f t="shared" si="33"/>
        <v>0</v>
      </c>
      <c r="AK62" s="77">
        <f t="shared" si="34"/>
        <v>0</v>
      </c>
      <c r="AL62" s="77">
        <f t="shared" si="35"/>
        <v>0</v>
      </c>
      <c r="AM62" s="77">
        <f t="shared" si="36"/>
        <v>0</v>
      </c>
      <c r="AN62" s="77">
        <f t="shared" si="37"/>
        <v>0</v>
      </c>
      <c r="AO62" s="77">
        <f t="shared" si="38"/>
        <v>0</v>
      </c>
      <c r="AP62" s="77">
        <f t="shared" si="39"/>
        <v>0</v>
      </c>
      <c r="AQ62" s="77">
        <f t="shared" si="40"/>
        <v>0</v>
      </c>
      <c r="AR62" s="77">
        <f t="shared" si="41"/>
        <v>0</v>
      </c>
      <c r="AS62" s="77">
        <f t="shared" si="42"/>
        <v>568.6</v>
      </c>
      <c r="AT62" s="77">
        <f t="shared" si="43"/>
        <v>473.45000000000005</v>
      </c>
      <c r="AU62" s="77">
        <f t="shared" si="44"/>
        <v>406.1</v>
      </c>
      <c r="AV62" s="77">
        <f t="shared" si="45"/>
        <v>546.25</v>
      </c>
      <c r="AW62" s="77">
        <f t="shared" si="46"/>
        <v>875.75</v>
      </c>
      <c r="AX62" s="77">
        <f t="shared" si="47"/>
        <v>864.14813648756081</v>
      </c>
      <c r="AY62" s="77">
        <f t="shared" si="48"/>
        <v>1021.0371852647941</v>
      </c>
      <c r="AZ62" s="77">
        <f t="shared" si="49"/>
        <v>827.91625817558224</v>
      </c>
      <c r="BA62" s="77">
        <f t="shared" si="50"/>
        <v>924.36658223857546</v>
      </c>
      <c r="BB62" s="77">
        <f t="shared" si="51"/>
        <v>1122.3691395343528</v>
      </c>
      <c r="BC62" s="77">
        <f t="shared" si="52"/>
        <v>1191.2322986415238</v>
      </c>
      <c r="BD62" s="77">
        <f t="shared" si="53"/>
        <v>998.26140922750074</v>
      </c>
      <c r="BE62" s="77">
        <f t="shared" si="54"/>
        <v>896.44043270735165</v>
      </c>
      <c r="BF62" s="77">
        <f t="shared" si="55"/>
        <v>662.78747762755313</v>
      </c>
      <c r="BG62" s="77">
        <f t="shared" si="56"/>
        <v>364.73662554950755</v>
      </c>
      <c r="BH62" s="77">
        <f t="shared" si="57"/>
        <v>522.66550083217226</v>
      </c>
      <c r="BI62" s="77">
        <f t="shared" si="58"/>
        <v>784.75621746294564</v>
      </c>
      <c r="BJ62" s="77">
        <f t="shared" si="59"/>
        <v>994.31026302593239</v>
      </c>
      <c r="BK62" s="77">
        <f t="shared" ref="BK62:BK125" si="60">$D$61*$E6</f>
        <v>1173.9725724966074</v>
      </c>
      <c r="BL62" s="77">
        <f>$D$62*$E5</f>
        <v>0</v>
      </c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79"/>
      <c r="CC62" s="79"/>
      <c r="CD62" s="79"/>
      <c r="CE62" s="79"/>
      <c r="CF62" s="79"/>
      <c r="CG62" s="79"/>
      <c r="CH62" s="79"/>
      <c r="CI62" s="79"/>
      <c r="CJ62" s="79"/>
      <c r="CK62" s="79"/>
      <c r="CL62" s="79"/>
      <c r="CM62" s="79"/>
      <c r="CN62" s="79"/>
      <c r="CO62" s="79"/>
      <c r="CP62" s="79"/>
      <c r="CQ62" s="79"/>
      <c r="CR62" s="79"/>
      <c r="CS62" s="79"/>
      <c r="CT62" s="79"/>
      <c r="CU62" s="79"/>
      <c r="CV62" s="79"/>
      <c r="CW62" s="79"/>
      <c r="CX62" s="79"/>
      <c r="CY62" s="79"/>
      <c r="CZ62" s="79"/>
      <c r="DA62" s="79"/>
      <c r="DB62" s="79"/>
      <c r="DC62" s="79"/>
      <c r="DD62" s="79"/>
      <c r="DE62" s="79"/>
      <c r="DF62" s="79"/>
      <c r="DG62" s="79"/>
    </row>
    <row r="63" spans="1:111" x14ac:dyDescent="0.25">
      <c r="A63" s="112"/>
      <c r="B63" s="88"/>
      <c r="C63" s="79">
        <v>2008</v>
      </c>
      <c r="D63" s="109">
        <f>'Actualización IBIF'!AL19</f>
        <v>35223.951496240174</v>
      </c>
      <c r="E63" s="111">
        <f t="shared" si="0"/>
        <v>0</v>
      </c>
      <c r="F63" s="79">
        <f t="shared" si="2"/>
        <v>16211.632268094731</v>
      </c>
      <c r="G63" s="77">
        <f t="shared" si="22"/>
        <v>0</v>
      </c>
      <c r="H63" s="79">
        <f t="shared" si="3"/>
        <v>0</v>
      </c>
      <c r="I63" s="79">
        <f t="shared" si="4"/>
        <v>0</v>
      </c>
      <c r="J63" s="79">
        <f t="shared" si="5"/>
        <v>0</v>
      </c>
      <c r="K63" s="79">
        <f t="shared" si="31"/>
        <v>0</v>
      </c>
      <c r="L63" s="79">
        <f t="shared" si="7"/>
        <v>0</v>
      </c>
      <c r="M63" s="77">
        <f t="shared" si="8"/>
        <v>0</v>
      </c>
      <c r="N63" s="77">
        <f t="shared" si="9"/>
        <v>0</v>
      </c>
      <c r="O63" s="77">
        <f t="shared" si="10"/>
        <v>0</v>
      </c>
      <c r="P63" s="77">
        <f t="shared" si="11"/>
        <v>0</v>
      </c>
      <c r="Q63" s="77">
        <f t="shared" si="12"/>
        <v>0</v>
      </c>
      <c r="R63" s="77">
        <f t="shared" si="13"/>
        <v>0</v>
      </c>
      <c r="S63" s="77">
        <f t="shared" si="14"/>
        <v>0</v>
      </c>
      <c r="T63" s="77">
        <f t="shared" si="15"/>
        <v>0</v>
      </c>
      <c r="U63" s="77">
        <f t="shared" si="16"/>
        <v>0</v>
      </c>
      <c r="V63" s="77">
        <f t="shared" si="17"/>
        <v>0</v>
      </c>
      <c r="W63" s="77">
        <f t="shared" si="18"/>
        <v>0</v>
      </c>
      <c r="X63" s="77">
        <f t="shared" si="19"/>
        <v>0</v>
      </c>
      <c r="Y63" s="77">
        <f t="shared" si="20"/>
        <v>0</v>
      </c>
      <c r="Z63" s="77">
        <f t="shared" si="21"/>
        <v>0</v>
      </c>
      <c r="AA63" s="77">
        <f t="shared" si="23"/>
        <v>0</v>
      </c>
      <c r="AB63" s="77">
        <f t="shared" si="24"/>
        <v>0</v>
      </c>
      <c r="AC63" s="77">
        <f t="shared" si="25"/>
        <v>0</v>
      </c>
      <c r="AD63" s="77">
        <f t="shared" si="26"/>
        <v>0</v>
      </c>
      <c r="AE63" s="77">
        <f t="shared" si="27"/>
        <v>0</v>
      </c>
      <c r="AF63" s="77">
        <f t="shared" si="28"/>
        <v>0</v>
      </c>
      <c r="AG63" s="77">
        <f t="shared" si="29"/>
        <v>0</v>
      </c>
      <c r="AH63" s="77">
        <f t="shared" si="30"/>
        <v>0</v>
      </c>
      <c r="AI63" s="77">
        <f t="shared" si="32"/>
        <v>0</v>
      </c>
      <c r="AJ63" s="77">
        <f t="shared" si="33"/>
        <v>0</v>
      </c>
      <c r="AK63" s="77">
        <f t="shared" si="34"/>
        <v>0</v>
      </c>
      <c r="AL63" s="77">
        <f t="shared" si="35"/>
        <v>0</v>
      </c>
      <c r="AM63" s="77">
        <f t="shared" si="36"/>
        <v>0</v>
      </c>
      <c r="AN63" s="77">
        <f t="shared" si="37"/>
        <v>0</v>
      </c>
      <c r="AO63" s="77">
        <f t="shared" si="38"/>
        <v>0</v>
      </c>
      <c r="AP63" s="77">
        <f t="shared" si="39"/>
        <v>0</v>
      </c>
      <c r="AQ63" s="77">
        <f t="shared" si="40"/>
        <v>0</v>
      </c>
      <c r="AR63" s="77">
        <f t="shared" si="41"/>
        <v>0</v>
      </c>
      <c r="AS63" s="77">
        <f t="shared" si="42"/>
        <v>0</v>
      </c>
      <c r="AT63" s="77">
        <f t="shared" si="43"/>
        <v>473.45000000000005</v>
      </c>
      <c r="AU63" s="77">
        <f t="shared" si="44"/>
        <v>406.1</v>
      </c>
      <c r="AV63" s="77">
        <f t="shared" si="45"/>
        <v>546.25</v>
      </c>
      <c r="AW63" s="77">
        <f t="shared" si="46"/>
        <v>875.75</v>
      </c>
      <c r="AX63" s="77">
        <f t="shared" si="47"/>
        <v>864.14813648756081</v>
      </c>
      <c r="AY63" s="77">
        <f t="shared" si="48"/>
        <v>1021.0371852647941</v>
      </c>
      <c r="AZ63" s="77">
        <f t="shared" si="49"/>
        <v>827.91625817558224</v>
      </c>
      <c r="BA63" s="77">
        <f t="shared" si="50"/>
        <v>924.36658223857546</v>
      </c>
      <c r="BB63" s="77">
        <f t="shared" si="51"/>
        <v>1122.3691395343528</v>
      </c>
      <c r="BC63" s="77">
        <f t="shared" si="52"/>
        <v>1191.2322986415238</v>
      </c>
      <c r="BD63" s="77">
        <f t="shared" si="53"/>
        <v>998.26140922750074</v>
      </c>
      <c r="BE63" s="77">
        <f t="shared" si="54"/>
        <v>896.44043270735165</v>
      </c>
      <c r="BF63" s="77">
        <f t="shared" si="55"/>
        <v>662.78747762755313</v>
      </c>
      <c r="BG63" s="77">
        <f t="shared" si="56"/>
        <v>364.73662554950755</v>
      </c>
      <c r="BH63" s="77">
        <f t="shared" si="57"/>
        <v>522.66550083217226</v>
      </c>
      <c r="BI63" s="77">
        <f t="shared" si="58"/>
        <v>784.75621746294564</v>
      </c>
      <c r="BJ63" s="77">
        <f t="shared" si="59"/>
        <v>994.31026302593239</v>
      </c>
      <c r="BK63" s="77">
        <f t="shared" si="60"/>
        <v>1173.9725724966074</v>
      </c>
      <c r="BL63" s="77">
        <f t="shared" ref="BL63:BL126" si="61">$D$62*$E6</f>
        <v>1561.0821688227697</v>
      </c>
      <c r="BM63" s="77">
        <f>$D$63*$E5</f>
        <v>0</v>
      </c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</row>
    <row r="64" spans="1:111" x14ac:dyDescent="0.25">
      <c r="A64" s="112"/>
      <c r="B64" s="88"/>
      <c r="C64" s="79">
        <v>2009</v>
      </c>
      <c r="D64" s="109">
        <f>'Actualización IBIF'!AL20</f>
        <v>25837.657586458521</v>
      </c>
      <c r="E64" s="111">
        <f t="shared" si="0"/>
        <v>0</v>
      </c>
      <c r="F64" s="79">
        <f t="shared" si="2"/>
        <v>17499.379842906739</v>
      </c>
      <c r="G64" s="77">
        <f t="shared" si="22"/>
        <v>0</v>
      </c>
      <c r="H64" s="79">
        <f t="shared" si="3"/>
        <v>0</v>
      </c>
      <c r="I64" s="79">
        <f t="shared" si="4"/>
        <v>0</v>
      </c>
      <c r="J64" s="79">
        <f t="shared" si="5"/>
        <v>0</v>
      </c>
      <c r="K64" s="79">
        <f t="shared" si="31"/>
        <v>0</v>
      </c>
      <c r="L64" s="79">
        <f t="shared" si="7"/>
        <v>0</v>
      </c>
      <c r="M64" s="77">
        <f t="shared" si="8"/>
        <v>0</v>
      </c>
      <c r="N64" s="77">
        <f t="shared" si="9"/>
        <v>0</v>
      </c>
      <c r="O64" s="77">
        <f t="shared" si="10"/>
        <v>0</v>
      </c>
      <c r="P64" s="77">
        <f t="shared" si="11"/>
        <v>0</v>
      </c>
      <c r="Q64" s="77">
        <f t="shared" si="12"/>
        <v>0</v>
      </c>
      <c r="R64" s="77">
        <f t="shared" si="13"/>
        <v>0</v>
      </c>
      <c r="S64" s="77">
        <f t="shared" si="14"/>
        <v>0</v>
      </c>
      <c r="T64" s="77">
        <f t="shared" si="15"/>
        <v>0</v>
      </c>
      <c r="U64" s="77">
        <f t="shared" si="16"/>
        <v>0</v>
      </c>
      <c r="V64" s="77">
        <f t="shared" si="17"/>
        <v>0</v>
      </c>
      <c r="W64" s="77">
        <f t="shared" si="18"/>
        <v>0</v>
      </c>
      <c r="X64" s="77">
        <f t="shared" si="19"/>
        <v>0</v>
      </c>
      <c r="Y64" s="77">
        <f t="shared" si="20"/>
        <v>0</v>
      </c>
      <c r="Z64" s="77">
        <f t="shared" si="21"/>
        <v>0</v>
      </c>
      <c r="AA64" s="77">
        <f t="shared" si="23"/>
        <v>0</v>
      </c>
      <c r="AB64" s="77">
        <f t="shared" si="24"/>
        <v>0</v>
      </c>
      <c r="AC64" s="77">
        <f t="shared" si="25"/>
        <v>0</v>
      </c>
      <c r="AD64" s="77">
        <f t="shared" si="26"/>
        <v>0</v>
      </c>
      <c r="AE64" s="77">
        <f t="shared" si="27"/>
        <v>0</v>
      </c>
      <c r="AF64" s="77">
        <f t="shared" si="28"/>
        <v>0</v>
      </c>
      <c r="AG64" s="77">
        <f t="shared" si="29"/>
        <v>0</v>
      </c>
      <c r="AH64" s="77">
        <f t="shared" si="30"/>
        <v>0</v>
      </c>
      <c r="AI64" s="77">
        <f t="shared" si="32"/>
        <v>0</v>
      </c>
      <c r="AJ64" s="77">
        <f t="shared" si="33"/>
        <v>0</v>
      </c>
      <c r="AK64" s="77">
        <f t="shared" si="34"/>
        <v>0</v>
      </c>
      <c r="AL64" s="77">
        <f t="shared" si="35"/>
        <v>0</v>
      </c>
      <c r="AM64" s="77">
        <f t="shared" si="36"/>
        <v>0</v>
      </c>
      <c r="AN64" s="77">
        <f t="shared" si="37"/>
        <v>0</v>
      </c>
      <c r="AO64" s="77">
        <f t="shared" si="38"/>
        <v>0</v>
      </c>
      <c r="AP64" s="77">
        <f t="shared" si="39"/>
        <v>0</v>
      </c>
      <c r="AQ64" s="77">
        <f t="shared" si="40"/>
        <v>0</v>
      </c>
      <c r="AR64" s="77">
        <f t="shared" si="41"/>
        <v>0</v>
      </c>
      <c r="AS64" s="77">
        <f t="shared" si="42"/>
        <v>0</v>
      </c>
      <c r="AT64" s="77">
        <f t="shared" si="43"/>
        <v>0</v>
      </c>
      <c r="AU64" s="77">
        <f t="shared" si="44"/>
        <v>406.1</v>
      </c>
      <c r="AV64" s="77">
        <f t="shared" si="45"/>
        <v>546.25</v>
      </c>
      <c r="AW64" s="77">
        <f t="shared" si="46"/>
        <v>875.75</v>
      </c>
      <c r="AX64" s="77">
        <f t="shared" si="47"/>
        <v>864.14813648756081</v>
      </c>
      <c r="AY64" s="77">
        <f t="shared" si="48"/>
        <v>1021.0371852647941</v>
      </c>
      <c r="AZ64" s="77">
        <f t="shared" si="49"/>
        <v>827.91625817558224</v>
      </c>
      <c r="BA64" s="77">
        <f t="shared" si="50"/>
        <v>924.36658223857546</v>
      </c>
      <c r="BB64" s="77">
        <f t="shared" si="51"/>
        <v>1122.3691395343528</v>
      </c>
      <c r="BC64" s="77">
        <f t="shared" si="52"/>
        <v>1191.2322986415238</v>
      </c>
      <c r="BD64" s="77">
        <f t="shared" si="53"/>
        <v>998.26140922750074</v>
      </c>
      <c r="BE64" s="77">
        <f t="shared" si="54"/>
        <v>896.44043270735165</v>
      </c>
      <c r="BF64" s="77">
        <f t="shared" si="55"/>
        <v>662.78747762755313</v>
      </c>
      <c r="BG64" s="77">
        <f t="shared" si="56"/>
        <v>364.73662554950755</v>
      </c>
      <c r="BH64" s="77">
        <f t="shared" si="57"/>
        <v>522.66550083217226</v>
      </c>
      <c r="BI64" s="77">
        <f t="shared" si="58"/>
        <v>784.75621746294564</v>
      </c>
      <c r="BJ64" s="77">
        <f t="shared" si="59"/>
        <v>994.31026302593239</v>
      </c>
      <c r="BK64" s="77">
        <f t="shared" si="60"/>
        <v>1173.9725724966074</v>
      </c>
      <c r="BL64" s="77">
        <f t="shared" si="61"/>
        <v>1561.0821688227697</v>
      </c>
      <c r="BM64" s="77">
        <f t="shared" ref="BM64:BM127" si="62">$D$63*$E6</f>
        <v>1761.1975748120087</v>
      </c>
      <c r="BN64" s="77">
        <f>$D$64*$E5</f>
        <v>0</v>
      </c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/>
      <c r="CT64" s="79"/>
      <c r="CU64" s="79"/>
      <c r="CV64" s="79"/>
      <c r="CW64" s="79"/>
      <c r="CX64" s="79"/>
      <c r="CY64" s="79"/>
      <c r="CZ64" s="79"/>
      <c r="DA64" s="79"/>
      <c r="DB64" s="79"/>
      <c r="DC64" s="79"/>
      <c r="DD64" s="79"/>
      <c r="DE64" s="79"/>
      <c r="DF64" s="79"/>
      <c r="DG64" s="79"/>
    </row>
    <row r="65" spans="1:111" x14ac:dyDescent="0.25">
      <c r="A65" s="112"/>
      <c r="B65" s="88"/>
      <c r="C65" s="79">
        <v>2010</v>
      </c>
      <c r="D65" s="109">
        <f>'Actualización IBIF'!AL21</f>
        <v>35667.305390010479</v>
      </c>
      <c r="E65" s="111">
        <f t="shared" si="0"/>
        <v>0</v>
      </c>
      <c r="F65" s="79">
        <f t="shared" si="2"/>
        <v>18385.162722229667</v>
      </c>
      <c r="G65" s="77">
        <f t="shared" si="22"/>
        <v>0</v>
      </c>
      <c r="H65" s="79">
        <f t="shared" si="3"/>
        <v>0</v>
      </c>
      <c r="I65" s="79">
        <f t="shared" si="4"/>
        <v>0</v>
      </c>
      <c r="J65" s="79">
        <f t="shared" si="5"/>
        <v>0</v>
      </c>
      <c r="K65" s="79">
        <f t="shared" si="31"/>
        <v>0</v>
      </c>
      <c r="L65" s="79">
        <f t="shared" si="7"/>
        <v>0</v>
      </c>
      <c r="M65" s="77">
        <f t="shared" si="8"/>
        <v>0</v>
      </c>
      <c r="N65" s="77">
        <f t="shared" si="9"/>
        <v>0</v>
      </c>
      <c r="O65" s="77">
        <f t="shared" si="10"/>
        <v>0</v>
      </c>
      <c r="P65" s="77">
        <f t="shared" si="11"/>
        <v>0</v>
      </c>
      <c r="Q65" s="77">
        <f t="shared" si="12"/>
        <v>0</v>
      </c>
      <c r="R65" s="77">
        <f t="shared" si="13"/>
        <v>0</v>
      </c>
      <c r="S65" s="77">
        <f t="shared" si="14"/>
        <v>0</v>
      </c>
      <c r="T65" s="77">
        <f t="shared" si="15"/>
        <v>0</v>
      </c>
      <c r="U65" s="77">
        <f t="shared" si="16"/>
        <v>0</v>
      </c>
      <c r="V65" s="77">
        <f t="shared" si="17"/>
        <v>0</v>
      </c>
      <c r="W65" s="77">
        <f t="shared" si="18"/>
        <v>0</v>
      </c>
      <c r="X65" s="77">
        <f t="shared" si="19"/>
        <v>0</v>
      </c>
      <c r="Y65" s="77">
        <f t="shared" si="20"/>
        <v>0</v>
      </c>
      <c r="Z65" s="77">
        <f t="shared" si="21"/>
        <v>0</v>
      </c>
      <c r="AA65" s="77">
        <f t="shared" si="23"/>
        <v>0</v>
      </c>
      <c r="AB65" s="77">
        <f t="shared" si="24"/>
        <v>0</v>
      </c>
      <c r="AC65" s="77">
        <f t="shared" si="25"/>
        <v>0</v>
      </c>
      <c r="AD65" s="77">
        <f t="shared" si="26"/>
        <v>0</v>
      </c>
      <c r="AE65" s="77">
        <f t="shared" si="27"/>
        <v>0</v>
      </c>
      <c r="AF65" s="77">
        <f t="shared" si="28"/>
        <v>0</v>
      </c>
      <c r="AG65" s="77">
        <f t="shared" si="29"/>
        <v>0</v>
      </c>
      <c r="AH65" s="77">
        <f t="shared" si="30"/>
        <v>0</v>
      </c>
      <c r="AI65" s="77">
        <f t="shared" si="32"/>
        <v>0</v>
      </c>
      <c r="AJ65" s="77">
        <f t="shared" si="33"/>
        <v>0</v>
      </c>
      <c r="AK65" s="77">
        <f t="shared" si="34"/>
        <v>0</v>
      </c>
      <c r="AL65" s="77">
        <f t="shared" si="35"/>
        <v>0</v>
      </c>
      <c r="AM65" s="77">
        <f t="shared" si="36"/>
        <v>0</v>
      </c>
      <c r="AN65" s="77">
        <f t="shared" si="37"/>
        <v>0</v>
      </c>
      <c r="AO65" s="77">
        <f t="shared" si="38"/>
        <v>0</v>
      </c>
      <c r="AP65" s="77">
        <f t="shared" si="39"/>
        <v>0</v>
      </c>
      <c r="AQ65" s="77">
        <f t="shared" si="40"/>
        <v>0</v>
      </c>
      <c r="AR65" s="77">
        <f t="shared" si="41"/>
        <v>0</v>
      </c>
      <c r="AS65" s="77">
        <f t="shared" si="42"/>
        <v>0</v>
      </c>
      <c r="AT65" s="77">
        <f t="shared" si="43"/>
        <v>0</v>
      </c>
      <c r="AU65" s="77">
        <f t="shared" si="44"/>
        <v>0</v>
      </c>
      <c r="AV65" s="77">
        <f t="shared" si="45"/>
        <v>546.25</v>
      </c>
      <c r="AW65" s="77">
        <f t="shared" si="46"/>
        <v>875.75</v>
      </c>
      <c r="AX65" s="77">
        <f t="shared" si="47"/>
        <v>864.14813648756081</v>
      </c>
      <c r="AY65" s="77">
        <f t="shared" si="48"/>
        <v>1021.0371852647941</v>
      </c>
      <c r="AZ65" s="77">
        <f t="shared" si="49"/>
        <v>827.91625817558224</v>
      </c>
      <c r="BA65" s="77">
        <f t="shared" si="50"/>
        <v>924.36658223857546</v>
      </c>
      <c r="BB65" s="77">
        <f t="shared" si="51"/>
        <v>1122.3691395343528</v>
      </c>
      <c r="BC65" s="77">
        <f t="shared" si="52"/>
        <v>1191.2322986415238</v>
      </c>
      <c r="BD65" s="77">
        <f t="shared" si="53"/>
        <v>998.26140922750074</v>
      </c>
      <c r="BE65" s="77">
        <f t="shared" si="54"/>
        <v>896.44043270735165</v>
      </c>
      <c r="BF65" s="77">
        <f t="shared" si="55"/>
        <v>662.78747762755313</v>
      </c>
      <c r="BG65" s="77">
        <f t="shared" si="56"/>
        <v>364.73662554950755</v>
      </c>
      <c r="BH65" s="77">
        <f t="shared" si="57"/>
        <v>522.66550083217226</v>
      </c>
      <c r="BI65" s="77">
        <f t="shared" si="58"/>
        <v>784.75621746294564</v>
      </c>
      <c r="BJ65" s="77">
        <f t="shared" si="59"/>
        <v>994.31026302593239</v>
      </c>
      <c r="BK65" s="77">
        <f t="shared" si="60"/>
        <v>1173.9725724966074</v>
      </c>
      <c r="BL65" s="77">
        <f t="shared" si="61"/>
        <v>1561.0821688227697</v>
      </c>
      <c r="BM65" s="77">
        <f t="shared" si="62"/>
        <v>1761.1975748120087</v>
      </c>
      <c r="BN65" s="77">
        <f t="shared" ref="BN65:BN128" si="63">$D$64*$E6</f>
        <v>1291.8828793229261</v>
      </c>
      <c r="BO65" s="77">
        <f>$D$65*$E5</f>
        <v>0</v>
      </c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/>
      <c r="DA65" s="79"/>
      <c r="DB65" s="79"/>
      <c r="DC65" s="79"/>
      <c r="DD65" s="79"/>
      <c r="DE65" s="79"/>
      <c r="DF65" s="79"/>
      <c r="DG65" s="79"/>
    </row>
    <row r="66" spans="1:111" x14ac:dyDescent="0.25">
      <c r="A66" s="112"/>
      <c r="B66" s="88"/>
      <c r="C66" s="79">
        <v>2011</v>
      </c>
      <c r="D66" s="109">
        <f>'Actualización IBIF'!AL22</f>
        <v>44502.621982816745</v>
      </c>
      <c r="E66" s="111">
        <f t="shared" si="0"/>
        <v>0</v>
      </c>
      <c r="F66" s="79">
        <f t="shared" si="2"/>
        <v>19622.277991730189</v>
      </c>
      <c r="G66" s="77">
        <f t="shared" si="22"/>
        <v>0</v>
      </c>
      <c r="H66" s="79">
        <f t="shared" si="3"/>
        <v>0</v>
      </c>
      <c r="I66" s="79">
        <f t="shared" si="4"/>
        <v>0</v>
      </c>
      <c r="J66" s="79">
        <f t="shared" si="5"/>
        <v>0</v>
      </c>
      <c r="K66" s="79">
        <f t="shared" si="31"/>
        <v>0</v>
      </c>
      <c r="L66" s="79">
        <f t="shared" si="7"/>
        <v>0</v>
      </c>
      <c r="M66" s="77">
        <f t="shared" si="8"/>
        <v>0</v>
      </c>
      <c r="N66" s="77">
        <f t="shared" si="9"/>
        <v>0</v>
      </c>
      <c r="O66" s="77">
        <f t="shared" si="10"/>
        <v>0</v>
      </c>
      <c r="P66" s="77">
        <f t="shared" si="11"/>
        <v>0</v>
      </c>
      <c r="Q66" s="77">
        <f t="shared" si="12"/>
        <v>0</v>
      </c>
      <c r="R66" s="77">
        <f t="shared" si="13"/>
        <v>0</v>
      </c>
      <c r="S66" s="77">
        <f t="shared" si="14"/>
        <v>0</v>
      </c>
      <c r="T66" s="77">
        <f t="shared" si="15"/>
        <v>0</v>
      </c>
      <c r="U66" s="77">
        <f t="shared" si="16"/>
        <v>0</v>
      </c>
      <c r="V66" s="77">
        <f t="shared" si="17"/>
        <v>0</v>
      </c>
      <c r="W66" s="77">
        <f t="shared" si="18"/>
        <v>0</v>
      </c>
      <c r="X66" s="77">
        <f t="shared" si="19"/>
        <v>0</v>
      </c>
      <c r="Y66" s="77">
        <f t="shared" si="20"/>
        <v>0</v>
      </c>
      <c r="Z66" s="77">
        <f t="shared" si="21"/>
        <v>0</v>
      </c>
      <c r="AA66" s="77">
        <f t="shared" si="23"/>
        <v>0</v>
      </c>
      <c r="AB66" s="77">
        <f t="shared" si="24"/>
        <v>0</v>
      </c>
      <c r="AC66" s="77">
        <f t="shared" si="25"/>
        <v>0</v>
      </c>
      <c r="AD66" s="77">
        <f t="shared" si="26"/>
        <v>0</v>
      </c>
      <c r="AE66" s="77">
        <f t="shared" si="27"/>
        <v>0</v>
      </c>
      <c r="AF66" s="77">
        <f t="shared" si="28"/>
        <v>0</v>
      </c>
      <c r="AG66" s="77">
        <f t="shared" si="29"/>
        <v>0</v>
      </c>
      <c r="AH66" s="77">
        <f t="shared" si="30"/>
        <v>0</v>
      </c>
      <c r="AI66" s="77">
        <f t="shared" si="32"/>
        <v>0</v>
      </c>
      <c r="AJ66" s="77">
        <f t="shared" si="33"/>
        <v>0</v>
      </c>
      <c r="AK66" s="77">
        <f t="shared" si="34"/>
        <v>0</v>
      </c>
      <c r="AL66" s="77">
        <f t="shared" si="35"/>
        <v>0</v>
      </c>
      <c r="AM66" s="77">
        <f t="shared" si="36"/>
        <v>0</v>
      </c>
      <c r="AN66" s="77">
        <f t="shared" si="37"/>
        <v>0</v>
      </c>
      <c r="AO66" s="77">
        <f t="shared" si="38"/>
        <v>0</v>
      </c>
      <c r="AP66" s="77">
        <f t="shared" si="39"/>
        <v>0</v>
      </c>
      <c r="AQ66" s="77">
        <f t="shared" si="40"/>
        <v>0</v>
      </c>
      <c r="AR66" s="77">
        <f t="shared" si="41"/>
        <v>0</v>
      </c>
      <c r="AS66" s="77">
        <f t="shared" si="42"/>
        <v>0</v>
      </c>
      <c r="AT66" s="77">
        <f t="shared" si="43"/>
        <v>0</v>
      </c>
      <c r="AU66" s="77">
        <f t="shared" si="44"/>
        <v>0</v>
      </c>
      <c r="AV66" s="77">
        <f t="shared" si="45"/>
        <v>0</v>
      </c>
      <c r="AW66" s="77">
        <f t="shared" si="46"/>
        <v>875.75</v>
      </c>
      <c r="AX66" s="77">
        <f t="shared" si="47"/>
        <v>864.14813648756081</v>
      </c>
      <c r="AY66" s="77">
        <f t="shared" si="48"/>
        <v>1021.0371852647941</v>
      </c>
      <c r="AZ66" s="77">
        <f t="shared" si="49"/>
        <v>827.91625817558224</v>
      </c>
      <c r="BA66" s="77">
        <f t="shared" si="50"/>
        <v>924.36658223857546</v>
      </c>
      <c r="BB66" s="77">
        <f t="shared" si="51"/>
        <v>1122.3691395343528</v>
      </c>
      <c r="BC66" s="77">
        <f t="shared" si="52"/>
        <v>1191.2322986415238</v>
      </c>
      <c r="BD66" s="77">
        <f t="shared" si="53"/>
        <v>998.26140922750074</v>
      </c>
      <c r="BE66" s="77">
        <f t="shared" si="54"/>
        <v>896.44043270735165</v>
      </c>
      <c r="BF66" s="77">
        <f t="shared" si="55"/>
        <v>662.78747762755313</v>
      </c>
      <c r="BG66" s="77">
        <f t="shared" si="56"/>
        <v>364.73662554950755</v>
      </c>
      <c r="BH66" s="77">
        <f t="shared" si="57"/>
        <v>522.66550083217226</v>
      </c>
      <c r="BI66" s="77">
        <f t="shared" si="58"/>
        <v>784.75621746294564</v>
      </c>
      <c r="BJ66" s="77">
        <f t="shared" si="59"/>
        <v>994.31026302593239</v>
      </c>
      <c r="BK66" s="77">
        <f t="shared" si="60"/>
        <v>1173.9725724966074</v>
      </c>
      <c r="BL66" s="77">
        <f t="shared" si="61"/>
        <v>1561.0821688227697</v>
      </c>
      <c r="BM66" s="77">
        <f t="shared" si="62"/>
        <v>1761.1975748120087</v>
      </c>
      <c r="BN66" s="77">
        <f t="shared" si="63"/>
        <v>1291.8828793229261</v>
      </c>
      <c r="BO66" s="77">
        <f t="shared" ref="BO66:BO129" si="64">$D$65*$E6</f>
        <v>1783.3652695005239</v>
      </c>
      <c r="BP66" s="77">
        <f>$D$66*$E5</f>
        <v>0</v>
      </c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</row>
    <row r="67" spans="1:111" x14ac:dyDescent="0.25">
      <c r="A67" s="112"/>
      <c r="B67" s="88"/>
      <c r="C67" s="79">
        <v>2012</v>
      </c>
      <c r="D67" s="109">
        <f>'Actualización IBIF'!AL23</f>
        <v>39968.688567462268</v>
      </c>
      <c r="E67" s="111">
        <f t="shared" si="0"/>
        <v>0</v>
      </c>
      <c r="F67" s="79">
        <f t="shared" si="2"/>
        <v>20971.659090871028</v>
      </c>
      <c r="G67" s="77">
        <f t="shared" si="22"/>
        <v>0</v>
      </c>
      <c r="H67" s="79">
        <f t="shared" si="3"/>
        <v>0</v>
      </c>
      <c r="I67" s="79">
        <f t="shared" si="4"/>
        <v>0</v>
      </c>
      <c r="J67" s="79">
        <f t="shared" si="5"/>
        <v>0</v>
      </c>
      <c r="K67" s="79">
        <f t="shared" si="31"/>
        <v>0</v>
      </c>
      <c r="L67" s="79">
        <f t="shared" si="7"/>
        <v>0</v>
      </c>
      <c r="M67" s="77">
        <f t="shared" si="8"/>
        <v>0</v>
      </c>
      <c r="N67" s="77">
        <f t="shared" si="9"/>
        <v>0</v>
      </c>
      <c r="O67" s="77">
        <f t="shared" si="10"/>
        <v>0</v>
      </c>
      <c r="P67" s="77">
        <f t="shared" si="11"/>
        <v>0</v>
      </c>
      <c r="Q67" s="77">
        <f t="shared" si="12"/>
        <v>0</v>
      </c>
      <c r="R67" s="77">
        <f t="shared" si="13"/>
        <v>0</v>
      </c>
      <c r="S67" s="77">
        <f t="shared" si="14"/>
        <v>0</v>
      </c>
      <c r="T67" s="77">
        <f t="shared" si="15"/>
        <v>0</v>
      </c>
      <c r="U67" s="77">
        <f t="shared" si="16"/>
        <v>0</v>
      </c>
      <c r="V67" s="77">
        <f t="shared" si="17"/>
        <v>0</v>
      </c>
      <c r="W67" s="77">
        <f t="shared" si="18"/>
        <v>0</v>
      </c>
      <c r="X67" s="77">
        <f t="shared" si="19"/>
        <v>0</v>
      </c>
      <c r="Y67" s="77">
        <f t="shared" si="20"/>
        <v>0</v>
      </c>
      <c r="Z67" s="77">
        <f t="shared" si="21"/>
        <v>0</v>
      </c>
      <c r="AA67" s="77">
        <f t="shared" si="23"/>
        <v>0</v>
      </c>
      <c r="AB67" s="77">
        <f t="shared" si="24"/>
        <v>0</v>
      </c>
      <c r="AC67" s="77">
        <f t="shared" si="25"/>
        <v>0</v>
      </c>
      <c r="AD67" s="77">
        <f t="shared" si="26"/>
        <v>0</v>
      </c>
      <c r="AE67" s="77">
        <f t="shared" si="27"/>
        <v>0</v>
      </c>
      <c r="AF67" s="77">
        <f t="shared" si="28"/>
        <v>0</v>
      </c>
      <c r="AG67" s="77">
        <f t="shared" si="29"/>
        <v>0</v>
      </c>
      <c r="AH67" s="77">
        <f t="shared" si="30"/>
        <v>0</v>
      </c>
      <c r="AI67" s="77">
        <f t="shared" si="32"/>
        <v>0</v>
      </c>
      <c r="AJ67" s="77">
        <f t="shared" si="33"/>
        <v>0</v>
      </c>
      <c r="AK67" s="77">
        <f t="shared" si="34"/>
        <v>0</v>
      </c>
      <c r="AL67" s="77">
        <f t="shared" si="35"/>
        <v>0</v>
      </c>
      <c r="AM67" s="77">
        <f t="shared" si="36"/>
        <v>0</v>
      </c>
      <c r="AN67" s="77">
        <f t="shared" si="37"/>
        <v>0</v>
      </c>
      <c r="AO67" s="77">
        <f t="shared" si="38"/>
        <v>0</v>
      </c>
      <c r="AP67" s="77">
        <f t="shared" si="39"/>
        <v>0</v>
      </c>
      <c r="AQ67" s="77">
        <f t="shared" si="40"/>
        <v>0</v>
      </c>
      <c r="AR67" s="77">
        <f t="shared" si="41"/>
        <v>0</v>
      </c>
      <c r="AS67" s="77">
        <f t="shared" si="42"/>
        <v>0</v>
      </c>
      <c r="AT67" s="77">
        <f t="shared" si="43"/>
        <v>0</v>
      </c>
      <c r="AU67" s="77">
        <f t="shared" si="44"/>
        <v>0</v>
      </c>
      <c r="AV67" s="77">
        <f t="shared" si="45"/>
        <v>0</v>
      </c>
      <c r="AW67" s="77">
        <f t="shared" si="46"/>
        <v>0</v>
      </c>
      <c r="AX67" s="77">
        <f t="shared" si="47"/>
        <v>864.14813648756081</v>
      </c>
      <c r="AY67" s="77">
        <f t="shared" si="48"/>
        <v>1021.0371852647941</v>
      </c>
      <c r="AZ67" s="77">
        <f t="shared" si="49"/>
        <v>827.91625817558224</v>
      </c>
      <c r="BA67" s="77">
        <f t="shared" si="50"/>
        <v>924.36658223857546</v>
      </c>
      <c r="BB67" s="77">
        <f t="shared" si="51"/>
        <v>1122.3691395343528</v>
      </c>
      <c r="BC67" s="77">
        <f t="shared" si="52"/>
        <v>1191.2322986415238</v>
      </c>
      <c r="BD67" s="77">
        <f t="shared" si="53"/>
        <v>998.26140922750074</v>
      </c>
      <c r="BE67" s="77">
        <f t="shared" si="54"/>
        <v>896.44043270735165</v>
      </c>
      <c r="BF67" s="77">
        <f t="shared" si="55"/>
        <v>662.78747762755313</v>
      </c>
      <c r="BG67" s="77">
        <f t="shared" si="56"/>
        <v>364.73662554950755</v>
      </c>
      <c r="BH67" s="77">
        <f t="shared" si="57"/>
        <v>522.66550083217226</v>
      </c>
      <c r="BI67" s="77">
        <f t="shared" si="58"/>
        <v>784.75621746294564</v>
      </c>
      <c r="BJ67" s="77">
        <f t="shared" si="59"/>
        <v>994.31026302593239</v>
      </c>
      <c r="BK67" s="77">
        <f t="shared" si="60"/>
        <v>1173.9725724966074</v>
      </c>
      <c r="BL67" s="77">
        <f t="shared" si="61"/>
        <v>1561.0821688227697</v>
      </c>
      <c r="BM67" s="77">
        <f t="shared" si="62"/>
        <v>1761.1975748120087</v>
      </c>
      <c r="BN67" s="77">
        <f t="shared" si="63"/>
        <v>1291.8828793229261</v>
      </c>
      <c r="BO67" s="77">
        <f t="shared" si="64"/>
        <v>1783.3652695005239</v>
      </c>
      <c r="BP67" s="77">
        <f t="shared" ref="BP67:BP129" si="65">$D$66*$E6</f>
        <v>2225.1310991408373</v>
      </c>
      <c r="BQ67" s="77">
        <f>$D$67*$E5</f>
        <v>0</v>
      </c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</row>
    <row r="68" spans="1:111" x14ac:dyDescent="0.25">
      <c r="A68" s="112"/>
      <c r="B68" s="88"/>
      <c r="C68" s="79">
        <v>2013</v>
      </c>
      <c r="D68" s="109">
        <f>'Actualización IBIF'!AL24</f>
        <v>41419.306300407785</v>
      </c>
      <c r="E68" s="111">
        <f t="shared" si="0"/>
        <v>0</v>
      </c>
      <c r="F68" s="79">
        <f t="shared" si="2"/>
        <v>22105.945382756581</v>
      </c>
      <c r="G68" s="77">
        <f t="shared" si="22"/>
        <v>0</v>
      </c>
      <c r="H68" s="79">
        <f t="shared" si="3"/>
        <v>0</v>
      </c>
      <c r="I68" s="79">
        <f t="shared" si="4"/>
        <v>0</v>
      </c>
      <c r="J68" s="79">
        <f t="shared" si="5"/>
        <v>0</v>
      </c>
      <c r="K68" s="79">
        <f t="shared" si="31"/>
        <v>0</v>
      </c>
      <c r="L68" s="79">
        <f t="shared" si="7"/>
        <v>0</v>
      </c>
      <c r="M68" s="77">
        <f t="shared" si="8"/>
        <v>0</v>
      </c>
      <c r="N68" s="77">
        <f t="shared" si="9"/>
        <v>0</v>
      </c>
      <c r="O68" s="77">
        <f t="shared" si="10"/>
        <v>0</v>
      </c>
      <c r="P68" s="77">
        <f t="shared" si="11"/>
        <v>0</v>
      </c>
      <c r="Q68" s="77">
        <f t="shared" si="12"/>
        <v>0</v>
      </c>
      <c r="R68" s="77">
        <f t="shared" si="13"/>
        <v>0</v>
      </c>
      <c r="S68" s="77">
        <f t="shared" si="14"/>
        <v>0</v>
      </c>
      <c r="T68" s="77">
        <f t="shared" si="15"/>
        <v>0</v>
      </c>
      <c r="U68" s="77">
        <f t="shared" si="16"/>
        <v>0</v>
      </c>
      <c r="V68" s="77">
        <f t="shared" si="17"/>
        <v>0</v>
      </c>
      <c r="W68" s="77">
        <f t="shared" si="18"/>
        <v>0</v>
      </c>
      <c r="X68" s="77">
        <f t="shared" si="19"/>
        <v>0</v>
      </c>
      <c r="Y68" s="77">
        <f t="shared" si="20"/>
        <v>0</v>
      </c>
      <c r="Z68" s="77">
        <f t="shared" si="21"/>
        <v>0</v>
      </c>
      <c r="AA68" s="77">
        <f t="shared" si="23"/>
        <v>0</v>
      </c>
      <c r="AB68" s="77">
        <f t="shared" si="24"/>
        <v>0</v>
      </c>
      <c r="AC68" s="77">
        <f t="shared" si="25"/>
        <v>0</v>
      </c>
      <c r="AD68" s="77">
        <f t="shared" si="26"/>
        <v>0</v>
      </c>
      <c r="AE68" s="77">
        <f t="shared" si="27"/>
        <v>0</v>
      </c>
      <c r="AF68" s="77">
        <f t="shared" si="28"/>
        <v>0</v>
      </c>
      <c r="AG68" s="77">
        <f t="shared" si="29"/>
        <v>0</v>
      </c>
      <c r="AH68" s="77">
        <f t="shared" si="30"/>
        <v>0</v>
      </c>
      <c r="AI68" s="77">
        <f t="shared" si="32"/>
        <v>0</v>
      </c>
      <c r="AJ68" s="77">
        <f t="shared" si="33"/>
        <v>0</v>
      </c>
      <c r="AK68" s="77">
        <f t="shared" si="34"/>
        <v>0</v>
      </c>
      <c r="AL68" s="77">
        <f t="shared" si="35"/>
        <v>0</v>
      </c>
      <c r="AM68" s="77">
        <f t="shared" si="36"/>
        <v>0</v>
      </c>
      <c r="AN68" s="77">
        <f t="shared" si="37"/>
        <v>0</v>
      </c>
      <c r="AO68" s="77">
        <f t="shared" si="38"/>
        <v>0</v>
      </c>
      <c r="AP68" s="77">
        <f t="shared" si="39"/>
        <v>0</v>
      </c>
      <c r="AQ68" s="77">
        <f t="shared" si="40"/>
        <v>0</v>
      </c>
      <c r="AR68" s="77">
        <f t="shared" si="41"/>
        <v>0</v>
      </c>
      <c r="AS68" s="77">
        <f t="shared" si="42"/>
        <v>0</v>
      </c>
      <c r="AT68" s="77">
        <f t="shared" si="43"/>
        <v>0</v>
      </c>
      <c r="AU68" s="77">
        <f t="shared" si="44"/>
        <v>0</v>
      </c>
      <c r="AV68" s="77">
        <f t="shared" si="45"/>
        <v>0</v>
      </c>
      <c r="AW68" s="77">
        <f t="shared" si="46"/>
        <v>0</v>
      </c>
      <c r="AX68" s="77">
        <f t="shared" si="47"/>
        <v>0</v>
      </c>
      <c r="AY68" s="77">
        <f t="shared" si="48"/>
        <v>1021.0371852647941</v>
      </c>
      <c r="AZ68" s="77">
        <f t="shared" si="49"/>
        <v>827.91625817558224</v>
      </c>
      <c r="BA68" s="77">
        <f t="shared" si="50"/>
        <v>924.36658223857546</v>
      </c>
      <c r="BB68" s="77">
        <f t="shared" si="51"/>
        <v>1122.3691395343528</v>
      </c>
      <c r="BC68" s="77">
        <f t="shared" si="52"/>
        <v>1191.2322986415238</v>
      </c>
      <c r="BD68" s="77">
        <f t="shared" si="53"/>
        <v>998.26140922750074</v>
      </c>
      <c r="BE68" s="77">
        <f t="shared" si="54"/>
        <v>896.44043270735165</v>
      </c>
      <c r="BF68" s="77">
        <f t="shared" si="55"/>
        <v>662.78747762755313</v>
      </c>
      <c r="BG68" s="77">
        <f t="shared" si="56"/>
        <v>364.73662554950755</v>
      </c>
      <c r="BH68" s="77">
        <f t="shared" si="57"/>
        <v>522.66550083217226</v>
      </c>
      <c r="BI68" s="77">
        <f t="shared" si="58"/>
        <v>784.75621746294564</v>
      </c>
      <c r="BJ68" s="77">
        <f t="shared" si="59"/>
        <v>994.31026302593239</v>
      </c>
      <c r="BK68" s="77">
        <f t="shared" si="60"/>
        <v>1173.9725724966074</v>
      </c>
      <c r="BL68" s="77">
        <f t="shared" si="61"/>
        <v>1561.0821688227697</v>
      </c>
      <c r="BM68" s="77">
        <f t="shared" si="62"/>
        <v>1761.1975748120087</v>
      </c>
      <c r="BN68" s="77">
        <f t="shared" si="63"/>
        <v>1291.8828793229261</v>
      </c>
      <c r="BO68" s="77">
        <f t="shared" si="64"/>
        <v>1783.3652695005239</v>
      </c>
      <c r="BP68" s="77">
        <f t="shared" si="65"/>
        <v>2225.1310991408373</v>
      </c>
      <c r="BQ68" s="77">
        <f t="shared" ref="BQ68:BQ129" si="66">$D$67*$E6</f>
        <v>1998.4344283731134</v>
      </c>
      <c r="BR68" s="77">
        <f>$D$68*$E5</f>
        <v>0</v>
      </c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</row>
    <row r="69" spans="1:111" x14ac:dyDescent="0.25">
      <c r="A69" s="112"/>
      <c r="B69" s="88"/>
      <c r="C69" s="79">
        <v>2014</v>
      </c>
      <c r="D69" s="109">
        <f>'Actualización IBIF'!AL25</f>
        <v>37149.273377472542</v>
      </c>
      <c r="E69" s="111">
        <f t="shared" si="0"/>
        <v>0</v>
      </c>
      <c r="F69" s="79">
        <f t="shared" si="2"/>
        <v>23155.873512512175</v>
      </c>
      <c r="G69" s="77">
        <f t="shared" si="22"/>
        <v>0</v>
      </c>
      <c r="H69" s="79">
        <f t="shared" si="3"/>
        <v>0</v>
      </c>
      <c r="I69" s="79">
        <f t="shared" si="4"/>
        <v>0</v>
      </c>
      <c r="J69" s="79">
        <f t="shared" si="5"/>
        <v>0</v>
      </c>
      <c r="K69" s="79">
        <f t="shared" si="31"/>
        <v>0</v>
      </c>
      <c r="L69" s="79">
        <f t="shared" si="7"/>
        <v>0</v>
      </c>
      <c r="M69" s="77">
        <f t="shared" si="8"/>
        <v>0</v>
      </c>
      <c r="N69" s="77">
        <f t="shared" si="9"/>
        <v>0</v>
      </c>
      <c r="O69" s="77">
        <f t="shared" si="10"/>
        <v>0</v>
      </c>
      <c r="P69" s="77">
        <f t="shared" si="11"/>
        <v>0</v>
      </c>
      <c r="Q69" s="77">
        <f t="shared" si="12"/>
        <v>0</v>
      </c>
      <c r="R69" s="77">
        <f t="shared" si="13"/>
        <v>0</v>
      </c>
      <c r="S69" s="77">
        <f t="shared" si="14"/>
        <v>0</v>
      </c>
      <c r="T69" s="77">
        <f t="shared" si="15"/>
        <v>0</v>
      </c>
      <c r="U69" s="77">
        <f t="shared" si="16"/>
        <v>0</v>
      </c>
      <c r="V69" s="77">
        <f t="shared" si="17"/>
        <v>0</v>
      </c>
      <c r="W69" s="77">
        <f t="shared" si="18"/>
        <v>0</v>
      </c>
      <c r="X69" s="77">
        <f t="shared" si="19"/>
        <v>0</v>
      </c>
      <c r="Y69" s="77">
        <f t="shared" si="20"/>
        <v>0</v>
      </c>
      <c r="Z69" s="77">
        <f t="shared" si="21"/>
        <v>0</v>
      </c>
      <c r="AA69" s="77">
        <f t="shared" si="23"/>
        <v>0</v>
      </c>
      <c r="AB69" s="77">
        <f t="shared" si="24"/>
        <v>0</v>
      </c>
      <c r="AC69" s="77">
        <f t="shared" si="25"/>
        <v>0</v>
      </c>
      <c r="AD69" s="77">
        <f t="shared" si="26"/>
        <v>0</v>
      </c>
      <c r="AE69" s="77">
        <f t="shared" si="27"/>
        <v>0</v>
      </c>
      <c r="AF69" s="77">
        <f t="shared" si="28"/>
        <v>0</v>
      </c>
      <c r="AG69" s="77">
        <f t="shared" si="29"/>
        <v>0</v>
      </c>
      <c r="AH69" s="77">
        <f t="shared" si="30"/>
        <v>0</v>
      </c>
      <c r="AI69" s="77">
        <f t="shared" si="32"/>
        <v>0</v>
      </c>
      <c r="AJ69" s="77">
        <f t="shared" si="33"/>
        <v>0</v>
      </c>
      <c r="AK69" s="77">
        <f t="shared" si="34"/>
        <v>0</v>
      </c>
      <c r="AL69" s="77">
        <f t="shared" si="35"/>
        <v>0</v>
      </c>
      <c r="AM69" s="77">
        <f t="shared" si="36"/>
        <v>0</v>
      </c>
      <c r="AN69" s="77">
        <f t="shared" si="37"/>
        <v>0</v>
      </c>
      <c r="AO69" s="77">
        <f t="shared" si="38"/>
        <v>0</v>
      </c>
      <c r="AP69" s="77">
        <f t="shared" si="39"/>
        <v>0</v>
      </c>
      <c r="AQ69" s="77">
        <f t="shared" si="40"/>
        <v>0</v>
      </c>
      <c r="AR69" s="77">
        <f t="shared" si="41"/>
        <v>0</v>
      </c>
      <c r="AS69" s="77">
        <f t="shared" si="42"/>
        <v>0</v>
      </c>
      <c r="AT69" s="77">
        <f t="shared" si="43"/>
        <v>0</v>
      </c>
      <c r="AU69" s="77">
        <f t="shared" si="44"/>
        <v>0</v>
      </c>
      <c r="AV69" s="77">
        <f t="shared" si="45"/>
        <v>0</v>
      </c>
      <c r="AW69" s="77">
        <f t="shared" si="46"/>
        <v>0</v>
      </c>
      <c r="AX69" s="77">
        <f t="shared" si="47"/>
        <v>0</v>
      </c>
      <c r="AY69" s="77">
        <f t="shared" si="48"/>
        <v>0</v>
      </c>
      <c r="AZ69" s="77">
        <f t="shared" si="49"/>
        <v>827.91625817558224</v>
      </c>
      <c r="BA69" s="77">
        <f t="shared" si="50"/>
        <v>924.36658223857546</v>
      </c>
      <c r="BB69" s="77">
        <f t="shared" si="51"/>
        <v>1122.3691395343528</v>
      </c>
      <c r="BC69" s="77">
        <f t="shared" si="52"/>
        <v>1191.2322986415238</v>
      </c>
      <c r="BD69" s="77">
        <f t="shared" si="53"/>
        <v>998.26140922750074</v>
      </c>
      <c r="BE69" s="77">
        <f t="shared" si="54"/>
        <v>896.44043270735165</v>
      </c>
      <c r="BF69" s="77">
        <f t="shared" si="55"/>
        <v>662.78747762755313</v>
      </c>
      <c r="BG69" s="77">
        <f t="shared" si="56"/>
        <v>364.73662554950755</v>
      </c>
      <c r="BH69" s="77">
        <f t="shared" si="57"/>
        <v>522.66550083217226</v>
      </c>
      <c r="BI69" s="77">
        <f t="shared" si="58"/>
        <v>784.75621746294564</v>
      </c>
      <c r="BJ69" s="77">
        <f t="shared" si="59"/>
        <v>994.31026302593239</v>
      </c>
      <c r="BK69" s="77">
        <f t="shared" si="60"/>
        <v>1173.9725724966074</v>
      </c>
      <c r="BL69" s="77">
        <f t="shared" si="61"/>
        <v>1561.0821688227697</v>
      </c>
      <c r="BM69" s="77">
        <f t="shared" si="62"/>
        <v>1761.1975748120087</v>
      </c>
      <c r="BN69" s="77">
        <f t="shared" si="63"/>
        <v>1291.8828793229261</v>
      </c>
      <c r="BO69" s="77">
        <f t="shared" si="64"/>
        <v>1783.3652695005239</v>
      </c>
      <c r="BP69" s="77">
        <f t="shared" si="65"/>
        <v>2225.1310991408373</v>
      </c>
      <c r="BQ69" s="77">
        <f t="shared" si="66"/>
        <v>1998.4344283731134</v>
      </c>
      <c r="BR69" s="77">
        <f t="shared" ref="BR69:BR129" si="67">$D$68*$E6</f>
        <v>2070.9653150203894</v>
      </c>
      <c r="BS69" s="77">
        <f>$D$69*$E5</f>
        <v>0</v>
      </c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</row>
    <row r="70" spans="1:111" x14ac:dyDescent="0.25">
      <c r="A70" s="91"/>
      <c r="B70" s="91"/>
      <c r="C70" s="79">
        <v>2015</v>
      </c>
      <c r="D70" s="109">
        <f>'Actualización IBIF'!AL26</f>
        <v>38826.283929299039</v>
      </c>
      <c r="E70" s="111">
        <f t="shared" ref="E70:E107" si="68">IF(C71-$C$5&lt;$B$5,1/$A$5,0)</f>
        <v>0</v>
      </c>
      <c r="F70" s="79">
        <f t="shared" si="2"/>
        <v>24185.420923210222</v>
      </c>
      <c r="G70" s="77">
        <f t="shared" si="22"/>
        <v>0</v>
      </c>
      <c r="H70" s="79">
        <f t="shared" si="3"/>
        <v>0</v>
      </c>
      <c r="I70" s="79">
        <f t="shared" si="4"/>
        <v>0</v>
      </c>
      <c r="J70" s="79">
        <f t="shared" si="5"/>
        <v>0</v>
      </c>
      <c r="K70" s="79">
        <f t="shared" si="31"/>
        <v>0</v>
      </c>
      <c r="L70" s="79">
        <f t="shared" si="7"/>
        <v>0</v>
      </c>
      <c r="M70" s="77">
        <f t="shared" si="8"/>
        <v>0</v>
      </c>
      <c r="N70" s="77">
        <f t="shared" si="9"/>
        <v>0</v>
      </c>
      <c r="O70" s="77">
        <f t="shared" si="10"/>
        <v>0</v>
      </c>
      <c r="P70" s="77">
        <f t="shared" si="11"/>
        <v>0</v>
      </c>
      <c r="Q70" s="77">
        <f t="shared" si="12"/>
        <v>0</v>
      </c>
      <c r="R70" s="77">
        <f t="shared" si="13"/>
        <v>0</v>
      </c>
      <c r="S70" s="77">
        <f t="shared" si="14"/>
        <v>0</v>
      </c>
      <c r="T70" s="77">
        <f t="shared" si="15"/>
        <v>0</v>
      </c>
      <c r="U70" s="77">
        <f t="shared" si="16"/>
        <v>0</v>
      </c>
      <c r="V70" s="77">
        <f t="shared" si="17"/>
        <v>0</v>
      </c>
      <c r="W70" s="77">
        <f t="shared" si="18"/>
        <v>0</v>
      </c>
      <c r="X70" s="77">
        <f t="shared" si="19"/>
        <v>0</v>
      </c>
      <c r="Y70" s="77">
        <f t="shared" si="20"/>
        <v>0</v>
      </c>
      <c r="Z70" s="77">
        <f t="shared" si="21"/>
        <v>0</v>
      </c>
      <c r="AA70" s="77">
        <f t="shared" si="23"/>
        <v>0</v>
      </c>
      <c r="AB70" s="77">
        <f t="shared" si="24"/>
        <v>0</v>
      </c>
      <c r="AC70" s="77">
        <f t="shared" si="25"/>
        <v>0</v>
      </c>
      <c r="AD70" s="77">
        <f t="shared" si="26"/>
        <v>0</v>
      </c>
      <c r="AE70" s="77">
        <f t="shared" si="27"/>
        <v>0</v>
      </c>
      <c r="AF70" s="77">
        <f t="shared" si="28"/>
        <v>0</v>
      </c>
      <c r="AG70" s="77">
        <f t="shared" si="29"/>
        <v>0</v>
      </c>
      <c r="AH70" s="77">
        <f t="shared" si="30"/>
        <v>0</v>
      </c>
      <c r="AI70" s="77">
        <f t="shared" si="32"/>
        <v>0</v>
      </c>
      <c r="AJ70" s="77">
        <f t="shared" si="33"/>
        <v>0</v>
      </c>
      <c r="AK70" s="77">
        <f t="shared" si="34"/>
        <v>0</v>
      </c>
      <c r="AL70" s="77">
        <f t="shared" si="35"/>
        <v>0</v>
      </c>
      <c r="AM70" s="77">
        <f t="shared" si="36"/>
        <v>0</v>
      </c>
      <c r="AN70" s="77">
        <f t="shared" si="37"/>
        <v>0</v>
      </c>
      <c r="AO70" s="77">
        <f t="shared" si="38"/>
        <v>0</v>
      </c>
      <c r="AP70" s="77">
        <f t="shared" si="39"/>
        <v>0</v>
      </c>
      <c r="AQ70" s="77">
        <f t="shared" si="40"/>
        <v>0</v>
      </c>
      <c r="AR70" s="77">
        <f t="shared" si="41"/>
        <v>0</v>
      </c>
      <c r="AS70" s="77">
        <f t="shared" si="42"/>
        <v>0</v>
      </c>
      <c r="AT70" s="77">
        <f t="shared" si="43"/>
        <v>0</v>
      </c>
      <c r="AU70" s="77">
        <f t="shared" si="44"/>
        <v>0</v>
      </c>
      <c r="AV70" s="77">
        <f t="shared" si="45"/>
        <v>0</v>
      </c>
      <c r="AW70" s="77">
        <f t="shared" si="46"/>
        <v>0</v>
      </c>
      <c r="AX70" s="77">
        <f t="shared" si="47"/>
        <v>0</v>
      </c>
      <c r="AY70" s="77">
        <f t="shared" si="48"/>
        <v>0</v>
      </c>
      <c r="AZ70" s="77">
        <f t="shared" si="49"/>
        <v>0</v>
      </c>
      <c r="BA70" s="77">
        <f t="shared" si="50"/>
        <v>924.36658223857546</v>
      </c>
      <c r="BB70" s="77">
        <f t="shared" si="51"/>
        <v>1122.3691395343528</v>
      </c>
      <c r="BC70" s="77">
        <f t="shared" si="52"/>
        <v>1191.2322986415238</v>
      </c>
      <c r="BD70" s="77">
        <f t="shared" si="53"/>
        <v>998.26140922750074</v>
      </c>
      <c r="BE70" s="77">
        <f t="shared" si="54"/>
        <v>896.44043270735165</v>
      </c>
      <c r="BF70" s="77">
        <f t="shared" si="55"/>
        <v>662.78747762755313</v>
      </c>
      <c r="BG70" s="77">
        <f t="shared" si="56"/>
        <v>364.73662554950755</v>
      </c>
      <c r="BH70" s="77">
        <f t="shared" si="57"/>
        <v>522.66550083217226</v>
      </c>
      <c r="BI70" s="77">
        <f t="shared" si="58"/>
        <v>784.75621746294564</v>
      </c>
      <c r="BJ70" s="77">
        <f t="shared" si="59"/>
        <v>994.31026302593239</v>
      </c>
      <c r="BK70" s="77">
        <f t="shared" si="60"/>
        <v>1173.9725724966074</v>
      </c>
      <c r="BL70" s="77">
        <f t="shared" si="61"/>
        <v>1561.0821688227697</v>
      </c>
      <c r="BM70" s="77">
        <f t="shared" si="62"/>
        <v>1761.1975748120087</v>
      </c>
      <c r="BN70" s="77">
        <f t="shared" si="63"/>
        <v>1291.8828793229261</v>
      </c>
      <c r="BO70" s="77">
        <f t="shared" si="64"/>
        <v>1783.3652695005239</v>
      </c>
      <c r="BP70" s="77">
        <f t="shared" si="65"/>
        <v>2225.1310991408373</v>
      </c>
      <c r="BQ70" s="77">
        <f t="shared" si="66"/>
        <v>1998.4344283731134</v>
      </c>
      <c r="BR70" s="77">
        <f t="shared" si="67"/>
        <v>2070.9653150203894</v>
      </c>
      <c r="BS70" s="77">
        <f t="shared" ref="BS70:BS129" si="69">$D$69*$E6</f>
        <v>1857.4636688736273</v>
      </c>
      <c r="BT70" s="77">
        <f>$D$70*$E5</f>
        <v>0</v>
      </c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</row>
    <row r="71" spans="1:111" x14ac:dyDescent="0.25">
      <c r="A71" s="91"/>
      <c r="B71" s="91"/>
      <c r="C71" s="79">
        <v>2016</v>
      </c>
      <c r="D71" s="109">
        <f>'Actualización IBIF'!AL27</f>
        <v>39033.976273836975</v>
      </c>
      <c r="E71" s="111">
        <f t="shared" si="68"/>
        <v>0</v>
      </c>
      <c r="F71" s="79">
        <f t="shared" ref="F71:F108" si="70">SUM(G71:DG71)</f>
        <v>25202.368537436592</v>
      </c>
      <c r="G71" s="77">
        <f t="shared" si="22"/>
        <v>0</v>
      </c>
      <c r="H71" s="79">
        <f t="shared" ref="H71:H128" si="71">$D$6*E70</f>
        <v>0</v>
      </c>
      <c r="I71" s="79">
        <f t="shared" si="4"/>
        <v>0</v>
      </c>
      <c r="J71" s="79">
        <f t="shared" si="5"/>
        <v>0</v>
      </c>
      <c r="K71" s="79">
        <f t="shared" si="31"/>
        <v>0</v>
      </c>
      <c r="L71" s="79">
        <f t="shared" si="7"/>
        <v>0</v>
      </c>
      <c r="M71" s="77">
        <f t="shared" si="8"/>
        <v>0</v>
      </c>
      <c r="N71" s="77">
        <f t="shared" si="9"/>
        <v>0</v>
      </c>
      <c r="O71" s="77">
        <f t="shared" si="10"/>
        <v>0</v>
      </c>
      <c r="P71" s="77">
        <f t="shared" si="11"/>
        <v>0</v>
      </c>
      <c r="Q71" s="77">
        <f t="shared" si="12"/>
        <v>0</v>
      </c>
      <c r="R71" s="77">
        <f t="shared" si="13"/>
        <v>0</v>
      </c>
      <c r="S71" s="77">
        <f t="shared" si="14"/>
        <v>0</v>
      </c>
      <c r="T71" s="77">
        <f t="shared" si="15"/>
        <v>0</v>
      </c>
      <c r="U71" s="77">
        <f t="shared" si="16"/>
        <v>0</v>
      </c>
      <c r="V71" s="77">
        <f t="shared" si="17"/>
        <v>0</v>
      </c>
      <c r="W71" s="77">
        <f t="shared" si="18"/>
        <v>0</v>
      </c>
      <c r="X71" s="77">
        <f t="shared" si="19"/>
        <v>0</v>
      </c>
      <c r="Y71" s="77">
        <f t="shared" si="20"/>
        <v>0</v>
      </c>
      <c r="Z71" s="77">
        <f t="shared" si="21"/>
        <v>0</v>
      </c>
      <c r="AA71" s="77">
        <f t="shared" si="23"/>
        <v>0</v>
      </c>
      <c r="AB71" s="77">
        <f t="shared" si="24"/>
        <v>0</v>
      </c>
      <c r="AC71" s="77">
        <f t="shared" si="25"/>
        <v>0</v>
      </c>
      <c r="AD71" s="77">
        <f t="shared" si="26"/>
        <v>0</v>
      </c>
      <c r="AE71" s="77">
        <f t="shared" si="27"/>
        <v>0</v>
      </c>
      <c r="AF71" s="77">
        <f t="shared" si="28"/>
        <v>0</v>
      </c>
      <c r="AG71" s="77">
        <f t="shared" si="29"/>
        <v>0</v>
      </c>
      <c r="AH71" s="77">
        <f t="shared" si="30"/>
        <v>0</v>
      </c>
      <c r="AI71" s="77">
        <f t="shared" si="32"/>
        <v>0</v>
      </c>
      <c r="AJ71" s="77">
        <f t="shared" si="33"/>
        <v>0</v>
      </c>
      <c r="AK71" s="77">
        <f t="shared" si="34"/>
        <v>0</v>
      </c>
      <c r="AL71" s="77">
        <f t="shared" si="35"/>
        <v>0</v>
      </c>
      <c r="AM71" s="77">
        <f t="shared" si="36"/>
        <v>0</v>
      </c>
      <c r="AN71" s="77">
        <f t="shared" si="37"/>
        <v>0</v>
      </c>
      <c r="AO71" s="77">
        <f t="shared" si="38"/>
        <v>0</v>
      </c>
      <c r="AP71" s="77">
        <f t="shared" si="39"/>
        <v>0</v>
      </c>
      <c r="AQ71" s="77">
        <f t="shared" si="40"/>
        <v>0</v>
      </c>
      <c r="AR71" s="77">
        <f t="shared" si="41"/>
        <v>0</v>
      </c>
      <c r="AS71" s="77">
        <f t="shared" si="42"/>
        <v>0</v>
      </c>
      <c r="AT71" s="77">
        <f t="shared" si="43"/>
        <v>0</v>
      </c>
      <c r="AU71" s="77">
        <f t="shared" si="44"/>
        <v>0</v>
      </c>
      <c r="AV71" s="77">
        <f t="shared" si="45"/>
        <v>0</v>
      </c>
      <c r="AW71" s="77">
        <f t="shared" si="46"/>
        <v>0</v>
      </c>
      <c r="AX71" s="77">
        <f t="shared" si="47"/>
        <v>0</v>
      </c>
      <c r="AY71" s="77">
        <f t="shared" si="48"/>
        <v>0</v>
      </c>
      <c r="AZ71" s="77">
        <f t="shared" si="49"/>
        <v>0</v>
      </c>
      <c r="BA71" s="77">
        <f t="shared" si="50"/>
        <v>0</v>
      </c>
      <c r="BB71" s="77">
        <f t="shared" si="51"/>
        <v>1122.3691395343528</v>
      </c>
      <c r="BC71" s="77">
        <f t="shared" si="52"/>
        <v>1191.2322986415238</v>
      </c>
      <c r="BD71" s="77">
        <f t="shared" si="53"/>
        <v>998.26140922750074</v>
      </c>
      <c r="BE71" s="77">
        <f t="shared" si="54"/>
        <v>896.44043270735165</v>
      </c>
      <c r="BF71" s="77">
        <f t="shared" si="55"/>
        <v>662.78747762755313</v>
      </c>
      <c r="BG71" s="77">
        <f t="shared" si="56"/>
        <v>364.73662554950755</v>
      </c>
      <c r="BH71" s="77">
        <f t="shared" si="57"/>
        <v>522.66550083217226</v>
      </c>
      <c r="BI71" s="77">
        <f t="shared" si="58"/>
        <v>784.75621746294564</v>
      </c>
      <c r="BJ71" s="77">
        <f t="shared" si="59"/>
        <v>994.31026302593239</v>
      </c>
      <c r="BK71" s="77">
        <f t="shared" si="60"/>
        <v>1173.9725724966074</v>
      </c>
      <c r="BL71" s="77">
        <f t="shared" si="61"/>
        <v>1561.0821688227697</v>
      </c>
      <c r="BM71" s="77">
        <f t="shared" si="62"/>
        <v>1761.1975748120087</v>
      </c>
      <c r="BN71" s="77">
        <f t="shared" si="63"/>
        <v>1291.8828793229261</v>
      </c>
      <c r="BO71" s="77">
        <f t="shared" si="64"/>
        <v>1783.3652695005239</v>
      </c>
      <c r="BP71" s="77">
        <f t="shared" si="65"/>
        <v>2225.1310991408373</v>
      </c>
      <c r="BQ71" s="77">
        <f t="shared" si="66"/>
        <v>1998.4344283731134</v>
      </c>
      <c r="BR71" s="77">
        <f t="shared" si="67"/>
        <v>2070.9653150203894</v>
      </c>
      <c r="BS71" s="77">
        <f t="shared" si="69"/>
        <v>1857.4636688736273</v>
      </c>
      <c r="BT71" s="77">
        <f t="shared" ref="BT71:BT129" si="72">$D$70*$E6</f>
        <v>1941.3141964649521</v>
      </c>
      <c r="BU71" s="77">
        <f>$D$71*$E5</f>
        <v>0</v>
      </c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</row>
    <row r="72" spans="1:111" x14ac:dyDescent="0.25">
      <c r="A72" s="91"/>
      <c r="B72" s="91"/>
      <c r="C72" s="79">
        <v>2017</v>
      </c>
      <c r="D72" s="109">
        <f>'Actualización IBIF'!AL28</f>
        <v>45605.616678449413</v>
      </c>
      <c r="E72" s="111">
        <f t="shared" si="68"/>
        <v>0</v>
      </c>
      <c r="F72" s="79">
        <f>SUM(G72:DG72)</f>
        <v>26031.698211594092</v>
      </c>
      <c r="G72" s="77">
        <f t="shared" si="22"/>
        <v>0</v>
      </c>
      <c r="H72" s="79">
        <f t="shared" si="71"/>
        <v>0</v>
      </c>
      <c r="I72" s="79">
        <f t="shared" ref="I72:I128" si="73">$D$7*E70</f>
        <v>0</v>
      </c>
      <c r="J72" s="79">
        <f t="shared" si="5"/>
        <v>0</v>
      </c>
      <c r="K72" s="79">
        <f t="shared" si="31"/>
        <v>0</v>
      </c>
      <c r="L72" s="79">
        <f t="shared" si="7"/>
        <v>0</v>
      </c>
      <c r="M72" s="77">
        <f t="shared" si="8"/>
        <v>0</v>
      </c>
      <c r="N72" s="77">
        <f t="shared" si="9"/>
        <v>0</v>
      </c>
      <c r="O72" s="77">
        <f t="shared" si="10"/>
        <v>0</v>
      </c>
      <c r="P72" s="77">
        <f t="shared" si="11"/>
        <v>0</v>
      </c>
      <c r="Q72" s="77">
        <f t="shared" si="12"/>
        <v>0</v>
      </c>
      <c r="R72" s="77">
        <f t="shared" si="13"/>
        <v>0</v>
      </c>
      <c r="S72" s="77">
        <f t="shared" si="14"/>
        <v>0</v>
      </c>
      <c r="T72" s="77">
        <f t="shared" si="15"/>
        <v>0</v>
      </c>
      <c r="U72" s="77">
        <f t="shared" si="16"/>
        <v>0</v>
      </c>
      <c r="V72" s="77">
        <f t="shared" si="17"/>
        <v>0</v>
      </c>
      <c r="W72" s="77">
        <f t="shared" si="18"/>
        <v>0</v>
      </c>
      <c r="X72" s="77">
        <f t="shared" si="19"/>
        <v>0</v>
      </c>
      <c r="Y72" s="77">
        <f t="shared" si="20"/>
        <v>0</v>
      </c>
      <c r="Z72" s="77">
        <f t="shared" si="21"/>
        <v>0</v>
      </c>
      <c r="AA72" s="77">
        <f t="shared" si="23"/>
        <v>0</v>
      </c>
      <c r="AB72" s="77">
        <f t="shared" si="24"/>
        <v>0</v>
      </c>
      <c r="AC72" s="77">
        <f t="shared" si="25"/>
        <v>0</v>
      </c>
      <c r="AD72" s="77">
        <f t="shared" si="26"/>
        <v>0</v>
      </c>
      <c r="AE72" s="77">
        <f t="shared" si="27"/>
        <v>0</v>
      </c>
      <c r="AF72" s="77">
        <f t="shared" si="28"/>
        <v>0</v>
      </c>
      <c r="AG72" s="77">
        <f t="shared" si="29"/>
        <v>0</v>
      </c>
      <c r="AH72" s="77">
        <f t="shared" si="30"/>
        <v>0</v>
      </c>
      <c r="AI72" s="77">
        <f t="shared" si="32"/>
        <v>0</v>
      </c>
      <c r="AJ72" s="77">
        <f t="shared" si="33"/>
        <v>0</v>
      </c>
      <c r="AK72" s="77">
        <f t="shared" si="34"/>
        <v>0</v>
      </c>
      <c r="AL72" s="77">
        <f t="shared" si="35"/>
        <v>0</v>
      </c>
      <c r="AM72" s="77">
        <f t="shared" si="36"/>
        <v>0</v>
      </c>
      <c r="AN72" s="77">
        <f t="shared" si="37"/>
        <v>0</v>
      </c>
      <c r="AO72" s="77">
        <f t="shared" si="38"/>
        <v>0</v>
      </c>
      <c r="AP72" s="77">
        <f t="shared" si="39"/>
        <v>0</v>
      </c>
      <c r="AQ72" s="77">
        <f t="shared" si="40"/>
        <v>0</v>
      </c>
      <c r="AR72" s="77">
        <f t="shared" si="41"/>
        <v>0</v>
      </c>
      <c r="AS72" s="77">
        <f t="shared" si="42"/>
        <v>0</v>
      </c>
      <c r="AT72" s="77">
        <f t="shared" si="43"/>
        <v>0</v>
      </c>
      <c r="AU72" s="77">
        <f t="shared" si="44"/>
        <v>0</v>
      </c>
      <c r="AV72" s="77">
        <f t="shared" si="45"/>
        <v>0</v>
      </c>
      <c r="AW72" s="77">
        <f t="shared" si="46"/>
        <v>0</v>
      </c>
      <c r="AX72" s="77">
        <f t="shared" si="47"/>
        <v>0</v>
      </c>
      <c r="AY72" s="77">
        <f t="shared" si="48"/>
        <v>0</v>
      </c>
      <c r="AZ72" s="77">
        <f t="shared" si="49"/>
        <v>0</v>
      </c>
      <c r="BA72" s="77">
        <f t="shared" si="50"/>
        <v>0</v>
      </c>
      <c r="BB72" s="77">
        <f t="shared" si="51"/>
        <v>0</v>
      </c>
      <c r="BC72" s="77">
        <f t="shared" si="52"/>
        <v>1191.2322986415238</v>
      </c>
      <c r="BD72" s="77">
        <f t="shared" si="53"/>
        <v>998.26140922750074</v>
      </c>
      <c r="BE72" s="77">
        <f t="shared" si="54"/>
        <v>896.44043270735165</v>
      </c>
      <c r="BF72" s="77">
        <f t="shared" si="55"/>
        <v>662.78747762755313</v>
      </c>
      <c r="BG72" s="77">
        <f t="shared" si="56"/>
        <v>364.73662554950755</v>
      </c>
      <c r="BH72" s="77">
        <f t="shared" si="57"/>
        <v>522.66550083217226</v>
      </c>
      <c r="BI72" s="77">
        <f t="shared" si="58"/>
        <v>784.75621746294564</v>
      </c>
      <c r="BJ72" s="77">
        <f t="shared" si="59"/>
        <v>994.31026302593239</v>
      </c>
      <c r="BK72" s="77">
        <f t="shared" si="60"/>
        <v>1173.9725724966074</v>
      </c>
      <c r="BL72" s="77">
        <f t="shared" si="61"/>
        <v>1561.0821688227697</v>
      </c>
      <c r="BM72" s="77">
        <f t="shared" si="62"/>
        <v>1761.1975748120087</v>
      </c>
      <c r="BN72" s="77">
        <f t="shared" si="63"/>
        <v>1291.8828793229261</v>
      </c>
      <c r="BO72" s="77">
        <f t="shared" si="64"/>
        <v>1783.3652695005239</v>
      </c>
      <c r="BP72" s="77">
        <f t="shared" si="65"/>
        <v>2225.1310991408373</v>
      </c>
      <c r="BQ72" s="77">
        <f t="shared" si="66"/>
        <v>1998.4344283731134</v>
      </c>
      <c r="BR72" s="77">
        <f t="shared" si="67"/>
        <v>2070.9653150203894</v>
      </c>
      <c r="BS72" s="77">
        <f t="shared" si="69"/>
        <v>1857.4636688736273</v>
      </c>
      <c r="BT72" s="77">
        <f t="shared" si="72"/>
        <v>1941.3141964649521</v>
      </c>
      <c r="BU72" s="77">
        <f t="shared" ref="BU72:BU129" si="74">$D$71*$E6</f>
        <v>1951.698813691849</v>
      </c>
      <c r="BV72" s="77">
        <f>$D$72*$E5</f>
        <v>0</v>
      </c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</row>
    <row r="73" spans="1:111" x14ac:dyDescent="0.25">
      <c r="C73" s="79">
        <v>2018</v>
      </c>
      <c r="D73" s="109">
        <f>'Actualización IBIF'!AL29</f>
        <v>42138.904660999149</v>
      </c>
      <c r="E73" s="111">
        <f t="shared" si="68"/>
        <v>0</v>
      </c>
      <c r="F73" s="79">
        <f>SUM(G73:DG73)</f>
        <v>27120.74674687504</v>
      </c>
      <c r="G73" s="77">
        <f t="shared" si="22"/>
        <v>0</v>
      </c>
      <c r="H73" s="79">
        <f t="shared" si="71"/>
        <v>0</v>
      </c>
      <c r="I73" s="79">
        <f t="shared" si="73"/>
        <v>0</v>
      </c>
      <c r="J73" s="79">
        <f t="shared" ref="J73:J128" si="75">$D$8*E70</f>
        <v>0</v>
      </c>
      <c r="K73" s="79">
        <f t="shared" si="31"/>
        <v>0</v>
      </c>
      <c r="L73" s="79">
        <f t="shared" si="7"/>
        <v>0</v>
      </c>
      <c r="M73" s="77">
        <f t="shared" si="8"/>
        <v>0</v>
      </c>
      <c r="N73" s="77">
        <f t="shared" si="9"/>
        <v>0</v>
      </c>
      <c r="O73" s="77">
        <f t="shared" si="10"/>
        <v>0</v>
      </c>
      <c r="P73" s="77">
        <f t="shared" si="11"/>
        <v>0</v>
      </c>
      <c r="Q73" s="77">
        <f t="shared" si="12"/>
        <v>0</v>
      </c>
      <c r="R73" s="77">
        <f t="shared" si="13"/>
        <v>0</v>
      </c>
      <c r="S73" s="77">
        <f t="shared" si="14"/>
        <v>0</v>
      </c>
      <c r="T73" s="77">
        <f t="shared" si="15"/>
        <v>0</v>
      </c>
      <c r="U73" s="77">
        <f t="shared" si="16"/>
        <v>0</v>
      </c>
      <c r="V73" s="77">
        <f t="shared" si="17"/>
        <v>0</v>
      </c>
      <c r="W73" s="77">
        <f t="shared" si="18"/>
        <v>0</v>
      </c>
      <c r="X73" s="77">
        <f t="shared" si="19"/>
        <v>0</v>
      </c>
      <c r="Y73" s="77">
        <f t="shared" si="20"/>
        <v>0</v>
      </c>
      <c r="Z73" s="77">
        <f t="shared" si="21"/>
        <v>0</v>
      </c>
      <c r="AA73" s="77">
        <f t="shared" si="23"/>
        <v>0</v>
      </c>
      <c r="AB73" s="77">
        <f t="shared" si="24"/>
        <v>0</v>
      </c>
      <c r="AC73" s="77">
        <f t="shared" si="25"/>
        <v>0</v>
      </c>
      <c r="AD73" s="77">
        <f t="shared" si="26"/>
        <v>0</v>
      </c>
      <c r="AE73" s="77">
        <f t="shared" si="27"/>
        <v>0</v>
      </c>
      <c r="AF73" s="77">
        <f t="shared" si="28"/>
        <v>0</v>
      </c>
      <c r="AG73" s="77">
        <f t="shared" si="29"/>
        <v>0</v>
      </c>
      <c r="AH73" s="77">
        <f t="shared" si="30"/>
        <v>0</v>
      </c>
      <c r="AI73" s="77">
        <f t="shared" si="32"/>
        <v>0</v>
      </c>
      <c r="AJ73" s="77">
        <f t="shared" si="33"/>
        <v>0</v>
      </c>
      <c r="AK73" s="77">
        <f t="shared" si="34"/>
        <v>0</v>
      </c>
      <c r="AL73" s="77">
        <f t="shared" si="35"/>
        <v>0</v>
      </c>
      <c r="AM73" s="77">
        <f t="shared" si="36"/>
        <v>0</v>
      </c>
      <c r="AN73" s="77">
        <f t="shared" si="37"/>
        <v>0</v>
      </c>
      <c r="AO73" s="77">
        <f t="shared" si="38"/>
        <v>0</v>
      </c>
      <c r="AP73" s="77">
        <f t="shared" si="39"/>
        <v>0</v>
      </c>
      <c r="AQ73" s="77">
        <f t="shared" si="40"/>
        <v>0</v>
      </c>
      <c r="AR73" s="77">
        <f t="shared" si="41"/>
        <v>0</v>
      </c>
      <c r="AS73" s="77">
        <f t="shared" si="42"/>
        <v>0</v>
      </c>
      <c r="AT73" s="77">
        <f t="shared" si="43"/>
        <v>0</v>
      </c>
      <c r="AU73" s="77">
        <f t="shared" si="44"/>
        <v>0</v>
      </c>
      <c r="AV73" s="77">
        <f t="shared" si="45"/>
        <v>0</v>
      </c>
      <c r="AW73" s="77">
        <f t="shared" si="46"/>
        <v>0</v>
      </c>
      <c r="AX73" s="77">
        <f t="shared" si="47"/>
        <v>0</v>
      </c>
      <c r="AY73" s="77">
        <f t="shared" si="48"/>
        <v>0</v>
      </c>
      <c r="AZ73" s="77">
        <f t="shared" si="49"/>
        <v>0</v>
      </c>
      <c r="BA73" s="77">
        <f t="shared" si="50"/>
        <v>0</v>
      </c>
      <c r="BB73" s="77">
        <f t="shared" si="51"/>
        <v>0</v>
      </c>
      <c r="BC73" s="77">
        <f t="shared" si="52"/>
        <v>0</v>
      </c>
      <c r="BD73" s="77">
        <f t="shared" si="53"/>
        <v>998.26140922750074</v>
      </c>
      <c r="BE73" s="77">
        <f t="shared" si="54"/>
        <v>896.44043270735165</v>
      </c>
      <c r="BF73" s="77">
        <f t="shared" si="55"/>
        <v>662.78747762755313</v>
      </c>
      <c r="BG73" s="77">
        <f t="shared" si="56"/>
        <v>364.73662554950755</v>
      </c>
      <c r="BH73" s="77">
        <f t="shared" si="57"/>
        <v>522.66550083217226</v>
      </c>
      <c r="BI73" s="77">
        <f t="shared" si="58"/>
        <v>784.75621746294564</v>
      </c>
      <c r="BJ73" s="77">
        <f t="shared" si="59"/>
        <v>994.31026302593239</v>
      </c>
      <c r="BK73" s="77">
        <f t="shared" si="60"/>
        <v>1173.9725724966074</v>
      </c>
      <c r="BL73" s="77">
        <f t="shared" si="61"/>
        <v>1561.0821688227697</v>
      </c>
      <c r="BM73" s="77">
        <f t="shared" si="62"/>
        <v>1761.1975748120087</v>
      </c>
      <c r="BN73" s="77">
        <f t="shared" si="63"/>
        <v>1291.8828793229261</v>
      </c>
      <c r="BO73" s="77">
        <f t="shared" si="64"/>
        <v>1783.3652695005239</v>
      </c>
      <c r="BP73" s="77">
        <f t="shared" si="65"/>
        <v>2225.1310991408373</v>
      </c>
      <c r="BQ73" s="77">
        <f t="shared" si="66"/>
        <v>1998.4344283731134</v>
      </c>
      <c r="BR73" s="77">
        <f t="shared" si="67"/>
        <v>2070.9653150203894</v>
      </c>
      <c r="BS73" s="77">
        <f t="shared" si="69"/>
        <v>1857.4636688736273</v>
      </c>
      <c r="BT73" s="77">
        <f t="shared" si="72"/>
        <v>1941.3141964649521</v>
      </c>
      <c r="BU73" s="77">
        <f t="shared" si="74"/>
        <v>1951.698813691849</v>
      </c>
      <c r="BV73" s="77">
        <f t="shared" ref="BV73:BV129" si="76">$D$72*$E6</f>
        <v>2280.2808339224707</v>
      </c>
      <c r="BW73" s="77">
        <f>$D$73*$E5</f>
        <v>0</v>
      </c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</row>
    <row r="74" spans="1:111" x14ac:dyDescent="0.25">
      <c r="C74" s="79">
        <v>2019</v>
      </c>
      <c r="D74" s="109">
        <f>'Actualización IBIF'!AL30</f>
        <v>32127.011892177834</v>
      </c>
      <c r="E74" s="111">
        <f t="shared" si="68"/>
        <v>0</v>
      </c>
      <c r="F74" s="79">
        <f t="shared" si="70"/>
        <v>28229.430570697496</v>
      </c>
      <c r="G74" s="77">
        <f t="shared" si="22"/>
        <v>0</v>
      </c>
      <c r="H74" s="79">
        <f t="shared" si="71"/>
        <v>0</v>
      </c>
      <c r="I74" s="79">
        <f t="shared" si="73"/>
        <v>0</v>
      </c>
      <c r="J74" s="79">
        <f t="shared" si="75"/>
        <v>0</v>
      </c>
      <c r="K74" s="79">
        <f t="shared" si="31"/>
        <v>0</v>
      </c>
      <c r="L74" s="79">
        <f t="shared" si="7"/>
        <v>0</v>
      </c>
      <c r="M74" s="77">
        <f t="shared" si="8"/>
        <v>0</v>
      </c>
      <c r="N74" s="77">
        <f t="shared" si="9"/>
        <v>0</v>
      </c>
      <c r="O74" s="77">
        <f t="shared" si="10"/>
        <v>0</v>
      </c>
      <c r="P74" s="77">
        <f t="shared" si="11"/>
        <v>0</v>
      </c>
      <c r="Q74" s="77">
        <f t="shared" si="12"/>
        <v>0</v>
      </c>
      <c r="R74" s="77">
        <f t="shared" si="13"/>
        <v>0</v>
      </c>
      <c r="S74" s="77">
        <f t="shared" si="14"/>
        <v>0</v>
      </c>
      <c r="T74" s="77">
        <f t="shared" si="15"/>
        <v>0</v>
      </c>
      <c r="U74" s="77">
        <f t="shared" si="16"/>
        <v>0</v>
      </c>
      <c r="V74" s="77">
        <f t="shared" si="17"/>
        <v>0</v>
      </c>
      <c r="W74" s="77">
        <f t="shared" si="18"/>
        <v>0</v>
      </c>
      <c r="X74" s="77">
        <f t="shared" si="19"/>
        <v>0</v>
      </c>
      <c r="Y74" s="77">
        <f t="shared" si="20"/>
        <v>0</v>
      </c>
      <c r="Z74" s="77">
        <f t="shared" si="21"/>
        <v>0</v>
      </c>
      <c r="AA74" s="77">
        <f t="shared" si="23"/>
        <v>0</v>
      </c>
      <c r="AB74" s="77">
        <f t="shared" si="24"/>
        <v>0</v>
      </c>
      <c r="AC74" s="77">
        <f t="shared" si="25"/>
        <v>0</v>
      </c>
      <c r="AD74" s="77">
        <f t="shared" si="26"/>
        <v>0</v>
      </c>
      <c r="AE74" s="77">
        <f t="shared" si="27"/>
        <v>0</v>
      </c>
      <c r="AF74" s="77">
        <f t="shared" si="28"/>
        <v>0</v>
      </c>
      <c r="AG74" s="77">
        <f t="shared" si="29"/>
        <v>0</v>
      </c>
      <c r="AH74" s="77">
        <f t="shared" si="30"/>
        <v>0</v>
      </c>
      <c r="AI74" s="77">
        <f t="shared" si="32"/>
        <v>0</v>
      </c>
      <c r="AJ74" s="77">
        <f t="shared" si="33"/>
        <v>0</v>
      </c>
      <c r="AK74" s="77">
        <f t="shared" si="34"/>
        <v>0</v>
      </c>
      <c r="AL74" s="77">
        <f t="shared" si="35"/>
        <v>0</v>
      </c>
      <c r="AM74" s="77">
        <f t="shared" si="36"/>
        <v>0</v>
      </c>
      <c r="AN74" s="77">
        <f t="shared" si="37"/>
        <v>0</v>
      </c>
      <c r="AO74" s="77">
        <f t="shared" si="38"/>
        <v>0</v>
      </c>
      <c r="AP74" s="77">
        <f t="shared" si="39"/>
        <v>0</v>
      </c>
      <c r="AQ74" s="77">
        <f t="shared" si="40"/>
        <v>0</v>
      </c>
      <c r="AR74" s="77">
        <f t="shared" si="41"/>
        <v>0</v>
      </c>
      <c r="AS74" s="77">
        <f t="shared" si="42"/>
        <v>0</v>
      </c>
      <c r="AT74" s="77">
        <f t="shared" si="43"/>
        <v>0</v>
      </c>
      <c r="AU74" s="77">
        <f t="shared" si="44"/>
        <v>0</v>
      </c>
      <c r="AV74" s="77">
        <f t="shared" si="45"/>
        <v>0</v>
      </c>
      <c r="AW74" s="77">
        <f t="shared" si="46"/>
        <v>0</v>
      </c>
      <c r="AX74" s="77">
        <f t="shared" si="47"/>
        <v>0</v>
      </c>
      <c r="AY74" s="77">
        <f t="shared" si="48"/>
        <v>0</v>
      </c>
      <c r="AZ74" s="77">
        <f t="shared" si="49"/>
        <v>0</v>
      </c>
      <c r="BA74" s="77">
        <f t="shared" si="50"/>
        <v>0</v>
      </c>
      <c r="BB74" s="77">
        <f t="shared" si="51"/>
        <v>0</v>
      </c>
      <c r="BC74" s="77">
        <f t="shared" si="52"/>
        <v>0</v>
      </c>
      <c r="BD74" s="77">
        <f t="shared" si="53"/>
        <v>0</v>
      </c>
      <c r="BE74" s="77">
        <f t="shared" si="54"/>
        <v>896.44043270735165</v>
      </c>
      <c r="BF74" s="77">
        <f t="shared" si="55"/>
        <v>662.78747762755313</v>
      </c>
      <c r="BG74" s="77">
        <f t="shared" si="56"/>
        <v>364.73662554950755</v>
      </c>
      <c r="BH74" s="77">
        <f t="shared" si="57"/>
        <v>522.66550083217226</v>
      </c>
      <c r="BI74" s="77">
        <f t="shared" si="58"/>
        <v>784.75621746294564</v>
      </c>
      <c r="BJ74" s="77">
        <f t="shared" si="59"/>
        <v>994.31026302593239</v>
      </c>
      <c r="BK74" s="77">
        <f t="shared" si="60"/>
        <v>1173.9725724966074</v>
      </c>
      <c r="BL74" s="77">
        <f t="shared" si="61"/>
        <v>1561.0821688227697</v>
      </c>
      <c r="BM74" s="77">
        <f t="shared" si="62"/>
        <v>1761.1975748120087</v>
      </c>
      <c r="BN74" s="77">
        <f t="shared" si="63"/>
        <v>1291.8828793229261</v>
      </c>
      <c r="BO74" s="77">
        <f t="shared" si="64"/>
        <v>1783.3652695005239</v>
      </c>
      <c r="BP74" s="77">
        <f t="shared" si="65"/>
        <v>2225.1310991408373</v>
      </c>
      <c r="BQ74" s="77">
        <f t="shared" si="66"/>
        <v>1998.4344283731134</v>
      </c>
      <c r="BR74" s="77">
        <f t="shared" si="67"/>
        <v>2070.9653150203894</v>
      </c>
      <c r="BS74" s="77">
        <f t="shared" si="69"/>
        <v>1857.4636688736273</v>
      </c>
      <c r="BT74" s="77">
        <f t="shared" si="72"/>
        <v>1941.3141964649521</v>
      </c>
      <c r="BU74" s="77">
        <f t="shared" si="74"/>
        <v>1951.698813691849</v>
      </c>
      <c r="BV74" s="77">
        <f t="shared" si="76"/>
        <v>2280.2808339224707</v>
      </c>
      <c r="BW74" s="77">
        <f>$D$73*$E6</f>
        <v>2106.9452330499576</v>
      </c>
      <c r="BX74" s="77">
        <f>$D$74*$E5</f>
        <v>0</v>
      </c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</row>
    <row r="75" spans="1:111" x14ac:dyDescent="0.25">
      <c r="C75" s="79">
        <v>2020</v>
      </c>
      <c r="D75" s="109">
        <f>'Actualización IBIF'!AL31</f>
        <v>29051.820770802377</v>
      </c>
      <c r="E75" s="111">
        <f t="shared" si="68"/>
        <v>0</v>
      </c>
      <c r="F75" s="79">
        <f t="shared" si="70"/>
        <v>28939.340732599037</v>
      </c>
      <c r="G75" s="77">
        <f t="shared" si="22"/>
        <v>0</v>
      </c>
      <c r="H75" s="79">
        <f t="shared" si="71"/>
        <v>0</v>
      </c>
      <c r="I75" s="79">
        <f t="shared" si="73"/>
        <v>0</v>
      </c>
      <c r="J75" s="79">
        <f t="shared" si="75"/>
        <v>0</v>
      </c>
      <c r="K75" s="79">
        <f t="shared" si="31"/>
        <v>0</v>
      </c>
      <c r="L75" s="79">
        <f t="shared" ref="L75:L128" si="77">$D$10*E70</f>
        <v>0</v>
      </c>
      <c r="M75" s="77">
        <f t="shared" si="8"/>
        <v>0</v>
      </c>
      <c r="N75" s="77">
        <f t="shared" si="9"/>
        <v>0</v>
      </c>
      <c r="O75" s="77">
        <f t="shared" si="10"/>
        <v>0</v>
      </c>
      <c r="P75" s="77">
        <f t="shared" si="11"/>
        <v>0</v>
      </c>
      <c r="Q75" s="77">
        <f t="shared" si="12"/>
        <v>0</v>
      </c>
      <c r="R75" s="77">
        <f t="shared" si="13"/>
        <v>0</v>
      </c>
      <c r="S75" s="77">
        <f t="shared" si="14"/>
        <v>0</v>
      </c>
      <c r="T75" s="77">
        <f t="shared" si="15"/>
        <v>0</v>
      </c>
      <c r="U75" s="77">
        <f t="shared" si="16"/>
        <v>0</v>
      </c>
      <c r="V75" s="77">
        <f t="shared" si="17"/>
        <v>0</v>
      </c>
      <c r="W75" s="77">
        <f t="shared" si="18"/>
        <v>0</v>
      </c>
      <c r="X75" s="77">
        <f t="shared" si="19"/>
        <v>0</v>
      </c>
      <c r="Y75" s="77">
        <f t="shared" si="20"/>
        <v>0</v>
      </c>
      <c r="Z75" s="77">
        <f t="shared" si="21"/>
        <v>0</v>
      </c>
      <c r="AA75" s="77">
        <f t="shared" si="23"/>
        <v>0</v>
      </c>
      <c r="AB75" s="77">
        <f t="shared" si="24"/>
        <v>0</v>
      </c>
      <c r="AC75" s="77">
        <f t="shared" si="25"/>
        <v>0</v>
      </c>
      <c r="AD75" s="77">
        <f t="shared" si="26"/>
        <v>0</v>
      </c>
      <c r="AE75" s="77">
        <f t="shared" si="27"/>
        <v>0</v>
      </c>
      <c r="AF75" s="77">
        <f t="shared" si="28"/>
        <v>0</v>
      </c>
      <c r="AG75" s="77">
        <f t="shared" si="29"/>
        <v>0</v>
      </c>
      <c r="AH75" s="77">
        <f t="shared" si="30"/>
        <v>0</v>
      </c>
      <c r="AI75" s="77">
        <f t="shared" si="32"/>
        <v>0</v>
      </c>
      <c r="AJ75" s="77">
        <f t="shared" si="33"/>
        <v>0</v>
      </c>
      <c r="AK75" s="77">
        <f t="shared" si="34"/>
        <v>0</v>
      </c>
      <c r="AL75" s="77">
        <f t="shared" si="35"/>
        <v>0</v>
      </c>
      <c r="AM75" s="77">
        <f t="shared" si="36"/>
        <v>0</v>
      </c>
      <c r="AN75" s="77">
        <f t="shared" si="37"/>
        <v>0</v>
      </c>
      <c r="AO75" s="77">
        <f t="shared" si="38"/>
        <v>0</v>
      </c>
      <c r="AP75" s="77">
        <f t="shared" si="39"/>
        <v>0</v>
      </c>
      <c r="AQ75" s="77">
        <f t="shared" si="40"/>
        <v>0</v>
      </c>
      <c r="AR75" s="77">
        <f t="shared" si="41"/>
        <v>0</v>
      </c>
      <c r="AS75" s="77">
        <f t="shared" si="42"/>
        <v>0</v>
      </c>
      <c r="AT75" s="77">
        <f t="shared" si="43"/>
        <v>0</v>
      </c>
      <c r="AU75" s="77">
        <f t="shared" si="44"/>
        <v>0</v>
      </c>
      <c r="AV75" s="77">
        <f t="shared" si="45"/>
        <v>0</v>
      </c>
      <c r="AW75" s="77">
        <f t="shared" si="46"/>
        <v>0</v>
      </c>
      <c r="AX75" s="77">
        <f t="shared" si="47"/>
        <v>0</v>
      </c>
      <c r="AY75" s="77">
        <f t="shared" si="48"/>
        <v>0</v>
      </c>
      <c r="AZ75" s="77">
        <f t="shared" si="49"/>
        <v>0</v>
      </c>
      <c r="BA75" s="77">
        <f t="shared" si="50"/>
        <v>0</v>
      </c>
      <c r="BB75" s="77">
        <f t="shared" si="51"/>
        <v>0</v>
      </c>
      <c r="BC75" s="77">
        <f t="shared" si="52"/>
        <v>0</v>
      </c>
      <c r="BD75" s="77">
        <f t="shared" si="53"/>
        <v>0</v>
      </c>
      <c r="BE75" s="77">
        <f t="shared" si="54"/>
        <v>0</v>
      </c>
      <c r="BF75" s="77">
        <f t="shared" si="55"/>
        <v>662.78747762755313</v>
      </c>
      <c r="BG75" s="77">
        <f t="shared" si="56"/>
        <v>364.73662554950755</v>
      </c>
      <c r="BH75" s="77">
        <f t="shared" si="57"/>
        <v>522.66550083217226</v>
      </c>
      <c r="BI75" s="77">
        <f t="shared" si="58"/>
        <v>784.75621746294564</v>
      </c>
      <c r="BJ75" s="77">
        <f t="shared" si="59"/>
        <v>994.31026302593239</v>
      </c>
      <c r="BK75" s="77">
        <f t="shared" si="60"/>
        <v>1173.9725724966074</v>
      </c>
      <c r="BL75" s="77">
        <f t="shared" si="61"/>
        <v>1561.0821688227697</v>
      </c>
      <c r="BM75" s="77">
        <f t="shared" si="62"/>
        <v>1761.1975748120087</v>
      </c>
      <c r="BN75" s="77">
        <f t="shared" si="63"/>
        <v>1291.8828793229261</v>
      </c>
      <c r="BO75" s="77">
        <f t="shared" si="64"/>
        <v>1783.3652695005239</v>
      </c>
      <c r="BP75" s="77">
        <f t="shared" si="65"/>
        <v>2225.1310991408373</v>
      </c>
      <c r="BQ75" s="77">
        <f t="shared" si="66"/>
        <v>1998.4344283731134</v>
      </c>
      <c r="BR75" s="77">
        <f t="shared" si="67"/>
        <v>2070.9653150203894</v>
      </c>
      <c r="BS75" s="77">
        <f t="shared" si="69"/>
        <v>1857.4636688736273</v>
      </c>
      <c r="BT75" s="77">
        <f t="shared" si="72"/>
        <v>1941.3141964649521</v>
      </c>
      <c r="BU75" s="77">
        <f t="shared" si="74"/>
        <v>1951.698813691849</v>
      </c>
      <c r="BV75" s="77">
        <f t="shared" si="76"/>
        <v>2280.2808339224707</v>
      </c>
      <c r="BW75" s="77">
        <f t="shared" ref="BW75:BW129" si="78">$D$73*$E7</f>
        <v>2106.9452330499576</v>
      </c>
      <c r="BX75" s="77">
        <f t="shared" ref="BX75:BX129" si="79">$D$74*$E6</f>
        <v>1606.3505946088917</v>
      </c>
      <c r="BY75" s="77">
        <f>$D$75*$E5</f>
        <v>0</v>
      </c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</row>
    <row r="76" spans="1:111" x14ac:dyDescent="0.25">
      <c r="C76" s="79">
        <v>2021</v>
      </c>
      <c r="D76" s="109">
        <f>'Actualización IBIF'!AL32</f>
        <v>39495.202671195468</v>
      </c>
      <c r="E76" s="111">
        <f t="shared" si="68"/>
        <v>0</v>
      </c>
      <c r="F76" s="79">
        <f t="shared" si="70"/>
        <v>29729.144293511603</v>
      </c>
      <c r="G76" s="77">
        <f t="shared" si="22"/>
        <v>0</v>
      </c>
      <c r="H76" s="79">
        <f t="shared" si="71"/>
        <v>0</v>
      </c>
      <c r="I76" s="79">
        <f t="shared" si="73"/>
        <v>0</v>
      </c>
      <c r="J76" s="79">
        <f t="shared" si="75"/>
        <v>0</v>
      </c>
      <c r="K76" s="79">
        <f t="shared" si="31"/>
        <v>0</v>
      </c>
      <c r="L76" s="79">
        <f t="shared" si="77"/>
        <v>0</v>
      </c>
      <c r="M76" s="77">
        <f t="shared" ref="M76:M128" si="80">$D$11*$E70</f>
        <v>0</v>
      </c>
      <c r="N76" s="77">
        <f t="shared" si="9"/>
        <v>0</v>
      </c>
      <c r="O76" s="77">
        <f t="shared" si="10"/>
        <v>0</v>
      </c>
      <c r="P76" s="77">
        <f t="shared" si="11"/>
        <v>0</v>
      </c>
      <c r="Q76" s="77">
        <f t="shared" si="12"/>
        <v>0</v>
      </c>
      <c r="R76" s="77">
        <f t="shared" si="13"/>
        <v>0</v>
      </c>
      <c r="S76" s="77">
        <f t="shared" si="14"/>
        <v>0</v>
      </c>
      <c r="T76" s="77">
        <f t="shared" si="15"/>
        <v>0</v>
      </c>
      <c r="U76" s="77">
        <f t="shared" si="16"/>
        <v>0</v>
      </c>
      <c r="V76" s="77">
        <f t="shared" si="17"/>
        <v>0</v>
      </c>
      <c r="W76" s="77">
        <f t="shared" si="18"/>
        <v>0</v>
      </c>
      <c r="X76" s="77">
        <f t="shared" si="19"/>
        <v>0</v>
      </c>
      <c r="Y76" s="77">
        <f t="shared" si="20"/>
        <v>0</v>
      </c>
      <c r="Z76" s="77">
        <f t="shared" si="21"/>
        <v>0</v>
      </c>
      <c r="AA76" s="77">
        <f t="shared" si="23"/>
        <v>0</v>
      </c>
      <c r="AB76" s="77">
        <f t="shared" si="24"/>
        <v>0</v>
      </c>
      <c r="AC76" s="77">
        <f t="shared" si="25"/>
        <v>0</v>
      </c>
      <c r="AD76" s="77">
        <f t="shared" si="26"/>
        <v>0</v>
      </c>
      <c r="AE76" s="77">
        <f t="shared" si="27"/>
        <v>0</v>
      </c>
      <c r="AF76" s="77">
        <f t="shared" si="28"/>
        <v>0</v>
      </c>
      <c r="AG76" s="77">
        <f t="shared" si="29"/>
        <v>0</v>
      </c>
      <c r="AH76" s="77">
        <f t="shared" si="30"/>
        <v>0</v>
      </c>
      <c r="AI76" s="77">
        <f t="shared" si="32"/>
        <v>0</v>
      </c>
      <c r="AJ76" s="77">
        <f t="shared" si="33"/>
        <v>0</v>
      </c>
      <c r="AK76" s="77">
        <f t="shared" si="34"/>
        <v>0</v>
      </c>
      <c r="AL76" s="77">
        <f t="shared" si="35"/>
        <v>0</v>
      </c>
      <c r="AM76" s="77">
        <f t="shared" si="36"/>
        <v>0</v>
      </c>
      <c r="AN76" s="77">
        <f t="shared" si="37"/>
        <v>0</v>
      </c>
      <c r="AO76" s="77">
        <f t="shared" si="38"/>
        <v>0</v>
      </c>
      <c r="AP76" s="77">
        <f t="shared" si="39"/>
        <v>0</v>
      </c>
      <c r="AQ76" s="77">
        <f t="shared" si="40"/>
        <v>0</v>
      </c>
      <c r="AR76" s="77">
        <f t="shared" si="41"/>
        <v>0</v>
      </c>
      <c r="AS76" s="77">
        <f t="shared" si="42"/>
        <v>0</v>
      </c>
      <c r="AT76" s="77">
        <f t="shared" si="43"/>
        <v>0</v>
      </c>
      <c r="AU76" s="77">
        <f t="shared" si="44"/>
        <v>0</v>
      </c>
      <c r="AV76" s="77">
        <f t="shared" si="45"/>
        <v>0</v>
      </c>
      <c r="AW76" s="77">
        <f t="shared" si="46"/>
        <v>0</v>
      </c>
      <c r="AX76" s="77">
        <f t="shared" si="47"/>
        <v>0</v>
      </c>
      <c r="AY76" s="77">
        <f t="shared" si="48"/>
        <v>0</v>
      </c>
      <c r="AZ76" s="77">
        <f t="shared" si="49"/>
        <v>0</v>
      </c>
      <c r="BA76" s="77">
        <f t="shared" si="50"/>
        <v>0</v>
      </c>
      <c r="BB76" s="77">
        <f t="shared" si="51"/>
        <v>0</v>
      </c>
      <c r="BC76" s="77">
        <f t="shared" si="52"/>
        <v>0</v>
      </c>
      <c r="BD76" s="77">
        <f t="shared" si="53"/>
        <v>0</v>
      </c>
      <c r="BE76" s="77">
        <f t="shared" si="54"/>
        <v>0</v>
      </c>
      <c r="BF76" s="77">
        <f t="shared" si="55"/>
        <v>0</v>
      </c>
      <c r="BG76" s="77">
        <f t="shared" si="56"/>
        <v>364.73662554950755</v>
      </c>
      <c r="BH76" s="77">
        <f t="shared" si="57"/>
        <v>522.66550083217226</v>
      </c>
      <c r="BI76" s="77">
        <f t="shared" si="58"/>
        <v>784.75621746294564</v>
      </c>
      <c r="BJ76" s="77">
        <f t="shared" si="59"/>
        <v>994.31026302593239</v>
      </c>
      <c r="BK76" s="77">
        <f t="shared" si="60"/>
        <v>1173.9725724966074</v>
      </c>
      <c r="BL76" s="77">
        <f t="shared" si="61"/>
        <v>1561.0821688227697</v>
      </c>
      <c r="BM76" s="77">
        <f t="shared" si="62"/>
        <v>1761.1975748120087</v>
      </c>
      <c r="BN76" s="77">
        <f t="shared" si="63"/>
        <v>1291.8828793229261</v>
      </c>
      <c r="BO76" s="77">
        <f t="shared" si="64"/>
        <v>1783.3652695005239</v>
      </c>
      <c r="BP76" s="77">
        <f t="shared" si="65"/>
        <v>2225.1310991408373</v>
      </c>
      <c r="BQ76" s="77">
        <f t="shared" si="66"/>
        <v>1998.4344283731134</v>
      </c>
      <c r="BR76" s="77">
        <f t="shared" si="67"/>
        <v>2070.9653150203894</v>
      </c>
      <c r="BS76" s="77">
        <f t="shared" si="69"/>
        <v>1857.4636688736273</v>
      </c>
      <c r="BT76" s="77">
        <f t="shared" si="72"/>
        <v>1941.3141964649521</v>
      </c>
      <c r="BU76" s="77">
        <f t="shared" si="74"/>
        <v>1951.698813691849</v>
      </c>
      <c r="BV76" s="77">
        <f t="shared" si="76"/>
        <v>2280.2808339224707</v>
      </c>
      <c r="BW76" s="77">
        <f t="shared" si="78"/>
        <v>2106.9452330499576</v>
      </c>
      <c r="BX76" s="77">
        <f t="shared" si="79"/>
        <v>1606.3505946088917</v>
      </c>
      <c r="BY76" s="77">
        <f t="shared" ref="BY76:BY129" si="81">$D$75*$E6</f>
        <v>1452.5910385401189</v>
      </c>
      <c r="BZ76" s="77">
        <f>$D$76*$E5</f>
        <v>0</v>
      </c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</row>
    <row r="77" spans="1:111" x14ac:dyDescent="0.25">
      <c r="C77" s="79">
        <v>2022</v>
      </c>
      <c r="D77" s="109"/>
      <c r="E77" s="111">
        <f t="shared" si="68"/>
        <v>0</v>
      </c>
      <c r="F77" s="79">
        <f t="shared" si="70"/>
        <v>31339.167801521864</v>
      </c>
      <c r="G77" s="77">
        <f t="shared" si="22"/>
        <v>0</v>
      </c>
      <c r="H77" s="79">
        <f t="shared" si="71"/>
        <v>0</v>
      </c>
      <c r="I77" s="79">
        <f t="shared" si="73"/>
        <v>0</v>
      </c>
      <c r="J77" s="79">
        <f t="shared" si="75"/>
        <v>0</v>
      </c>
      <c r="K77" s="79">
        <f t="shared" si="31"/>
        <v>0</v>
      </c>
      <c r="L77" s="79">
        <f t="shared" si="77"/>
        <v>0</v>
      </c>
      <c r="M77" s="77">
        <f t="shared" si="80"/>
        <v>0</v>
      </c>
      <c r="N77" s="77">
        <f t="shared" ref="N77:N128" si="82">$D$12*$E70</f>
        <v>0</v>
      </c>
      <c r="O77" s="77">
        <f t="shared" si="10"/>
        <v>0</v>
      </c>
      <c r="P77" s="77">
        <f t="shared" si="11"/>
        <v>0</v>
      </c>
      <c r="Q77" s="77">
        <f t="shared" si="12"/>
        <v>0</v>
      </c>
      <c r="R77" s="77">
        <f t="shared" si="13"/>
        <v>0</v>
      </c>
      <c r="S77" s="77">
        <f t="shared" si="14"/>
        <v>0</v>
      </c>
      <c r="T77" s="77">
        <f t="shared" si="15"/>
        <v>0</v>
      </c>
      <c r="U77" s="77">
        <f t="shared" si="16"/>
        <v>0</v>
      </c>
      <c r="V77" s="77">
        <f t="shared" si="17"/>
        <v>0</v>
      </c>
      <c r="W77" s="77">
        <f t="shared" si="18"/>
        <v>0</v>
      </c>
      <c r="X77" s="77">
        <f t="shared" si="19"/>
        <v>0</v>
      </c>
      <c r="Y77" s="77">
        <f t="shared" si="20"/>
        <v>0</v>
      </c>
      <c r="Z77" s="77">
        <f t="shared" si="21"/>
        <v>0</v>
      </c>
      <c r="AA77" s="77">
        <f t="shared" si="23"/>
        <v>0</v>
      </c>
      <c r="AB77" s="77">
        <f t="shared" si="24"/>
        <v>0</v>
      </c>
      <c r="AC77" s="77">
        <f t="shared" si="25"/>
        <v>0</v>
      </c>
      <c r="AD77" s="77">
        <f t="shared" si="26"/>
        <v>0</v>
      </c>
      <c r="AE77" s="77">
        <f t="shared" si="27"/>
        <v>0</v>
      </c>
      <c r="AF77" s="77">
        <f t="shared" si="28"/>
        <v>0</v>
      </c>
      <c r="AG77" s="77">
        <f t="shared" si="29"/>
        <v>0</v>
      </c>
      <c r="AH77" s="77">
        <f t="shared" si="30"/>
        <v>0</v>
      </c>
      <c r="AI77" s="77">
        <f t="shared" si="32"/>
        <v>0</v>
      </c>
      <c r="AJ77" s="77">
        <f t="shared" si="33"/>
        <v>0</v>
      </c>
      <c r="AK77" s="77">
        <f t="shared" si="34"/>
        <v>0</v>
      </c>
      <c r="AL77" s="77">
        <f t="shared" si="35"/>
        <v>0</v>
      </c>
      <c r="AM77" s="77">
        <f t="shared" si="36"/>
        <v>0</v>
      </c>
      <c r="AN77" s="77">
        <f t="shared" si="37"/>
        <v>0</v>
      </c>
      <c r="AO77" s="77">
        <f t="shared" si="38"/>
        <v>0</v>
      </c>
      <c r="AP77" s="77">
        <f t="shared" si="39"/>
        <v>0</v>
      </c>
      <c r="AQ77" s="77">
        <f t="shared" si="40"/>
        <v>0</v>
      </c>
      <c r="AR77" s="77">
        <f t="shared" si="41"/>
        <v>0</v>
      </c>
      <c r="AS77" s="77">
        <f t="shared" si="42"/>
        <v>0</v>
      </c>
      <c r="AT77" s="77">
        <f t="shared" si="43"/>
        <v>0</v>
      </c>
      <c r="AU77" s="77">
        <f t="shared" si="44"/>
        <v>0</v>
      </c>
      <c r="AV77" s="77">
        <f t="shared" si="45"/>
        <v>0</v>
      </c>
      <c r="AW77" s="77">
        <f t="shared" si="46"/>
        <v>0</v>
      </c>
      <c r="AX77" s="77">
        <f t="shared" si="47"/>
        <v>0</v>
      </c>
      <c r="AY77" s="77">
        <f t="shared" si="48"/>
        <v>0</v>
      </c>
      <c r="AZ77" s="77">
        <f t="shared" si="49"/>
        <v>0</v>
      </c>
      <c r="BA77" s="77">
        <f t="shared" si="50"/>
        <v>0</v>
      </c>
      <c r="BB77" s="77">
        <f t="shared" si="51"/>
        <v>0</v>
      </c>
      <c r="BC77" s="77">
        <f t="shared" si="52"/>
        <v>0</v>
      </c>
      <c r="BD77" s="77">
        <f t="shared" si="53"/>
        <v>0</v>
      </c>
      <c r="BE77" s="77">
        <f t="shared" si="54"/>
        <v>0</v>
      </c>
      <c r="BF77" s="77">
        <f t="shared" si="55"/>
        <v>0</v>
      </c>
      <c r="BG77" s="77">
        <f t="shared" si="56"/>
        <v>0</v>
      </c>
      <c r="BH77" s="77">
        <f t="shared" si="57"/>
        <v>522.66550083217226</v>
      </c>
      <c r="BI77" s="77">
        <f t="shared" si="58"/>
        <v>784.75621746294564</v>
      </c>
      <c r="BJ77" s="77">
        <f t="shared" si="59"/>
        <v>994.31026302593239</v>
      </c>
      <c r="BK77" s="77">
        <f t="shared" si="60"/>
        <v>1173.9725724966074</v>
      </c>
      <c r="BL77" s="77">
        <f t="shared" si="61"/>
        <v>1561.0821688227697</v>
      </c>
      <c r="BM77" s="77">
        <f t="shared" si="62"/>
        <v>1761.1975748120087</v>
      </c>
      <c r="BN77" s="77">
        <f t="shared" si="63"/>
        <v>1291.8828793229261</v>
      </c>
      <c r="BO77" s="77">
        <f t="shared" si="64"/>
        <v>1783.3652695005239</v>
      </c>
      <c r="BP77" s="77">
        <f t="shared" si="65"/>
        <v>2225.1310991408373</v>
      </c>
      <c r="BQ77" s="77">
        <f t="shared" si="66"/>
        <v>1998.4344283731134</v>
      </c>
      <c r="BR77" s="77">
        <f t="shared" si="67"/>
        <v>2070.9653150203894</v>
      </c>
      <c r="BS77" s="77">
        <f t="shared" si="69"/>
        <v>1857.4636688736273</v>
      </c>
      <c r="BT77" s="77">
        <f t="shared" si="72"/>
        <v>1941.3141964649521</v>
      </c>
      <c r="BU77" s="77">
        <f t="shared" si="74"/>
        <v>1951.698813691849</v>
      </c>
      <c r="BV77" s="77">
        <f t="shared" si="76"/>
        <v>2280.2808339224707</v>
      </c>
      <c r="BW77" s="77">
        <f t="shared" si="78"/>
        <v>2106.9452330499576</v>
      </c>
      <c r="BX77" s="77">
        <f t="shared" si="79"/>
        <v>1606.3505946088917</v>
      </c>
      <c r="BY77" s="77">
        <f t="shared" si="81"/>
        <v>1452.5910385401189</v>
      </c>
      <c r="BZ77" s="77">
        <f t="shared" ref="BZ77:BZ129" si="83">$D$76*$E6</f>
        <v>1974.7601335597735</v>
      </c>
      <c r="CA77" s="77">
        <f>$D$77*$E5</f>
        <v>0</v>
      </c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</row>
    <row r="78" spans="1:111" x14ac:dyDescent="0.25">
      <c r="C78" s="79">
        <v>2023</v>
      </c>
      <c r="D78" s="109"/>
      <c r="E78" s="111">
        <f t="shared" si="68"/>
        <v>0</v>
      </c>
      <c r="F78" s="79">
        <f t="shared" si="70"/>
        <v>30816.502300689692</v>
      </c>
      <c r="G78" s="77">
        <f t="shared" si="22"/>
        <v>0</v>
      </c>
      <c r="H78" s="79">
        <f t="shared" si="71"/>
        <v>0</v>
      </c>
      <c r="I78" s="79">
        <f t="shared" si="73"/>
        <v>0</v>
      </c>
      <c r="J78" s="79">
        <f t="shared" si="75"/>
        <v>0</v>
      </c>
      <c r="K78" s="79">
        <f t="shared" si="31"/>
        <v>0</v>
      </c>
      <c r="L78" s="79">
        <f t="shared" si="77"/>
        <v>0</v>
      </c>
      <c r="M78" s="77">
        <f t="shared" si="80"/>
        <v>0</v>
      </c>
      <c r="N78" s="77">
        <f t="shared" si="82"/>
        <v>0</v>
      </c>
      <c r="O78" s="77">
        <f t="shared" ref="O78:O128" si="84">$D$13*$E70</f>
        <v>0</v>
      </c>
      <c r="P78" s="77">
        <f t="shared" si="11"/>
        <v>0</v>
      </c>
      <c r="Q78" s="77">
        <f t="shared" si="12"/>
        <v>0</v>
      </c>
      <c r="R78" s="77">
        <f t="shared" si="13"/>
        <v>0</v>
      </c>
      <c r="S78" s="77">
        <f t="shared" si="14"/>
        <v>0</v>
      </c>
      <c r="T78" s="77">
        <f t="shared" si="15"/>
        <v>0</v>
      </c>
      <c r="U78" s="77">
        <f t="shared" si="16"/>
        <v>0</v>
      </c>
      <c r="V78" s="77">
        <f t="shared" si="17"/>
        <v>0</v>
      </c>
      <c r="W78" s="77">
        <f t="shared" si="18"/>
        <v>0</v>
      </c>
      <c r="X78" s="77">
        <f t="shared" si="19"/>
        <v>0</v>
      </c>
      <c r="Y78" s="77">
        <f t="shared" si="20"/>
        <v>0</v>
      </c>
      <c r="Z78" s="77">
        <f t="shared" si="21"/>
        <v>0</v>
      </c>
      <c r="AA78" s="77">
        <f t="shared" si="23"/>
        <v>0</v>
      </c>
      <c r="AB78" s="77">
        <f t="shared" si="24"/>
        <v>0</v>
      </c>
      <c r="AC78" s="77">
        <f t="shared" si="25"/>
        <v>0</v>
      </c>
      <c r="AD78" s="77">
        <f t="shared" si="26"/>
        <v>0</v>
      </c>
      <c r="AE78" s="77">
        <f t="shared" si="27"/>
        <v>0</v>
      </c>
      <c r="AF78" s="77">
        <f t="shared" si="28"/>
        <v>0</v>
      </c>
      <c r="AG78" s="77">
        <f t="shared" si="29"/>
        <v>0</v>
      </c>
      <c r="AH78" s="77">
        <f t="shared" si="30"/>
        <v>0</v>
      </c>
      <c r="AI78" s="77">
        <f t="shared" si="32"/>
        <v>0</v>
      </c>
      <c r="AJ78" s="77">
        <f t="shared" si="33"/>
        <v>0</v>
      </c>
      <c r="AK78" s="77">
        <f t="shared" si="34"/>
        <v>0</v>
      </c>
      <c r="AL78" s="77">
        <f t="shared" si="35"/>
        <v>0</v>
      </c>
      <c r="AM78" s="77">
        <f t="shared" si="36"/>
        <v>0</v>
      </c>
      <c r="AN78" s="77">
        <f t="shared" si="37"/>
        <v>0</v>
      </c>
      <c r="AO78" s="77">
        <f t="shared" si="38"/>
        <v>0</v>
      </c>
      <c r="AP78" s="77">
        <f t="shared" si="39"/>
        <v>0</v>
      </c>
      <c r="AQ78" s="77">
        <f t="shared" si="40"/>
        <v>0</v>
      </c>
      <c r="AR78" s="77">
        <f t="shared" si="41"/>
        <v>0</v>
      </c>
      <c r="AS78" s="77">
        <f t="shared" si="42"/>
        <v>0</v>
      </c>
      <c r="AT78" s="77">
        <f t="shared" si="43"/>
        <v>0</v>
      </c>
      <c r="AU78" s="77">
        <f t="shared" si="44"/>
        <v>0</v>
      </c>
      <c r="AV78" s="77">
        <f t="shared" si="45"/>
        <v>0</v>
      </c>
      <c r="AW78" s="77">
        <f t="shared" si="46"/>
        <v>0</v>
      </c>
      <c r="AX78" s="77">
        <f t="shared" si="47"/>
        <v>0</v>
      </c>
      <c r="AY78" s="77">
        <f t="shared" si="48"/>
        <v>0</v>
      </c>
      <c r="AZ78" s="77">
        <f t="shared" si="49"/>
        <v>0</v>
      </c>
      <c r="BA78" s="77">
        <f t="shared" si="50"/>
        <v>0</v>
      </c>
      <c r="BB78" s="77">
        <f t="shared" si="51"/>
        <v>0</v>
      </c>
      <c r="BC78" s="77">
        <f t="shared" si="52"/>
        <v>0</v>
      </c>
      <c r="BD78" s="77">
        <f t="shared" si="53"/>
        <v>0</v>
      </c>
      <c r="BE78" s="77">
        <f t="shared" si="54"/>
        <v>0</v>
      </c>
      <c r="BF78" s="77">
        <f t="shared" si="55"/>
        <v>0</v>
      </c>
      <c r="BG78" s="77">
        <f t="shared" si="56"/>
        <v>0</v>
      </c>
      <c r="BH78" s="77">
        <f t="shared" si="57"/>
        <v>0</v>
      </c>
      <c r="BI78" s="77">
        <f t="shared" si="58"/>
        <v>784.75621746294564</v>
      </c>
      <c r="BJ78" s="77">
        <f t="shared" si="59"/>
        <v>994.31026302593239</v>
      </c>
      <c r="BK78" s="77">
        <f t="shared" si="60"/>
        <v>1173.9725724966074</v>
      </c>
      <c r="BL78" s="77">
        <f t="shared" si="61"/>
        <v>1561.0821688227697</v>
      </c>
      <c r="BM78" s="77">
        <f t="shared" si="62"/>
        <v>1761.1975748120087</v>
      </c>
      <c r="BN78" s="77">
        <f t="shared" si="63"/>
        <v>1291.8828793229261</v>
      </c>
      <c r="BO78" s="77">
        <f t="shared" si="64"/>
        <v>1783.3652695005239</v>
      </c>
      <c r="BP78" s="77">
        <f t="shared" si="65"/>
        <v>2225.1310991408373</v>
      </c>
      <c r="BQ78" s="77">
        <f t="shared" si="66"/>
        <v>1998.4344283731134</v>
      </c>
      <c r="BR78" s="77">
        <f t="shared" si="67"/>
        <v>2070.9653150203894</v>
      </c>
      <c r="BS78" s="77">
        <f t="shared" si="69"/>
        <v>1857.4636688736273</v>
      </c>
      <c r="BT78" s="77">
        <f t="shared" si="72"/>
        <v>1941.3141964649521</v>
      </c>
      <c r="BU78" s="77">
        <f t="shared" si="74"/>
        <v>1951.698813691849</v>
      </c>
      <c r="BV78" s="77">
        <f t="shared" si="76"/>
        <v>2280.2808339224707</v>
      </c>
      <c r="BW78" s="77">
        <f t="shared" si="78"/>
        <v>2106.9452330499576</v>
      </c>
      <c r="BX78" s="77">
        <f t="shared" si="79"/>
        <v>1606.3505946088917</v>
      </c>
      <c r="BY78" s="77">
        <f t="shared" si="81"/>
        <v>1452.5910385401189</v>
      </c>
      <c r="BZ78" s="77">
        <f t="shared" si="83"/>
        <v>1974.7601335597735</v>
      </c>
      <c r="CA78" s="77">
        <f t="shared" ref="CA78:CA129" si="85">$D$77*$E6</f>
        <v>0</v>
      </c>
      <c r="CB78" s="77">
        <f>$D$78*$E5</f>
        <v>0</v>
      </c>
      <c r="CC78" s="79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9"/>
      <c r="CO78" s="79"/>
      <c r="CP78" s="79"/>
      <c r="CQ78" s="79"/>
      <c r="CR78" s="79"/>
      <c r="CS78" s="79"/>
      <c r="CT78" s="79"/>
      <c r="CU78" s="79"/>
      <c r="CV78" s="79"/>
      <c r="CW78" s="79"/>
      <c r="CX78" s="79"/>
      <c r="CY78" s="79"/>
      <c r="CZ78" s="79"/>
      <c r="DA78" s="79"/>
      <c r="DB78" s="79"/>
      <c r="DC78" s="79"/>
      <c r="DD78" s="79"/>
      <c r="DE78" s="79"/>
      <c r="DF78" s="79"/>
      <c r="DG78" s="79"/>
    </row>
    <row r="79" spans="1:111" x14ac:dyDescent="0.25">
      <c r="C79" s="79">
        <v>2024</v>
      </c>
      <c r="D79" s="109"/>
      <c r="E79" s="111">
        <f t="shared" si="68"/>
        <v>0</v>
      </c>
      <c r="F79" s="79">
        <f t="shared" si="70"/>
        <v>30031.74608322675</v>
      </c>
      <c r="G79" s="77">
        <f t="shared" si="22"/>
        <v>0</v>
      </c>
      <c r="H79" s="79">
        <f t="shared" si="71"/>
        <v>0</v>
      </c>
      <c r="I79" s="79">
        <f t="shared" si="73"/>
        <v>0</v>
      </c>
      <c r="J79" s="79">
        <f t="shared" si="75"/>
        <v>0</v>
      </c>
      <c r="K79" s="79">
        <f t="shared" si="31"/>
        <v>0</v>
      </c>
      <c r="L79" s="79">
        <f t="shared" si="77"/>
        <v>0</v>
      </c>
      <c r="M79" s="77">
        <f t="shared" si="80"/>
        <v>0</v>
      </c>
      <c r="N79" s="77">
        <f t="shared" si="82"/>
        <v>0</v>
      </c>
      <c r="O79" s="77">
        <f t="shared" si="84"/>
        <v>0</v>
      </c>
      <c r="P79" s="77">
        <f t="shared" ref="P79:P128" si="86">$D$14*$E70</f>
        <v>0</v>
      </c>
      <c r="Q79" s="77">
        <f t="shared" si="12"/>
        <v>0</v>
      </c>
      <c r="R79" s="77">
        <f t="shared" si="13"/>
        <v>0</v>
      </c>
      <c r="S79" s="77">
        <f t="shared" si="14"/>
        <v>0</v>
      </c>
      <c r="T79" s="77">
        <f t="shared" si="15"/>
        <v>0</v>
      </c>
      <c r="U79" s="77">
        <f t="shared" si="16"/>
        <v>0</v>
      </c>
      <c r="V79" s="77">
        <f t="shared" si="17"/>
        <v>0</v>
      </c>
      <c r="W79" s="77">
        <f t="shared" si="18"/>
        <v>0</v>
      </c>
      <c r="X79" s="77">
        <f t="shared" si="19"/>
        <v>0</v>
      </c>
      <c r="Y79" s="77">
        <f t="shared" si="20"/>
        <v>0</v>
      </c>
      <c r="Z79" s="77">
        <f t="shared" si="21"/>
        <v>0</v>
      </c>
      <c r="AA79" s="77">
        <f t="shared" si="23"/>
        <v>0</v>
      </c>
      <c r="AB79" s="77">
        <f t="shared" si="24"/>
        <v>0</v>
      </c>
      <c r="AC79" s="77">
        <f t="shared" si="25"/>
        <v>0</v>
      </c>
      <c r="AD79" s="77">
        <f t="shared" si="26"/>
        <v>0</v>
      </c>
      <c r="AE79" s="77">
        <f t="shared" si="27"/>
        <v>0</v>
      </c>
      <c r="AF79" s="77">
        <f t="shared" si="28"/>
        <v>0</v>
      </c>
      <c r="AG79" s="77">
        <f t="shared" si="29"/>
        <v>0</v>
      </c>
      <c r="AH79" s="77">
        <f t="shared" si="30"/>
        <v>0</v>
      </c>
      <c r="AI79" s="77">
        <f t="shared" si="32"/>
        <v>0</v>
      </c>
      <c r="AJ79" s="77">
        <f t="shared" si="33"/>
        <v>0</v>
      </c>
      <c r="AK79" s="77">
        <f t="shared" si="34"/>
        <v>0</v>
      </c>
      <c r="AL79" s="77">
        <f t="shared" si="35"/>
        <v>0</v>
      </c>
      <c r="AM79" s="77">
        <f t="shared" si="36"/>
        <v>0</v>
      </c>
      <c r="AN79" s="77">
        <f t="shared" si="37"/>
        <v>0</v>
      </c>
      <c r="AO79" s="77">
        <f t="shared" si="38"/>
        <v>0</v>
      </c>
      <c r="AP79" s="77">
        <f t="shared" si="39"/>
        <v>0</v>
      </c>
      <c r="AQ79" s="77">
        <f t="shared" si="40"/>
        <v>0</v>
      </c>
      <c r="AR79" s="77">
        <f t="shared" si="41"/>
        <v>0</v>
      </c>
      <c r="AS79" s="77">
        <f t="shared" si="42"/>
        <v>0</v>
      </c>
      <c r="AT79" s="77">
        <f t="shared" si="43"/>
        <v>0</v>
      </c>
      <c r="AU79" s="77">
        <f t="shared" si="44"/>
        <v>0</v>
      </c>
      <c r="AV79" s="77">
        <f t="shared" si="45"/>
        <v>0</v>
      </c>
      <c r="AW79" s="77">
        <f t="shared" si="46"/>
        <v>0</v>
      </c>
      <c r="AX79" s="77">
        <f t="shared" si="47"/>
        <v>0</v>
      </c>
      <c r="AY79" s="77">
        <f t="shared" si="48"/>
        <v>0</v>
      </c>
      <c r="AZ79" s="77">
        <f t="shared" si="49"/>
        <v>0</v>
      </c>
      <c r="BA79" s="77">
        <f t="shared" si="50"/>
        <v>0</v>
      </c>
      <c r="BB79" s="77">
        <f t="shared" si="51"/>
        <v>0</v>
      </c>
      <c r="BC79" s="77">
        <f t="shared" si="52"/>
        <v>0</v>
      </c>
      <c r="BD79" s="77">
        <f t="shared" si="53"/>
        <v>0</v>
      </c>
      <c r="BE79" s="77">
        <f t="shared" si="54"/>
        <v>0</v>
      </c>
      <c r="BF79" s="77">
        <f t="shared" si="55"/>
        <v>0</v>
      </c>
      <c r="BG79" s="77">
        <f t="shared" si="56"/>
        <v>0</v>
      </c>
      <c r="BH79" s="77">
        <f t="shared" si="57"/>
        <v>0</v>
      </c>
      <c r="BI79" s="77">
        <f t="shared" si="58"/>
        <v>0</v>
      </c>
      <c r="BJ79" s="77">
        <f t="shared" si="59"/>
        <v>994.31026302593239</v>
      </c>
      <c r="BK79" s="77">
        <f t="shared" si="60"/>
        <v>1173.9725724966074</v>
      </c>
      <c r="BL79" s="77">
        <f t="shared" si="61"/>
        <v>1561.0821688227697</v>
      </c>
      <c r="BM79" s="77">
        <f t="shared" si="62"/>
        <v>1761.1975748120087</v>
      </c>
      <c r="BN79" s="77">
        <f t="shared" si="63"/>
        <v>1291.8828793229261</v>
      </c>
      <c r="BO79" s="77">
        <f t="shared" si="64"/>
        <v>1783.3652695005239</v>
      </c>
      <c r="BP79" s="77">
        <f t="shared" si="65"/>
        <v>2225.1310991408373</v>
      </c>
      <c r="BQ79" s="77">
        <f t="shared" si="66"/>
        <v>1998.4344283731134</v>
      </c>
      <c r="BR79" s="77">
        <f t="shared" si="67"/>
        <v>2070.9653150203894</v>
      </c>
      <c r="BS79" s="77">
        <f t="shared" si="69"/>
        <v>1857.4636688736273</v>
      </c>
      <c r="BT79" s="77">
        <f t="shared" si="72"/>
        <v>1941.3141964649521</v>
      </c>
      <c r="BU79" s="77">
        <f t="shared" si="74"/>
        <v>1951.698813691849</v>
      </c>
      <c r="BV79" s="77">
        <f t="shared" si="76"/>
        <v>2280.2808339224707</v>
      </c>
      <c r="BW79" s="77">
        <f t="shared" si="78"/>
        <v>2106.9452330499576</v>
      </c>
      <c r="BX79" s="77">
        <f t="shared" si="79"/>
        <v>1606.3505946088917</v>
      </c>
      <c r="BY79" s="77">
        <f t="shared" si="81"/>
        <v>1452.5910385401189</v>
      </c>
      <c r="BZ79" s="77">
        <f t="shared" si="83"/>
        <v>1974.7601335597735</v>
      </c>
      <c r="CA79" s="77">
        <f t="shared" si="85"/>
        <v>0</v>
      </c>
      <c r="CB79" s="77">
        <f t="shared" ref="CB79:CB129" si="87">$D$78*$E6</f>
        <v>0</v>
      </c>
      <c r="CC79" s="77">
        <f>$D$79*$E5</f>
        <v>0</v>
      </c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79"/>
      <c r="DB79" s="79"/>
      <c r="DC79" s="79"/>
      <c r="DD79" s="79"/>
      <c r="DE79" s="79"/>
      <c r="DF79" s="79"/>
      <c r="DG79" s="79"/>
    </row>
    <row r="80" spans="1:111" x14ac:dyDescent="0.25">
      <c r="C80" s="79">
        <v>2025</v>
      </c>
      <c r="D80" s="109"/>
      <c r="E80" s="111">
        <f t="shared" si="68"/>
        <v>0</v>
      </c>
      <c r="F80" s="79">
        <f t="shared" si="70"/>
        <v>29037.435820200815</v>
      </c>
      <c r="G80" s="77">
        <f t="shared" si="22"/>
        <v>0</v>
      </c>
      <c r="H80" s="79">
        <f t="shared" si="71"/>
        <v>0</v>
      </c>
      <c r="I80" s="79">
        <f t="shared" si="73"/>
        <v>0</v>
      </c>
      <c r="J80" s="79">
        <f t="shared" si="75"/>
        <v>0</v>
      </c>
      <c r="K80" s="79">
        <f t="shared" si="31"/>
        <v>0</v>
      </c>
      <c r="L80" s="79">
        <f t="shared" si="77"/>
        <v>0</v>
      </c>
      <c r="M80" s="77">
        <f t="shared" si="80"/>
        <v>0</v>
      </c>
      <c r="N80" s="77">
        <f t="shared" si="82"/>
        <v>0</v>
      </c>
      <c r="O80" s="77">
        <f t="shared" si="84"/>
        <v>0</v>
      </c>
      <c r="P80" s="77">
        <f t="shared" si="86"/>
        <v>0</v>
      </c>
      <c r="Q80" s="77">
        <f t="shared" ref="Q80:Q128" si="88">$D$15*$E70</f>
        <v>0</v>
      </c>
      <c r="R80" s="77">
        <f t="shared" si="13"/>
        <v>0</v>
      </c>
      <c r="S80" s="77">
        <f t="shared" si="14"/>
        <v>0</v>
      </c>
      <c r="T80" s="77">
        <f t="shared" si="15"/>
        <v>0</v>
      </c>
      <c r="U80" s="77">
        <f t="shared" si="16"/>
        <v>0</v>
      </c>
      <c r="V80" s="77">
        <f t="shared" si="17"/>
        <v>0</v>
      </c>
      <c r="W80" s="77">
        <f t="shared" si="18"/>
        <v>0</v>
      </c>
      <c r="X80" s="77">
        <f t="shared" si="19"/>
        <v>0</v>
      </c>
      <c r="Y80" s="77">
        <f t="shared" si="20"/>
        <v>0</v>
      </c>
      <c r="Z80" s="77">
        <f t="shared" si="21"/>
        <v>0</v>
      </c>
      <c r="AA80" s="77">
        <f t="shared" si="23"/>
        <v>0</v>
      </c>
      <c r="AB80" s="77">
        <f t="shared" si="24"/>
        <v>0</v>
      </c>
      <c r="AC80" s="77">
        <f t="shared" si="25"/>
        <v>0</v>
      </c>
      <c r="AD80" s="77">
        <f t="shared" si="26"/>
        <v>0</v>
      </c>
      <c r="AE80" s="77">
        <f t="shared" si="27"/>
        <v>0</v>
      </c>
      <c r="AF80" s="77">
        <f t="shared" si="28"/>
        <v>0</v>
      </c>
      <c r="AG80" s="77">
        <f t="shared" si="29"/>
        <v>0</v>
      </c>
      <c r="AH80" s="77">
        <f t="shared" si="30"/>
        <v>0</v>
      </c>
      <c r="AI80" s="77">
        <f t="shared" si="32"/>
        <v>0</v>
      </c>
      <c r="AJ80" s="77">
        <f t="shared" si="33"/>
        <v>0</v>
      </c>
      <c r="AK80" s="77">
        <f t="shared" si="34"/>
        <v>0</v>
      </c>
      <c r="AL80" s="77">
        <f t="shared" si="35"/>
        <v>0</v>
      </c>
      <c r="AM80" s="77">
        <f t="shared" si="36"/>
        <v>0</v>
      </c>
      <c r="AN80" s="77">
        <f t="shared" si="37"/>
        <v>0</v>
      </c>
      <c r="AO80" s="77">
        <f t="shared" si="38"/>
        <v>0</v>
      </c>
      <c r="AP80" s="77">
        <f t="shared" si="39"/>
        <v>0</v>
      </c>
      <c r="AQ80" s="77">
        <f t="shared" si="40"/>
        <v>0</v>
      </c>
      <c r="AR80" s="77">
        <f t="shared" si="41"/>
        <v>0</v>
      </c>
      <c r="AS80" s="77">
        <f t="shared" si="42"/>
        <v>0</v>
      </c>
      <c r="AT80" s="77">
        <f t="shared" si="43"/>
        <v>0</v>
      </c>
      <c r="AU80" s="77">
        <f t="shared" si="44"/>
        <v>0</v>
      </c>
      <c r="AV80" s="77">
        <f t="shared" si="45"/>
        <v>0</v>
      </c>
      <c r="AW80" s="77">
        <f t="shared" si="46"/>
        <v>0</v>
      </c>
      <c r="AX80" s="77">
        <f t="shared" si="47"/>
        <v>0</v>
      </c>
      <c r="AY80" s="77">
        <f t="shared" si="48"/>
        <v>0</v>
      </c>
      <c r="AZ80" s="77">
        <f t="shared" si="49"/>
        <v>0</v>
      </c>
      <c r="BA80" s="77">
        <f t="shared" si="50"/>
        <v>0</v>
      </c>
      <c r="BB80" s="77">
        <f t="shared" si="51"/>
        <v>0</v>
      </c>
      <c r="BC80" s="77">
        <f t="shared" si="52"/>
        <v>0</v>
      </c>
      <c r="BD80" s="77">
        <f t="shared" si="53"/>
        <v>0</v>
      </c>
      <c r="BE80" s="77">
        <f t="shared" si="54"/>
        <v>0</v>
      </c>
      <c r="BF80" s="77">
        <f t="shared" si="55"/>
        <v>0</v>
      </c>
      <c r="BG80" s="77">
        <f t="shared" si="56"/>
        <v>0</v>
      </c>
      <c r="BH80" s="77">
        <f t="shared" si="57"/>
        <v>0</v>
      </c>
      <c r="BI80" s="77">
        <f t="shared" si="58"/>
        <v>0</v>
      </c>
      <c r="BJ80" s="77">
        <f t="shared" si="59"/>
        <v>0</v>
      </c>
      <c r="BK80" s="77">
        <f t="shared" si="60"/>
        <v>1173.9725724966074</v>
      </c>
      <c r="BL80" s="77">
        <f t="shared" si="61"/>
        <v>1561.0821688227697</v>
      </c>
      <c r="BM80" s="77">
        <f t="shared" si="62"/>
        <v>1761.1975748120087</v>
      </c>
      <c r="BN80" s="77">
        <f t="shared" si="63"/>
        <v>1291.8828793229261</v>
      </c>
      <c r="BO80" s="77">
        <f t="shared" si="64"/>
        <v>1783.3652695005239</v>
      </c>
      <c r="BP80" s="77">
        <f t="shared" si="65"/>
        <v>2225.1310991408373</v>
      </c>
      <c r="BQ80" s="77">
        <f t="shared" si="66"/>
        <v>1998.4344283731134</v>
      </c>
      <c r="BR80" s="77">
        <f t="shared" si="67"/>
        <v>2070.9653150203894</v>
      </c>
      <c r="BS80" s="77">
        <f t="shared" si="69"/>
        <v>1857.4636688736273</v>
      </c>
      <c r="BT80" s="77">
        <f t="shared" si="72"/>
        <v>1941.3141964649521</v>
      </c>
      <c r="BU80" s="77">
        <f t="shared" si="74"/>
        <v>1951.698813691849</v>
      </c>
      <c r="BV80" s="77">
        <f t="shared" si="76"/>
        <v>2280.2808339224707</v>
      </c>
      <c r="BW80" s="77">
        <f t="shared" si="78"/>
        <v>2106.9452330499576</v>
      </c>
      <c r="BX80" s="77">
        <f t="shared" si="79"/>
        <v>1606.3505946088917</v>
      </c>
      <c r="BY80" s="77">
        <f t="shared" si="81"/>
        <v>1452.5910385401189</v>
      </c>
      <c r="BZ80" s="77">
        <f t="shared" si="83"/>
        <v>1974.7601335597735</v>
      </c>
      <c r="CA80" s="77">
        <f t="shared" si="85"/>
        <v>0</v>
      </c>
      <c r="CB80" s="77">
        <f t="shared" si="87"/>
        <v>0</v>
      </c>
      <c r="CC80" s="77">
        <f t="shared" ref="CC80:CC129" si="89">$D$79*$E6</f>
        <v>0</v>
      </c>
      <c r="CD80" s="77">
        <f>$D$80*$E5</f>
        <v>0</v>
      </c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  <c r="DD80" s="79"/>
      <c r="DE80" s="79"/>
      <c r="DF80" s="79"/>
      <c r="DG80" s="79"/>
    </row>
    <row r="81" spans="3:111" x14ac:dyDescent="0.25">
      <c r="C81" s="79">
        <v>2026</v>
      </c>
      <c r="D81" s="109"/>
      <c r="E81" s="111">
        <f t="shared" si="68"/>
        <v>0</v>
      </c>
      <c r="F81" s="79">
        <f t="shared" si="70"/>
        <v>27863.463247704211</v>
      </c>
      <c r="G81" s="77">
        <f t="shared" si="22"/>
        <v>0</v>
      </c>
      <c r="H81" s="79">
        <f t="shared" si="71"/>
        <v>0</v>
      </c>
      <c r="I81" s="79">
        <f t="shared" si="73"/>
        <v>0</v>
      </c>
      <c r="J81" s="79">
        <f t="shared" si="75"/>
        <v>0</v>
      </c>
      <c r="K81" s="79">
        <f t="shared" si="31"/>
        <v>0</v>
      </c>
      <c r="L81" s="79">
        <f t="shared" si="77"/>
        <v>0</v>
      </c>
      <c r="M81" s="77">
        <f t="shared" si="80"/>
        <v>0</v>
      </c>
      <c r="N81" s="77">
        <f t="shared" si="82"/>
        <v>0</v>
      </c>
      <c r="O81" s="77">
        <f t="shared" si="84"/>
        <v>0</v>
      </c>
      <c r="P81" s="77">
        <f t="shared" si="86"/>
        <v>0</v>
      </c>
      <c r="Q81" s="77">
        <f t="shared" si="88"/>
        <v>0</v>
      </c>
      <c r="R81" s="77">
        <f t="shared" ref="R81:R128" si="90">$D$16*$E70</f>
        <v>0</v>
      </c>
      <c r="S81" s="77">
        <f t="shared" si="14"/>
        <v>0</v>
      </c>
      <c r="T81" s="77">
        <f t="shared" si="15"/>
        <v>0</v>
      </c>
      <c r="U81" s="77">
        <f t="shared" si="16"/>
        <v>0</v>
      </c>
      <c r="V81" s="77">
        <f t="shared" si="17"/>
        <v>0</v>
      </c>
      <c r="W81" s="77">
        <f t="shared" si="18"/>
        <v>0</v>
      </c>
      <c r="X81" s="77">
        <f t="shared" si="19"/>
        <v>0</v>
      </c>
      <c r="Y81" s="77">
        <f t="shared" si="20"/>
        <v>0</v>
      </c>
      <c r="Z81" s="77">
        <f t="shared" si="21"/>
        <v>0</v>
      </c>
      <c r="AA81" s="77">
        <f t="shared" si="23"/>
        <v>0</v>
      </c>
      <c r="AB81" s="77">
        <f t="shared" si="24"/>
        <v>0</v>
      </c>
      <c r="AC81" s="77">
        <f t="shared" si="25"/>
        <v>0</v>
      </c>
      <c r="AD81" s="77">
        <f t="shared" si="26"/>
        <v>0</v>
      </c>
      <c r="AE81" s="77">
        <f t="shared" si="27"/>
        <v>0</v>
      </c>
      <c r="AF81" s="77">
        <f t="shared" si="28"/>
        <v>0</v>
      </c>
      <c r="AG81" s="77">
        <f t="shared" si="29"/>
        <v>0</v>
      </c>
      <c r="AH81" s="77">
        <f t="shared" si="30"/>
        <v>0</v>
      </c>
      <c r="AI81" s="77">
        <f t="shared" si="32"/>
        <v>0</v>
      </c>
      <c r="AJ81" s="77">
        <f t="shared" si="33"/>
        <v>0</v>
      </c>
      <c r="AK81" s="77">
        <f t="shared" si="34"/>
        <v>0</v>
      </c>
      <c r="AL81" s="77">
        <f t="shared" si="35"/>
        <v>0</v>
      </c>
      <c r="AM81" s="77">
        <f t="shared" si="36"/>
        <v>0</v>
      </c>
      <c r="AN81" s="77">
        <f t="shared" si="37"/>
        <v>0</v>
      </c>
      <c r="AO81" s="77">
        <f t="shared" si="38"/>
        <v>0</v>
      </c>
      <c r="AP81" s="77">
        <f t="shared" si="39"/>
        <v>0</v>
      </c>
      <c r="AQ81" s="77">
        <f t="shared" si="40"/>
        <v>0</v>
      </c>
      <c r="AR81" s="77">
        <f t="shared" si="41"/>
        <v>0</v>
      </c>
      <c r="AS81" s="77">
        <f t="shared" si="42"/>
        <v>0</v>
      </c>
      <c r="AT81" s="77">
        <f t="shared" si="43"/>
        <v>0</v>
      </c>
      <c r="AU81" s="77">
        <f t="shared" si="44"/>
        <v>0</v>
      </c>
      <c r="AV81" s="77">
        <f t="shared" si="45"/>
        <v>0</v>
      </c>
      <c r="AW81" s="77">
        <f t="shared" si="46"/>
        <v>0</v>
      </c>
      <c r="AX81" s="77">
        <f t="shared" si="47"/>
        <v>0</v>
      </c>
      <c r="AY81" s="77">
        <f t="shared" si="48"/>
        <v>0</v>
      </c>
      <c r="AZ81" s="77">
        <f t="shared" si="49"/>
        <v>0</v>
      </c>
      <c r="BA81" s="77">
        <f t="shared" si="50"/>
        <v>0</v>
      </c>
      <c r="BB81" s="77">
        <f t="shared" si="51"/>
        <v>0</v>
      </c>
      <c r="BC81" s="77">
        <f t="shared" si="52"/>
        <v>0</v>
      </c>
      <c r="BD81" s="77">
        <f t="shared" si="53"/>
        <v>0</v>
      </c>
      <c r="BE81" s="77">
        <f t="shared" si="54"/>
        <v>0</v>
      </c>
      <c r="BF81" s="77">
        <f t="shared" si="55"/>
        <v>0</v>
      </c>
      <c r="BG81" s="77">
        <f t="shared" si="56"/>
        <v>0</v>
      </c>
      <c r="BH81" s="77">
        <f t="shared" si="57"/>
        <v>0</v>
      </c>
      <c r="BI81" s="77">
        <f t="shared" si="58"/>
        <v>0</v>
      </c>
      <c r="BJ81" s="77">
        <f t="shared" si="59"/>
        <v>0</v>
      </c>
      <c r="BK81" s="77">
        <f t="shared" si="60"/>
        <v>0</v>
      </c>
      <c r="BL81" s="77">
        <f t="shared" si="61"/>
        <v>1561.0821688227697</v>
      </c>
      <c r="BM81" s="77">
        <f t="shared" si="62"/>
        <v>1761.1975748120087</v>
      </c>
      <c r="BN81" s="77">
        <f t="shared" si="63"/>
        <v>1291.8828793229261</v>
      </c>
      <c r="BO81" s="77">
        <f t="shared" si="64"/>
        <v>1783.3652695005239</v>
      </c>
      <c r="BP81" s="77">
        <f t="shared" si="65"/>
        <v>2225.1310991408373</v>
      </c>
      <c r="BQ81" s="77">
        <f t="shared" si="66"/>
        <v>1998.4344283731134</v>
      </c>
      <c r="BR81" s="77">
        <f t="shared" si="67"/>
        <v>2070.9653150203894</v>
      </c>
      <c r="BS81" s="77">
        <f t="shared" si="69"/>
        <v>1857.4636688736273</v>
      </c>
      <c r="BT81" s="77">
        <f t="shared" si="72"/>
        <v>1941.3141964649521</v>
      </c>
      <c r="BU81" s="77">
        <f t="shared" si="74"/>
        <v>1951.698813691849</v>
      </c>
      <c r="BV81" s="77">
        <f t="shared" si="76"/>
        <v>2280.2808339224707</v>
      </c>
      <c r="BW81" s="77">
        <f t="shared" si="78"/>
        <v>2106.9452330499576</v>
      </c>
      <c r="BX81" s="77">
        <f t="shared" si="79"/>
        <v>1606.3505946088917</v>
      </c>
      <c r="BY81" s="77">
        <f t="shared" si="81"/>
        <v>1452.5910385401189</v>
      </c>
      <c r="BZ81" s="77">
        <f t="shared" si="83"/>
        <v>1974.7601335597735</v>
      </c>
      <c r="CA81" s="77">
        <f t="shared" si="85"/>
        <v>0</v>
      </c>
      <c r="CB81" s="77">
        <f t="shared" si="87"/>
        <v>0</v>
      </c>
      <c r="CC81" s="77">
        <f t="shared" si="89"/>
        <v>0</v>
      </c>
      <c r="CD81" s="77">
        <f t="shared" ref="CD81:CD129" si="91">$D$80*$E6</f>
        <v>0</v>
      </c>
      <c r="CE81" s="77">
        <f>$D$81*$E5</f>
        <v>0</v>
      </c>
      <c r="CF81" s="79"/>
      <c r="CG81" s="79"/>
      <c r="CH81" s="79"/>
      <c r="CI81" s="79"/>
      <c r="CJ81" s="79"/>
      <c r="CK81" s="79"/>
      <c r="CL81" s="79"/>
      <c r="CM81" s="79"/>
      <c r="CN81" s="79"/>
      <c r="CO81" s="79"/>
      <c r="CP81" s="79"/>
      <c r="CQ81" s="79"/>
      <c r="CR81" s="79"/>
      <c r="CS81" s="79"/>
      <c r="CT81" s="79"/>
      <c r="CU81" s="79"/>
      <c r="CV81" s="79"/>
      <c r="CW81" s="79"/>
      <c r="CX81" s="79"/>
      <c r="CY81" s="79"/>
      <c r="CZ81" s="79"/>
      <c r="DA81" s="79"/>
      <c r="DB81" s="79"/>
      <c r="DC81" s="79"/>
      <c r="DD81" s="79"/>
      <c r="DE81" s="79"/>
      <c r="DF81" s="79"/>
      <c r="DG81" s="79"/>
    </row>
    <row r="82" spans="3:111" x14ac:dyDescent="0.25">
      <c r="C82" s="79">
        <v>2027</v>
      </c>
      <c r="D82" s="109"/>
      <c r="E82" s="111">
        <f t="shared" si="68"/>
        <v>0</v>
      </c>
      <c r="F82" s="79">
        <f t="shared" si="70"/>
        <v>26302.381078881441</v>
      </c>
      <c r="G82" s="77">
        <f t="shared" si="22"/>
        <v>0</v>
      </c>
      <c r="H82" s="79">
        <f t="shared" si="71"/>
        <v>0</v>
      </c>
      <c r="I82" s="79">
        <f t="shared" si="73"/>
        <v>0</v>
      </c>
      <c r="J82" s="79">
        <f t="shared" si="75"/>
        <v>0</v>
      </c>
      <c r="K82" s="79">
        <f t="shared" si="31"/>
        <v>0</v>
      </c>
      <c r="L82" s="79">
        <f t="shared" si="77"/>
        <v>0</v>
      </c>
      <c r="M82" s="77">
        <f t="shared" si="80"/>
        <v>0</v>
      </c>
      <c r="N82" s="77">
        <f t="shared" si="82"/>
        <v>0</v>
      </c>
      <c r="O82" s="77">
        <f t="shared" si="84"/>
        <v>0</v>
      </c>
      <c r="P82" s="77">
        <f t="shared" si="86"/>
        <v>0</v>
      </c>
      <c r="Q82" s="77">
        <f t="shared" si="88"/>
        <v>0</v>
      </c>
      <c r="R82" s="77">
        <f t="shared" si="90"/>
        <v>0</v>
      </c>
      <c r="S82" s="77">
        <f t="shared" ref="S82:S128" si="92">$D$17*$E70</f>
        <v>0</v>
      </c>
      <c r="T82" s="77">
        <f t="shared" si="15"/>
        <v>0</v>
      </c>
      <c r="U82" s="77">
        <f t="shared" si="16"/>
        <v>0</v>
      </c>
      <c r="V82" s="77">
        <f t="shared" si="17"/>
        <v>0</v>
      </c>
      <c r="W82" s="77">
        <f t="shared" si="18"/>
        <v>0</v>
      </c>
      <c r="X82" s="77">
        <f t="shared" si="19"/>
        <v>0</v>
      </c>
      <c r="Y82" s="77">
        <f t="shared" si="20"/>
        <v>0</v>
      </c>
      <c r="Z82" s="77">
        <f t="shared" si="21"/>
        <v>0</v>
      </c>
      <c r="AA82" s="77">
        <f t="shared" si="23"/>
        <v>0</v>
      </c>
      <c r="AB82" s="77">
        <f t="shared" si="24"/>
        <v>0</v>
      </c>
      <c r="AC82" s="77">
        <f t="shared" si="25"/>
        <v>0</v>
      </c>
      <c r="AD82" s="77">
        <f t="shared" si="26"/>
        <v>0</v>
      </c>
      <c r="AE82" s="77">
        <f t="shared" si="27"/>
        <v>0</v>
      </c>
      <c r="AF82" s="77">
        <f t="shared" si="28"/>
        <v>0</v>
      </c>
      <c r="AG82" s="77">
        <f t="shared" si="29"/>
        <v>0</v>
      </c>
      <c r="AH82" s="77">
        <f t="shared" si="30"/>
        <v>0</v>
      </c>
      <c r="AI82" s="77">
        <f t="shared" si="32"/>
        <v>0</v>
      </c>
      <c r="AJ82" s="77">
        <f t="shared" si="33"/>
        <v>0</v>
      </c>
      <c r="AK82" s="77">
        <f t="shared" si="34"/>
        <v>0</v>
      </c>
      <c r="AL82" s="77">
        <f t="shared" si="35"/>
        <v>0</v>
      </c>
      <c r="AM82" s="77">
        <f t="shared" si="36"/>
        <v>0</v>
      </c>
      <c r="AN82" s="77">
        <f t="shared" si="37"/>
        <v>0</v>
      </c>
      <c r="AO82" s="77">
        <f t="shared" si="38"/>
        <v>0</v>
      </c>
      <c r="AP82" s="77">
        <f t="shared" si="39"/>
        <v>0</v>
      </c>
      <c r="AQ82" s="77">
        <f t="shared" si="40"/>
        <v>0</v>
      </c>
      <c r="AR82" s="77">
        <f t="shared" si="41"/>
        <v>0</v>
      </c>
      <c r="AS82" s="77">
        <f t="shared" si="42"/>
        <v>0</v>
      </c>
      <c r="AT82" s="77">
        <f t="shared" si="43"/>
        <v>0</v>
      </c>
      <c r="AU82" s="77">
        <f t="shared" si="44"/>
        <v>0</v>
      </c>
      <c r="AV82" s="77">
        <f t="shared" si="45"/>
        <v>0</v>
      </c>
      <c r="AW82" s="77">
        <f t="shared" si="46"/>
        <v>0</v>
      </c>
      <c r="AX82" s="77">
        <f t="shared" si="47"/>
        <v>0</v>
      </c>
      <c r="AY82" s="77">
        <f t="shared" si="48"/>
        <v>0</v>
      </c>
      <c r="AZ82" s="77">
        <f t="shared" si="49"/>
        <v>0</v>
      </c>
      <c r="BA82" s="77">
        <f t="shared" si="50"/>
        <v>0</v>
      </c>
      <c r="BB82" s="77">
        <f t="shared" si="51"/>
        <v>0</v>
      </c>
      <c r="BC82" s="77">
        <f t="shared" si="52"/>
        <v>0</v>
      </c>
      <c r="BD82" s="77">
        <f t="shared" si="53"/>
        <v>0</v>
      </c>
      <c r="BE82" s="77">
        <f t="shared" si="54"/>
        <v>0</v>
      </c>
      <c r="BF82" s="77">
        <f t="shared" si="55"/>
        <v>0</v>
      </c>
      <c r="BG82" s="77">
        <f t="shared" si="56"/>
        <v>0</v>
      </c>
      <c r="BH82" s="77">
        <f t="shared" si="57"/>
        <v>0</v>
      </c>
      <c r="BI82" s="77">
        <f t="shared" si="58"/>
        <v>0</v>
      </c>
      <c r="BJ82" s="77">
        <f t="shared" si="59"/>
        <v>0</v>
      </c>
      <c r="BK82" s="77">
        <f t="shared" si="60"/>
        <v>0</v>
      </c>
      <c r="BL82" s="77">
        <f t="shared" si="61"/>
        <v>0</v>
      </c>
      <c r="BM82" s="77">
        <f t="shared" si="62"/>
        <v>1761.1975748120087</v>
      </c>
      <c r="BN82" s="77">
        <f t="shared" si="63"/>
        <v>1291.8828793229261</v>
      </c>
      <c r="BO82" s="77">
        <f t="shared" si="64"/>
        <v>1783.3652695005239</v>
      </c>
      <c r="BP82" s="77">
        <f t="shared" si="65"/>
        <v>2225.1310991408373</v>
      </c>
      <c r="BQ82" s="77">
        <f t="shared" si="66"/>
        <v>1998.4344283731134</v>
      </c>
      <c r="BR82" s="77">
        <f t="shared" si="67"/>
        <v>2070.9653150203894</v>
      </c>
      <c r="BS82" s="77">
        <f t="shared" si="69"/>
        <v>1857.4636688736273</v>
      </c>
      <c r="BT82" s="77">
        <f t="shared" si="72"/>
        <v>1941.3141964649521</v>
      </c>
      <c r="BU82" s="77">
        <f t="shared" si="74"/>
        <v>1951.698813691849</v>
      </c>
      <c r="BV82" s="77">
        <f t="shared" si="76"/>
        <v>2280.2808339224707</v>
      </c>
      <c r="BW82" s="77">
        <f t="shared" si="78"/>
        <v>2106.9452330499576</v>
      </c>
      <c r="BX82" s="77">
        <f t="shared" si="79"/>
        <v>1606.3505946088917</v>
      </c>
      <c r="BY82" s="77">
        <f t="shared" si="81"/>
        <v>1452.5910385401189</v>
      </c>
      <c r="BZ82" s="77">
        <f t="shared" si="83"/>
        <v>1974.7601335597735</v>
      </c>
      <c r="CA82" s="77">
        <f t="shared" si="85"/>
        <v>0</v>
      </c>
      <c r="CB82" s="77">
        <f t="shared" si="87"/>
        <v>0</v>
      </c>
      <c r="CC82" s="77">
        <f t="shared" si="89"/>
        <v>0</v>
      </c>
      <c r="CD82" s="77">
        <f t="shared" si="91"/>
        <v>0</v>
      </c>
      <c r="CE82" s="77">
        <f t="shared" ref="CE82:CE129" si="93">$D$81*$E6</f>
        <v>0</v>
      </c>
      <c r="CF82" s="77">
        <f>$D$82*$E5</f>
        <v>0</v>
      </c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79"/>
      <c r="CX82" s="79"/>
      <c r="CY82" s="79"/>
      <c r="CZ82" s="79"/>
      <c r="DA82" s="79"/>
      <c r="DB82" s="79"/>
      <c r="DC82" s="79"/>
      <c r="DD82" s="79"/>
      <c r="DE82" s="79"/>
      <c r="DF82" s="79"/>
      <c r="DG82" s="79"/>
    </row>
    <row r="83" spans="3:111" x14ac:dyDescent="0.25">
      <c r="C83" s="79">
        <v>2028</v>
      </c>
      <c r="D83" s="109"/>
      <c r="E83" s="111">
        <f t="shared" si="68"/>
        <v>0</v>
      </c>
      <c r="F83" s="79">
        <f t="shared" si="70"/>
        <v>24541.183504069431</v>
      </c>
      <c r="G83" s="77">
        <f t="shared" si="22"/>
        <v>0</v>
      </c>
      <c r="H83" s="79">
        <f t="shared" si="71"/>
        <v>0</v>
      </c>
      <c r="I83" s="79">
        <f t="shared" si="73"/>
        <v>0</v>
      </c>
      <c r="J83" s="79">
        <f t="shared" si="75"/>
        <v>0</v>
      </c>
      <c r="K83" s="79">
        <f t="shared" si="31"/>
        <v>0</v>
      </c>
      <c r="L83" s="79">
        <f t="shared" si="77"/>
        <v>0</v>
      </c>
      <c r="M83" s="77">
        <f t="shared" si="80"/>
        <v>0</v>
      </c>
      <c r="N83" s="77">
        <f t="shared" si="82"/>
        <v>0</v>
      </c>
      <c r="O83" s="77">
        <f t="shared" si="84"/>
        <v>0</v>
      </c>
      <c r="P83" s="77">
        <f t="shared" si="86"/>
        <v>0</v>
      </c>
      <c r="Q83" s="77">
        <f t="shared" si="88"/>
        <v>0</v>
      </c>
      <c r="R83" s="77">
        <f t="shared" si="90"/>
        <v>0</v>
      </c>
      <c r="S83" s="77">
        <f t="shared" si="92"/>
        <v>0</v>
      </c>
      <c r="T83" s="77">
        <f t="shared" ref="T83:T128" si="94">$D$18*$E70</f>
        <v>0</v>
      </c>
      <c r="U83" s="77">
        <f t="shared" si="16"/>
        <v>0</v>
      </c>
      <c r="V83" s="77">
        <f t="shared" si="17"/>
        <v>0</v>
      </c>
      <c r="W83" s="77">
        <f t="shared" si="18"/>
        <v>0</v>
      </c>
      <c r="X83" s="77">
        <f t="shared" si="19"/>
        <v>0</v>
      </c>
      <c r="Y83" s="77">
        <f t="shared" si="20"/>
        <v>0</v>
      </c>
      <c r="Z83" s="77">
        <f t="shared" si="21"/>
        <v>0</v>
      </c>
      <c r="AA83" s="77">
        <f t="shared" si="23"/>
        <v>0</v>
      </c>
      <c r="AB83" s="77">
        <f t="shared" si="24"/>
        <v>0</v>
      </c>
      <c r="AC83" s="77">
        <f t="shared" si="25"/>
        <v>0</v>
      </c>
      <c r="AD83" s="77">
        <f t="shared" si="26"/>
        <v>0</v>
      </c>
      <c r="AE83" s="77">
        <f t="shared" si="27"/>
        <v>0</v>
      </c>
      <c r="AF83" s="77">
        <f t="shared" si="28"/>
        <v>0</v>
      </c>
      <c r="AG83" s="77">
        <f t="shared" si="29"/>
        <v>0</v>
      </c>
      <c r="AH83" s="77">
        <f t="shared" si="30"/>
        <v>0</v>
      </c>
      <c r="AI83" s="77">
        <f t="shared" si="32"/>
        <v>0</v>
      </c>
      <c r="AJ83" s="77">
        <f t="shared" si="33"/>
        <v>0</v>
      </c>
      <c r="AK83" s="77">
        <f t="shared" si="34"/>
        <v>0</v>
      </c>
      <c r="AL83" s="77">
        <f t="shared" si="35"/>
        <v>0</v>
      </c>
      <c r="AM83" s="77">
        <f t="shared" si="36"/>
        <v>0</v>
      </c>
      <c r="AN83" s="77">
        <f t="shared" si="37"/>
        <v>0</v>
      </c>
      <c r="AO83" s="77">
        <f t="shared" si="38"/>
        <v>0</v>
      </c>
      <c r="AP83" s="77">
        <f t="shared" si="39"/>
        <v>0</v>
      </c>
      <c r="AQ83" s="77">
        <f t="shared" si="40"/>
        <v>0</v>
      </c>
      <c r="AR83" s="77">
        <f t="shared" si="41"/>
        <v>0</v>
      </c>
      <c r="AS83" s="77">
        <f t="shared" si="42"/>
        <v>0</v>
      </c>
      <c r="AT83" s="77">
        <f t="shared" si="43"/>
        <v>0</v>
      </c>
      <c r="AU83" s="77">
        <f t="shared" si="44"/>
        <v>0</v>
      </c>
      <c r="AV83" s="77">
        <f t="shared" si="45"/>
        <v>0</v>
      </c>
      <c r="AW83" s="77">
        <f t="shared" si="46"/>
        <v>0</v>
      </c>
      <c r="AX83" s="77">
        <f t="shared" si="47"/>
        <v>0</v>
      </c>
      <c r="AY83" s="77">
        <f t="shared" si="48"/>
        <v>0</v>
      </c>
      <c r="AZ83" s="77">
        <f t="shared" si="49"/>
        <v>0</v>
      </c>
      <c r="BA83" s="77">
        <f t="shared" si="50"/>
        <v>0</v>
      </c>
      <c r="BB83" s="77">
        <f t="shared" si="51"/>
        <v>0</v>
      </c>
      <c r="BC83" s="77">
        <f t="shared" si="52"/>
        <v>0</v>
      </c>
      <c r="BD83" s="77">
        <f t="shared" si="53"/>
        <v>0</v>
      </c>
      <c r="BE83" s="77">
        <f t="shared" si="54"/>
        <v>0</v>
      </c>
      <c r="BF83" s="77">
        <f t="shared" si="55"/>
        <v>0</v>
      </c>
      <c r="BG83" s="77">
        <f t="shared" si="56"/>
        <v>0</v>
      </c>
      <c r="BH83" s="77">
        <f t="shared" si="57"/>
        <v>0</v>
      </c>
      <c r="BI83" s="77">
        <f t="shared" si="58"/>
        <v>0</v>
      </c>
      <c r="BJ83" s="77">
        <f t="shared" si="59"/>
        <v>0</v>
      </c>
      <c r="BK83" s="77">
        <f t="shared" si="60"/>
        <v>0</v>
      </c>
      <c r="BL83" s="77">
        <f t="shared" si="61"/>
        <v>0</v>
      </c>
      <c r="BM83" s="77">
        <f t="shared" si="62"/>
        <v>0</v>
      </c>
      <c r="BN83" s="77">
        <f t="shared" si="63"/>
        <v>1291.8828793229261</v>
      </c>
      <c r="BO83" s="77">
        <f t="shared" si="64"/>
        <v>1783.3652695005239</v>
      </c>
      <c r="BP83" s="77">
        <f t="shared" si="65"/>
        <v>2225.1310991408373</v>
      </c>
      <c r="BQ83" s="77">
        <f t="shared" si="66"/>
        <v>1998.4344283731134</v>
      </c>
      <c r="BR83" s="77">
        <f t="shared" si="67"/>
        <v>2070.9653150203894</v>
      </c>
      <c r="BS83" s="77">
        <f t="shared" si="69"/>
        <v>1857.4636688736273</v>
      </c>
      <c r="BT83" s="77">
        <f t="shared" si="72"/>
        <v>1941.3141964649521</v>
      </c>
      <c r="BU83" s="77">
        <f t="shared" si="74"/>
        <v>1951.698813691849</v>
      </c>
      <c r="BV83" s="77">
        <f t="shared" si="76"/>
        <v>2280.2808339224707</v>
      </c>
      <c r="BW83" s="77">
        <f t="shared" si="78"/>
        <v>2106.9452330499576</v>
      </c>
      <c r="BX83" s="77">
        <f t="shared" si="79"/>
        <v>1606.3505946088917</v>
      </c>
      <c r="BY83" s="77">
        <f t="shared" si="81"/>
        <v>1452.5910385401189</v>
      </c>
      <c r="BZ83" s="77">
        <f t="shared" si="83"/>
        <v>1974.7601335597735</v>
      </c>
      <c r="CA83" s="77">
        <f t="shared" si="85"/>
        <v>0</v>
      </c>
      <c r="CB83" s="77">
        <f t="shared" si="87"/>
        <v>0</v>
      </c>
      <c r="CC83" s="77">
        <f t="shared" si="89"/>
        <v>0</v>
      </c>
      <c r="CD83" s="77">
        <f t="shared" si="91"/>
        <v>0</v>
      </c>
      <c r="CE83" s="77">
        <f t="shared" si="93"/>
        <v>0</v>
      </c>
      <c r="CF83" s="77">
        <f t="shared" ref="CF83:CF129" si="95">$D$82*$E6</f>
        <v>0</v>
      </c>
      <c r="CG83" s="77">
        <f>$D$83*$E5</f>
        <v>0</v>
      </c>
      <c r="CH83" s="79"/>
      <c r="CI83" s="79"/>
      <c r="CJ83" s="79"/>
      <c r="CK83" s="79"/>
      <c r="CL83" s="79"/>
      <c r="CM83" s="79"/>
      <c r="CN83" s="79"/>
      <c r="CO83" s="79"/>
      <c r="CP83" s="79"/>
      <c r="CQ83" s="79"/>
      <c r="CR83" s="79"/>
      <c r="CS83" s="79"/>
      <c r="CT83" s="79"/>
      <c r="CU83" s="79"/>
      <c r="CV83" s="79"/>
      <c r="CW83" s="79"/>
      <c r="CX83" s="79"/>
      <c r="CY83" s="79"/>
      <c r="CZ83" s="79"/>
      <c r="DA83" s="79"/>
      <c r="DB83" s="79"/>
      <c r="DC83" s="79"/>
      <c r="DD83" s="79"/>
      <c r="DE83" s="79"/>
      <c r="DF83" s="79"/>
      <c r="DG83" s="79"/>
    </row>
    <row r="84" spans="3:111" x14ac:dyDescent="0.25">
      <c r="C84" s="79">
        <v>2029</v>
      </c>
      <c r="D84" s="109"/>
      <c r="E84" s="111">
        <f t="shared" si="68"/>
        <v>0</v>
      </c>
      <c r="F84" s="79">
        <f t="shared" si="70"/>
        <v>23249.300624746502</v>
      </c>
      <c r="G84" s="77">
        <f t="shared" si="22"/>
        <v>0</v>
      </c>
      <c r="H84" s="79">
        <f t="shared" si="71"/>
        <v>0</v>
      </c>
      <c r="I84" s="79">
        <f t="shared" si="73"/>
        <v>0</v>
      </c>
      <c r="J84" s="79">
        <f t="shared" si="75"/>
        <v>0</v>
      </c>
      <c r="K84" s="79">
        <f t="shared" si="31"/>
        <v>0</v>
      </c>
      <c r="L84" s="79">
        <f t="shared" si="77"/>
        <v>0</v>
      </c>
      <c r="M84" s="77">
        <f t="shared" si="80"/>
        <v>0</v>
      </c>
      <c r="N84" s="77">
        <f t="shared" si="82"/>
        <v>0</v>
      </c>
      <c r="O84" s="77">
        <f t="shared" si="84"/>
        <v>0</v>
      </c>
      <c r="P84" s="77">
        <f t="shared" si="86"/>
        <v>0</v>
      </c>
      <c r="Q84" s="77">
        <f t="shared" si="88"/>
        <v>0</v>
      </c>
      <c r="R84" s="77">
        <f t="shared" si="90"/>
        <v>0</v>
      </c>
      <c r="S84" s="77">
        <f t="shared" si="92"/>
        <v>0</v>
      </c>
      <c r="T84" s="77">
        <f t="shared" si="94"/>
        <v>0</v>
      </c>
      <c r="U84" s="77">
        <f t="shared" ref="U84:U128" si="96">$D$19*$E70</f>
        <v>0</v>
      </c>
      <c r="V84" s="77">
        <f t="shared" si="17"/>
        <v>0</v>
      </c>
      <c r="W84" s="77">
        <f t="shared" si="18"/>
        <v>0</v>
      </c>
      <c r="X84" s="77">
        <f t="shared" si="19"/>
        <v>0</v>
      </c>
      <c r="Y84" s="77">
        <f t="shared" si="20"/>
        <v>0</v>
      </c>
      <c r="Z84" s="77">
        <f t="shared" si="21"/>
        <v>0</v>
      </c>
      <c r="AA84" s="77">
        <f t="shared" si="23"/>
        <v>0</v>
      </c>
      <c r="AB84" s="77">
        <f t="shared" si="24"/>
        <v>0</v>
      </c>
      <c r="AC84" s="77">
        <f t="shared" si="25"/>
        <v>0</v>
      </c>
      <c r="AD84" s="77">
        <f t="shared" si="26"/>
        <v>0</v>
      </c>
      <c r="AE84" s="77">
        <f t="shared" si="27"/>
        <v>0</v>
      </c>
      <c r="AF84" s="77">
        <f t="shared" si="28"/>
        <v>0</v>
      </c>
      <c r="AG84" s="77">
        <f t="shared" si="29"/>
        <v>0</v>
      </c>
      <c r="AH84" s="77">
        <f t="shared" si="30"/>
        <v>0</v>
      </c>
      <c r="AI84" s="77">
        <f t="shared" si="32"/>
        <v>0</v>
      </c>
      <c r="AJ84" s="77">
        <f t="shared" si="33"/>
        <v>0</v>
      </c>
      <c r="AK84" s="77">
        <f t="shared" si="34"/>
        <v>0</v>
      </c>
      <c r="AL84" s="77">
        <f t="shared" si="35"/>
        <v>0</v>
      </c>
      <c r="AM84" s="77">
        <f t="shared" si="36"/>
        <v>0</v>
      </c>
      <c r="AN84" s="77">
        <f t="shared" si="37"/>
        <v>0</v>
      </c>
      <c r="AO84" s="77">
        <f t="shared" si="38"/>
        <v>0</v>
      </c>
      <c r="AP84" s="77">
        <f t="shared" si="39"/>
        <v>0</v>
      </c>
      <c r="AQ84" s="77">
        <f t="shared" si="40"/>
        <v>0</v>
      </c>
      <c r="AR84" s="77">
        <f t="shared" si="41"/>
        <v>0</v>
      </c>
      <c r="AS84" s="77">
        <f t="shared" si="42"/>
        <v>0</v>
      </c>
      <c r="AT84" s="77">
        <f t="shared" si="43"/>
        <v>0</v>
      </c>
      <c r="AU84" s="77">
        <f t="shared" si="44"/>
        <v>0</v>
      </c>
      <c r="AV84" s="77">
        <f t="shared" si="45"/>
        <v>0</v>
      </c>
      <c r="AW84" s="77">
        <f t="shared" si="46"/>
        <v>0</v>
      </c>
      <c r="AX84" s="77">
        <f t="shared" si="47"/>
        <v>0</v>
      </c>
      <c r="AY84" s="77">
        <f t="shared" si="48"/>
        <v>0</v>
      </c>
      <c r="AZ84" s="77">
        <f t="shared" si="49"/>
        <v>0</v>
      </c>
      <c r="BA84" s="77">
        <f t="shared" si="50"/>
        <v>0</v>
      </c>
      <c r="BB84" s="77">
        <f t="shared" si="51"/>
        <v>0</v>
      </c>
      <c r="BC84" s="77">
        <f t="shared" si="52"/>
        <v>0</v>
      </c>
      <c r="BD84" s="77">
        <f t="shared" si="53"/>
        <v>0</v>
      </c>
      <c r="BE84" s="77">
        <f t="shared" si="54"/>
        <v>0</v>
      </c>
      <c r="BF84" s="77">
        <f t="shared" si="55"/>
        <v>0</v>
      </c>
      <c r="BG84" s="77">
        <f t="shared" si="56"/>
        <v>0</v>
      </c>
      <c r="BH84" s="77">
        <f t="shared" si="57"/>
        <v>0</v>
      </c>
      <c r="BI84" s="77">
        <f t="shared" si="58"/>
        <v>0</v>
      </c>
      <c r="BJ84" s="77">
        <f t="shared" si="59"/>
        <v>0</v>
      </c>
      <c r="BK84" s="77">
        <f t="shared" si="60"/>
        <v>0</v>
      </c>
      <c r="BL84" s="77">
        <f t="shared" si="61"/>
        <v>0</v>
      </c>
      <c r="BM84" s="77">
        <f t="shared" si="62"/>
        <v>0</v>
      </c>
      <c r="BN84" s="77">
        <f t="shared" si="63"/>
        <v>0</v>
      </c>
      <c r="BO84" s="77">
        <f t="shared" si="64"/>
        <v>1783.3652695005239</v>
      </c>
      <c r="BP84" s="77">
        <f t="shared" si="65"/>
        <v>2225.1310991408373</v>
      </c>
      <c r="BQ84" s="77">
        <f t="shared" si="66"/>
        <v>1998.4344283731134</v>
      </c>
      <c r="BR84" s="77">
        <f t="shared" si="67"/>
        <v>2070.9653150203894</v>
      </c>
      <c r="BS84" s="77">
        <f t="shared" si="69"/>
        <v>1857.4636688736273</v>
      </c>
      <c r="BT84" s="77">
        <f t="shared" si="72"/>
        <v>1941.3141964649521</v>
      </c>
      <c r="BU84" s="77">
        <f t="shared" si="74"/>
        <v>1951.698813691849</v>
      </c>
      <c r="BV84" s="77">
        <f t="shared" si="76"/>
        <v>2280.2808339224707</v>
      </c>
      <c r="BW84" s="77">
        <f t="shared" si="78"/>
        <v>2106.9452330499576</v>
      </c>
      <c r="BX84" s="77">
        <f t="shared" si="79"/>
        <v>1606.3505946088917</v>
      </c>
      <c r="BY84" s="77">
        <f t="shared" si="81"/>
        <v>1452.5910385401189</v>
      </c>
      <c r="BZ84" s="77">
        <f t="shared" si="83"/>
        <v>1974.7601335597735</v>
      </c>
      <c r="CA84" s="77">
        <f t="shared" si="85"/>
        <v>0</v>
      </c>
      <c r="CB84" s="77">
        <f t="shared" si="87"/>
        <v>0</v>
      </c>
      <c r="CC84" s="77">
        <f t="shared" si="89"/>
        <v>0</v>
      </c>
      <c r="CD84" s="77">
        <f t="shared" si="91"/>
        <v>0</v>
      </c>
      <c r="CE84" s="77">
        <f t="shared" si="93"/>
        <v>0</v>
      </c>
      <c r="CF84" s="77">
        <f t="shared" si="95"/>
        <v>0</v>
      </c>
      <c r="CG84" s="77">
        <f t="shared" ref="CG84:CG129" si="97">$D$83*$E6</f>
        <v>0</v>
      </c>
      <c r="CH84" s="77">
        <f>$D$84*$E5</f>
        <v>0</v>
      </c>
      <c r="CI84" s="79"/>
      <c r="CJ84" s="79"/>
      <c r="CK84" s="79"/>
      <c r="CL84" s="79"/>
      <c r="CM84" s="79"/>
      <c r="CN84" s="79"/>
      <c r="CO84" s="79"/>
      <c r="CP84" s="79"/>
      <c r="CQ84" s="79"/>
      <c r="CR84" s="79"/>
      <c r="CS84" s="79"/>
      <c r="CT84" s="79"/>
      <c r="CU84" s="79"/>
      <c r="CV84" s="79"/>
      <c r="CW84" s="79"/>
      <c r="CX84" s="79"/>
      <c r="CY84" s="79"/>
      <c r="CZ84" s="79"/>
      <c r="DA84" s="79"/>
      <c r="DB84" s="79"/>
      <c r="DC84" s="79"/>
      <c r="DD84" s="79"/>
      <c r="DE84" s="79"/>
      <c r="DF84" s="79"/>
      <c r="DG84" s="79"/>
    </row>
    <row r="85" spans="3:111" x14ac:dyDescent="0.25">
      <c r="C85" s="79">
        <v>2030</v>
      </c>
      <c r="D85" s="109"/>
      <c r="E85" s="111">
        <f t="shared" si="68"/>
        <v>0</v>
      </c>
      <c r="F85" s="79">
        <f t="shared" si="70"/>
        <v>21465.935355245976</v>
      </c>
      <c r="G85" s="77">
        <f t="shared" si="22"/>
        <v>0</v>
      </c>
      <c r="H85" s="79">
        <f t="shared" si="71"/>
        <v>0</v>
      </c>
      <c r="I85" s="79">
        <f t="shared" si="73"/>
        <v>0</v>
      </c>
      <c r="J85" s="79">
        <f t="shared" si="75"/>
        <v>0</v>
      </c>
      <c r="K85" s="79">
        <f t="shared" si="31"/>
        <v>0</v>
      </c>
      <c r="L85" s="79">
        <f t="shared" si="77"/>
        <v>0</v>
      </c>
      <c r="M85" s="77">
        <f t="shared" si="80"/>
        <v>0</v>
      </c>
      <c r="N85" s="77">
        <f t="shared" si="82"/>
        <v>0</v>
      </c>
      <c r="O85" s="77">
        <f t="shared" si="84"/>
        <v>0</v>
      </c>
      <c r="P85" s="77">
        <f t="shared" si="86"/>
        <v>0</v>
      </c>
      <c r="Q85" s="77">
        <f t="shared" si="88"/>
        <v>0</v>
      </c>
      <c r="R85" s="77">
        <f t="shared" si="90"/>
        <v>0</v>
      </c>
      <c r="S85" s="77">
        <f t="shared" si="92"/>
        <v>0</v>
      </c>
      <c r="T85" s="77">
        <f t="shared" si="94"/>
        <v>0</v>
      </c>
      <c r="U85" s="77">
        <f t="shared" si="96"/>
        <v>0</v>
      </c>
      <c r="V85" s="77">
        <f t="shared" ref="V85:V128" si="98">$D$20*$E70</f>
        <v>0</v>
      </c>
      <c r="W85" s="77">
        <f t="shared" si="18"/>
        <v>0</v>
      </c>
      <c r="X85" s="77">
        <f t="shared" si="19"/>
        <v>0</v>
      </c>
      <c r="Y85" s="77">
        <f t="shared" si="20"/>
        <v>0</v>
      </c>
      <c r="Z85" s="77">
        <f t="shared" si="21"/>
        <v>0</v>
      </c>
      <c r="AA85" s="77">
        <f t="shared" si="23"/>
        <v>0</v>
      </c>
      <c r="AB85" s="77">
        <f t="shared" si="24"/>
        <v>0</v>
      </c>
      <c r="AC85" s="77">
        <f t="shared" si="25"/>
        <v>0</v>
      </c>
      <c r="AD85" s="77">
        <f t="shared" si="26"/>
        <v>0</v>
      </c>
      <c r="AE85" s="77">
        <f t="shared" si="27"/>
        <v>0</v>
      </c>
      <c r="AF85" s="77">
        <f t="shared" si="28"/>
        <v>0</v>
      </c>
      <c r="AG85" s="77">
        <f t="shared" si="29"/>
        <v>0</v>
      </c>
      <c r="AH85" s="77">
        <f t="shared" si="30"/>
        <v>0</v>
      </c>
      <c r="AI85" s="77">
        <f t="shared" si="32"/>
        <v>0</v>
      </c>
      <c r="AJ85" s="77">
        <f t="shared" si="33"/>
        <v>0</v>
      </c>
      <c r="AK85" s="77">
        <f t="shared" si="34"/>
        <v>0</v>
      </c>
      <c r="AL85" s="77">
        <f t="shared" si="35"/>
        <v>0</v>
      </c>
      <c r="AM85" s="77">
        <f t="shared" si="36"/>
        <v>0</v>
      </c>
      <c r="AN85" s="77">
        <f t="shared" si="37"/>
        <v>0</v>
      </c>
      <c r="AO85" s="77">
        <f t="shared" si="38"/>
        <v>0</v>
      </c>
      <c r="AP85" s="77">
        <f t="shared" si="39"/>
        <v>0</v>
      </c>
      <c r="AQ85" s="77">
        <f t="shared" si="40"/>
        <v>0</v>
      </c>
      <c r="AR85" s="77">
        <f t="shared" si="41"/>
        <v>0</v>
      </c>
      <c r="AS85" s="77">
        <f t="shared" si="42"/>
        <v>0</v>
      </c>
      <c r="AT85" s="77">
        <f t="shared" si="43"/>
        <v>0</v>
      </c>
      <c r="AU85" s="77">
        <f t="shared" si="44"/>
        <v>0</v>
      </c>
      <c r="AV85" s="77">
        <f t="shared" si="45"/>
        <v>0</v>
      </c>
      <c r="AW85" s="77">
        <f t="shared" si="46"/>
        <v>0</v>
      </c>
      <c r="AX85" s="77">
        <f t="shared" si="47"/>
        <v>0</v>
      </c>
      <c r="AY85" s="77">
        <f t="shared" si="48"/>
        <v>0</v>
      </c>
      <c r="AZ85" s="77">
        <f t="shared" si="49"/>
        <v>0</v>
      </c>
      <c r="BA85" s="77">
        <f t="shared" si="50"/>
        <v>0</v>
      </c>
      <c r="BB85" s="77">
        <f t="shared" si="51"/>
        <v>0</v>
      </c>
      <c r="BC85" s="77">
        <f t="shared" si="52"/>
        <v>0</v>
      </c>
      <c r="BD85" s="77">
        <f t="shared" si="53"/>
        <v>0</v>
      </c>
      <c r="BE85" s="77">
        <f t="shared" si="54"/>
        <v>0</v>
      </c>
      <c r="BF85" s="77">
        <f t="shared" si="55"/>
        <v>0</v>
      </c>
      <c r="BG85" s="77">
        <f t="shared" si="56"/>
        <v>0</v>
      </c>
      <c r="BH85" s="77">
        <f t="shared" si="57"/>
        <v>0</v>
      </c>
      <c r="BI85" s="77">
        <f t="shared" si="58"/>
        <v>0</v>
      </c>
      <c r="BJ85" s="77">
        <f t="shared" si="59"/>
        <v>0</v>
      </c>
      <c r="BK85" s="77">
        <f t="shared" si="60"/>
        <v>0</v>
      </c>
      <c r="BL85" s="77">
        <f t="shared" si="61"/>
        <v>0</v>
      </c>
      <c r="BM85" s="77">
        <f t="shared" si="62"/>
        <v>0</v>
      </c>
      <c r="BN85" s="77">
        <f t="shared" si="63"/>
        <v>0</v>
      </c>
      <c r="BO85" s="77">
        <f t="shared" si="64"/>
        <v>0</v>
      </c>
      <c r="BP85" s="77">
        <f t="shared" si="65"/>
        <v>2225.1310991408373</v>
      </c>
      <c r="BQ85" s="77">
        <f t="shared" si="66"/>
        <v>1998.4344283731134</v>
      </c>
      <c r="BR85" s="77">
        <f t="shared" si="67"/>
        <v>2070.9653150203894</v>
      </c>
      <c r="BS85" s="77">
        <f t="shared" si="69"/>
        <v>1857.4636688736273</v>
      </c>
      <c r="BT85" s="77">
        <f t="shared" si="72"/>
        <v>1941.3141964649521</v>
      </c>
      <c r="BU85" s="77">
        <f t="shared" si="74"/>
        <v>1951.698813691849</v>
      </c>
      <c r="BV85" s="77">
        <f t="shared" si="76"/>
        <v>2280.2808339224707</v>
      </c>
      <c r="BW85" s="77">
        <f t="shared" si="78"/>
        <v>2106.9452330499576</v>
      </c>
      <c r="BX85" s="77">
        <f t="shared" si="79"/>
        <v>1606.3505946088917</v>
      </c>
      <c r="BY85" s="77">
        <f t="shared" si="81"/>
        <v>1452.5910385401189</v>
      </c>
      <c r="BZ85" s="77">
        <f t="shared" si="83"/>
        <v>1974.7601335597735</v>
      </c>
      <c r="CA85" s="77">
        <f t="shared" si="85"/>
        <v>0</v>
      </c>
      <c r="CB85" s="77">
        <f t="shared" si="87"/>
        <v>0</v>
      </c>
      <c r="CC85" s="77">
        <f t="shared" si="89"/>
        <v>0</v>
      </c>
      <c r="CD85" s="77">
        <f t="shared" si="91"/>
        <v>0</v>
      </c>
      <c r="CE85" s="77">
        <f t="shared" si="93"/>
        <v>0</v>
      </c>
      <c r="CF85" s="77">
        <f t="shared" si="95"/>
        <v>0</v>
      </c>
      <c r="CG85" s="77">
        <f t="shared" si="97"/>
        <v>0</v>
      </c>
      <c r="CH85" s="77">
        <f t="shared" ref="CH85:CH129" si="99">$D$84*$E6</f>
        <v>0</v>
      </c>
      <c r="CI85" s="77">
        <f>$D$85*$E5</f>
        <v>0</v>
      </c>
      <c r="CJ85" s="79"/>
      <c r="CK85" s="79"/>
      <c r="CL85" s="79"/>
      <c r="CM85" s="79"/>
      <c r="CN85" s="79"/>
      <c r="CO85" s="79"/>
      <c r="CP85" s="79"/>
      <c r="CQ85" s="79"/>
      <c r="CR85" s="79"/>
      <c r="CS85" s="79"/>
      <c r="CT85" s="79"/>
      <c r="CU85" s="79"/>
      <c r="CV85" s="79"/>
      <c r="CW85" s="79"/>
      <c r="CX85" s="79"/>
      <c r="CY85" s="79"/>
      <c r="CZ85" s="79"/>
      <c r="DA85" s="79"/>
      <c r="DB85" s="79"/>
      <c r="DC85" s="79"/>
      <c r="DD85" s="79"/>
      <c r="DE85" s="79"/>
      <c r="DF85" s="79"/>
      <c r="DG85" s="79"/>
    </row>
    <row r="86" spans="3:111" x14ac:dyDescent="0.25">
      <c r="C86" s="79">
        <v>2031</v>
      </c>
      <c r="D86" s="109"/>
      <c r="E86" s="111">
        <f t="shared" si="68"/>
        <v>0</v>
      </c>
      <c r="F86" s="79">
        <f t="shared" si="70"/>
        <v>19240.804256105141</v>
      </c>
      <c r="G86" s="77">
        <f t="shared" si="22"/>
        <v>0</v>
      </c>
      <c r="H86" s="79">
        <f t="shared" si="71"/>
        <v>0</v>
      </c>
      <c r="I86" s="79">
        <f t="shared" si="73"/>
        <v>0</v>
      </c>
      <c r="J86" s="79">
        <f t="shared" si="75"/>
        <v>0</v>
      </c>
      <c r="K86" s="79">
        <f t="shared" si="31"/>
        <v>0</v>
      </c>
      <c r="L86" s="79">
        <f t="shared" si="77"/>
        <v>0</v>
      </c>
      <c r="M86" s="77">
        <f t="shared" si="80"/>
        <v>0</v>
      </c>
      <c r="N86" s="77">
        <f t="shared" si="82"/>
        <v>0</v>
      </c>
      <c r="O86" s="77">
        <f t="shared" si="84"/>
        <v>0</v>
      </c>
      <c r="P86" s="77">
        <f t="shared" si="86"/>
        <v>0</v>
      </c>
      <c r="Q86" s="77">
        <f t="shared" si="88"/>
        <v>0</v>
      </c>
      <c r="R86" s="77">
        <f t="shared" si="90"/>
        <v>0</v>
      </c>
      <c r="S86" s="77">
        <f t="shared" si="92"/>
        <v>0</v>
      </c>
      <c r="T86" s="77">
        <f t="shared" si="94"/>
        <v>0</v>
      </c>
      <c r="U86" s="77">
        <f t="shared" si="96"/>
        <v>0</v>
      </c>
      <c r="V86" s="77">
        <f t="shared" si="98"/>
        <v>0</v>
      </c>
      <c r="W86" s="77">
        <f t="shared" ref="W86:W128" si="100">$D$21*$E70</f>
        <v>0</v>
      </c>
      <c r="X86" s="77">
        <f t="shared" si="19"/>
        <v>0</v>
      </c>
      <c r="Y86" s="77">
        <f t="shared" si="20"/>
        <v>0</v>
      </c>
      <c r="Z86" s="77">
        <f t="shared" si="21"/>
        <v>0</v>
      </c>
      <c r="AA86" s="77">
        <f t="shared" si="23"/>
        <v>0</v>
      </c>
      <c r="AB86" s="77">
        <f t="shared" si="24"/>
        <v>0</v>
      </c>
      <c r="AC86" s="77">
        <f t="shared" si="25"/>
        <v>0</v>
      </c>
      <c r="AD86" s="77">
        <f t="shared" si="26"/>
        <v>0</v>
      </c>
      <c r="AE86" s="77">
        <f t="shared" si="27"/>
        <v>0</v>
      </c>
      <c r="AF86" s="77">
        <f t="shared" si="28"/>
        <v>0</v>
      </c>
      <c r="AG86" s="77">
        <f t="shared" si="29"/>
        <v>0</v>
      </c>
      <c r="AH86" s="77">
        <f t="shared" si="30"/>
        <v>0</v>
      </c>
      <c r="AI86" s="77">
        <f t="shared" si="32"/>
        <v>0</v>
      </c>
      <c r="AJ86" s="77">
        <f t="shared" si="33"/>
        <v>0</v>
      </c>
      <c r="AK86" s="77">
        <f t="shared" si="34"/>
        <v>0</v>
      </c>
      <c r="AL86" s="77">
        <f t="shared" si="35"/>
        <v>0</v>
      </c>
      <c r="AM86" s="77">
        <f t="shared" si="36"/>
        <v>0</v>
      </c>
      <c r="AN86" s="77">
        <f t="shared" si="37"/>
        <v>0</v>
      </c>
      <c r="AO86" s="77">
        <f t="shared" si="38"/>
        <v>0</v>
      </c>
      <c r="AP86" s="77">
        <f t="shared" si="39"/>
        <v>0</v>
      </c>
      <c r="AQ86" s="77">
        <f t="shared" si="40"/>
        <v>0</v>
      </c>
      <c r="AR86" s="77">
        <f t="shared" si="41"/>
        <v>0</v>
      </c>
      <c r="AS86" s="77">
        <f t="shared" si="42"/>
        <v>0</v>
      </c>
      <c r="AT86" s="77">
        <f t="shared" si="43"/>
        <v>0</v>
      </c>
      <c r="AU86" s="77">
        <f t="shared" si="44"/>
        <v>0</v>
      </c>
      <c r="AV86" s="77">
        <f t="shared" si="45"/>
        <v>0</v>
      </c>
      <c r="AW86" s="77">
        <f t="shared" si="46"/>
        <v>0</v>
      </c>
      <c r="AX86" s="77">
        <f t="shared" si="47"/>
        <v>0</v>
      </c>
      <c r="AY86" s="77">
        <f t="shared" si="48"/>
        <v>0</v>
      </c>
      <c r="AZ86" s="77">
        <f t="shared" si="49"/>
        <v>0</v>
      </c>
      <c r="BA86" s="77">
        <f t="shared" si="50"/>
        <v>0</v>
      </c>
      <c r="BB86" s="77">
        <f t="shared" si="51"/>
        <v>0</v>
      </c>
      <c r="BC86" s="77">
        <f t="shared" si="52"/>
        <v>0</v>
      </c>
      <c r="BD86" s="77">
        <f t="shared" si="53"/>
        <v>0</v>
      </c>
      <c r="BE86" s="77">
        <f t="shared" si="54"/>
        <v>0</v>
      </c>
      <c r="BF86" s="77">
        <f t="shared" si="55"/>
        <v>0</v>
      </c>
      <c r="BG86" s="77">
        <f t="shared" si="56"/>
        <v>0</v>
      </c>
      <c r="BH86" s="77">
        <f t="shared" si="57"/>
        <v>0</v>
      </c>
      <c r="BI86" s="77">
        <f t="shared" si="58"/>
        <v>0</v>
      </c>
      <c r="BJ86" s="77">
        <f t="shared" si="59"/>
        <v>0</v>
      </c>
      <c r="BK86" s="77">
        <f t="shared" si="60"/>
        <v>0</v>
      </c>
      <c r="BL86" s="77">
        <f t="shared" si="61"/>
        <v>0</v>
      </c>
      <c r="BM86" s="77">
        <f t="shared" si="62"/>
        <v>0</v>
      </c>
      <c r="BN86" s="77">
        <f t="shared" si="63"/>
        <v>0</v>
      </c>
      <c r="BO86" s="77">
        <f t="shared" si="64"/>
        <v>0</v>
      </c>
      <c r="BP86" s="77">
        <f t="shared" si="65"/>
        <v>0</v>
      </c>
      <c r="BQ86" s="77">
        <f t="shared" si="66"/>
        <v>1998.4344283731134</v>
      </c>
      <c r="BR86" s="77">
        <f t="shared" si="67"/>
        <v>2070.9653150203894</v>
      </c>
      <c r="BS86" s="77">
        <f t="shared" si="69"/>
        <v>1857.4636688736273</v>
      </c>
      <c r="BT86" s="77">
        <f t="shared" si="72"/>
        <v>1941.3141964649521</v>
      </c>
      <c r="BU86" s="77">
        <f t="shared" si="74"/>
        <v>1951.698813691849</v>
      </c>
      <c r="BV86" s="77">
        <f t="shared" si="76"/>
        <v>2280.2808339224707</v>
      </c>
      <c r="BW86" s="77">
        <f t="shared" si="78"/>
        <v>2106.9452330499576</v>
      </c>
      <c r="BX86" s="77">
        <f t="shared" si="79"/>
        <v>1606.3505946088917</v>
      </c>
      <c r="BY86" s="77">
        <f t="shared" si="81"/>
        <v>1452.5910385401189</v>
      </c>
      <c r="BZ86" s="77">
        <f t="shared" si="83"/>
        <v>1974.7601335597735</v>
      </c>
      <c r="CA86" s="77">
        <f t="shared" si="85"/>
        <v>0</v>
      </c>
      <c r="CB86" s="77">
        <f t="shared" si="87"/>
        <v>0</v>
      </c>
      <c r="CC86" s="77">
        <f t="shared" si="89"/>
        <v>0</v>
      </c>
      <c r="CD86" s="77">
        <f t="shared" si="91"/>
        <v>0</v>
      </c>
      <c r="CE86" s="77">
        <f t="shared" si="93"/>
        <v>0</v>
      </c>
      <c r="CF86" s="77">
        <f t="shared" si="95"/>
        <v>0</v>
      </c>
      <c r="CG86" s="77">
        <f t="shared" si="97"/>
        <v>0</v>
      </c>
      <c r="CH86" s="77">
        <f t="shared" si="99"/>
        <v>0</v>
      </c>
      <c r="CI86" s="77">
        <f t="shared" ref="CI86:CI129" si="101">$D$85*$E6</f>
        <v>0</v>
      </c>
      <c r="CJ86" s="77">
        <f>$D$86*$E5</f>
        <v>0</v>
      </c>
      <c r="CK86" s="79"/>
      <c r="CL86" s="79"/>
      <c r="CM86" s="79"/>
      <c r="CN86" s="79"/>
      <c r="CO86" s="79"/>
      <c r="CP86" s="79"/>
      <c r="CQ86" s="79"/>
      <c r="CR86" s="79"/>
      <c r="CS86" s="79"/>
      <c r="CT86" s="79"/>
      <c r="CU86" s="79"/>
      <c r="CV86" s="79"/>
      <c r="CW86" s="79"/>
      <c r="CX86" s="79"/>
      <c r="CY86" s="79"/>
      <c r="CZ86" s="79"/>
      <c r="DA86" s="79"/>
      <c r="DB86" s="79"/>
      <c r="DC86" s="79"/>
      <c r="DD86" s="79"/>
      <c r="DE86" s="79"/>
      <c r="DF86" s="79"/>
      <c r="DG86" s="79"/>
    </row>
    <row r="87" spans="3:111" x14ac:dyDescent="0.25">
      <c r="C87" s="79">
        <v>2032</v>
      </c>
      <c r="D87" s="109"/>
      <c r="E87" s="111">
        <f t="shared" si="68"/>
        <v>0</v>
      </c>
      <c r="F87" s="79">
        <f t="shared" si="70"/>
        <v>17242.369827732029</v>
      </c>
      <c r="G87" s="77">
        <f t="shared" si="22"/>
        <v>0</v>
      </c>
      <c r="H87" s="79">
        <f t="shared" si="71"/>
        <v>0</v>
      </c>
      <c r="I87" s="79">
        <f t="shared" si="73"/>
        <v>0</v>
      </c>
      <c r="J87" s="79">
        <f t="shared" si="75"/>
        <v>0</v>
      </c>
      <c r="K87" s="79">
        <f t="shared" si="31"/>
        <v>0</v>
      </c>
      <c r="L87" s="79">
        <f t="shared" si="77"/>
        <v>0</v>
      </c>
      <c r="M87" s="77">
        <f t="shared" si="80"/>
        <v>0</v>
      </c>
      <c r="N87" s="77">
        <f t="shared" si="82"/>
        <v>0</v>
      </c>
      <c r="O87" s="77">
        <f t="shared" si="84"/>
        <v>0</v>
      </c>
      <c r="P87" s="77">
        <f t="shared" si="86"/>
        <v>0</v>
      </c>
      <c r="Q87" s="77">
        <f t="shared" si="88"/>
        <v>0</v>
      </c>
      <c r="R87" s="77">
        <f t="shared" si="90"/>
        <v>0</v>
      </c>
      <c r="S87" s="77">
        <f t="shared" si="92"/>
        <v>0</v>
      </c>
      <c r="T87" s="77">
        <f t="shared" si="94"/>
        <v>0</v>
      </c>
      <c r="U87" s="77">
        <f t="shared" si="96"/>
        <v>0</v>
      </c>
      <c r="V87" s="77">
        <f t="shared" si="98"/>
        <v>0</v>
      </c>
      <c r="W87" s="77">
        <f t="shared" si="100"/>
        <v>0</v>
      </c>
      <c r="X87" s="77">
        <f t="shared" ref="X87:X128" si="102">$D$22*$E70</f>
        <v>0</v>
      </c>
      <c r="Y87" s="77">
        <f t="shared" si="20"/>
        <v>0</v>
      </c>
      <c r="Z87" s="77">
        <f t="shared" si="21"/>
        <v>0</v>
      </c>
      <c r="AA87" s="77">
        <f t="shared" si="23"/>
        <v>0</v>
      </c>
      <c r="AB87" s="77">
        <f t="shared" si="24"/>
        <v>0</v>
      </c>
      <c r="AC87" s="77">
        <f t="shared" si="25"/>
        <v>0</v>
      </c>
      <c r="AD87" s="77">
        <f t="shared" si="26"/>
        <v>0</v>
      </c>
      <c r="AE87" s="77">
        <f t="shared" si="27"/>
        <v>0</v>
      </c>
      <c r="AF87" s="77">
        <f t="shared" si="28"/>
        <v>0</v>
      </c>
      <c r="AG87" s="77">
        <f t="shared" si="29"/>
        <v>0</v>
      </c>
      <c r="AH87" s="77">
        <f t="shared" si="30"/>
        <v>0</v>
      </c>
      <c r="AI87" s="77">
        <f t="shared" si="32"/>
        <v>0</v>
      </c>
      <c r="AJ87" s="77">
        <f t="shared" si="33"/>
        <v>0</v>
      </c>
      <c r="AK87" s="77">
        <f t="shared" si="34"/>
        <v>0</v>
      </c>
      <c r="AL87" s="77">
        <f t="shared" si="35"/>
        <v>0</v>
      </c>
      <c r="AM87" s="77">
        <f t="shared" si="36"/>
        <v>0</v>
      </c>
      <c r="AN87" s="77">
        <f t="shared" si="37"/>
        <v>0</v>
      </c>
      <c r="AO87" s="77">
        <f t="shared" si="38"/>
        <v>0</v>
      </c>
      <c r="AP87" s="77">
        <f t="shared" si="39"/>
        <v>0</v>
      </c>
      <c r="AQ87" s="77">
        <f t="shared" si="40"/>
        <v>0</v>
      </c>
      <c r="AR87" s="77">
        <f t="shared" si="41"/>
        <v>0</v>
      </c>
      <c r="AS87" s="77">
        <f t="shared" si="42"/>
        <v>0</v>
      </c>
      <c r="AT87" s="77">
        <f t="shared" si="43"/>
        <v>0</v>
      </c>
      <c r="AU87" s="77">
        <f t="shared" si="44"/>
        <v>0</v>
      </c>
      <c r="AV87" s="77">
        <f t="shared" si="45"/>
        <v>0</v>
      </c>
      <c r="AW87" s="77">
        <f t="shared" si="46"/>
        <v>0</v>
      </c>
      <c r="AX87" s="77">
        <f t="shared" si="47"/>
        <v>0</v>
      </c>
      <c r="AY87" s="77">
        <f t="shared" si="48"/>
        <v>0</v>
      </c>
      <c r="AZ87" s="77">
        <f t="shared" si="49"/>
        <v>0</v>
      </c>
      <c r="BA87" s="77">
        <f t="shared" si="50"/>
        <v>0</v>
      </c>
      <c r="BB87" s="77">
        <f t="shared" si="51"/>
        <v>0</v>
      </c>
      <c r="BC87" s="77">
        <f t="shared" si="52"/>
        <v>0</v>
      </c>
      <c r="BD87" s="77">
        <f t="shared" si="53"/>
        <v>0</v>
      </c>
      <c r="BE87" s="77">
        <f t="shared" si="54"/>
        <v>0</v>
      </c>
      <c r="BF87" s="77">
        <f t="shared" si="55"/>
        <v>0</v>
      </c>
      <c r="BG87" s="77">
        <f t="shared" si="56"/>
        <v>0</v>
      </c>
      <c r="BH87" s="77">
        <f t="shared" si="57"/>
        <v>0</v>
      </c>
      <c r="BI87" s="77">
        <f t="shared" si="58"/>
        <v>0</v>
      </c>
      <c r="BJ87" s="77">
        <f t="shared" si="59"/>
        <v>0</v>
      </c>
      <c r="BK87" s="77">
        <f t="shared" si="60"/>
        <v>0</v>
      </c>
      <c r="BL87" s="77">
        <f t="shared" si="61"/>
        <v>0</v>
      </c>
      <c r="BM87" s="77">
        <f t="shared" si="62"/>
        <v>0</v>
      </c>
      <c r="BN87" s="77">
        <f t="shared" si="63"/>
        <v>0</v>
      </c>
      <c r="BO87" s="77">
        <f t="shared" si="64"/>
        <v>0</v>
      </c>
      <c r="BP87" s="77">
        <f t="shared" si="65"/>
        <v>0</v>
      </c>
      <c r="BQ87" s="77">
        <f t="shared" si="66"/>
        <v>0</v>
      </c>
      <c r="BR87" s="77">
        <f t="shared" si="67"/>
        <v>2070.9653150203894</v>
      </c>
      <c r="BS87" s="77">
        <f t="shared" si="69"/>
        <v>1857.4636688736273</v>
      </c>
      <c r="BT87" s="77">
        <f t="shared" si="72"/>
        <v>1941.3141964649521</v>
      </c>
      <c r="BU87" s="77">
        <f t="shared" si="74"/>
        <v>1951.698813691849</v>
      </c>
      <c r="BV87" s="77">
        <f t="shared" si="76"/>
        <v>2280.2808339224707</v>
      </c>
      <c r="BW87" s="77">
        <f t="shared" si="78"/>
        <v>2106.9452330499576</v>
      </c>
      <c r="BX87" s="77">
        <f t="shared" si="79"/>
        <v>1606.3505946088917</v>
      </c>
      <c r="BY87" s="77">
        <f t="shared" si="81"/>
        <v>1452.5910385401189</v>
      </c>
      <c r="BZ87" s="77">
        <f t="shared" si="83"/>
        <v>1974.7601335597735</v>
      </c>
      <c r="CA87" s="77">
        <f t="shared" si="85"/>
        <v>0</v>
      </c>
      <c r="CB87" s="77">
        <f t="shared" si="87"/>
        <v>0</v>
      </c>
      <c r="CC87" s="77">
        <f t="shared" si="89"/>
        <v>0</v>
      </c>
      <c r="CD87" s="77">
        <f t="shared" si="91"/>
        <v>0</v>
      </c>
      <c r="CE87" s="77">
        <f t="shared" si="93"/>
        <v>0</v>
      </c>
      <c r="CF87" s="77">
        <f t="shared" si="95"/>
        <v>0</v>
      </c>
      <c r="CG87" s="77">
        <f t="shared" si="97"/>
        <v>0</v>
      </c>
      <c r="CH87" s="77">
        <f t="shared" si="99"/>
        <v>0</v>
      </c>
      <c r="CI87" s="77">
        <f t="shared" si="101"/>
        <v>0</v>
      </c>
      <c r="CJ87" s="77">
        <f t="shared" ref="CJ87:CJ129" si="103">$D$86*$E6</f>
        <v>0</v>
      </c>
      <c r="CK87" s="77">
        <f>$D$87*$E5</f>
        <v>0</v>
      </c>
      <c r="CL87" s="79"/>
      <c r="CM87" s="79"/>
      <c r="CN87" s="79"/>
      <c r="CO87" s="79"/>
      <c r="CP87" s="79"/>
      <c r="CQ87" s="79"/>
      <c r="CR87" s="79"/>
      <c r="CS87" s="79"/>
      <c r="CT87" s="79"/>
      <c r="CU87" s="79"/>
      <c r="CV87" s="79"/>
      <c r="CW87" s="79"/>
      <c r="CX87" s="79"/>
      <c r="CY87" s="79"/>
      <c r="CZ87" s="79"/>
      <c r="DA87" s="79"/>
      <c r="DB87" s="79"/>
      <c r="DC87" s="79"/>
      <c r="DD87" s="79"/>
      <c r="DE87" s="79"/>
      <c r="DF87" s="79"/>
      <c r="DG87" s="79"/>
    </row>
    <row r="88" spans="3:111" x14ac:dyDescent="0.25">
      <c r="C88" s="79">
        <v>2033</v>
      </c>
      <c r="D88" s="109"/>
      <c r="E88" s="111">
        <f t="shared" si="68"/>
        <v>0</v>
      </c>
      <c r="F88" s="79">
        <f t="shared" si="70"/>
        <v>15171.404512711641</v>
      </c>
      <c r="G88" s="77">
        <f t="shared" si="22"/>
        <v>0</v>
      </c>
      <c r="H88" s="79">
        <f t="shared" si="71"/>
        <v>0</v>
      </c>
      <c r="I88" s="79">
        <f t="shared" si="73"/>
        <v>0</v>
      </c>
      <c r="J88" s="79">
        <f t="shared" si="75"/>
        <v>0</v>
      </c>
      <c r="K88" s="79">
        <f t="shared" si="31"/>
        <v>0</v>
      </c>
      <c r="L88" s="79">
        <f t="shared" si="77"/>
        <v>0</v>
      </c>
      <c r="M88" s="77">
        <f t="shared" si="80"/>
        <v>0</v>
      </c>
      <c r="N88" s="77">
        <f t="shared" si="82"/>
        <v>0</v>
      </c>
      <c r="O88" s="77">
        <f t="shared" si="84"/>
        <v>0</v>
      </c>
      <c r="P88" s="77">
        <f t="shared" si="86"/>
        <v>0</v>
      </c>
      <c r="Q88" s="77">
        <f t="shared" si="88"/>
        <v>0</v>
      </c>
      <c r="R88" s="77">
        <f t="shared" si="90"/>
        <v>0</v>
      </c>
      <c r="S88" s="77">
        <f t="shared" si="92"/>
        <v>0</v>
      </c>
      <c r="T88" s="77">
        <f t="shared" si="94"/>
        <v>0</v>
      </c>
      <c r="U88" s="77">
        <f t="shared" si="96"/>
        <v>0</v>
      </c>
      <c r="V88" s="77">
        <f t="shared" si="98"/>
        <v>0</v>
      </c>
      <c r="W88" s="77">
        <f t="shared" si="100"/>
        <v>0</v>
      </c>
      <c r="X88" s="77">
        <f t="shared" si="102"/>
        <v>0</v>
      </c>
      <c r="Y88" s="77">
        <f t="shared" ref="Y88:Y128" si="104">$D$23*$E70</f>
        <v>0</v>
      </c>
      <c r="Z88" s="77">
        <f t="shared" si="21"/>
        <v>0</v>
      </c>
      <c r="AA88" s="77">
        <f t="shared" si="23"/>
        <v>0</v>
      </c>
      <c r="AB88" s="77">
        <f t="shared" si="24"/>
        <v>0</v>
      </c>
      <c r="AC88" s="77">
        <f t="shared" si="25"/>
        <v>0</v>
      </c>
      <c r="AD88" s="77">
        <f t="shared" si="26"/>
        <v>0</v>
      </c>
      <c r="AE88" s="77">
        <f t="shared" si="27"/>
        <v>0</v>
      </c>
      <c r="AF88" s="77">
        <f t="shared" si="28"/>
        <v>0</v>
      </c>
      <c r="AG88" s="77">
        <f t="shared" si="29"/>
        <v>0</v>
      </c>
      <c r="AH88" s="77">
        <f t="shared" si="30"/>
        <v>0</v>
      </c>
      <c r="AI88" s="77">
        <f t="shared" si="32"/>
        <v>0</v>
      </c>
      <c r="AJ88" s="77">
        <f t="shared" si="33"/>
        <v>0</v>
      </c>
      <c r="AK88" s="77">
        <f t="shared" si="34"/>
        <v>0</v>
      </c>
      <c r="AL88" s="77">
        <f t="shared" si="35"/>
        <v>0</v>
      </c>
      <c r="AM88" s="77">
        <f t="shared" si="36"/>
        <v>0</v>
      </c>
      <c r="AN88" s="77">
        <f t="shared" si="37"/>
        <v>0</v>
      </c>
      <c r="AO88" s="77">
        <f t="shared" si="38"/>
        <v>0</v>
      </c>
      <c r="AP88" s="77">
        <f t="shared" si="39"/>
        <v>0</v>
      </c>
      <c r="AQ88" s="77">
        <f t="shared" si="40"/>
        <v>0</v>
      </c>
      <c r="AR88" s="77">
        <f t="shared" si="41"/>
        <v>0</v>
      </c>
      <c r="AS88" s="77">
        <f t="shared" si="42"/>
        <v>0</v>
      </c>
      <c r="AT88" s="77">
        <f t="shared" si="43"/>
        <v>0</v>
      </c>
      <c r="AU88" s="77">
        <f t="shared" si="44"/>
        <v>0</v>
      </c>
      <c r="AV88" s="77">
        <f t="shared" si="45"/>
        <v>0</v>
      </c>
      <c r="AW88" s="77">
        <f t="shared" si="46"/>
        <v>0</v>
      </c>
      <c r="AX88" s="77">
        <f t="shared" si="47"/>
        <v>0</v>
      </c>
      <c r="AY88" s="77">
        <f t="shared" si="48"/>
        <v>0</v>
      </c>
      <c r="AZ88" s="77">
        <f t="shared" si="49"/>
        <v>0</v>
      </c>
      <c r="BA88" s="77">
        <f t="shared" si="50"/>
        <v>0</v>
      </c>
      <c r="BB88" s="77">
        <f t="shared" si="51"/>
        <v>0</v>
      </c>
      <c r="BC88" s="77">
        <f t="shared" si="52"/>
        <v>0</v>
      </c>
      <c r="BD88" s="77">
        <f t="shared" si="53"/>
        <v>0</v>
      </c>
      <c r="BE88" s="77">
        <f t="shared" si="54"/>
        <v>0</v>
      </c>
      <c r="BF88" s="77">
        <f t="shared" si="55"/>
        <v>0</v>
      </c>
      <c r="BG88" s="77">
        <f t="shared" si="56"/>
        <v>0</v>
      </c>
      <c r="BH88" s="77">
        <f t="shared" si="57"/>
        <v>0</v>
      </c>
      <c r="BI88" s="77">
        <f t="shared" si="58"/>
        <v>0</v>
      </c>
      <c r="BJ88" s="77">
        <f t="shared" si="59"/>
        <v>0</v>
      </c>
      <c r="BK88" s="77">
        <f t="shared" si="60"/>
        <v>0</v>
      </c>
      <c r="BL88" s="77">
        <f t="shared" si="61"/>
        <v>0</v>
      </c>
      <c r="BM88" s="77">
        <f t="shared" si="62"/>
        <v>0</v>
      </c>
      <c r="BN88" s="77">
        <f t="shared" si="63"/>
        <v>0</v>
      </c>
      <c r="BO88" s="77">
        <f t="shared" si="64"/>
        <v>0</v>
      </c>
      <c r="BP88" s="77">
        <f t="shared" si="65"/>
        <v>0</v>
      </c>
      <c r="BQ88" s="77">
        <f t="shared" si="66"/>
        <v>0</v>
      </c>
      <c r="BR88" s="77">
        <f t="shared" si="67"/>
        <v>0</v>
      </c>
      <c r="BS88" s="77">
        <f t="shared" si="69"/>
        <v>1857.4636688736273</v>
      </c>
      <c r="BT88" s="77">
        <f t="shared" si="72"/>
        <v>1941.3141964649521</v>
      </c>
      <c r="BU88" s="77">
        <f t="shared" si="74"/>
        <v>1951.698813691849</v>
      </c>
      <c r="BV88" s="77">
        <f t="shared" si="76"/>
        <v>2280.2808339224707</v>
      </c>
      <c r="BW88" s="77">
        <f t="shared" si="78"/>
        <v>2106.9452330499576</v>
      </c>
      <c r="BX88" s="77">
        <f t="shared" si="79"/>
        <v>1606.3505946088917</v>
      </c>
      <c r="BY88" s="77">
        <f t="shared" si="81"/>
        <v>1452.5910385401189</v>
      </c>
      <c r="BZ88" s="77">
        <f t="shared" si="83"/>
        <v>1974.7601335597735</v>
      </c>
      <c r="CA88" s="77">
        <f t="shared" si="85"/>
        <v>0</v>
      </c>
      <c r="CB88" s="77">
        <f t="shared" si="87"/>
        <v>0</v>
      </c>
      <c r="CC88" s="77">
        <f t="shared" si="89"/>
        <v>0</v>
      </c>
      <c r="CD88" s="77">
        <f t="shared" si="91"/>
        <v>0</v>
      </c>
      <c r="CE88" s="77">
        <f t="shared" si="93"/>
        <v>0</v>
      </c>
      <c r="CF88" s="77">
        <f t="shared" si="95"/>
        <v>0</v>
      </c>
      <c r="CG88" s="77">
        <f t="shared" si="97"/>
        <v>0</v>
      </c>
      <c r="CH88" s="77">
        <f t="shared" si="99"/>
        <v>0</v>
      </c>
      <c r="CI88" s="77">
        <f t="shared" si="101"/>
        <v>0</v>
      </c>
      <c r="CJ88" s="77">
        <f t="shared" si="103"/>
        <v>0</v>
      </c>
      <c r="CK88" s="77">
        <f t="shared" ref="CK88:CK129" si="105">$D$87*$E6</f>
        <v>0</v>
      </c>
      <c r="CL88" s="77">
        <f>$D$88*$E5</f>
        <v>0</v>
      </c>
      <c r="CM88" s="79"/>
      <c r="CN88" s="79"/>
      <c r="CO88" s="79"/>
      <c r="CP88" s="79"/>
      <c r="CQ88" s="79"/>
      <c r="CR88" s="79"/>
      <c r="CS88" s="79"/>
      <c r="CT88" s="79"/>
      <c r="CU88" s="79"/>
      <c r="CV88" s="79"/>
      <c r="CW88" s="79"/>
      <c r="CX88" s="79"/>
      <c r="CY88" s="79"/>
      <c r="CZ88" s="79"/>
      <c r="DA88" s="79"/>
      <c r="DB88" s="79"/>
      <c r="DC88" s="79"/>
      <c r="DD88" s="79"/>
      <c r="DE88" s="79"/>
      <c r="DF88" s="79"/>
      <c r="DG88" s="79"/>
    </row>
    <row r="89" spans="3:111" x14ac:dyDescent="0.25">
      <c r="C89" s="79">
        <v>2034</v>
      </c>
      <c r="D89" s="109"/>
      <c r="E89" s="111">
        <f t="shared" si="68"/>
        <v>0</v>
      </c>
      <c r="F89" s="79">
        <f t="shared" si="70"/>
        <v>13313.940843838012</v>
      </c>
      <c r="G89" s="77">
        <f t="shared" si="22"/>
        <v>0</v>
      </c>
      <c r="H89" s="79">
        <f t="shared" si="71"/>
        <v>0</v>
      </c>
      <c r="I89" s="79">
        <f t="shared" si="73"/>
        <v>0</v>
      </c>
      <c r="J89" s="79">
        <f t="shared" si="75"/>
        <v>0</v>
      </c>
      <c r="K89" s="79">
        <f t="shared" si="31"/>
        <v>0</v>
      </c>
      <c r="L89" s="79">
        <f t="shared" si="77"/>
        <v>0</v>
      </c>
      <c r="M89" s="77">
        <f t="shared" si="80"/>
        <v>0</v>
      </c>
      <c r="N89" s="77">
        <f t="shared" si="82"/>
        <v>0</v>
      </c>
      <c r="O89" s="77">
        <f t="shared" si="84"/>
        <v>0</v>
      </c>
      <c r="P89" s="77">
        <f t="shared" si="86"/>
        <v>0</v>
      </c>
      <c r="Q89" s="77">
        <f t="shared" si="88"/>
        <v>0</v>
      </c>
      <c r="R89" s="77">
        <f t="shared" si="90"/>
        <v>0</v>
      </c>
      <c r="S89" s="77">
        <f t="shared" si="92"/>
        <v>0</v>
      </c>
      <c r="T89" s="77">
        <f t="shared" si="94"/>
        <v>0</v>
      </c>
      <c r="U89" s="77">
        <f t="shared" si="96"/>
        <v>0</v>
      </c>
      <c r="V89" s="77">
        <f t="shared" si="98"/>
        <v>0</v>
      </c>
      <c r="W89" s="77">
        <f t="shared" si="100"/>
        <v>0</v>
      </c>
      <c r="X89" s="77">
        <f t="shared" si="102"/>
        <v>0</v>
      </c>
      <c r="Y89" s="77">
        <f t="shared" si="104"/>
        <v>0</v>
      </c>
      <c r="Z89" s="77">
        <f t="shared" ref="Z89:Z128" si="106">$D$24*$E70</f>
        <v>0</v>
      </c>
      <c r="AA89" s="77">
        <f t="shared" si="23"/>
        <v>0</v>
      </c>
      <c r="AB89" s="77">
        <f t="shared" si="24"/>
        <v>0</v>
      </c>
      <c r="AC89" s="77">
        <f t="shared" si="25"/>
        <v>0</v>
      </c>
      <c r="AD89" s="77">
        <f t="shared" si="26"/>
        <v>0</v>
      </c>
      <c r="AE89" s="77">
        <f t="shared" si="27"/>
        <v>0</v>
      </c>
      <c r="AF89" s="77">
        <f t="shared" si="28"/>
        <v>0</v>
      </c>
      <c r="AG89" s="77">
        <f t="shared" si="29"/>
        <v>0</v>
      </c>
      <c r="AH89" s="77">
        <f t="shared" si="30"/>
        <v>0</v>
      </c>
      <c r="AI89" s="77">
        <f t="shared" si="32"/>
        <v>0</v>
      </c>
      <c r="AJ89" s="77">
        <f t="shared" si="33"/>
        <v>0</v>
      </c>
      <c r="AK89" s="77">
        <f t="shared" si="34"/>
        <v>0</v>
      </c>
      <c r="AL89" s="77">
        <f t="shared" si="35"/>
        <v>0</v>
      </c>
      <c r="AM89" s="77">
        <f t="shared" si="36"/>
        <v>0</v>
      </c>
      <c r="AN89" s="77">
        <f t="shared" si="37"/>
        <v>0</v>
      </c>
      <c r="AO89" s="77">
        <f t="shared" si="38"/>
        <v>0</v>
      </c>
      <c r="AP89" s="77">
        <f t="shared" si="39"/>
        <v>0</v>
      </c>
      <c r="AQ89" s="77">
        <f t="shared" si="40"/>
        <v>0</v>
      </c>
      <c r="AR89" s="77">
        <f t="shared" si="41"/>
        <v>0</v>
      </c>
      <c r="AS89" s="77">
        <f t="shared" si="42"/>
        <v>0</v>
      </c>
      <c r="AT89" s="77">
        <f t="shared" si="43"/>
        <v>0</v>
      </c>
      <c r="AU89" s="77">
        <f t="shared" si="44"/>
        <v>0</v>
      </c>
      <c r="AV89" s="77">
        <f t="shared" si="45"/>
        <v>0</v>
      </c>
      <c r="AW89" s="77">
        <f t="shared" si="46"/>
        <v>0</v>
      </c>
      <c r="AX89" s="77">
        <f t="shared" si="47"/>
        <v>0</v>
      </c>
      <c r="AY89" s="77">
        <f t="shared" si="48"/>
        <v>0</v>
      </c>
      <c r="AZ89" s="77">
        <f t="shared" si="49"/>
        <v>0</v>
      </c>
      <c r="BA89" s="77">
        <f t="shared" si="50"/>
        <v>0</v>
      </c>
      <c r="BB89" s="77">
        <f t="shared" si="51"/>
        <v>0</v>
      </c>
      <c r="BC89" s="77">
        <f t="shared" si="52"/>
        <v>0</v>
      </c>
      <c r="BD89" s="77">
        <f t="shared" si="53"/>
        <v>0</v>
      </c>
      <c r="BE89" s="77">
        <f t="shared" si="54"/>
        <v>0</v>
      </c>
      <c r="BF89" s="77">
        <f t="shared" si="55"/>
        <v>0</v>
      </c>
      <c r="BG89" s="77">
        <f t="shared" si="56"/>
        <v>0</v>
      </c>
      <c r="BH89" s="77">
        <f t="shared" si="57"/>
        <v>0</v>
      </c>
      <c r="BI89" s="77">
        <f t="shared" si="58"/>
        <v>0</v>
      </c>
      <c r="BJ89" s="77">
        <f t="shared" si="59"/>
        <v>0</v>
      </c>
      <c r="BK89" s="77">
        <f t="shared" si="60"/>
        <v>0</v>
      </c>
      <c r="BL89" s="77">
        <f t="shared" si="61"/>
        <v>0</v>
      </c>
      <c r="BM89" s="77">
        <f t="shared" si="62"/>
        <v>0</v>
      </c>
      <c r="BN89" s="77">
        <f t="shared" si="63"/>
        <v>0</v>
      </c>
      <c r="BO89" s="77">
        <f t="shared" si="64"/>
        <v>0</v>
      </c>
      <c r="BP89" s="77">
        <f t="shared" si="65"/>
        <v>0</v>
      </c>
      <c r="BQ89" s="77">
        <f t="shared" si="66"/>
        <v>0</v>
      </c>
      <c r="BR89" s="77">
        <f t="shared" si="67"/>
        <v>0</v>
      </c>
      <c r="BS89" s="77">
        <f t="shared" si="69"/>
        <v>0</v>
      </c>
      <c r="BT89" s="77">
        <f t="shared" si="72"/>
        <v>1941.3141964649521</v>
      </c>
      <c r="BU89" s="77">
        <f t="shared" si="74"/>
        <v>1951.698813691849</v>
      </c>
      <c r="BV89" s="77">
        <f t="shared" si="76"/>
        <v>2280.2808339224707</v>
      </c>
      <c r="BW89" s="77">
        <f t="shared" si="78"/>
        <v>2106.9452330499576</v>
      </c>
      <c r="BX89" s="77">
        <f t="shared" si="79"/>
        <v>1606.3505946088917</v>
      </c>
      <c r="BY89" s="77">
        <f t="shared" si="81"/>
        <v>1452.5910385401189</v>
      </c>
      <c r="BZ89" s="77">
        <f t="shared" si="83"/>
        <v>1974.7601335597735</v>
      </c>
      <c r="CA89" s="77">
        <f t="shared" si="85"/>
        <v>0</v>
      </c>
      <c r="CB89" s="77">
        <f t="shared" si="87"/>
        <v>0</v>
      </c>
      <c r="CC89" s="77">
        <f t="shared" si="89"/>
        <v>0</v>
      </c>
      <c r="CD89" s="77">
        <f t="shared" si="91"/>
        <v>0</v>
      </c>
      <c r="CE89" s="77">
        <f t="shared" si="93"/>
        <v>0</v>
      </c>
      <c r="CF89" s="77">
        <f t="shared" si="95"/>
        <v>0</v>
      </c>
      <c r="CG89" s="77">
        <f t="shared" si="97"/>
        <v>0</v>
      </c>
      <c r="CH89" s="77">
        <f t="shared" si="99"/>
        <v>0</v>
      </c>
      <c r="CI89" s="77">
        <f t="shared" si="101"/>
        <v>0</v>
      </c>
      <c r="CJ89" s="77">
        <f t="shared" si="103"/>
        <v>0</v>
      </c>
      <c r="CK89" s="77">
        <f t="shared" si="105"/>
        <v>0</v>
      </c>
      <c r="CL89" s="77">
        <f t="shared" ref="CL89:CL129" si="107">$D$88*$E6</f>
        <v>0</v>
      </c>
      <c r="CM89" s="77">
        <f>$D$89*$E5</f>
        <v>0</v>
      </c>
      <c r="CN89" s="79"/>
      <c r="CO89" s="79"/>
      <c r="CP89" s="79"/>
      <c r="CQ89" s="79"/>
      <c r="CR89" s="79"/>
      <c r="CS89" s="79"/>
      <c r="CT89" s="79"/>
      <c r="CU89" s="79"/>
      <c r="CV89" s="79"/>
      <c r="CW89" s="79"/>
      <c r="CX89" s="79"/>
      <c r="CY89" s="79"/>
      <c r="CZ89" s="79"/>
      <c r="DA89" s="79"/>
      <c r="DB89" s="79"/>
      <c r="DC89" s="79"/>
      <c r="DD89" s="79"/>
      <c r="DE89" s="79"/>
      <c r="DF89" s="79"/>
      <c r="DG89" s="79"/>
    </row>
    <row r="90" spans="3:111" x14ac:dyDescent="0.25">
      <c r="C90" s="79">
        <v>2035</v>
      </c>
      <c r="D90" s="109"/>
      <c r="E90" s="111">
        <f t="shared" si="68"/>
        <v>0</v>
      </c>
      <c r="F90" s="79">
        <f t="shared" si="70"/>
        <v>11372.626647373061</v>
      </c>
      <c r="G90" s="77">
        <f t="shared" ref="G90:G128" si="108">$D$5*E90</f>
        <v>0</v>
      </c>
      <c r="H90" s="79">
        <f t="shared" si="71"/>
        <v>0</v>
      </c>
      <c r="I90" s="79">
        <f t="shared" si="73"/>
        <v>0</v>
      </c>
      <c r="J90" s="79">
        <f t="shared" si="75"/>
        <v>0</v>
      </c>
      <c r="K90" s="79">
        <f t="shared" si="31"/>
        <v>0</v>
      </c>
      <c r="L90" s="79">
        <f t="shared" si="77"/>
        <v>0</v>
      </c>
      <c r="M90" s="77">
        <f t="shared" si="80"/>
        <v>0</v>
      </c>
      <c r="N90" s="77">
        <f t="shared" si="82"/>
        <v>0</v>
      </c>
      <c r="O90" s="77">
        <f t="shared" si="84"/>
        <v>0</v>
      </c>
      <c r="P90" s="77">
        <f t="shared" si="86"/>
        <v>0</v>
      </c>
      <c r="Q90" s="77">
        <f t="shared" si="88"/>
        <v>0</v>
      </c>
      <c r="R90" s="77">
        <f t="shared" si="90"/>
        <v>0</v>
      </c>
      <c r="S90" s="77">
        <f t="shared" si="92"/>
        <v>0</v>
      </c>
      <c r="T90" s="77">
        <f t="shared" si="94"/>
        <v>0</v>
      </c>
      <c r="U90" s="77">
        <f t="shared" si="96"/>
        <v>0</v>
      </c>
      <c r="V90" s="77">
        <f t="shared" si="98"/>
        <v>0</v>
      </c>
      <c r="W90" s="77">
        <f t="shared" si="100"/>
        <v>0</v>
      </c>
      <c r="X90" s="77">
        <f t="shared" si="102"/>
        <v>0</v>
      </c>
      <c r="Y90" s="77">
        <f t="shared" si="104"/>
        <v>0</v>
      </c>
      <c r="Z90" s="77">
        <f t="shared" si="106"/>
        <v>0</v>
      </c>
      <c r="AA90" s="77">
        <f t="shared" ref="AA90:AA128" si="109">$D$25*$E70</f>
        <v>0</v>
      </c>
      <c r="AB90" s="77">
        <f t="shared" si="24"/>
        <v>0</v>
      </c>
      <c r="AC90" s="77">
        <f t="shared" si="25"/>
        <v>0</v>
      </c>
      <c r="AD90" s="77">
        <f t="shared" si="26"/>
        <v>0</v>
      </c>
      <c r="AE90" s="77">
        <f t="shared" si="27"/>
        <v>0</v>
      </c>
      <c r="AF90" s="77">
        <f t="shared" si="28"/>
        <v>0</v>
      </c>
      <c r="AG90" s="77">
        <f t="shared" si="29"/>
        <v>0</v>
      </c>
      <c r="AH90" s="77">
        <f t="shared" si="30"/>
        <v>0</v>
      </c>
      <c r="AI90" s="77">
        <f t="shared" si="32"/>
        <v>0</v>
      </c>
      <c r="AJ90" s="77">
        <f t="shared" si="33"/>
        <v>0</v>
      </c>
      <c r="AK90" s="77">
        <f t="shared" si="34"/>
        <v>0</v>
      </c>
      <c r="AL90" s="77">
        <f t="shared" si="35"/>
        <v>0</v>
      </c>
      <c r="AM90" s="77">
        <f t="shared" si="36"/>
        <v>0</v>
      </c>
      <c r="AN90" s="77">
        <f t="shared" si="37"/>
        <v>0</v>
      </c>
      <c r="AO90" s="77">
        <f t="shared" si="38"/>
        <v>0</v>
      </c>
      <c r="AP90" s="77">
        <f t="shared" si="39"/>
        <v>0</v>
      </c>
      <c r="AQ90" s="77">
        <f t="shared" si="40"/>
        <v>0</v>
      </c>
      <c r="AR90" s="77">
        <f t="shared" si="41"/>
        <v>0</v>
      </c>
      <c r="AS90" s="77">
        <f t="shared" si="42"/>
        <v>0</v>
      </c>
      <c r="AT90" s="77">
        <f t="shared" si="43"/>
        <v>0</v>
      </c>
      <c r="AU90" s="77">
        <f t="shared" si="44"/>
        <v>0</v>
      </c>
      <c r="AV90" s="77">
        <f t="shared" si="45"/>
        <v>0</v>
      </c>
      <c r="AW90" s="77">
        <f t="shared" si="46"/>
        <v>0</v>
      </c>
      <c r="AX90" s="77">
        <f t="shared" si="47"/>
        <v>0</v>
      </c>
      <c r="AY90" s="77">
        <f t="shared" si="48"/>
        <v>0</v>
      </c>
      <c r="AZ90" s="77">
        <f t="shared" si="49"/>
        <v>0</v>
      </c>
      <c r="BA90" s="77">
        <f t="shared" si="50"/>
        <v>0</v>
      </c>
      <c r="BB90" s="77">
        <f t="shared" si="51"/>
        <v>0</v>
      </c>
      <c r="BC90" s="77">
        <f t="shared" si="52"/>
        <v>0</v>
      </c>
      <c r="BD90" s="77">
        <f t="shared" si="53"/>
        <v>0</v>
      </c>
      <c r="BE90" s="77">
        <f t="shared" si="54"/>
        <v>0</v>
      </c>
      <c r="BF90" s="77">
        <f t="shared" si="55"/>
        <v>0</v>
      </c>
      <c r="BG90" s="77">
        <f t="shared" si="56"/>
        <v>0</v>
      </c>
      <c r="BH90" s="77">
        <f t="shared" si="57"/>
        <v>0</v>
      </c>
      <c r="BI90" s="77">
        <f t="shared" si="58"/>
        <v>0</v>
      </c>
      <c r="BJ90" s="77">
        <f t="shared" si="59"/>
        <v>0</v>
      </c>
      <c r="BK90" s="77">
        <f t="shared" si="60"/>
        <v>0</v>
      </c>
      <c r="BL90" s="77">
        <f t="shared" si="61"/>
        <v>0</v>
      </c>
      <c r="BM90" s="77">
        <f t="shared" si="62"/>
        <v>0</v>
      </c>
      <c r="BN90" s="77">
        <f t="shared" si="63"/>
        <v>0</v>
      </c>
      <c r="BO90" s="77">
        <f t="shared" si="64"/>
        <v>0</v>
      </c>
      <c r="BP90" s="77">
        <f t="shared" si="65"/>
        <v>0</v>
      </c>
      <c r="BQ90" s="77">
        <f t="shared" si="66"/>
        <v>0</v>
      </c>
      <c r="BR90" s="77">
        <f t="shared" si="67"/>
        <v>0</v>
      </c>
      <c r="BS90" s="77">
        <f t="shared" si="69"/>
        <v>0</v>
      </c>
      <c r="BT90" s="77">
        <f t="shared" si="72"/>
        <v>0</v>
      </c>
      <c r="BU90" s="77">
        <f t="shared" si="74"/>
        <v>1951.698813691849</v>
      </c>
      <c r="BV90" s="77">
        <f t="shared" si="76"/>
        <v>2280.2808339224707</v>
      </c>
      <c r="BW90" s="77">
        <f t="shared" si="78"/>
        <v>2106.9452330499576</v>
      </c>
      <c r="BX90" s="77">
        <f t="shared" si="79"/>
        <v>1606.3505946088917</v>
      </c>
      <c r="BY90" s="77">
        <f t="shared" si="81"/>
        <v>1452.5910385401189</v>
      </c>
      <c r="BZ90" s="77">
        <f t="shared" si="83"/>
        <v>1974.7601335597735</v>
      </c>
      <c r="CA90" s="77">
        <f t="shared" si="85"/>
        <v>0</v>
      </c>
      <c r="CB90" s="77">
        <f t="shared" si="87"/>
        <v>0</v>
      </c>
      <c r="CC90" s="77">
        <f t="shared" si="89"/>
        <v>0</v>
      </c>
      <c r="CD90" s="77">
        <f t="shared" si="91"/>
        <v>0</v>
      </c>
      <c r="CE90" s="77">
        <f t="shared" si="93"/>
        <v>0</v>
      </c>
      <c r="CF90" s="77">
        <f t="shared" si="95"/>
        <v>0</v>
      </c>
      <c r="CG90" s="77">
        <f t="shared" si="97"/>
        <v>0</v>
      </c>
      <c r="CH90" s="77">
        <f t="shared" si="99"/>
        <v>0</v>
      </c>
      <c r="CI90" s="77">
        <f t="shared" si="101"/>
        <v>0</v>
      </c>
      <c r="CJ90" s="77">
        <f t="shared" si="103"/>
        <v>0</v>
      </c>
      <c r="CK90" s="77">
        <f t="shared" si="105"/>
        <v>0</v>
      </c>
      <c r="CL90" s="77">
        <f t="shared" si="107"/>
        <v>0</v>
      </c>
      <c r="CM90" s="77">
        <f t="shared" ref="CM90:CM129" si="110">$D$89*$E6</f>
        <v>0</v>
      </c>
      <c r="CN90" s="77">
        <f>$D$90*$E5</f>
        <v>0</v>
      </c>
      <c r="CO90" s="79"/>
      <c r="CP90" s="79"/>
      <c r="CQ90" s="79"/>
      <c r="CR90" s="79"/>
      <c r="CS90" s="79"/>
      <c r="CT90" s="79"/>
      <c r="CU90" s="79"/>
      <c r="CV90" s="79"/>
      <c r="CW90" s="79"/>
      <c r="CX90" s="79"/>
      <c r="CY90" s="79"/>
      <c r="CZ90" s="79"/>
      <c r="DA90" s="79"/>
      <c r="DB90" s="79"/>
      <c r="DC90" s="79"/>
      <c r="DD90" s="79"/>
      <c r="DE90" s="79"/>
      <c r="DF90" s="79"/>
      <c r="DG90" s="79"/>
    </row>
    <row r="91" spans="3:111" x14ac:dyDescent="0.25">
      <c r="C91" s="79">
        <v>2036</v>
      </c>
      <c r="D91" s="109"/>
      <c r="E91" s="111">
        <f t="shared" si="68"/>
        <v>0</v>
      </c>
      <c r="F91" s="79">
        <f t="shared" si="70"/>
        <v>9420.9278336812131</v>
      </c>
      <c r="G91" s="77">
        <f t="shared" si="108"/>
        <v>0</v>
      </c>
      <c r="H91" s="79">
        <f t="shared" si="71"/>
        <v>0</v>
      </c>
      <c r="I91" s="79">
        <f t="shared" si="73"/>
        <v>0</v>
      </c>
      <c r="J91" s="79">
        <f t="shared" si="75"/>
        <v>0</v>
      </c>
      <c r="K91" s="79">
        <f t="shared" si="31"/>
        <v>0</v>
      </c>
      <c r="L91" s="79">
        <f t="shared" si="77"/>
        <v>0</v>
      </c>
      <c r="M91" s="77">
        <f t="shared" si="80"/>
        <v>0</v>
      </c>
      <c r="N91" s="77">
        <f t="shared" si="82"/>
        <v>0</v>
      </c>
      <c r="O91" s="77">
        <f t="shared" si="84"/>
        <v>0</v>
      </c>
      <c r="P91" s="77">
        <f t="shared" si="86"/>
        <v>0</v>
      </c>
      <c r="Q91" s="77">
        <f t="shared" si="88"/>
        <v>0</v>
      </c>
      <c r="R91" s="77">
        <f t="shared" si="90"/>
        <v>0</v>
      </c>
      <c r="S91" s="77">
        <f t="shared" si="92"/>
        <v>0</v>
      </c>
      <c r="T91" s="77">
        <f t="shared" si="94"/>
        <v>0</v>
      </c>
      <c r="U91" s="77">
        <f t="shared" si="96"/>
        <v>0</v>
      </c>
      <c r="V91" s="77">
        <f t="shared" si="98"/>
        <v>0</v>
      </c>
      <c r="W91" s="77">
        <f t="shared" si="100"/>
        <v>0</v>
      </c>
      <c r="X91" s="77">
        <f t="shared" si="102"/>
        <v>0</v>
      </c>
      <c r="Y91" s="77">
        <f t="shared" si="104"/>
        <v>0</v>
      </c>
      <c r="Z91" s="77">
        <f t="shared" si="106"/>
        <v>0</v>
      </c>
      <c r="AA91" s="77">
        <f t="shared" si="109"/>
        <v>0</v>
      </c>
      <c r="AB91" s="77">
        <f t="shared" ref="AB91:AB128" si="111">$D$26*$E70</f>
        <v>0</v>
      </c>
      <c r="AC91" s="77">
        <f t="shared" si="25"/>
        <v>0</v>
      </c>
      <c r="AD91" s="77">
        <f t="shared" si="26"/>
        <v>0</v>
      </c>
      <c r="AE91" s="77">
        <f t="shared" si="27"/>
        <v>0</v>
      </c>
      <c r="AF91" s="77">
        <f t="shared" si="28"/>
        <v>0</v>
      </c>
      <c r="AG91" s="77">
        <f t="shared" si="29"/>
        <v>0</v>
      </c>
      <c r="AH91" s="77">
        <f t="shared" si="30"/>
        <v>0</v>
      </c>
      <c r="AI91" s="77">
        <f t="shared" si="32"/>
        <v>0</v>
      </c>
      <c r="AJ91" s="77">
        <f t="shared" si="33"/>
        <v>0</v>
      </c>
      <c r="AK91" s="77">
        <f t="shared" si="34"/>
        <v>0</v>
      </c>
      <c r="AL91" s="77">
        <f t="shared" si="35"/>
        <v>0</v>
      </c>
      <c r="AM91" s="77">
        <f t="shared" si="36"/>
        <v>0</v>
      </c>
      <c r="AN91" s="77">
        <f t="shared" si="37"/>
        <v>0</v>
      </c>
      <c r="AO91" s="77">
        <f t="shared" si="38"/>
        <v>0</v>
      </c>
      <c r="AP91" s="77">
        <f t="shared" si="39"/>
        <v>0</v>
      </c>
      <c r="AQ91" s="77">
        <f t="shared" si="40"/>
        <v>0</v>
      </c>
      <c r="AR91" s="77">
        <f t="shared" si="41"/>
        <v>0</v>
      </c>
      <c r="AS91" s="77">
        <f t="shared" si="42"/>
        <v>0</v>
      </c>
      <c r="AT91" s="77">
        <f t="shared" si="43"/>
        <v>0</v>
      </c>
      <c r="AU91" s="77">
        <f t="shared" si="44"/>
        <v>0</v>
      </c>
      <c r="AV91" s="77">
        <f t="shared" si="45"/>
        <v>0</v>
      </c>
      <c r="AW91" s="77">
        <f t="shared" si="46"/>
        <v>0</v>
      </c>
      <c r="AX91" s="77">
        <f t="shared" si="47"/>
        <v>0</v>
      </c>
      <c r="AY91" s="77">
        <f t="shared" si="48"/>
        <v>0</v>
      </c>
      <c r="AZ91" s="77">
        <f t="shared" si="49"/>
        <v>0</v>
      </c>
      <c r="BA91" s="77">
        <f t="shared" si="50"/>
        <v>0</v>
      </c>
      <c r="BB91" s="77">
        <f t="shared" si="51"/>
        <v>0</v>
      </c>
      <c r="BC91" s="77">
        <f t="shared" si="52"/>
        <v>0</v>
      </c>
      <c r="BD91" s="77">
        <f t="shared" si="53"/>
        <v>0</v>
      </c>
      <c r="BE91" s="77">
        <f t="shared" si="54"/>
        <v>0</v>
      </c>
      <c r="BF91" s="77">
        <f t="shared" si="55"/>
        <v>0</v>
      </c>
      <c r="BG91" s="77">
        <f t="shared" si="56"/>
        <v>0</v>
      </c>
      <c r="BH91" s="77">
        <f t="shared" si="57"/>
        <v>0</v>
      </c>
      <c r="BI91" s="77">
        <f t="shared" si="58"/>
        <v>0</v>
      </c>
      <c r="BJ91" s="77">
        <f t="shared" si="59"/>
        <v>0</v>
      </c>
      <c r="BK91" s="77">
        <f t="shared" si="60"/>
        <v>0</v>
      </c>
      <c r="BL91" s="77">
        <f t="shared" si="61"/>
        <v>0</v>
      </c>
      <c r="BM91" s="77">
        <f t="shared" si="62"/>
        <v>0</v>
      </c>
      <c r="BN91" s="77">
        <f t="shared" si="63"/>
        <v>0</v>
      </c>
      <c r="BO91" s="77">
        <f t="shared" si="64"/>
        <v>0</v>
      </c>
      <c r="BP91" s="77">
        <f t="shared" si="65"/>
        <v>0</v>
      </c>
      <c r="BQ91" s="77">
        <f t="shared" si="66"/>
        <v>0</v>
      </c>
      <c r="BR91" s="77">
        <f t="shared" si="67"/>
        <v>0</v>
      </c>
      <c r="BS91" s="77">
        <f t="shared" si="69"/>
        <v>0</v>
      </c>
      <c r="BT91" s="77">
        <f t="shared" si="72"/>
        <v>0</v>
      </c>
      <c r="BU91" s="77">
        <f t="shared" si="74"/>
        <v>0</v>
      </c>
      <c r="BV91" s="77">
        <f t="shared" si="76"/>
        <v>2280.2808339224707</v>
      </c>
      <c r="BW91" s="77">
        <f t="shared" si="78"/>
        <v>2106.9452330499576</v>
      </c>
      <c r="BX91" s="77">
        <f t="shared" si="79"/>
        <v>1606.3505946088917</v>
      </c>
      <c r="BY91" s="77">
        <f t="shared" si="81"/>
        <v>1452.5910385401189</v>
      </c>
      <c r="BZ91" s="77">
        <f t="shared" si="83"/>
        <v>1974.7601335597735</v>
      </c>
      <c r="CA91" s="77">
        <f t="shared" si="85"/>
        <v>0</v>
      </c>
      <c r="CB91" s="77">
        <f t="shared" si="87"/>
        <v>0</v>
      </c>
      <c r="CC91" s="77">
        <f t="shared" si="89"/>
        <v>0</v>
      </c>
      <c r="CD91" s="77">
        <f t="shared" si="91"/>
        <v>0</v>
      </c>
      <c r="CE91" s="77">
        <f t="shared" si="93"/>
        <v>0</v>
      </c>
      <c r="CF91" s="77">
        <f t="shared" si="95"/>
        <v>0</v>
      </c>
      <c r="CG91" s="77">
        <f t="shared" si="97"/>
        <v>0</v>
      </c>
      <c r="CH91" s="77">
        <f t="shared" si="99"/>
        <v>0</v>
      </c>
      <c r="CI91" s="77">
        <f t="shared" si="101"/>
        <v>0</v>
      </c>
      <c r="CJ91" s="77">
        <f t="shared" si="103"/>
        <v>0</v>
      </c>
      <c r="CK91" s="77">
        <f t="shared" si="105"/>
        <v>0</v>
      </c>
      <c r="CL91" s="77">
        <f t="shared" si="107"/>
        <v>0</v>
      </c>
      <c r="CM91" s="77">
        <f t="shared" si="110"/>
        <v>0</v>
      </c>
      <c r="CN91" s="77">
        <f t="shared" ref="CN91:CN129" si="112">$D$90*$E6</f>
        <v>0</v>
      </c>
      <c r="CO91" s="77">
        <f>$D$91*$E5</f>
        <v>0</v>
      </c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79"/>
    </row>
    <row r="92" spans="3:111" x14ac:dyDescent="0.25">
      <c r="C92" s="79">
        <v>2037</v>
      </c>
      <c r="D92" s="109"/>
      <c r="E92" s="111">
        <f t="shared" si="68"/>
        <v>0</v>
      </c>
      <c r="F92" s="79">
        <f t="shared" si="70"/>
        <v>7140.6469997587419</v>
      </c>
      <c r="G92" s="77">
        <f t="shared" si="108"/>
        <v>0</v>
      </c>
      <c r="H92" s="79">
        <f t="shared" si="71"/>
        <v>0</v>
      </c>
      <c r="I92" s="79">
        <f t="shared" si="73"/>
        <v>0</v>
      </c>
      <c r="J92" s="79">
        <f t="shared" si="75"/>
        <v>0</v>
      </c>
      <c r="K92" s="79">
        <f t="shared" si="31"/>
        <v>0</v>
      </c>
      <c r="L92" s="79">
        <f t="shared" si="77"/>
        <v>0</v>
      </c>
      <c r="M92" s="77">
        <f t="shared" si="80"/>
        <v>0</v>
      </c>
      <c r="N92" s="77">
        <f t="shared" si="82"/>
        <v>0</v>
      </c>
      <c r="O92" s="77">
        <f t="shared" si="84"/>
        <v>0</v>
      </c>
      <c r="P92" s="77">
        <f t="shared" si="86"/>
        <v>0</v>
      </c>
      <c r="Q92" s="77">
        <f t="shared" si="88"/>
        <v>0</v>
      </c>
      <c r="R92" s="77">
        <f t="shared" si="90"/>
        <v>0</v>
      </c>
      <c r="S92" s="77">
        <f t="shared" si="92"/>
        <v>0</v>
      </c>
      <c r="T92" s="77">
        <f t="shared" si="94"/>
        <v>0</v>
      </c>
      <c r="U92" s="77">
        <f t="shared" si="96"/>
        <v>0</v>
      </c>
      <c r="V92" s="77">
        <f t="shared" si="98"/>
        <v>0</v>
      </c>
      <c r="W92" s="77">
        <f t="shared" si="100"/>
        <v>0</v>
      </c>
      <c r="X92" s="77">
        <f t="shared" si="102"/>
        <v>0</v>
      </c>
      <c r="Y92" s="77">
        <f t="shared" si="104"/>
        <v>0</v>
      </c>
      <c r="Z92" s="77">
        <f t="shared" si="106"/>
        <v>0</v>
      </c>
      <c r="AA92" s="77">
        <f t="shared" si="109"/>
        <v>0</v>
      </c>
      <c r="AB92" s="77">
        <f t="shared" si="111"/>
        <v>0</v>
      </c>
      <c r="AC92" s="77">
        <f t="shared" ref="AC92:AC129" si="113">$D$27*$E70</f>
        <v>0</v>
      </c>
      <c r="AD92" s="77">
        <f t="shared" si="26"/>
        <v>0</v>
      </c>
      <c r="AE92" s="77">
        <f t="shared" si="27"/>
        <v>0</v>
      </c>
      <c r="AF92" s="77">
        <f t="shared" si="28"/>
        <v>0</v>
      </c>
      <c r="AG92" s="77">
        <f t="shared" si="29"/>
        <v>0</v>
      </c>
      <c r="AH92" s="77">
        <f t="shared" si="30"/>
        <v>0</v>
      </c>
      <c r="AI92" s="77">
        <f t="shared" si="32"/>
        <v>0</v>
      </c>
      <c r="AJ92" s="77">
        <f t="shared" si="33"/>
        <v>0</v>
      </c>
      <c r="AK92" s="77">
        <f t="shared" si="34"/>
        <v>0</v>
      </c>
      <c r="AL92" s="77">
        <f t="shared" si="35"/>
        <v>0</v>
      </c>
      <c r="AM92" s="77">
        <f t="shared" si="36"/>
        <v>0</v>
      </c>
      <c r="AN92" s="77">
        <f t="shared" si="37"/>
        <v>0</v>
      </c>
      <c r="AO92" s="77">
        <f t="shared" si="38"/>
        <v>0</v>
      </c>
      <c r="AP92" s="77">
        <f t="shared" si="39"/>
        <v>0</v>
      </c>
      <c r="AQ92" s="77">
        <f t="shared" si="40"/>
        <v>0</v>
      </c>
      <c r="AR92" s="77">
        <f t="shared" si="41"/>
        <v>0</v>
      </c>
      <c r="AS92" s="77">
        <f t="shared" si="42"/>
        <v>0</v>
      </c>
      <c r="AT92" s="77">
        <f t="shared" si="43"/>
        <v>0</v>
      </c>
      <c r="AU92" s="77">
        <f t="shared" si="44"/>
        <v>0</v>
      </c>
      <c r="AV92" s="77">
        <f t="shared" si="45"/>
        <v>0</v>
      </c>
      <c r="AW92" s="77">
        <f t="shared" si="46"/>
        <v>0</v>
      </c>
      <c r="AX92" s="77">
        <f t="shared" si="47"/>
        <v>0</v>
      </c>
      <c r="AY92" s="77">
        <f t="shared" si="48"/>
        <v>0</v>
      </c>
      <c r="AZ92" s="77">
        <f t="shared" si="49"/>
        <v>0</v>
      </c>
      <c r="BA92" s="77">
        <f t="shared" si="50"/>
        <v>0</v>
      </c>
      <c r="BB92" s="77">
        <f t="shared" si="51"/>
        <v>0</v>
      </c>
      <c r="BC92" s="77">
        <f t="shared" si="52"/>
        <v>0</v>
      </c>
      <c r="BD92" s="77">
        <f t="shared" si="53"/>
        <v>0</v>
      </c>
      <c r="BE92" s="77">
        <f t="shared" si="54"/>
        <v>0</v>
      </c>
      <c r="BF92" s="77">
        <f t="shared" si="55"/>
        <v>0</v>
      </c>
      <c r="BG92" s="77">
        <f t="shared" si="56"/>
        <v>0</v>
      </c>
      <c r="BH92" s="77">
        <f t="shared" si="57"/>
        <v>0</v>
      </c>
      <c r="BI92" s="77">
        <f t="shared" si="58"/>
        <v>0</v>
      </c>
      <c r="BJ92" s="77">
        <f t="shared" si="59"/>
        <v>0</v>
      </c>
      <c r="BK92" s="77">
        <f t="shared" si="60"/>
        <v>0</v>
      </c>
      <c r="BL92" s="77">
        <f t="shared" si="61"/>
        <v>0</v>
      </c>
      <c r="BM92" s="77">
        <f t="shared" si="62"/>
        <v>0</v>
      </c>
      <c r="BN92" s="77">
        <f t="shared" si="63"/>
        <v>0</v>
      </c>
      <c r="BO92" s="77">
        <f t="shared" si="64"/>
        <v>0</v>
      </c>
      <c r="BP92" s="77">
        <f t="shared" si="65"/>
        <v>0</v>
      </c>
      <c r="BQ92" s="77">
        <f t="shared" si="66"/>
        <v>0</v>
      </c>
      <c r="BR92" s="77">
        <f t="shared" si="67"/>
        <v>0</v>
      </c>
      <c r="BS92" s="77">
        <f t="shared" si="69"/>
        <v>0</v>
      </c>
      <c r="BT92" s="77">
        <f t="shared" si="72"/>
        <v>0</v>
      </c>
      <c r="BU92" s="77">
        <f t="shared" si="74"/>
        <v>0</v>
      </c>
      <c r="BV92" s="77">
        <f t="shared" si="76"/>
        <v>0</v>
      </c>
      <c r="BW92" s="77">
        <f t="shared" si="78"/>
        <v>2106.9452330499576</v>
      </c>
      <c r="BX92" s="77">
        <f t="shared" si="79"/>
        <v>1606.3505946088917</v>
      </c>
      <c r="BY92" s="77">
        <f t="shared" si="81"/>
        <v>1452.5910385401189</v>
      </c>
      <c r="BZ92" s="77">
        <f t="shared" si="83"/>
        <v>1974.7601335597735</v>
      </c>
      <c r="CA92" s="77">
        <f t="shared" si="85"/>
        <v>0</v>
      </c>
      <c r="CB92" s="77">
        <f t="shared" si="87"/>
        <v>0</v>
      </c>
      <c r="CC92" s="77">
        <f t="shared" si="89"/>
        <v>0</v>
      </c>
      <c r="CD92" s="77">
        <f t="shared" si="91"/>
        <v>0</v>
      </c>
      <c r="CE92" s="77">
        <f t="shared" si="93"/>
        <v>0</v>
      </c>
      <c r="CF92" s="77">
        <f t="shared" si="95"/>
        <v>0</v>
      </c>
      <c r="CG92" s="77">
        <f t="shared" si="97"/>
        <v>0</v>
      </c>
      <c r="CH92" s="77">
        <f t="shared" si="99"/>
        <v>0</v>
      </c>
      <c r="CI92" s="77">
        <f t="shared" si="101"/>
        <v>0</v>
      </c>
      <c r="CJ92" s="77">
        <f t="shared" si="103"/>
        <v>0</v>
      </c>
      <c r="CK92" s="77">
        <f t="shared" si="105"/>
        <v>0</v>
      </c>
      <c r="CL92" s="77">
        <f t="shared" si="107"/>
        <v>0</v>
      </c>
      <c r="CM92" s="77">
        <f t="shared" si="110"/>
        <v>0</v>
      </c>
      <c r="CN92" s="77">
        <f t="shared" si="112"/>
        <v>0</v>
      </c>
      <c r="CO92" s="77">
        <f t="shared" ref="CO92:CO129" si="114">$D$91*$E6</f>
        <v>0</v>
      </c>
      <c r="CP92" s="77">
        <f>$D$92*$E5</f>
        <v>0</v>
      </c>
      <c r="CQ92" s="79"/>
      <c r="CR92" s="79"/>
      <c r="CS92" s="79"/>
      <c r="CT92" s="79"/>
      <c r="CU92" s="79"/>
      <c r="CV92" s="79"/>
      <c r="CW92" s="79"/>
      <c r="CX92" s="79"/>
      <c r="CY92" s="79"/>
      <c r="CZ92" s="79"/>
      <c r="DA92" s="79"/>
      <c r="DB92" s="79"/>
      <c r="DC92" s="79"/>
      <c r="DD92" s="79"/>
      <c r="DE92" s="79"/>
      <c r="DF92" s="79"/>
      <c r="DG92" s="79"/>
    </row>
    <row r="93" spans="3:111" x14ac:dyDescent="0.25">
      <c r="C93" s="79">
        <v>2038</v>
      </c>
      <c r="D93" s="109"/>
      <c r="E93" s="111">
        <f t="shared" si="68"/>
        <v>0</v>
      </c>
      <c r="F93" s="79">
        <f t="shared" si="70"/>
        <v>5033.7017667087839</v>
      </c>
      <c r="G93" s="77">
        <f t="shared" si="108"/>
        <v>0</v>
      </c>
      <c r="H93" s="79">
        <f t="shared" si="71"/>
        <v>0</v>
      </c>
      <c r="I93" s="79">
        <f t="shared" si="73"/>
        <v>0</v>
      </c>
      <c r="J93" s="79">
        <f t="shared" si="75"/>
        <v>0</v>
      </c>
      <c r="K93" s="79">
        <f t="shared" si="31"/>
        <v>0</v>
      </c>
      <c r="L93" s="79">
        <f t="shared" si="77"/>
        <v>0</v>
      </c>
      <c r="M93" s="77">
        <f t="shared" si="80"/>
        <v>0</v>
      </c>
      <c r="N93" s="77">
        <f t="shared" si="82"/>
        <v>0</v>
      </c>
      <c r="O93" s="77">
        <f t="shared" si="84"/>
        <v>0</v>
      </c>
      <c r="P93" s="77">
        <f t="shared" si="86"/>
        <v>0</v>
      </c>
      <c r="Q93" s="77">
        <f t="shared" si="88"/>
        <v>0</v>
      </c>
      <c r="R93" s="77">
        <f t="shared" si="90"/>
        <v>0</v>
      </c>
      <c r="S93" s="77">
        <f t="shared" si="92"/>
        <v>0</v>
      </c>
      <c r="T93" s="77">
        <f t="shared" si="94"/>
        <v>0</v>
      </c>
      <c r="U93" s="77">
        <f t="shared" si="96"/>
        <v>0</v>
      </c>
      <c r="V93" s="77">
        <f t="shared" si="98"/>
        <v>0</v>
      </c>
      <c r="W93" s="77">
        <f t="shared" si="100"/>
        <v>0</v>
      </c>
      <c r="X93" s="77">
        <f t="shared" si="102"/>
        <v>0</v>
      </c>
      <c r="Y93" s="77">
        <f t="shared" si="104"/>
        <v>0</v>
      </c>
      <c r="Z93" s="77">
        <f t="shared" si="106"/>
        <v>0</v>
      </c>
      <c r="AA93" s="77">
        <f t="shared" si="109"/>
        <v>0</v>
      </c>
      <c r="AB93" s="77">
        <f t="shared" si="111"/>
        <v>0</v>
      </c>
      <c r="AC93" s="77">
        <f t="shared" si="113"/>
        <v>0</v>
      </c>
      <c r="AD93" s="77">
        <f t="shared" ref="AD93:AD129" si="115">$D$28*$E70</f>
        <v>0</v>
      </c>
      <c r="AE93" s="77">
        <f t="shared" si="27"/>
        <v>0</v>
      </c>
      <c r="AF93" s="77">
        <f t="shared" si="28"/>
        <v>0</v>
      </c>
      <c r="AG93" s="77">
        <f t="shared" si="29"/>
        <v>0</v>
      </c>
      <c r="AH93" s="77">
        <f t="shared" si="30"/>
        <v>0</v>
      </c>
      <c r="AI93" s="77">
        <f t="shared" si="32"/>
        <v>0</v>
      </c>
      <c r="AJ93" s="77">
        <f t="shared" si="33"/>
        <v>0</v>
      </c>
      <c r="AK93" s="77">
        <f t="shared" si="34"/>
        <v>0</v>
      </c>
      <c r="AL93" s="77">
        <f t="shared" si="35"/>
        <v>0</v>
      </c>
      <c r="AM93" s="77">
        <f t="shared" si="36"/>
        <v>0</v>
      </c>
      <c r="AN93" s="77">
        <f t="shared" si="37"/>
        <v>0</v>
      </c>
      <c r="AO93" s="77">
        <f t="shared" si="38"/>
        <v>0</v>
      </c>
      <c r="AP93" s="77">
        <f t="shared" si="39"/>
        <v>0</v>
      </c>
      <c r="AQ93" s="77">
        <f t="shared" si="40"/>
        <v>0</v>
      </c>
      <c r="AR93" s="77">
        <f t="shared" si="41"/>
        <v>0</v>
      </c>
      <c r="AS93" s="77">
        <f t="shared" si="42"/>
        <v>0</v>
      </c>
      <c r="AT93" s="77">
        <f t="shared" si="43"/>
        <v>0</v>
      </c>
      <c r="AU93" s="77">
        <f t="shared" si="44"/>
        <v>0</v>
      </c>
      <c r="AV93" s="77">
        <f t="shared" si="45"/>
        <v>0</v>
      </c>
      <c r="AW93" s="77">
        <f t="shared" si="46"/>
        <v>0</v>
      </c>
      <c r="AX93" s="77">
        <f t="shared" si="47"/>
        <v>0</v>
      </c>
      <c r="AY93" s="77">
        <f t="shared" si="48"/>
        <v>0</v>
      </c>
      <c r="AZ93" s="77">
        <f t="shared" si="49"/>
        <v>0</v>
      </c>
      <c r="BA93" s="77">
        <f t="shared" si="50"/>
        <v>0</v>
      </c>
      <c r="BB93" s="77">
        <f t="shared" si="51"/>
        <v>0</v>
      </c>
      <c r="BC93" s="77">
        <f t="shared" si="52"/>
        <v>0</v>
      </c>
      <c r="BD93" s="77">
        <f t="shared" si="53"/>
        <v>0</v>
      </c>
      <c r="BE93" s="77">
        <f t="shared" si="54"/>
        <v>0</v>
      </c>
      <c r="BF93" s="77">
        <f t="shared" si="55"/>
        <v>0</v>
      </c>
      <c r="BG93" s="77">
        <f t="shared" si="56"/>
        <v>0</v>
      </c>
      <c r="BH93" s="77">
        <f t="shared" si="57"/>
        <v>0</v>
      </c>
      <c r="BI93" s="77">
        <f t="shared" si="58"/>
        <v>0</v>
      </c>
      <c r="BJ93" s="77">
        <f t="shared" si="59"/>
        <v>0</v>
      </c>
      <c r="BK93" s="77">
        <f t="shared" si="60"/>
        <v>0</v>
      </c>
      <c r="BL93" s="77">
        <f t="shared" si="61"/>
        <v>0</v>
      </c>
      <c r="BM93" s="77">
        <f t="shared" si="62"/>
        <v>0</v>
      </c>
      <c r="BN93" s="77">
        <f t="shared" si="63"/>
        <v>0</v>
      </c>
      <c r="BO93" s="77">
        <f t="shared" si="64"/>
        <v>0</v>
      </c>
      <c r="BP93" s="77">
        <f t="shared" si="65"/>
        <v>0</v>
      </c>
      <c r="BQ93" s="77">
        <f t="shared" si="66"/>
        <v>0</v>
      </c>
      <c r="BR93" s="77">
        <f t="shared" si="67"/>
        <v>0</v>
      </c>
      <c r="BS93" s="77">
        <f t="shared" si="69"/>
        <v>0</v>
      </c>
      <c r="BT93" s="77">
        <f t="shared" si="72"/>
        <v>0</v>
      </c>
      <c r="BU93" s="77">
        <f t="shared" si="74"/>
        <v>0</v>
      </c>
      <c r="BV93" s="77">
        <f t="shared" si="76"/>
        <v>0</v>
      </c>
      <c r="BW93" s="77">
        <f t="shared" si="78"/>
        <v>0</v>
      </c>
      <c r="BX93" s="77">
        <f t="shared" si="79"/>
        <v>1606.3505946088917</v>
      </c>
      <c r="BY93" s="77">
        <f t="shared" si="81"/>
        <v>1452.5910385401189</v>
      </c>
      <c r="BZ93" s="77">
        <f t="shared" si="83"/>
        <v>1974.7601335597735</v>
      </c>
      <c r="CA93" s="77">
        <f t="shared" si="85"/>
        <v>0</v>
      </c>
      <c r="CB93" s="77">
        <f t="shared" si="87"/>
        <v>0</v>
      </c>
      <c r="CC93" s="77">
        <f t="shared" si="89"/>
        <v>0</v>
      </c>
      <c r="CD93" s="77">
        <f t="shared" si="91"/>
        <v>0</v>
      </c>
      <c r="CE93" s="77">
        <f t="shared" si="93"/>
        <v>0</v>
      </c>
      <c r="CF93" s="77">
        <f t="shared" si="95"/>
        <v>0</v>
      </c>
      <c r="CG93" s="77">
        <f t="shared" si="97"/>
        <v>0</v>
      </c>
      <c r="CH93" s="77">
        <f t="shared" si="99"/>
        <v>0</v>
      </c>
      <c r="CI93" s="77">
        <f t="shared" si="101"/>
        <v>0</v>
      </c>
      <c r="CJ93" s="77">
        <f t="shared" si="103"/>
        <v>0</v>
      </c>
      <c r="CK93" s="77">
        <f t="shared" si="105"/>
        <v>0</v>
      </c>
      <c r="CL93" s="77">
        <f t="shared" si="107"/>
        <v>0</v>
      </c>
      <c r="CM93" s="77">
        <f t="shared" si="110"/>
        <v>0</v>
      </c>
      <c r="CN93" s="77">
        <f t="shared" si="112"/>
        <v>0</v>
      </c>
      <c r="CO93" s="77">
        <f t="shared" si="114"/>
        <v>0</v>
      </c>
      <c r="CP93" s="77">
        <f t="shared" ref="CP93:CP129" si="116">$D$92*$E6</f>
        <v>0</v>
      </c>
      <c r="CQ93" s="77">
        <f>$D$93*$E5</f>
        <v>0</v>
      </c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79"/>
    </row>
    <row r="94" spans="3:111" x14ac:dyDescent="0.25">
      <c r="C94" s="79">
        <v>2039</v>
      </c>
      <c r="D94" s="109"/>
      <c r="E94" s="111">
        <f t="shared" si="68"/>
        <v>0</v>
      </c>
      <c r="F94" s="79">
        <f t="shared" si="70"/>
        <v>3427.3511720998922</v>
      </c>
      <c r="G94" s="77">
        <f t="shared" si="108"/>
        <v>0</v>
      </c>
      <c r="H94" s="79">
        <f t="shared" si="71"/>
        <v>0</v>
      </c>
      <c r="I94" s="79">
        <f t="shared" si="73"/>
        <v>0</v>
      </c>
      <c r="J94" s="79">
        <f t="shared" si="75"/>
        <v>0</v>
      </c>
      <c r="K94" s="79">
        <f t="shared" si="31"/>
        <v>0</v>
      </c>
      <c r="L94" s="79">
        <f t="shared" si="77"/>
        <v>0</v>
      </c>
      <c r="M94" s="77">
        <f t="shared" si="80"/>
        <v>0</v>
      </c>
      <c r="N94" s="77">
        <f t="shared" si="82"/>
        <v>0</v>
      </c>
      <c r="O94" s="77">
        <f t="shared" si="84"/>
        <v>0</v>
      </c>
      <c r="P94" s="77">
        <f t="shared" si="86"/>
        <v>0</v>
      </c>
      <c r="Q94" s="77">
        <f t="shared" si="88"/>
        <v>0</v>
      </c>
      <c r="R94" s="77">
        <f t="shared" si="90"/>
        <v>0</v>
      </c>
      <c r="S94" s="77">
        <f t="shared" si="92"/>
        <v>0</v>
      </c>
      <c r="T94" s="77">
        <f t="shared" si="94"/>
        <v>0</v>
      </c>
      <c r="U94" s="77">
        <f t="shared" si="96"/>
        <v>0</v>
      </c>
      <c r="V94" s="77">
        <f t="shared" si="98"/>
        <v>0</v>
      </c>
      <c r="W94" s="77">
        <f t="shared" si="100"/>
        <v>0</v>
      </c>
      <c r="X94" s="77">
        <f t="shared" si="102"/>
        <v>0</v>
      </c>
      <c r="Y94" s="77">
        <f t="shared" si="104"/>
        <v>0</v>
      </c>
      <c r="Z94" s="77">
        <f t="shared" si="106"/>
        <v>0</v>
      </c>
      <c r="AA94" s="77">
        <f t="shared" si="109"/>
        <v>0</v>
      </c>
      <c r="AB94" s="77">
        <f t="shared" si="111"/>
        <v>0</v>
      </c>
      <c r="AC94" s="77">
        <f t="shared" si="113"/>
        <v>0</v>
      </c>
      <c r="AD94" s="77">
        <f t="shared" si="115"/>
        <v>0</v>
      </c>
      <c r="AE94" s="77">
        <f t="shared" ref="AE94:AE129" si="117">$D$29*$E70</f>
        <v>0</v>
      </c>
      <c r="AF94" s="77">
        <f t="shared" si="28"/>
        <v>0</v>
      </c>
      <c r="AG94" s="77">
        <f t="shared" si="29"/>
        <v>0</v>
      </c>
      <c r="AH94" s="77">
        <f t="shared" si="30"/>
        <v>0</v>
      </c>
      <c r="AI94" s="77">
        <f t="shared" si="32"/>
        <v>0</v>
      </c>
      <c r="AJ94" s="77">
        <f t="shared" si="33"/>
        <v>0</v>
      </c>
      <c r="AK94" s="77">
        <f t="shared" si="34"/>
        <v>0</v>
      </c>
      <c r="AL94" s="77">
        <f t="shared" si="35"/>
        <v>0</v>
      </c>
      <c r="AM94" s="77">
        <f t="shared" si="36"/>
        <v>0</v>
      </c>
      <c r="AN94" s="77">
        <f t="shared" si="37"/>
        <v>0</v>
      </c>
      <c r="AO94" s="77">
        <f t="shared" si="38"/>
        <v>0</v>
      </c>
      <c r="AP94" s="77">
        <f t="shared" si="39"/>
        <v>0</v>
      </c>
      <c r="AQ94" s="77">
        <f t="shared" si="40"/>
        <v>0</v>
      </c>
      <c r="AR94" s="77">
        <f t="shared" si="41"/>
        <v>0</v>
      </c>
      <c r="AS94" s="77">
        <f t="shared" si="42"/>
        <v>0</v>
      </c>
      <c r="AT94" s="77">
        <f t="shared" si="43"/>
        <v>0</v>
      </c>
      <c r="AU94" s="77">
        <f t="shared" si="44"/>
        <v>0</v>
      </c>
      <c r="AV94" s="77">
        <f t="shared" si="45"/>
        <v>0</v>
      </c>
      <c r="AW94" s="77">
        <f t="shared" si="46"/>
        <v>0</v>
      </c>
      <c r="AX94" s="77">
        <f t="shared" si="47"/>
        <v>0</v>
      </c>
      <c r="AY94" s="77">
        <f t="shared" si="48"/>
        <v>0</v>
      </c>
      <c r="AZ94" s="77">
        <f t="shared" si="49"/>
        <v>0</v>
      </c>
      <c r="BA94" s="77">
        <f t="shared" si="50"/>
        <v>0</v>
      </c>
      <c r="BB94" s="77">
        <f t="shared" si="51"/>
        <v>0</v>
      </c>
      <c r="BC94" s="77">
        <f t="shared" si="52"/>
        <v>0</v>
      </c>
      <c r="BD94" s="77">
        <f t="shared" si="53"/>
        <v>0</v>
      </c>
      <c r="BE94" s="77">
        <f t="shared" si="54"/>
        <v>0</v>
      </c>
      <c r="BF94" s="77">
        <f t="shared" si="55"/>
        <v>0</v>
      </c>
      <c r="BG94" s="77">
        <f t="shared" si="56"/>
        <v>0</v>
      </c>
      <c r="BH94" s="77">
        <f t="shared" si="57"/>
        <v>0</v>
      </c>
      <c r="BI94" s="77">
        <f t="shared" si="58"/>
        <v>0</v>
      </c>
      <c r="BJ94" s="77">
        <f t="shared" si="59"/>
        <v>0</v>
      </c>
      <c r="BK94" s="77">
        <f t="shared" si="60"/>
        <v>0</v>
      </c>
      <c r="BL94" s="77">
        <f t="shared" si="61"/>
        <v>0</v>
      </c>
      <c r="BM94" s="77">
        <f t="shared" si="62"/>
        <v>0</v>
      </c>
      <c r="BN94" s="77">
        <f t="shared" si="63"/>
        <v>0</v>
      </c>
      <c r="BO94" s="77">
        <f t="shared" si="64"/>
        <v>0</v>
      </c>
      <c r="BP94" s="77">
        <f t="shared" si="65"/>
        <v>0</v>
      </c>
      <c r="BQ94" s="77">
        <f t="shared" si="66"/>
        <v>0</v>
      </c>
      <c r="BR94" s="77">
        <f t="shared" si="67"/>
        <v>0</v>
      </c>
      <c r="BS94" s="77">
        <f t="shared" si="69"/>
        <v>0</v>
      </c>
      <c r="BT94" s="77">
        <f t="shared" si="72"/>
        <v>0</v>
      </c>
      <c r="BU94" s="77">
        <f t="shared" si="74"/>
        <v>0</v>
      </c>
      <c r="BV94" s="77">
        <f t="shared" si="76"/>
        <v>0</v>
      </c>
      <c r="BW94" s="77">
        <f t="shared" si="78"/>
        <v>0</v>
      </c>
      <c r="BX94" s="77">
        <f t="shared" si="79"/>
        <v>0</v>
      </c>
      <c r="BY94" s="77">
        <f t="shared" si="81"/>
        <v>1452.5910385401189</v>
      </c>
      <c r="BZ94" s="77">
        <f t="shared" si="83"/>
        <v>1974.7601335597735</v>
      </c>
      <c r="CA94" s="77">
        <f t="shared" si="85"/>
        <v>0</v>
      </c>
      <c r="CB94" s="77">
        <f t="shared" si="87"/>
        <v>0</v>
      </c>
      <c r="CC94" s="77">
        <f t="shared" si="89"/>
        <v>0</v>
      </c>
      <c r="CD94" s="77">
        <f t="shared" si="91"/>
        <v>0</v>
      </c>
      <c r="CE94" s="77">
        <f t="shared" si="93"/>
        <v>0</v>
      </c>
      <c r="CF94" s="77">
        <f t="shared" si="95"/>
        <v>0</v>
      </c>
      <c r="CG94" s="77">
        <f t="shared" si="97"/>
        <v>0</v>
      </c>
      <c r="CH94" s="77">
        <f t="shared" si="99"/>
        <v>0</v>
      </c>
      <c r="CI94" s="77">
        <f t="shared" si="101"/>
        <v>0</v>
      </c>
      <c r="CJ94" s="77">
        <f t="shared" si="103"/>
        <v>0</v>
      </c>
      <c r="CK94" s="77">
        <f t="shared" si="105"/>
        <v>0</v>
      </c>
      <c r="CL94" s="77">
        <f t="shared" si="107"/>
        <v>0</v>
      </c>
      <c r="CM94" s="77">
        <f t="shared" si="110"/>
        <v>0</v>
      </c>
      <c r="CN94" s="77">
        <f t="shared" si="112"/>
        <v>0</v>
      </c>
      <c r="CO94" s="77">
        <f t="shared" si="114"/>
        <v>0</v>
      </c>
      <c r="CP94" s="77">
        <f t="shared" si="116"/>
        <v>0</v>
      </c>
      <c r="CQ94" s="77">
        <f t="shared" ref="CQ94:CQ129" si="118">$D$93*$E6</f>
        <v>0</v>
      </c>
      <c r="CR94" s="77">
        <f>$D$94*$E5</f>
        <v>0</v>
      </c>
      <c r="CS94" s="79"/>
      <c r="CT94" s="79"/>
      <c r="CU94" s="79"/>
      <c r="CV94" s="79"/>
      <c r="CW94" s="79"/>
      <c r="CX94" s="79"/>
      <c r="CY94" s="79"/>
      <c r="CZ94" s="79"/>
      <c r="DA94" s="79"/>
      <c r="DB94" s="79"/>
      <c r="DC94" s="79"/>
      <c r="DD94" s="79"/>
      <c r="DE94" s="79"/>
      <c r="DF94" s="79"/>
      <c r="DG94" s="79"/>
    </row>
    <row r="95" spans="3:111" x14ac:dyDescent="0.25">
      <c r="C95" s="79">
        <v>2040</v>
      </c>
      <c r="D95" s="109"/>
      <c r="E95" s="111">
        <f t="shared" si="68"/>
        <v>0</v>
      </c>
      <c r="F95" s="79">
        <f t="shared" si="70"/>
        <v>1974.7601335597735</v>
      </c>
      <c r="G95" s="77">
        <f t="shared" si="108"/>
        <v>0</v>
      </c>
      <c r="H95" s="79">
        <f t="shared" si="71"/>
        <v>0</v>
      </c>
      <c r="I95" s="79">
        <f t="shared" si="73"/>
        <v>0</v>
      </c>
      <c r="J95" s="79">
        <f t="shared" si="75"/>
        <v>0</v>
      </c>
      <c r="K95" s="79">
        <f t="shared" si="31"/>
        <v>0</v>
      </c>
      <c r="L95" s="79">
        <f t="shared" si="77"/>
        <v>0</v>
      </c>
      <c r="M95" s="77">
        <f t="shared" si="80"/>
        <v>0</v>
      </c>
      <c r="N95" s="77">
        <f t="shared" si="82"/>
        <v>0</v>
      </c>
      <c r="O95" s="77">
        <f t="shared" si="84"/>
        <v>0</v>
      </c>
      <c r="P95" s="77">
        <f t="shared" si="86"/>
        <v>0</v>
      </c>
      <c r="Q95" s="77">
        <f t="shared" si="88"/>
        <v>0</v>
      </c>
      <c r="R95" s="77">
        <f t="shared" si="90"/>
        <v>0</v>
      </c>
      <c r="S95" s="77">
        <f t="shared" si="92"/>
        <v>0</v>
      </c>
      <c r="T95" s="77">
        <f t="shared" si="94"/>
        <v>0</v>
      </c>
      <c r="U95" s="77">
        <f t="shared" si="96"/>
        <v>0</v>
      </c>
      <c r="V95" s="77">
        <f t="shared" si="98"/>
        <v>0</v>
      </c>
      <c r="W95" s="77">
        <f t="shared" si="100"/>
        <v>0</v>
      </c>
      <c r="X95" s="77">
        <f t="shared" si="102"/>
        <v>0</v>
      </c>
      <c r="Y95" s="77">
        <f t="shared" si="104"/>
        <v>0</v>
      </c>
      <c r="Z95" s="77">
        <f t="shared" si="106"/>
        <v>0</v>
      </c>
      <c r="AA95" s="77">
        <f t="shared" si="109"/>
        <v>0</v>
      </c>
      <c r="AB95" s="77">
        <f t="shared" si="111"/>
        <v>0</v>
      </c>
      <c r="AC95" s="77">
        <f t="shared" si="113"/>
        <v>0</v>
      </c>
      <c r="AD95" s="77">
        <f t="shared" si="115"/>
        <v>0</v>
      </c>
      <c r="AE95" s="77">
        <f t="shared" si="117"/>
        <v>0</v>
      </c>
      <c r="AF95" s="77">
        <f t="shared" ref="AF95:AF129" si="119">$D$30*$E70</f>
        <v>0</v>
      </c>
      <c r="AG95" s="77">
        <f t="shared" si="29"/>
        <v>0</v>
      </c>
      <c r="AH95" s="77">
        <f t="shared" si="30"/>
        <v>0</v>
      </c>
      <c r="AI95" s="77">
        <f t="shared" si="32"/>
        <v>0</v>
      </c>
      <c r="AJ95" s="77">
        <f t="shared" si="33"/>
        <v>0</v>
      </c>
      <c r="AK95" s="77">
        <f t="shared" si="34"/>
        <v>0</v>
      </c>
      <c r="AL95" s="77">
        <f t="shared" si="35"/>
        <v>0</v>
      </c>
      <c r="AM95" s="77">
        <f t="shared" si="36"/>
        <v>0</v>
      </c>
      <c r="AN95" s="77">
        <f t="shared" si="37"/>
        <v>0</v>
      </c>
      <c r="AO95" s="77">
        <f t="shared" si="38"/>
        <v>0</v>
      </c>
      <c r="AP95" s="77">
        <f t="shared" si="39"/>
        <v>0</v>
      </c>
      <c r="AQ95" s="77">
        <f t="shared" si="40"/>
        <v>0</v>
      </c>
      <c r="AR95" s="77">
        <f t="shared" si="41"/>
        <v>0</v>
      </c>
      <c r="AS95" s="77">
        <f t="shared" si="42"/>
        <v>0</v>
      </c>
      <c r="AT95" s="77">
        <f t="shared" si="43"/>
        <v>0</v>
      </c>
      <c r="AU95" s="77">
        <f t="shared" si="44"/>
        <v>0</v>
      </c>
      <c r="AV95" s="77">
        <f t="shared" si="45"/>
        <v>0</v>
      </c>
      <c r="AW95" s="77">
        <f t="shared" si="46"/>
        <v>0</v>
      </c>
      <c r="AX95" s="77">
        <f t="shared" si="47"/>
        <v>0</v>
      </c>
      <c r="AY95" s="77">
        <f t="shared" si="48"/>
        <v>0</v>
      </c>
      <c r="AZ95" s="77">
        <f t="shared" si="49"/>
        <v>0</v>
      </c>
      <c r="BA95" s="77">
        <f t="shared" si="50"/>
        <v>0</v>
      </c>
      <c r="BB95" s="77">
        <f t="shared" si="51"/>
        <v>0</v>
      </c>
      <c r="BC95" s="77">
        <f t="shared" si="52"/>
        <v>0</v>
      </c>
      <c r="BD95" s="77">
        <f t="shared" si="53"/>
        <v>0</v>
      </c>
      <c r="BE95" s="77">
        <f t="shared" si="54"/>
        <v>0</v>
      </c>
      <c r="BF95" s="77">
        <f t="shared" si="55"/>
        <v>0</v>
      </c>
      <c r="BG95" s="77">
        <f t="shared" si="56"/>
        <v>0</v>
      </c>
      <c r="BH95" s="77">
        <f t="shared" si="57"/>
        <v>0</v>
      </c>
      <c r="BI95" s="77">
        <f t="shared" si="58"/>
        <v>0</v>
      </c>
      <c r="BJ95" s="77">
        <f t="shared" si="59"/>
        <v>0</v>
      </c>
      <c r="BK95" s="77">
        <f t="shared" si="60"/>
        <v>0</v>
      </c>
      <c r="BL95" s="77">
        <f t="shared" si="61"/>
        <v>0</v>
      </c>
      <c r="BM95" s="77">
        <f t="shared" si="62"/>
        <v>0</v>
      </c>
      <c r="BN95" s="77">
        <f t="shared" si="63"/>
        <v>0</v>
      </c>
      <c r="BO95" s="77">
        <f t="shared" si="64"/>
        <v>0</v>
      </c>
      <c r="BP95" s="77">
        <f t="shared" si="65"/>
        <v>0</v>
      </c>
      <c r="BQ95" s="77">
        <f t="shared" si="66"/>
        <v>0</v>
      </c>
      <c r="BR95" s="77">
        <f t="shared" si="67"/>
        <v>0</v>
      </c>
      <c r="BS95" s="77">
        <f t="shared" si="69"/>
        <v>0</v>
      </c>
      <c r="BT95" s="77">
        <f t="shared" si="72"/>
        <v>0</v>
      </c>
      <c r="BU95" s="77">
        <f t="shared" si="74"/>
        <v>0</v>
      </c>
      <c r="BV95" s="77">
        <f t="shared" si="76"/>
        <v>0</v>
      </c>
      <c r="BW95" s="77">
        <f t="shared" si="78"/>
        <v>0</v>
      </c>
      <c r="BX95" s="77">
        <f t="shared" si="79"/>
        <v>0</v>
      </c>
      <c r="BY95" s="77">
        <f t="shared" si="81"/>
        <v>0</v>
      </c>
      <c r="BZ95" s="77">
        <f t="shared" si="83"/>
        <v>1974.7601335597735</v>
      </c>
      <c r="CA95" s="77">
        <f t="shared" si="85"/>
        <v>0</v>
      </c>
      <c r="CB95" s="77">
        <f t="shared" si="87"/>
        <v>0</v>
      </c>
      <c r="CC95" s="77">
        <f t="shared" si="89"/>
        <v>0</v>
      </c>
      <c r="CD95" s="77">
        <f t="shared" si="91"/>
        <v>0</v>
      </c>
      <c r="CE95" s="77">
        <f t="shared" si="93"/>
        <v>0</v>
      </c>
      <c r="CF95" s="77">
        <f t="shared" si="95"/>
        <v>0</v>
      </c>
      <c r="CG95" s="77">
        <f t="shared" si="97"/>
        <v>0</v>
      </c>
      <c r="CH95" s="77">
        <f t="shared" si="99"/>
        <v>0</v>
      </c>
      <c r="CI95" s="77">
        <f t="shared" si="101"/>
        <v>0</v>
      </c>
      <c r="CJ95" s="77">
        <f t="shared" si="103"/>
        <v>0</v>
      </c>
      <c r="CK95" s="77">
        <f t="shared" si="105"/>
        <v>0</v>
      </c>
      <c r="CL95" s="77">
        <f t="shared" si="107"/>
        <v>0</v>
      </c>
      <c r="CM95" s="77">
        <f t="shared" si="110"/>
        <v>0</v>
      </c>
      <c r="CN95" s="77">
        <f t="shared" si="112"/>
        <v>0</v>
      </c>
      <c r="CO95" s="77">
        <f t="shared" si="114"/>
        <v>0</v>
      </c>
      <c r="CP95" s="77">
        <f t="shared" si="116"/>
        <v>0</v>
      </c>
      <c r="CQ95" s="77">
        <f t="shared" si="118"/>
        <v>0</v>
      </c>
      <c r="CR95" s="77">
        <f t="shared" ref="CR95:CR129" si="120">$D$94*$E6</f>
        <v>0</v>
      </c>
      <c r="CS95" s="77">
        <f>$D$95*$E5</f>
        <v>0</v>
      </c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79"/>
    </row>
    <row r="96" spans="3:111" x14ac:dyDescent="0.25">
      <c r="C96" s="79">
        <v>2041</v>
      </c>
      <c r="D96" s="109"/>
      <c r="E96" s="111">
        <f t="shared" si="68"/>
        <v>0</v>
      </c>
      <c r="F96" s="79">
        <f t="shared" si="70"/>
        <v>0</v>
      </c>
      <c r="G96" s="77">
        <f t="shared" si="108"/>
        <v>0</v>
      </c>
      <c r="H96" s="79">
        <f t="shared" si="71"/>
        <v>0</v>
      </c>
      <c r="I96" s="79">
        <f t="shared" si="73"/>
        <v>0</v>
      </c>
      <c r="J96" s="79">
        <f t="shared" si="75"/>
        <v>0</v>
      </c>
      <c r="K96" s="79">
        <f t="shared" si="31"/>
        <v>0</v>
      </c>
      <c r="L96" s="79">
        <f t="shared" si="77"/>
        <v>0</v>
      </c>
      <c r="M96" s="77">
        <f t="shared" si="80"/>
        <v>0</v>
      </c>
      <c r="N96" s="77">
        <f t="shared" si="82"/>
        <v>0</v>
      </c>
      <c r="O96" s="77">
        <f t="shared" si="84"/>
        <v>0</v>
      </c>
      <c r="P96" s="77">
        <f t="shared" si="86"/>
        <v>0</v>
      </c>
      <c r="Q96" s="77">
        <f t="shared" si="88"/>
        <v>0</v>
      </c>
      <c r="R96" s="77">
        <f t="shared" si="90"/>
        <v>0</v>
      </c>
      <c r="S96" s="77">
        <f t="shared" si="92"/>
        <v>0</v>
      </c>
      <c r="T96" s="77">
        <f t="shared" si="94"/>
        <v>0</v>
      </c>
      <c r="U96" s="77">
        <f t="shared" si="96"/>
        <v>0</v>
      </c>
      <c r="V96" s="77">
        <f t="shared" si="98"/>
        <v>0</v>
      </c>
      <c r="W96" s="77">
        <f t="shared" si="100"/>
        <v>0</v>
      </c>
      <c r="X96" s="77">
        <f t="shared" si="102"/>
        <v>0</v>
      </c>
      <c r="Y96" s="77">
        <f t="shared" si="104"/>
        <v>0</v>
      </c>
      <c r="Z96" s="77">
        <f t="shared" si="106"/>
        <v>0</v>
      </c>
      <c r="AA96" s="77">
        <f t="shared" si="109"/>
        <v>0</v>
      </c>
      <c r="AB96" s="77">
        <f t="shared" si="111"/>
        <v>0</v>
      </c>
      <c r="AC96" s="77">
        <f t="shared" si="113"/>
        <v>0</v>
      </c>
      <c r="AD96" s="77">
        <f t="shared" si="115"/>
        <v>0</v>
      </c>
      <c r="AE96" s="77">
        <f t="shared" si="117"/>
        <v>0</v>
      </c>
      <c r="AF96" s="77">
        <f t="shared" si="119"/>
        <v>0</v>
      </c>
      <c r="AG96" s="77">
        <f t="shared" ref="AG96:AG129" si="121">$D$31*$E70</f>
        <v>0</v>
      </c>
      <c r="AH96" s="77">
        <f t="shared" si="30"/>
        <v>0</v>
      </c>
      <c r="AI96" s="77">
        <f t="shared" si="32"/>
        <v>0</v>
      </c>
      <c r="AJ96" s="77">
        <f t="shared" si="33"/>
        <v>0</v>
      </c>
      <c r="AK96" s="77">
        <f t="shared" si="34"/>
        <v>0</v>
      </c>
      <c r="AL96" s="77">
        <f t="shared" si="35"/>
        <v>0</v>
      </c>
      <c r="AM96" s="77">
        <f t="shared" si="36"/>
        <v>0</v>
      </c>
      <c r="AN96" s="77">
        <f t="shared" si="37"/>
        <v>0</v>
      </c>
      <c r="AO96" s="77">
        <f t="shared" si="38"/>
        <v>0</v>
      </c>
      <c r="AP96" s="77">
        <f t="shared" si="39"/>
        <v>0</v>
      </c>
      <c r="AQ96" s="77">
        <f t="shared" si="40"/>
        <v>0</v>
      </c>
      <c r="AR96" s="77">
        <f t="shared" si="41"/>
        <v>0</v>
      </c>
      <c r="AS96" s="77">
        <f t="shared" si="42"/>
        <v>0</v>
      </c>
      <c r="AT96" s="77">
        <f t="shared" si="43"/>
        <v>0</v>
      </c>
      <c r="AU96" s="77">
        <f t="shared" si="44"/>
        <v>0</v>
      </c>
      <c r="AV96" s="77">
        <f t="shared" si="45"/>
        <v>0</v>
      </c>
      <c r="AW96" s="77">
        <f t="shared" si="46"/>
        <v>0</v>
      </c>
      <c r="AX96" s="77">
        <f t="shared" si="47"/>
        <v>0</v>
      </c>
      <c r="AY96" s="77">
        <f t="shared" si="48"/>
        <v>0</v>
      </c>
      <c r="AZ96" s="77">
        <f t="shared" si="49"/>
        <v>0</v>
      </c>
      <c r="BA96" s="77">
        <f t="shared" si="50"/>
        <v>0</v>
      </c>
      <c r="BB96" s="77">
        <f t="shared" si="51"/>
        <v>0</v>
      </c>
      <c r="BC96" s="77">
        <f t="shared" si="52"/>
        <v>0</v>
      </c>
      <c r="BD96" s="77">
        <f t="shared" si="53"/>
        <v>0</v>
      </c>
      <c r="BE96" s="77">
        <f t="shared" si="54"/>
        <v>0</v>
      </c>
      <c r="BF96" s="77">
        <f t="shared" si="55"/>
        <v>0</v>
      </c>
      <c r="BG96" s="77">
        <f t="shared" si="56"/>
        <v>0</v>
      </c>
      <c r="BH96" s="77">
        <f t="shared" si="57"/>
        <v>0</v>
      </c>
      <c r="BI96" s="77">
        <f t="shared" si="58"/>
        <v>0</v>
      </c>
      <c r="BJ96" s="77">
        <f t="shared" si="59"/>
        <v>0</v>
      </c>
      <c r="BK96" s="77">
        <f t="shared" si="60"/>
        <v>0</v>
      </c>
      <c r="BL96" s="77">
        <f t="shared" si="61"/>
        <v>0</v>
      </c>
      <c r="BM96" s="77">
        <f t="shared" si="62"/>
        <v>0</v>
      </c>
      <c r="BN96" s="77">
        <f t="shared" si="63"/>
        <v>0</v>
      </c>
      <c r="BO96" s="77">
        <f t="shared" si="64"/>
        <v>0</v>
      </c>
      <c r="BP96" s="77">
        <f t="shared" si="65"/>
        <v>0</v>
      </c>
      <c r="BQ96" s="77">
        <f t="shared" si="66"/>
        <v>0</v>
      </c>
      <c r="BR96" s="77">
        <f t="shared" si="67"/>
        <v>0</v>
      </c>
      <c r="BS96" s="77">
        <f t="shared" si="69"/>
        <v>0</v>
      </c>
      <c r="BT96" s="77">
        <f t="shared" si="72"/>
        <v>0</v>
      </c>
      <c r="BU96" s="77">
        <f t="shared" si="74"/>
        <v>0</v>
      </c>
      <c r="BV96" s="77">
        <f t="shared" si="76"/>
        <v>0</v>
      </c>
      <c r="BW96" s="77">
        <f t="shared" si="78"/>
        <v>0</v>
      </c>
      <c r="BX96" s="77">
        <f t="shared" si="79"/>
        <v>0</v>
      </c>
      <c r="BY96" s="77">
        <f t="shared" si="81"/>
        <v>0</v>
      </c>
      <c r="BZ96" s="77">
        <f t="shared" si="83"/>
        <v>0</v>
      </c>
      <c r="CA96" s="77">
        <f t="shared" si="85"/>
        <v>0</v>
      </c>
      <c r="CB96" s="77">
        <f t="shared" si="87"/>
        <v>0</v>
      </c>
      <c r="CC96" s="77">
        <f t="shared" si="89"/>
        <v>0</v>
      </c>
      <c r="CD96" s="77">
        <f t="shared" si="91"/>
        <v>0</v>
      </c>
      <c r="CE96" s="77">
        <f t="shared" si="93"/>
        <v>0</v>
      </c>
      <c r="CF96" s="77">
        <f t="shared" si="95"/>
        <v>0</v>
      </c>
      <c r="CG96" s="77">
        <f t="shared" si="97"/>
        <v>0</v>
      </c>
      <c r="CH96" s="77">
        <f t="shared" si="99"/>
        <v>0</v>
      </c>
      <c r="CI96" s="77">
        <f t="shared" si="101"/>
        <v>0</v>
      </c>
      <c r="CJ96" s="77">
        <f t="shared" si="103"/>
        <v>0</v>
      </c>
      <c r="CK96" s="77">
        <f t="shared" si="105"/>
        <v>0</v>
      </c>
      <c r="CL96" s="77">
        <f t="shared" si="107"/>
        <v>0</v>
      </c>
      <c r="CM96" s="77">
        <f t="shared" si="110"/>
        <v>0</v>
      </c>
      <c r="CN96" s="77">
        <f t="shared" si="112"/>
        <v>0</v>
      </c>
      <c r="CO96" s="77">
        <f t="shared" si="114"/>
        <v>0</v>
      </c>
      <c r="CP96" s="77">
        <f t="shared" si="116"/>
        <v>0</v>
      </c>
      <c r="CQ96" s="77">
        <f t="shared" si="118"/>
        <v>0</v>
      </c>
      <c r="CR96" s="77">
        <f t="shared" si="120"/>
        <v>0</v>
      </c>
      <c r="CS96" s="77">
        <f t="shared" ref="CS96:CS129" si="122">$D$95*$E6</f>
        <v>0</v>
      </c>
      <c r="CT96" s="77">
        <f>$D$96*$E5</f>
        <v>0</v>
      </c>
      <c r="CU96" s="79"/>
      <c r="CV96" s="79"/>
      <c r="CW96" s="79"/>
      <c r="CX96" s="79"/>
      <c r="CY96" s="79"/>
      <c r="CZ96" s="79"/>
      <c r="DA96" s="79"/>
      <c r="DB96" s="79"/>
      <c r="DC96" s="79"/>
      <c r="DD96" s="79"/>
      <c r="DE96" s="79"/>
      <c r="DF96" s="79"/>
      <c r="DG96" s="79"/>
    </row>
    <row r="97" spans="3:111" x14ac:dyDescent="0.25">
      <c r="C97" s="79">
        <v>2042</v>
      </c>
      <c r="D97" s="109"/>
      <c r="E97" s="111">
        <f t="shared" si="68"/>
        <v>0</v>
      </c>
      <c r="F97" s="79">
        <f t="shared" si="70"/>
        <v>0</v>
      </c>
      <c r="G97" s="77">
        <f t="shared" si="108"/>
        <v>0</v>
      </c>
      <c r="H97" s="79">
        <f t="shared" si="71"/>
        <v>0</v>
      </c>
      <c r="I97" s="79">
        <f t="shared" si="73"/>
        <v>0</v>
      </c>
      <c r="J97" s="79">
        <f t="shared" si="75"/>
        <v>0</v>
      </c>
      <c r="K97" s="79">
        <f t="shared" si="31"/>
        <v>0</v>
      </c>
      <c r="L97" s="79">
        <f t="shared" si="77"/>
        <v>0</v>
      </c>
      <c r="M97" s="77">
        <f t="shared" si="80"/>
        <v>0</v>
      </c>
      <c r="N97" s="77">
        <f t="shared" si="82"/>
        <v>0</v>
      </c>
      <c r="O97" s="77">
        <f t="shared" si="84"/>
        <v>0</v>
      </c>
      <c r="P97" s="77">
        <f t="shared" si="86"/>
        <v>0</v>
      </c>
      <c r="Q97" s="77">
        <f t="shared" si="88"/>
        <v>0</v>
      </c>
      <c r="R97" s="77">
        <f t="shared" si="90"/>
        <v>0</v>
      </c>
      <c r="S97" s="77">
        <f t="shared" si="92"/>
        <v>0</v>
      </c>
      <c r="T97" s="77">
        <f t="shared" si="94"/>
        <v>0</v>
      </c>
      <c r="U97" s="77">
        <f t="shared" si="96"/>
        <v>0</v>
      </c>
      <c r="V97" s="77">
        <f t="shared" si="98"/>
        <v>0</v>
      </c>
      <c r="W97" s="77">
        <f t="shared" si="100"/>
        <v>0</v>
      </c>
      <c r="X97" s="77">
        <f t="shared" si="102"/>
        <v>0</v>
      </c>
      <c r="Y97" s="77">
        <f t="shared" si="104"/>
        <v>0</v>
      </c>
      <c r="Z97" s="77">
        <f t="shared" si="106"/>
        <v>0</v>
      </c>
      <c r="AA97" s="77">
        <f t="shared" si="109"/>
        <v>0</v>
      </c>
      <c r="AB97" s="77">
        <f t="shared" si="111"/>
        <v>0</v>
      </c>
      <c r="AC97" s="77">
        <f t="shared" si="113"/>
        <v>0</v>
      </c>
      <c r="AD97" s="77">
        <f t="shared" si="115"/>
        <v>0</v>
      </c>
      <c r="AE97" s="77">
        <f t="shared" si="117"/>
        <v>0</v>
      </c>
      <c r="AF97" s="77">
        <f t="shared" si="119"/>
        <v>0</v>
      </c>
      <c r="AG97" s="77">
        <f t="shared" si="121"/>
        <v>0</v>
      </c>
      <c r="AH97" s="77">
        <f t="shared" ref="AH97:AH129" si="123">$D$32*$E70</f>
        <v>0</v>
      </c>
      <c r="AI97" s="77">
        <f t="shared" si="32"/>
        <v>0</v>
      </c>
      <c r="AJ97" s="77">
        <f t="shared" si="33"/>
        <v>0</v>
      </c>
      <c r="AK97" s="77">
        <f t="shared" si="34"/>
        <v>0</v>
      </c>
      <c r="AL97" s="77">
        <f t="shared" si="35"/>
        <v>0</v>
      </c>
      <c r="AM97" s="77">
        <f t="shared" si="36"/>
        <v>0</v>
      </c>
      <c r="AN97" s="77">
        <f t="shared" si="37"/>
        <v>0</v>
      </c>
      <c r="AO97" s="77">
        <f t="shared" si="38"/>
        <v>0</v>
      </c>
      <c r="AP97" s="77">
        <f t="shared" si="39"/>
        <v>0</v>
      </c>
      <c r="AQ97" s="77">
        <f t="shared" si="40"/>
        <v>0</v>
      </c>
      <c r="AR97" s="77">
        <f t="shared" si="41"/>
        <v>0</v>
      </c>
      <c r="AS97" s="77">
        <f t="shared" si="42"/>
        <v>0</v>
      </c>
      <c r="AT97" s="77">
        <f t="shared" si="43"/>
        <v>0</v>
      </c>
      <c r="AU97" s="77">
        <f t="shared" si="44"/>
        <v>0</v>
      </c>
      <c r="AV97" s="77">
        <f t="shared" si="45"/>
        <v>0</v>
      </c>
      <c r="AW97" s="77">
        <f t="shared" si="46"/>
        <v>0</v>
      </c>
      <c r="AX97" s="77">
        <f t="shared" si="47"/>
        <v>0</v>
      </c>
      <c r="AY97" s="77">
        <f t="shared" si="48"/>
        <v>0</v>
      </c>
      <c r="AZ97" s="77">
        <f t="shared" si="49"/>
        <v>0</v>
      </c>
      <c r="BA97" s="77">
        <f t="shared" si="50"/>
        <v>0</v>
      </c>
      <c r="BB97" s="77">
        <f t="shared" si="51"/>
        <v>0</v>
      </c>
      <c r="BC97" s="77">
        <f t="shared" si="52"/>
        <v>0</v>
      </c>
      <c r="BD97" s="77">
        <f t="shared" si="53"/>
        <v>0</v>
      </c>
      <c r="BE97" s="77">
        <f t="shared" si="54"/>
        <v>0</v>
      </c>
      <c r="BF97" s="77">
        <f t="shared" si="55"/>
        <v>0</v>
      </c>
      <c r="BG97" s="77">
        <f t="shared" si="56"/>
        <v>0</v>
      </c>
      <c r="BH97" s="77">
        <f t="shared" si="57"/>
        <v>0</v>
      </c>
      <c r="BI97" s="77">
        <f t="shared" si="58"/>
        <v>0</v>
      </c>
      <c r="BJ97" s="77">
        <f t="shared" si="59"/>
        <v>0</v>
      </c>
      <c r="BK97" s="77">
        <f t="shared" si="60"/>
        <v>0</v>
      </c>
      <c r="BL97" s="77">
        <f t="shared" si="61"/>
        <v>0</v>
      </c>
      <c r="BM97" s="77">
        <f t="shared" si="62"/>
        <v>0</v>
      </c>
      <c r="BN97" s="77">
        <f t="shared" si="63"/>
        <v>0</v>
      </c>
      <c r="BO97" s="77">
        <f t="shared" si="64"/>
        <v>0</v>
      </c>
      <c r="BP97" s="77">
        <f t="shared" si="65"/>
        <v>0</v>
      </c>
      <c r="BQ97" s="77">
        <f t="shared" si="66"/>
        <v>0</v>
      </c>
      <c r="BR97" s="77">
        <f t="shared" si="67"/>
        <v>0</v>
      </c>
      <c r="BS97" s="77">
        <f t="shared" si="69"/>
        <v>0</v>
      </c>
      <c r="BT97" s="77">
        <f t="shared" si="72"/>
        <v>0</v>
      </c>
      <c r="BU97" s="77">
        <f t="shared" si="74"/>
        <v>0</v>
      </c>
      <c r="BV97" s="77">
        <f t="shared" si="76"/>
        <v>0</v>
      </c>
      <c r="BW97" s="77">
        <f t="shared" si="78"/>
        <v>0</v>
      </c>
      <c r="BX97" s="77">
        <f t="shared" si="79"/>
        <v>0</v>
      </c>
      <c r="BY97" s="77">
        <f t="shared" si="81"/>
        <v>0</v>
      </c>
      <c r="BZ97" s="77">
        <f t="shared" si="83"/>
        <v>0</v>
      </c>
      <c r="CA97" s="77">
        <f t="shared" si="85"/>
        <v>0</v>
      </c>
      <c r="CB97" s="77">
        <f t="shared" si="87"/>
        <v>0</v>
      </c>
      <c r="CC97" s="77">
        <f t="shared" si="89"/>
        <v>0</v>
      </c>
      <c r="CD97" s="77">
        <f t="shared" si="91"/>
        <v>0</v>
      </c>
      <c r="CE97" s="77">
        <f t="shared" si="93"/>
        <v>0</v>
      </c>
      <c r="CF97" s="77">
        <f t="shared" si="95"/>
        <v>0</v>
      </c>
      <c r="CG97" s="77">
        <f t="shared" si="97"/>
        <v>0</v>
      </c>
      <c r="CH97" s="77">
        <f t="shared" si="99"/>
        <v>0</v>
      </c>
      <c r="CI97" s="77">
        <f t="shared" si="101"/>
        <v>0</v>
      </c>
      <c r="CJ97" s="77">
        <f t="shared" si="103"/>
        <v>0</v>
      </c>
      <c r="CK97" s="77">
        <f t="shared" si="105"/>
        <v>0</v>
      </c>
      <c r="CL97" s="77">
        <f t="shared" si="107"/>
        <v>0</v>
      </c>
      <c r="CM97" s="77">
        <f t="shared" si="110"/>
        <v>0</v>
      </c>
      <c r="CN97" s="77">
        <f t="shared" si="112"/>
        <v>0</v>
      </c>
      <c r="CO97" s="77">
        <f t="shared" si="114"/>
        <v>0</v>
      </c>
      <c r="CP97" s="77">
        <f t="shared" si="116"/>
        <v>0</v>
      </c>
      <c r="CQ97" s="77">
        <f t="shared" si="118"/>
        <v>0</v>
      </c>
      <c r="CR97" s="77">
        <f t="shared" si="120"/>
        <v>0</v>
      </c>
      <c r="CS97" s="77">
        <f t="shared" si="122"/>
        <v>0</v>
      </c>
      <c r="CT97" s="77">
        <f t="shared" ref="CT97:CT129" si="124">$D$96*$E6</f>
        <v>0</v>
      </c>
      <c r="CU97" s="77">
        <f>$D$97*$E5</f>
        <v>0</v>
      </c>
      <c r="CV97" s="79"/>
      <c r="CW97" s="79"/>
      <c r="CX97" s="79"/>
      <c r="CY97" s="79"/>
      <c r="CZ97" s="79"/>
      <c r="DA97" s="79"/>
      <c r="DB97" s="79"/>
      <c r="DC97" s="79"/>
      <c r="DD97" s="79"/>
      <c r="DE97" s="79"/>
      <c r="DF97" s="79"/>
      <c r="DG97" s="79"/>
    </row>
    <row r="98" spans="3:111" x14ac:dyDescent="0.25">
      <c r="C98" s="79">
        <v>2043</v>
      </c>
      <c r="D98" s="109"/>
      <c r="E98" s="111">
        <f t="shared" si="68"/>
        <v>0</v>
      </c>
      <c r="F98" s="79">
        <f t="shared" si="70"/>
        <v>0</v>
      </c>
      <c r="G98" s="77">
        <f t="shared" si="108"/>
        <v>0</v>
      </c>
      <c r="H98" s="79">
        <f t="shared" si="71"/>
        <v>0</v>
      </c>
      <c r="I98" s="79">
        <f t="shared" si="73"/>
        <v>0</v>
      </c>
      <c r="J98" s="79">
        <f t="shared" si="75"/>
        <v>0</v>
      </c>
      <c r="K98" s="79">
        <f t="shared" ref="K98:K128" si="125">$D$9*E94</f>
        <v>0</v>
      </c>
      <c r="L98" s="79">
        <f t="shared" si="77"/>
        <v>0</v>
      </c>
      <c r="M98" s="77">
        <f t="shared" si="80"/>
        <v>0</v>
      </c>
      <c r="N98" s="77">
        <f t="shared" si="82"/>
        <v>0</v>
      </c>
      <c r="O98" s="77">
        <f t="shared" si="84"/>
        <v>0</v>
      </c>
      <c r="P98" s="77">
        <f t="shared" si="86"/>
        <v>0</v>
      </c>
      <c r="Q98" s="77">
        <f t="shared" si="88"/>
        <v>0</v>
      </c>
      <c r="R98" s="77">
        <f t="shared" si="90"/>
        <v>0</v>
      </c>
      <c r="S98" s="77">
        <f t="shared" si="92"/>
        <v>0</v>
      </c>
      <c r="T98" s="77">
        <f t="shared" si="94"/>
        <v>0</v>
      </c>
      <c r="U98" s="77">
        <f t="shared" si="96"/>
        <v>0</v>
      </c>
      <c r="V98" s="77">
        <f t="shared" si="98"/>
        <v>0</v>
      </c>
      <c r="W98" s="77">
        <f t="shared" si="100"/>
        <v>0</v>
      </c>
      <c r="X98" s="77">
        <f t="shared" si="102"/>
        <v>0</v>
      </c>
      <c r="Y98" s="77">
        <f t="shared" si="104"/>
        <v>0</v>
      </c>
      <c r="Z98" s="77">
        <f t="shared" si="106"/>
        <v>0</v>
      </c>
      <c r="AA98" s="77">
        <f t="shared" si="109"/>
        <v>0</v>
      </c>
      <c r="AB98" s="77">
        <f t="shared" si="111"/>
        <v>0</v>
      </c>
      <c r="AC98" s="77">
        <f t="shared" si="113"/>
        <v>0</v>
      </c>
      <c r="AD98" s="77">
        <f t="shared" si="115"/>
        <v>0</v>
      </c>
      <c r="AE98" s="77">
        <f t="shared" si="117"/>
        <v>0</v>
      </c>
      <c r="AF98" s="77">
        <f t="shared" si="119"/>
        <v>0</v>
      </c>
      <c r="AG98" s="77">
        <f t="shared" si="121"/>
        <v>0</v>
      </c>
      <c r="AH98" s="77">
        <f t="shared" si="123"/>
        <v>0</v>
      </c>
      <c r="AI98" s="77">
        <f t="shared" ref="AI98:AI129" si="126">$D$33*$E70</f>
        <v>0</v>
      </c>
      <c r="AJ98" s="77">
        <f t="shared" si="33"/>
        <v>0</v>
      </c>
      <c r="AK98" s="77">
        <f t="shared" si="34"/>
        <v>0</v>
      </c>
      <c r="AL98" s="77">
        <f t="shared" si="35"/>
        <v>0</v>
      </c>
      <c r="AM98" s="77">
        <f t="shared" si="36"/>
        <v>0</v>
      </c>
      <c r="AN98" s="77">
        <f t="shared" si="37"/>
        <v>0</v>
      </c>
      <c r="AO98" s="77">
        <f t="shared" si="38"/>
        <v>0</v>
      </c>
      <c r="AP98" s="77">
        <f t="shared" si="39"/>
        <v>0</v>
      </c>
      <c r="AQ98" s="77">
        <f t="shared" si="40"/>
        <v>0</v>
      </c>
      <c r="AR98" s="77">
        <f t="shared" si="41"/>
        <v>0</v>
      </c>
      <c r="AS98" s="77">
        <f t="shared" si="42"/>
        <v>0</v>
      </c>
      <c r="AT98" s="77">
        <f t="shared" si="43"/>
        <v>0</v>
      </c>
      <c r="AU98" s="77">
        <f t="shared" si="44"/>
        <v>0</v>
      </c>
      <c r="AV98" s="77">
        <f t="shared" si="45"/>
        <v>0</v>
      </c>
      <c r="AW98" s="77">
        <f t="shared" si="46"/>
        <v>0</v>
      </c>
      <c r="AX98" s="77">
        <f t="shared" si="47"/>
        <v>0</v>
      </c>
      <c r="AY98" s="77">
        <f t="shared" si="48"/>
        <v>0</v>
      </c>
      <c r="AZ98" s="77">
        <f t="shared" si="49"/>
        <v>0</v>
      </c>
      <c r="BA98" s="77">
        <f t="shared" si="50"/>
        <v>0</v>
      </c>
      <c r="BB98" s="77">
        <f t="shared" si="51"/>
        <v>0</v>
      </c>
      <c r="BC98" s="77">
        <f t="shared" si="52"/>
        <v>0</v>
      </c>
      <c r="BD98" s="77">
        <f t="shared" si="53"/>
        <v>0</v>
      </c>
      <c r="BE98" s="77">
        <f t="shared" si="54"/>
        <v>0</v>
      </c>
      <c r="BF98" s="77">
        <f t="shared" si="55"/>
        <v>0</v>
      </c>
      <c r="BG98" s="77">
        <f t="shared" si="56"/>
        <v>0</v>
      </c>
      <c r="BH98" s="77">
        <f t="shared" si="57"/>
        <v>0</v>
      </c>
      <c r="BI98" s="77">
        <f t="shared" si="58"/>
        <v>0</v>
      </c>
      <c r="BJ98" s="77">
        <f t="shared" si="59"/>
        <v>0</v>
      </c>
      <c r="BK98" s="77">
        <f t="shared" si="60"/>
        <v>0</v>
      </c>
      <c r="BL98" s="77">
        <f t="shared" si="61"/>
        <v>0</v>
      </c>
      <c r="BM98" s="77">
        <f t="shared" si="62"/>
        <v>0</v>
      </c>
      <c r="BN98" s="77">
        <f t="shared" si="63"/>
        <v>0</v>
      </c>
      <c r="BO98" s="77">
        <f t="shared" si="64"/>
        <v>0</v>
      </c>
      <c r="BP98" s="77">
        <f t="shared" si="65"/>
        <v>0</v>
      </c>
      <c r="BQ98" s="77">
        <f t="shared" si="66"/>
        <v>0</v>
      </c>
      <c r="BR98" s="77">
        <f t="shared" si="67"/>
        <v>0</v>
      </c>
      <c r="BS98" s="77">
        <f t="shared" si="69"/>
        <v>0</v>
      </c>
      <c r="BT98" s="77">
        <f t="shared" si="72"/>
        <v>0</v>
      </c>
      <c r="BU98" s="77">
        <f t="shared" si="74"/>
        <v>0</v>
      </c>
      <c r="BV98" s="77">
        <f t="shared" si="76"/>
        <v>0</v>
      </c>
      <c r="BW98" s="77">
        <f t="shared" si="78"/>
        <v>0</v>
      </c>
      <c r="BX98" s="77">
        <f t="shared" si="79"/>
        <v>0</v>
      </c>
      <c r="BY98" s="77">
        <f t="shared" si="81"/>
        <v>0</v>
      </c>
      <c r="BZ98" s="77">
        <f t="shared" si="83"/>
        <v>0</v>
      </c>
      <c r="CA98" s="77">
        <f t="shared" si="85"/>
        <v>0</v>
      </c>
      <c r="CB98" s="77">
        <f t="shared" si="87"/>
        <v>0</v>
      </c>
      <c r="CC98" s="77">
        <f t="shared" si="89"/>
        <v>0</v>
      </c>
      <c r="CD98" s="77">
        <f t="shared" si="91"/>
        <v>0</v>
      </c>
      <c r="CE98" s="77">
        <f t="shared" si="93"/>
        <v>0</v>
      </c>
      <c r="CF98" s="77">
        <f t="shared" si="95"/>
        <v>0</v>
      </c>
      <c r="CG98" s="77">
        <f t="shared" si="97"/>
        <v>0</v>
      </c>
      <c r="CH98" s="77">
        <f t="shared" si="99"/>
        <v>0</v>
      </c>
      <c r="CI98" s="77">
        <f t="shared" si="101"/>
        <v>0</v>
      </c>
      <c r="CJ98" s="77">
        <f t="shared" si="103"/>
        <v>0</v>
      </c>
      <c r="CK98" s="77">
        <f t="shared" si="105"/>
        <v>0</v>
      </c>
      <c r="CL98" s="77">
        <f t="shared" si="107"/>
        <v>0</v>
      </c>
      <c r="CM98" s="77">
        <f t="shared" si="110"/>
        <v>0</v>
      </c>
      <c r="CN98" s="77">
        <f t="shared" si="112"/>
        <v>0</v>
      </c>
      <c r="CO98" s="77">
        <f t="shared" si="114"/>
        <v>0</v>
      </c>
      <c r="CP98" s="77">
        <f t="shared" si="116"/>
        <v>0</v>
      </c>
      <c r="CQ98" s="77">
        <f t="shared" si="118"/>
        <v>0</v>
      </c>
      <c r="CR98" s="77">
        <f t="shared" si="120"/>
        <v>0</v>
      </c>
      <c r="CS98" s="77">
        <f t="shared" si="122"/>
        <v>0</v>
      </c>
      <c r="CT98" s="77">
        <f t="shared" si="124"/>
        <v>0</v>
      </c>
      <c r="CU98" s="77">
        <f t="shared" ref="CU98:CU129" si="127">$D$97*$E6</f>
        <v>0</v>
      </c>
      <c r="CV98" s="77">
        <f>$D$98*$E5</f>
        <v>0</v>
      </c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</row>
    <row r="99" spans="3:111" x14ac:dyDescent="0.25">
      <c r="C99" s="79">
        <v>2044</v>
      </c>
      <c r="D99" s="109"/>
      <c r="E99" s="111">
        <f t="shared" si="68"/>
        <v>0</v>
      </c>
      <c r="F99" s="79">
        <f t="shared" si="70"/>
        <v>0</v>
      </c>
      <c r="G99" s="77">
        <f t="shared" si="108"/>
        <v>0</v>
      </c>
      <c r="H99" s="79">
        <f t="shared" si="71"/>
        <v>0</v>
      </c>
      <c r="I99" s="79">
        <f t="shared" si="73"/>
        <v>0</v>
      </c>
      <c r="J99" s="79">
        <f t="shared" si="75"/>
        <v>0</v>
      </c>
      <c r="K99" s="79">
        <f t="shared" si="125"/>
        <v>0</v>
      </c>
      <c r="L99" s="79">
        <f t="shared" si="77"/>
        <v>0</v>
      </c>
      <c r="M99" s="77">
        <f t="shared" si="80"/>
        <v>0</v>
      </c>
      <c r="N99" s="77">
        <f t="shared" si="82"/>
        <v>0</v>
      </c>
      <c r="O99" s="77">
        <f t="shared" si="84"/>
        <v>0</v>
      </c>
      <c r="P99" s="77">
        <f t="shared" si="86"/>
        <v>0</v>
      </c>
      <c r="Q99" s="77">
        <f t="shared" si="88"/>
        <v>0</v>
      </c>
      <c r="R99" s="77">
        <f t="shared" si="90"/>
        <v>0</v>
      </c>
      <c r="S99" s="77">
        <f t="shared" si="92"/>
        <v>0</v>
      </c>
      <c r="T99" s="77">
        <f t="shared" si="94"/>
        <v>0</v>
      </c>
      <c r="U99" s="77">
        <f t="shared" si="96"/>
        <v>0</v>
      </c>
      <c r="V99" s="77">
        <f t="shared" si="98"/>
        <v>0</v>
      </c>
      <c r="W99" s="77">
        <f t="shared" si="100"/>
        <v>0</v>
      </c>
      <c r="X99" s="77">
        <f t="shared" si="102"/>
        <v>0</v>
      </c>
      <c r="Y99" s="77">
        <f t="shared" si="104"/>
        <v>0</v>
      </c>
      <c r="Z99" s="77">
        <f t="shared" si="106"/>
        <v>0</v>
      </c>
      <c r="AA99" s="77">
        <f t="shared" si="109"/>
        <v>0</v>
      </c>
      <c r="AB99" s="77">
        <f t="shared" si="111"/>
        <v>0</v>
      </c>
      <c r="AC99" s="77">
        <f t="shared" si="113"/>
        <v>0</v>
      </c>
      <c r="AD99" s="77">
        <f t="shared" si="115"/>
        <v>0</v>
      </c>
      <c r="AE99" s="77">
        <f t="shared" si="117"/>
        <v>0</v>
      </c>
      <c r="AF99" s="77">
        <f t="shared" si="119"/>
        <v>0</v>
      </c>
      <c r="AG99" s="77">
        <f t="shared" si="121"/>
        <v>0</v>
      </c>
      <c r="AH99" s="77">
        <f t="shared" si="123"/>
        <v>0</v>
      </c>
      <c r="AI99" s="77">
        <f t="shared" si="126"/>
        <v>0</v>
      </c>
      <c r="AJ99" s="77">
        <f t="shared" ref="AJ99:AJ129" si="128">$D$34*$E70</f>
        <v>0</v>
      </c>
      <c r="AK99" s="77">
        <f t="shared" si="34"/>
        <v>0</v>
      </c>
      <c r="AL99" s="77">
        <f t="shared" si="35"/>
        <v>0</v>
      </c>
      <c r="AM99" s="77">
        <f t="shared" si="36"/>
        <v>0</v>
      </c>
      <c r="AN99" s="77">
        <f t="shared" si="37"/>
        <v>0</v>
      </c>
      <c r="AO99" s="77">
        <f t="shared" si="38"/>
        <v>0</v>
      </c>
      <c r="AP99" s="77">
        <f t="shared" si="39"/>
        <v>0</v>
      </c>
      <c r="AQ99" s="77">
        <f t="shared" si="40"/>
        <v>0</v>
      </c>
      <c r="AR99" s="77">
        <f t="shared" si="41"/>
        <v>0</v>
      </c>
      <c r="AS99" s="77">
        <f t="shared" si="42"/>
        <v>0</v>
      </c>
      <c r="AT99" s="77">
        <f t="shared" si="43"/>
        <v>0</v>
      </c>
      <c r="AU99" s="77">
        <f t="shared" si="44"/>
        <v>0</v>
      </c>
      <c r="AV99" s="77">
        <f t="shared" si="45"/>
        <v>0</v>
      </c>
      <c r="AW99" s="77">
        <f t="shared" si="46"/>
        <v>0</v>
      </c>
      <c r="AX99" s="77">
        <f t="shared" si="47"/>
        <v>0</v>
      </c>
      <c r="AY99" s="77">
        <f t="shared" si="48"/>
        <v>0</v>
      </c>
      <c r="AZ99" s="77">
        <f t="shared" si="49"/>
        <v>0</v>
      </c>
      <c r="BA99" s="77">
        <f t="shared" si="50"/>
        <v>0</v>
      </c>
      <c r="BB99" s="77">
        <f t="shared" si="51"/>
        <v>0</v>
      </c>
      <c r="BC99" s="77">
        <f t="shared" si="52"/>
        <v>0</v>
      </c>
      <c r="BD99" s="77">
        <f t="shared" si="53"/>
        <v>0</v>
      </c>
      <c r="BE99" s="77">
        <f t="shared" si="54"/>
        <v>0</v>
      </c>
      <c r="BF99" s="77">
        <f t="shared" si="55"/>
        <v>0</v>
      </c>
      <c r="BG99" s="77">
        <f t="shared" si="56"/>
        <v>0</v>
      </c>
      <c r="BH99" s="77">
        <f t="shared" si="57"/>
        <v>0</v>
      </c>
      <c r="BI99" s="77">
        <f t="shared" si="58"/>
        <v>0</v>
      </c>
      <c r="BJ99" s="77">
        <f t="shared" si="59"/>
        <v>0</v>
      </c>
      <c r="BK99" s="77">
        <f t="shared" si="60"/>
        <v>0</v>
      </c>
      <c r="BL99" s="77">
        <f t="shared" si="61"/>
        <v>0</v>
      </c>
      <c r="BM99" s="77">
        <f t="shared" si="62"/>
        <v>0</v>
      </c>
      <c r="BN99" s="77">
        <f t="shared" si="63"/>
        <v>0</v>
      </c>
      <c r="BO99" s="77">
        <f t="shared" si="64"/>
        <v>0</v>
      </c>
      <c r="BP99" s="77">
        <f t="shared" si="65"/>
        <v>0</v>
      </c>
      <c r="BQ99" s="77">
        <f t="shared" si="66"/>
        <v>0</v>
      </c>
      <c r="BR99" s="77">
        <f t="shared" si="67"/>
        <v>0</v>
      </c>
      <c r="BS99" s="77">
        <f t="shared" si="69"/>
        <v>0</v>
      </c>
      <c r="BT99" s="77">
        <f t="shared" si="72"/>
        <v>0</v>
      </c>
      <c r="BU99" s="77">
        <f t="shared" si="74"/>
        <v>0</v>
      </c>
      <c r="BV99" s="77">
        <f t="shared" si="76"/>
        <v>0</v>
      </c>
      <c r="BW99" s="77">
        <f t="shared" si="78"/>
        <v>0</v>
      </c>
      <c r="BX99" s="77">
        <f t="shared" si="79"/>
        <v>0</v>
      </c>
      <c r="BY99" s="77">
        <f t="shared" si="81"/>
        <v>0</v>
      </c>
      <c r="BZ99" s="77">
        <f t="shared" si="83"/>
        <v>0</v>
      </c>
      <c r="CA99" s="77">
        <f t="shared" si="85"/>
        <v>0</v>
      </c>
      <c r="CB99" s="77">
        <f t="shared" si="87"/>
        <v>0</v>
      </c>
      <c r="CC99" s="77">
        <f t="shared" si="89"/>
        <v>0</v>
      </c>
      <c r="CD99" s="77">
        <f t="shared" si="91"/>
        <v>0</v>
      </c>
      <c r="CE99" s="77">
        <f t="shared" si="93"/>
        <v>0</v>
      </c>
      <c r="CF99" s="77">
        <f t="shared" si="95"/>
        <v>0</v>
      </c>
      <c r="CG99" s="77">
        <f t="shared" si="97"/>
        <v>0</v>
      </c>
      <c r="CH99" s="77">
        <f t="shared" si="99"/>
        <v>0</v>
      </c>
      <c r="CI99" s="77">
        <f t="shared" si="101"/>
        <v>0</v>
      </c>
      <c r="CJ99" s="77">
        <f t="shared" si="103"/>
        <v>0</v>
      </c>
      <c r="CK99" s="77">
        <f t="shared" si="105"/>
        <v>0</v>
      </c>
      <c r="CL99" s="77">
        <f t="shared" si="107"/>
        <v>0</v>
      </c>
      <c r="CM99" s="77">
        <f t="shared" si="110"/>
        <v>0</v>
      </c>
      <c r="CN99" s="77">
        <f t="shared" si="112"/>
        <v>0</v>
      </c>
      <c r="CO99" s="77">
        <f t="shared" si="114"/>
        <v>0</v>
      </c>
      <c r="CP99" s="77">
        <f t="shared" si="116"/>
        <v>0</v>
      </c>
      <c r="CQ99" s="77">
        <f t="shared" si="118"/>
        <v>0</v>
      </c>
      <c r="CR99" s="77">
        <f t="shared" si="120"/>
        <v>0</v>
      </c>
      <c r="CS99" s="77">
        <f t="shared" si="122"/>
        <v>0</v>
      </c>
      <c r="CT99" s="77">
        <f t="shared" si="124"/>
        <v>0</v>
      </c>
      <c r="CU99" s="77">
        <f t="shared" si="127"/>
        <v>0</v>
      </c>
      <c r="CV99" s="77">
        <f t="shared" ref="CV99:CV129" si="129">$D$98*$E6</f>
        <v>0</v>
      </c>
      <c r="CW99" s="77">
        <f>$D$99*$E5</f>
        <v>0</v>
      </c>
      <c r="CX99" s="79"/>
      <c r="CY99" s="79"/>
      <c r="CZ99" s="79"/>
      <c r="DA99" s="79"/>
      <c r="DB99" s="79"/>
      <c r="DC99" s="79"/>
      <c r="DD99" s="79"/>
      <c r="DE99" s="79"/>
      <c r="DF99" s="79"/>
      <c r="DG99" s="79"/>
    </row>
    <row r="100" spans="3:111" x14ac:dyDescent="0.25">
      <c r="C100" s="79">
        <v>2045</v>
      </c>
      <c r="D100" s="109"/>
      <c r="E100" s="111">
        <f t="shared" si="68"/>
        <v>0</v>
      </c>
      <c r="F100" s="79">
        <f t="shared" si="70"/>
        <v>0</v>
      </c>
      <c r="G100" s="77">
        <f t="shared" si="108"/>
        <v>0</v>
      </c>
      <c r="H100" s="79">
        <f t="shared" si="71"/>
        <v>0</v>
      </c>
      <c r="I100" s="79">
        <f t="shared" si="73"/>
        <v>0</v>
      </c>
      <c r="J100" s="79">
        <f t="shared" si="75"/>
        <v>0</v>
      </c>
      <c r="K100" s="79">
        <f t="shared" si="125"/>
        <v>0</v>
      </c>
      <c r="L100" s="79">
        <f t="shared" si="77"/>
        <v>0</v>
      </c>
      <c r="M100" s="77">
        <f t="shared" si="80"/>
        <v>0</v>
      </c>
      <c r="N100" s="77">
        <f t="shared" si="82"/>
        <v>0</v>
      </c>
      <c r="O100" s="77">
        <f t="shared" si="84"/>
        <v>0</v>
      </c>
      <c r="P100" s="77">
        <f t="shared" si="86"/>
        <v>0</v>
      </c>
      <c r="Q100" s="77">
        <f t="shared" si="88"/>
        <v>0</v>
      </c>
      <c r="R100" s="77">
        <f t="shared" si="90"/>
        <v>0</v>
      </c>
      <c r="S100" s="77">
        <f t="shared" si="92"/>
        <v>0</v>
      </c>
      <c r="T100" s="77">
        <f t="shared" si="94"/>
        <v>0</v>
      </c>
      <c r="U100" s="77">
        <f t="shared" si="96"/>
        <v>0</v>
      </c>
      <c r="V100" s="77">
        <f t="shared" si="98"/>
        <v>0</v>
      </c>
      <c r="W100" s="77">
        <f t="shared" si="100"/>
        <v>0</v>
      </c>
      <c r="X100" s="77">
        <f t="shared" si="102"/>
        <v>0</v>
      </c>
      <c r="Y100" s="77">
        <f t="shared" si="104"/>
        <v>0</v>
      </c>
      <c r="Z100" s="77">
        <f t="shared" si="106"/>
        <v>0</v>
      </c>
      <c r="AA100" s="77">
        <f t="shared" si="109"/>
        <v>0</v>
      </c>
      <c r="AB100" s="77">
        <f t="shared" si="111"/>
        <v>0</v>
      </c>
      <c r="AC100" s="77">
        <f t="shared" si="113"/>
        <v>0</v>
      </c>
      <c r="AD100" s="77">
        <f t="shared" si="115"/>
        <v>0</v>
      </c>
      <c r="AE100" s="77">
        <f t="shared" si="117"/>
        <v>0</v>
      </c>
      <c r="AF100" s="77">
        <f t="shared" si="119"/>
        <v>0</v>
      </c>
      <c r="AG100" s="77">
        <f t="shared" si="121"/>
        <v>0</v>
      </c>
      <c r="AH100" s="77">
        <f t="shared" si="123"/>
        <v>0</v>
      </c>
      <c r="AI100" s="77">
        <f t="shared" si="126"/>
        <v>0</v>
      </c>
      <c r="AJ100" s="77">
        <f t="shared" si="128"/>
        <v>0</v>
      </c>
      <c r="AK100" s="77">
        <f t="shared" ref="AK100:AK129" si="130">$D$35*$E70</f>
        <v>0</v>
      </c>
      <c r="AL100" s="77">
        <f t="shared" si="35"/>
        <v>0</v>
      </c>
      <c r="AM100" s="77">
        <f t="shared" si="36"/>
        <v>0</v>
      </c>
      <c r="AN100" s="77">
        <f t="shared" si="37"/>
        <v>0</v>
      </c>
      <c r="AO100" s="77">
        <f t="shared" si="38"/>
        <v>0</v>
      </c>
      <c r="AP100" s="77">
        <f t="shared" si="39"/>
        <v>0</v>
      </c>
      <c r="AQ100" s="77">
        <f t="shared" si="40"/>
        <v>0</v>
      </c>
      <c r="AR100" s="77">
        <f t="shared" si="41"/>
        <v>0</v>
      </c>
      <c r="AS100" s="77">
        <f t="shared" si="42"/>
        <v>0</v>
      </c>
      <c r="AT100" s="77">
        <f t="shared" si="43"/>
        <v>0</v>
      </c>
      <c r="AU100" s="77">
        <f t="shared" si="44"/>
        <v>0</v>
      </c>
      <c r="AV100" s="77">
        <f t="shared" si="45"/>
        <v>0</v>
      </c>
      <c r="AW100" s="77">
        <f t="shared" si="46"/>
        <v>0</v>
      </c>
      <c r="AX100" s="77">
        <f t="shared" si="47"/>
        <v>0</v>
      </c>
      <c r="AY100" s="77">
        <f t="shared" si="48"/>
        <v>0</v>
      </c>
      <c r="AZ100" s="77">
        <f t="shared" si="49"/>
        <v>0</v>
      </c>
      <c r="BA100" s="77">
        <f t="shared" si="50"/>
        <v>0</v>
      </c>
      <c r="BB100" s="77">
        <f t="shared" si="51"/>
        <v>0</v>
      </c>
      <c r="BC100" s="77">
        <f t="shared" si="52"/>
        <v>0</v>
      </c>
      <c r="BD100" s="77">
        <f t="shared" si="53"/>
        <v>0</v>
      </c>
      <c r="BE100" s="77">
        <f t="shared" si="54"/>
        <v>0</v>
      </c>
      <c r="BF100" s="77">
        <f t="shared" si="55"/>
        <v>0</v>
      </c>
      <c r="BG100" s="77">
        <f t="shared" si="56"/>
        <v>0</v>
      </c>
      <c r="BH100" s="77">
        <f t="shared" si="57"/>
        <v>0</v>
      </c>
      <c r="BI100" s="77">
        <f t="shared" si="58"/>
        <v>0</v>
      </c>
      <c r="BJ100" s="77">
        <f t="shared" si="59"/>
        <v>0</v>
      </c>
      <c r="BK100" s="77">
        <f t="shared" si="60"/>
        <v>0</v>
      </c>
      <c r="BL100" s="77">
        <f t="shared" si="61"/>
        <v>0</v>
      </c>
      <c r="BM100" s="77">
        <f t="shared" si="62"/>
        <v>0</v>
      </c>
      <c r="BN100" s="77">
        <f t="shared" si="63"/>
        <v>0</v>
      </c>
      <c r="BO100" s="77">
        <f t="shared" si="64"/>
        <v>0</v>
      </c>
      <c r="BP100" s="77">
        <f t="shared" si="65"/>
        <v>0</v>
      </c>
      <c r="BQ100" s="77">
        <f t="shared" si="66"/>
        <v>0</v>
      </c>
      <c r="BR100" s="77">
        <f t="shared" si="67"/>
        <v>0</v>
      </c>
      <c r="BS100" s="77">
        <f t="shared" si="69"/>
        <v>0</v>
      </c>
      <c r="BT100" s="77">
        <f t="shared" si="72"/>
        <v>0</v>
      </c>
      <c r="BU100" s="77">
        <f t="shared" si="74"/>
        <v>0</v>
      </c>
      <c r="BV100" s="77">
        <f t="shared" si="76"/>
        <v>0</v>
      </c>
      <c r="BW100" s="77">
        <f t="shared" si="78"/>
        <v>0</v>
      </c>
      <c r="BX100" s="77">
        <f t="shared" si="79"/>
        <v>0</v>
      </c>
      <c r="BY100" s="77">
        <f t="shared" si="81"/>
        <v>0</v>
      </c>
      <c r="BZ100" s="77">
        <f t="shared" si="83"/>
        <v>0</v>
      </c>
      <c r="CA100" s="77">
        <f t="shared" si="85"/>
        <v>0</v>
      </c>
      <c r="CB100" s="77">
        <f t="shared" si="87"/>
        <v>0</v>
      </c>
      <c r="CC100" s="77">
        <f t="shared" si="89"/>
        <v>0</v>
      </c>
      <c r="CD100" s="77">
        <f t="shared" si="91"/>
        <v>0</v>
      </c>
      <c r="CE100" s="77">
        <f t="shared" si="93"/>
        <v>0</v>
      </c>
      <c r="CF100" s="77">
        <f t="shared" si="95"/>
        <v>0</v>
      </c>
      <c r="CG100" s="77">
        <f t="shared" si="97"/>
        <v>0</v>
      </c>
      <c r="CH100" s="77">
        <f t="shared" si="99"/>
        <v>0</v>
      </c>
      <c r="CI100" s="77">
        <f t="shared" si="101"/>
        <v>0</v>
      </c>
      <c r="CJ100" s="77">
        <f t="shared" si="103"/>
        <v>0</v>
      </c>
      <c r="CK100" s="77">
        <f t="shared" si="105"/>
        <v>0</v>
      </c>
      <c r="CL100" s="77">
        <f t="shared" si="107"/>
        <v>0</v>
      </c>
      <c r="CM100" s="77">
        <f t="shared" si="110"/>
        <v>0</v>
      </c>
      <c r="CN100" s="77">
        <f t="shared" si="112"/>
        <v>0</v>
      </c>
      <c r="CO100" s="77">
        <f t="shared" si="114"/>
        <v>0</v>
      </c>
      <c r="CP100" s="77">
        <f t="shared" si="116"/>
        <v>0</v>
      </c>
      <c r="CQ100" s="77">
        <f t="shared" si="118"/>
        <v>0</v>
      </c>
      <c r="CR100" s="77">
        <f t="shared" si="120"/>
        <v>0</v>
      </c>
      <c r="CS100" s="77">
        <f t="shared" si="122"/>
        <v>0</v>
      </c>
      <c r="CT100" s="77">
        <f t="shared" si="124"/>
        <v>0</v>
      </c>
      <c r="CU100" s="77">
        <f t="shared" si="127"/>
        <v>0</v>
      </c>
      <c r="CV100" s="77">
        <f t="shared" si="129"/>
        <v>0</v>
      </c>
      <c r="CW100" s="77">
        <f t="shared" ref="CW100:CW129" si="131">$D$99*$E6</f>
        <v>0</v>
      </c>
      <c r="CX100" s="77">
        <f>$D$100*$E5</f>
        <v>0</v>
      </c>
      <c r="CY100" s="79"/>
      <c r="CZ100" s="79"/>
      <c r="DA100" s="79"/>
      <c r="DB100" s="79"/>
      <c r="DC100" s="79"/>
      <c r="DD100" s="79"/>
      <c r="DE100" s="79"/>
      <c r="DF100" s="79"/>
      <c r="DG100" s="79"/>
    </row>
    <row r="101" spans="3:111" x14ac:dyDescent="0.25">
      <c r="C101" s="79">
        <v>2046</v>
      </c>
      <c r="D101" s="109"/>
      <c r="E101" s="111">
        <f t="shared" si="68"/>
        <v>0</v>
      </c>
      <c r="F101" s="79">
        <f t="shared" si="70"/>
        <v>0</v>
      </c>
      <c r="G101" s="77">
        <f t="shared" si="108"/>
        <v>0</v>
      </c>
      <c r="H101" s="79">
        <f t="shared" si="71"/>
        <v>0</v>
      </c>
      <c r="I101" s="79">
        <f t="shared" si="73"/>
        <v>0</v>
      </c>
      <c r="J101" s="79">
        <f t="shared" si="75"/>
        <v>0</v>
      </c>
      <c r="K101" s="79">
        <f t="shared" si="125"/>
        <v>0</v>
      </c>
      <c r="L101" s="79">
        <f t="shared" si="77"/>
        <v>0</v>
      </c>
      <c r="M101" s="77">
        <f t="shared" si="80"/>
        <v>0</v>
      </c>
      <c r="N101" s="77">
        <f t="shared" si="82"/>
        <v>0</v>
      </c>
      <c r="O101" s="77">
        <f t="shared" si="84"/>
        <v>0</v>
      </c>
      <c r="P101" s="77">
        <f t="shared" si="86"/>
        <v>0</v>
      </c>
      <c r="Q101" s="77">
        <f t="shared" si="88"/>
        <v>0</v>
      </c>
      <c r="R101" s="77">
        <f t="shared" si="90"/>
        <v>0</v>
      </c>
      <c r="S101" s="77">
        <f t="shared" si="92"/>
        <v>0</v>
      </c>
      <c r="T101" s="77">
        <f t="shared" si="94"/>
        <v>0</v>
      </c>
      <c r="U101" s="77">
        <f t="shared" si="96"/>
        <v>0</v>
      </c>
      <c r="V101" s="77">
        <f t="shared" si="98"/>
        <v>0</v>
      </c>
      <c r="W101" s="77">
        <f t="shared" si="100"/>
        <v>0</v>
      </c>
      <c r="X101" s="77">
        <f t="shared" si="102"/>
        <v>0</v>
      </c>
      <c r="Y101" s="77">
        <f t="shared" si="104"/>
        <v>0</v>
      </c>
      <c r="Z101" s="77">
        <f t="shared" si="106"/>
        <v>0</v>
      </c>
      <c r="AA101" s="77">
        <f t="shared" si="109"/>
        <v>0</v>
      </c>
      <c r="AB101" s="77">
        <f t="shared" si="111"/>
        <v>0</v>
      </c>
      <c r="AC101" s="77">
        <f t="shared" si="113"/>
        <v>0</v>
      </c>
      <c r="AD101" s="77">
        <f t="shared" si="115"/>
        <v>0</v>
      </c>
      <c r="AE101" s="77">
        <f t="shared" si="117"/>
        <v>0</v>
      </c>
      <c r="AF101" s="77">
        <f t="shared" si="119"/>
        <v>0</v>
      </c>
      <c r="AG101" s="77">
        <f t="shared" si="121"/>
        <v>0</v>
      </c>
      <c r="AH101" s="77">
        <f t="shared" si="123"/>
        <v>0</v>
      </c>
      <c r="AI101" s="77">
        <f t="shared" si="126"/>
        <v>0</v>
      </c>
      <c r="AJ101" s="77">
        <f t="shared" si="128"/>
        <v>0</v>
      </c>
      <c r="AK101" s="77">
        <f t="shared" si="130"/>
        <v>0</v>
      </c>
      <c r="AL101" s="77">
        <f t="shared" ref="AL101:AL129" si="132">$D$36*$E70</f>
        <v>0</v>
      </c>
      <c r="AM101" s="77">
        <f t="shared" si="36"/>
        <v>0</v>
      </c>
      <c r="AN101" s="77">
        <f t="shared" si="37"/>
        <v>0</v>
      </c>
      <c r="AO101" s="77">
        <f t="shared" si="38"/>
        <v>0</v>
      </c>
      <c r="AP101" s="77">
        <f t="shared" si="39"/>
        <v>0</v>
      </c>
      <c r="AQ101" s="77">
        <f t="shared" si="40"/>
        <v>0</v>
      </c>
      <c r="AR101" s="77">
        <f t="shared" si="41"/>
        <v>0</v>
      </c>
      <c r="AS101" s="77">
        <f t="shared" si="42"/>
        <v>0</v>
      </c>
      <c r="AT101" s="77">
        <f t="shared" si="43"/>
        <v>0</v>
      </c>
      <c r="AU101" s="77">
        <f t="shared" si="44"/>
        <v>0</v>
      </c>
      <c r="AV101" s="77">
        <f t="shared" si="45"/>
        <v>0</v>
      </c>
      <c r="AW101" s="77">
        <f t="shared" si="46"/>
        <v>0</v>
      </c>
      <c r="AX101" s="77">
        <f t="shared" si="47"/>
        <v>0</v>
      </c>
      <c r="AY101" s="77">
        <f t="shared" si="48"/>
        <v>0</v>
      </c>
      <c r="AZ101" s="77">
        <f t="shared" si="49"/>
        <v>0</v>
      </c>
      <c r="BA101" s="77">
        <f t="shared" si="50"/>
        <v>0</v>
      </c>
      <c r="BB101" s="77">
        <f t="shared" si="51"/>
        <v>0</v>
      </c>
      <c r="BC101" s="77">
        <f t="shared" si="52"/>
        <v>0</v>
      </c>
      <c r="BD101" s="77">
        <f t="shared" si="53"/>
        <v>0</v>
      </c>
      <c r="BE101" s="77">
        <f t="shared" si="54"/>
        <v>0</v>
      </c>
      <c r="BF101" s="77">
        <f t="shared" si="55"/>
        <v>0</v>
      </c>
      <c r="BG101" s="77">
        <f t="shared" si="56"/>
        <v>0</v>
      </c>
      <c r="BH101" s="77">
        <f t="shared" si="57"/>
        <v>0</v>
      </c>
      <c r="BI101" s="77">
        <f t="shared" si="58"/>
        <v>0</v>
      </c>
      <c r="BJ101" s="77">
        <f t="shared" si="59"/>
        <v>0</v>
      </c>
      <c r="BK101" s="77">
        <f t="shared" si="60"/>
        <v>0</v>
      </c>
      <c r="BL101" s="77">
        <f t="shared" si="61"/>
        <v>0</v>
      </c>
      <c r="BM101" s="77">
        <f t="shared" si="62"/>
        <v>0</v>
      </c>
      <c r="BN101" s="77">
        <f t="shared" si="63"/>
        <v>0</v>
      </c>
      <c r="BO101" s="77">
        <f t="shared" si="64"/>
        <v>0</v>
      </c>
      <c r="BP101" s="77">
        <f t="shared" si="65"/>
        <v>0</v>
      </c>
      <c r="BQ101" s="77">
        <f t="shared" si="66"/>
        <v>0</v>
      </c>
      <c r="BR101" s="77">
        <f t="shared" si="67"/>
        <v>0</v>
      </c>
      <c r="BS101" s="77">
        <f t="shared" si="69"/>
        <v>0</v>
      </c>
      <c r="BT101" s="77">
        <f t="shared" si="72"/>
        <v>0</v>
      </c>
      <c r="BU101" s="77">
        <f t="shared" si="74"/>
        <v>0</v>
      </c>
      <c r="BV101" s="77">
        <f t="shared" si="76"/>
        <v>0</v>
      </c>
      <c r="BW101" s="77">
        <f t="shared" si="78"/>
        <v>0</v>
      </c>
      <c r="BX101" s="77">
        <f t="shared" si="79"/>
        <v>0</v>
      </c>
      <c r="BY101" s="77">
        <f t="shared" si="81"/>
        <v>0</v>
      </c>
      <c r="BZ101" s="77">
        <f t="shared" si="83"/>
        <v>0</v>
      </c>
      <c r="CA101" s="77">
        <f t="shared" si="85"/>
        <v>0</v>
      </c>
      <c r="CB101" s="77">
        <f t="shared" si="87"/>
        <v>0</v>
      </c>
      <c r="CC101" s="77">
        <f t="shared" si="89"/>
        <v>0</v>
      </c>
      <c r="CD101" s="77">
        <f t="shared" si="91"/>
        <v>0</v>
      </c>
      <c r="CE101" s="77">
        <f t="shared" si="93"/>
        <v>0</v>
      </c>
      <c r="CF101" s="77">
        <f t="shared" si="95"/>
        <v>0</v>
      </c>
      <c r="CG101" s="77">
        <f t="shared" si="97"/>
        <v>0</v>
      </c>
      <c r="CH101" s="77">
        <f t="shared" si="99"/>
        <v>0</v>
      </c>
      <c r="CI101" s="77">
        <f t="shared" si="101"/>
        <v>0</v>
      </c>
      <c r="CJ101" s="77">
        <f t="shared" si="103"/>
        <v>0</v>
      </c>
      <c r="CK101" s="77">
        <f t="shared" si="105"/>
        <v>0</v>
      </c>
      <c r="CL101" s="77">
        <f t="shared" si="107"/>
        <v>0</v>
      </c>
      <c r="CM101" s="77">
        <f t="shared" si="110"/>
        <v>0</v>
      </c>
      <c r="CN101" s="77">
        <f t="shared" si="112"/>
        <v>0</v>
      </c>
      <c r="CO101" s="77">
        <f t="shared" si="114"/>
        <v>0</v>
      </c>
      <c r="CP101" s="77">
        <f t="shared" si="116"/>
        <v>0</v>
      </c>
      <c r="CQ101" s="77">
        <f t="shared" si="118"/>
        <v>0</v>
      </c>
      <c r="CR101" s="77">
        <f t="shared" si="120"/>
        <v>0</v>
      </c>
      <c r="CS101" s="77">
        <f t="shared" si="122"/>
        <v>0</v>
      </c>
      <c r="CT101" s="77">
        <f t="shared" si="124"/>
        <v>0</v>
      </c>
      <c r="CU101" s="77">
        <f t="shared" si="127"/>
        <v>0</v>
      </c>
      <c r="CV101" s="77">
        <f t="shared" si="129"/>
        <v>0</v>
      </c>
      <c r="CW101" s="77">
        <f t="shared" si="131"/>
        <v>0</v>
      </c>
      <c r="CX101" s="77">
        <f t="shared" ref="CX101:CX129" si="133">$D$100*$E6</f>
        <v>0</v>
      </c>
      <c r="CY101" s="77">
        <f>$D$101*$E5</f>
        <v>0</v>
      </c>
      <c r="CZ101" s="79"/>
      <c r="DA101" s="79"/>
      <c r="DB101" s="79"/>
      <c r="DC101" s="79"/>
      <c r="DD101" s="79"/>
      <c r="DE101" s="79"/>
      <c r="DF101" s="79"/>
      <c r="DG101" s="79"/>
    </row>
    <row r="102" spans="3:111" x14ac:dyDescent="0.25">
      <c r="C102" s="79">
        <v>2047</v>
      </c>
      <c r="D102" s="109"/>
      <c r="E102" s="111">
        <f t="shared" si="68"/>
        <v>0</v>
      </c>
      <c r="F102" s="79">
        <f t="shared" si="70"/>
        <v>0</v>
      </c>
      <c r="G102" s="77">
        <f t="shared" si="108"/>
        <v>0</v>
      </c>
      <c r="H102" s="79">
        <f t="shared" si="71"/>
        <v>0</v>
      </c>
      <c r="I102" s="79">
        <f t="shared" si="73"/>
        <v>0</v>
      </c>
      <c r="J102" s="79">
        <f t="shared" si="75"/>
        <v>0</v>
      </c>
      <c r="K102" s="79">
        <f t="shared" si="125"/>
        <v>0</v>
      </c>
      <c r="L102" s="79">
        <f t="shared" si="77"/>
        <v>0</v>
      </c>
      <c r="M102" s="77">
        <f t="shared" si="80"/>
        <v>0</v>
      </c>
      <c r="N102" s="77">
        <f t="shared" si="82"/>
        <v>0</v>
      </c>
      <c r="O102" s="77">
        <f t="shared" si="84"/>
        <v>0</v>
      </c>
      <c r="P102" s="77">
        <f t="shared" si="86"/>
        <v>0</v>
      </c>
      <c r="Q102" s="77">
        <f t="shared" si="88"/>
        <v>0</v>
      </c>
      <c r="R102" s="77">
        <f t="shared" si="90"/>
        <v>0</v>
      </c>
      <c r="S102" s="77">
        <f t="shared" si="92"/>
        <v>0</v>
      </c>
      <c r="T102" s="77">
        <f t="shared" si="94"/>
        <v>0</v>
      </c>
      <c r="U102" s="77">
        <f t="shared" si="96"/>
        <v>0</v>
      </c>
      <c r="V102" s="77">
        <f t="shared" si="98"/>
        <v>0</v>
      </c>
      <c r="W102" s="77">
        <f t="shared" si="100"/>
        <v>0</v>
      </c>
      <c r="X102" s="77">
        <f t="shared" si="102"/>
        <v>0</v>
      </c>
      <c r="Y102" s="77">
        <f t="shared" si="104"/>
        <v>0</v>
      </c>
      <c r="Z102" s="77">
        <f t="shared" si="106"/>
        <v>0</v>
      </c>
      <c r="AA102" s="77">
        <f t="shared" si="109"/>
        <v>0</v>
      </c>
      <c r="AB102" s="77">
        <f t="shared" si="111"/>
        <v>0</v>
      </c>
      <c r="AC102" s="77">
        <f t="shared" si="113"/>
        <v>0</v>
      </c>
      <c r="AD102" s="77">
        <f t="shared" si="115"/>
        <v>0</v>
      </c>
      <c r="AE102" s="77">
        <f t="shared" si="117"/>
        <v>0</v>
      </c>
      <c r="AF102" s="77">
        <f t="shared" si="119"/>
        <v>0</v>
      </c>
      <c r="AG102" s="77">
        <f t="shared" si="121"/>
        <v>0</v>
      </c>
      <c r="AH102" s="77">
        <f t="shared" si="123"/>
        <v>0</v>
      </c>
      <c r="AI102" s="77">
        <f t="shared" si="126"/>
        <v>0</v>
      </c>
      <c r="AJ102" s="77">
        <f t="shared" si="128"/>
        <v>0</v>
      </c>
      <c r="AK102" s="77">
        <f t="shared" si="130"/>
        <v>0</v>
      </c>
      <c r="AL102" s="77">
        <f t="shared" si="132"/>
        <v>0</v>
      </c>
      <c r="AM102" s="77">
        <f t="shared" ref="AM102:AM129" si="134">$D$37*$E70</f>
        <v>0</v>
      </c>
      <c r="AN102" s="77">
        <f t="shared" si="37"/>
        <v>0</v>
      </c>
      <c r="AO102" s="77">
        <f t="shared" si="38"/>
        <v>0</v>
      </c>
      <c r="AP102" s="77">
        <f t="shared" si="39"/>
        <v>0</v>
      </c>
      <c r="AQ102" s="77">
        <f t="shared" si="40"/>
        <v>0</v>
      </c>
      <c r="AR102" s="77">
        <f t="shared" si="41"/>
        <v>0</v>
      </c>
      <c r="AS102" s="77">
        <f t="shared" si="42"/>
        <v>0</v>
      </c>
      <c r="AT102" s="77">
        <f t="shared" si="43"/>
        <v>0</v>
      </c>
      <c r="AU102" s="77">
        <f t="shared" si="44"/>
        <v>0</v>
      </c>
      <c r="AV102" s="77">
        <f t="shared" si="45"/>
        <v>0</v>
      </c>
      <c r="AW102" s="77">
        <f t="shared" si="46"/>
        <v>0</v>
      </c>
      <c r="AX102" s="77">
        <f t="shared" si="47"/>
        <v>0</v>
      </c>
      <c r="AY102" s="77">
        <f t="shared" si="48"/>
        <v>0</v>
      </c>
      <c r="AZ102" s="77">
        <f t="shared" si="49"/>
        <v>0</v>
      </c>
      <c r="BA102" s="77">
        <f t="shared" si="50"/>
        <v>0</v>
      </c>
      <c r="BB102" s="77">
        <f t="shared" si="51"/>
        <v>0</v>
      </c>
      <c r="BC102" s="77">
        <f t="shared" si="52"/>
        <v>0</v>
      </c>
      <c r="BD102" s="77">
        <f t="shared" si="53"/>
        <v>0</v>
      </c>
      <c r="BE102" s="77">
        <f t="shared" si="54"/>
        <v>0</v>
      </c>
      <c r="BF102" s="77">
        <f t="shared" si="55"/>
        <v>0</v>
      </c>
      <c r="BG102" s="77">
        <f t="shared" si="56"/>
        <v>0</v>
      </c>
      <c r="BH102" s="77">
        <f t="shared" si="57"/>
        <v>0</v>
      </c>
      <c r="BI102" s="77">
        <f t="shared" si="58"/>
        <v>0</v>
      </c>
      <c r="BJ102" s="77">
        <f t="shared" si="59"/>
        <v>0</v>
      </c>
      <c r="BK102" s="77">
        <f t="shared" si="60"/>
        <v>0</v>
      </c>
      <c r="BL102" s="77">
        <f t="shared" si="61"/>
        <v>0</v>
      </c>
      <c r="BM102" s="77">
        <f t="shared" si="62"/>
        <v>0</v>
      </c>
      <c r="BN102" s="77">
        <f t="shared" si="63"/>
        <v>0</v>
      </c>
      <c r="BO102" s="77">
        <f t="shared" si="64"/>
        <v>0</v>
      </c>
      <c r="BP102" s="77">
        <f t="shared" si="65"/>
        <v>0</v>
      </c>
      <c r="BQ102" s="77">
        <f t="shared" si="66"/>
        <v>0</v>
      </c>
      <c r="BR102" s="77">
        <f t="shared" si="67"/>
        <v>0</v>
      </c>
      <c r="BS102" s="77">
        <f t="shared" si="69"/>
        <v>0</v>
      </c>
      <c r="BT102" s="77">
        <f t="shared" si="72"/>
        <v>0</v>
      </c>
      <c r="BU102" s="77">
        <f t="shared" si="74"/>
        <v>0</v>
      </c>
      <c r="BV102" s="77">
        <f t="shared" si="76"/>
        <v>0</v>
      </c>
      <c r="BW102" s="77">
        <f t="shared" si="78"/>
        <v>0</v>
      </c>
      <c r="BX102" s="77">
        <f t="shared" si="79"/>
        <v>0</v>
      </c>
      <c r="BY102" s="77">
        <f t="shared" si="81"/>
        <v>0</v>
      </c>
      <c r="BZ102" s="77">
        <f t="shared" si="83"/>
        <v>0</v>
      </c>
      <c r="CA102" s="77">
        <f t="shared" si="85"/>
        <v>0</v>
      </c>
      <c r="CB102" s="77">
        <f t="shared" si="87"/>
        <v>0</v>
      </c>
      <c r="CC102" s="77">
        <f t="shared" si="89"/>
        <v>0</v>
      </c>
      <c r="CD102" s="77">
        <f t="shared" si="91"/>
        <v>0</v>
      </c>
      <c r="CE102" s="77">
        <f t="shared" si="93"/>
        <v>0</v>
      </c>
      <c r="CF102" s="77">
        <f t="shared" si="95"/>
        <v>0</v>
      </c>
      <c r="CG102" s="77">
        <f t="shared" si="97"/>
        <v>0</v>
      </c>
      <c r="CH102" s="77">
        <f t="shared" si="99"/>
        <v>0</v>
      </c>
      <c r="CI102" s="77">
        <f t="shared" si="101"/>
        <v>0</v>
      </c>
      <c r="CJ102" s="77">
        <f t="shared" si="103"/>
        <v>0</v>
      </c>
      <c r="CK102" s="77">
        <f t="shared" si="105"/>
        <v>0</v>
      </c>
      <c r="CL102" s="77">
        <f t="shared" si="107"/>
        <v>0</v>
      </c>
      <c r="CM102" s="77">
        <f t="shared" si="110"/>
        <v>0</v>
      </c>
      <c r="CN102" s="77">
        <f t="shared" si="112"/>
        <v>0</v>
      </c>
      <c r="CO102" s="77">
        <f t="shared" si="114"/>
        <v>0</v>
      </c>
      <c r="CP102" s="77">
        <f t="shared" si="116"/>
        <v>0</v>
      </c>
      <c r="CQ102" s="77">
        <f t="shared" si="118"/>
        <v>0</v>
      </c>
      <c r="CR102" s="77">
        <f t="shared" si="120"/>
        <v>0</v>
      </c>
      <c r="CS102" s="77">
        <f t="shared" si="122"/>
        <v>0</v>
      </c>
      <c r="CT102" s="77">
        <f t="shared" si="124"/>
        <v>0</v>
      </c>
      <c r="CU102" s="77">
        <f t="shared" si="127"/>
        <v>0</v>
      </c>
      <c r="CV102" s="77">
        <f t="shared" si="129"/>
        <v>0</v>
      </c>
      <c r="CW102" s="77">
        <f t="shared" si="131"/>
        <v>0</v>
      </c>
      <c r="CX102" s="77">
        <f t="shared" si="133"/>
        <v>0</v>
      </c>
      <c r="CY102" s="77">
        <f t="shared" ref="CY102:CY129" si="135">$D$101*$E6</f>
        <v>0</v>
      </c>
      <c r="CZ102" s="77">
        <f>$D$102*$E5</f>
        <v>0</v>
      </c>
      <c r="DA102" s="79"/>
      <c r="DB102" s="79"/>
      <c r="DC102" s="79"/>
      <c r="DD102" s="79"/>
      <c r="DE102" s="79"/>
      <c r="DF102" s="79"/>
      <c r="DG102" s="79"/>
    </row>
    <row r="103" spans="3:111" x14ac:dyDescent="0.25">
      <c r="C103" s="79">
        <v>2048</v>
      </c>
      <c r="D103" s="109"/>
      <c r="E103" s="111">
        <f t="shared" si="68"/>
        <v>0</v>
      </c>
      <c r="F103" s="79">
        <f t="shared" si="70"/>
        <v>0</v>
      </c>
      <c r="G103" s="77">
        <f t="shared" si="108"/>
        <v>0</v>
      </c>
      <c r="H103" s="79">
        <f t="shared" si="71"/>
        <v>0</v>
      </c>
      <c r="I103" s="79">
        <f t="shared" si="73"/>
        <v>0</v>
      </c>
      <c r="J103" s="79">
        <f t="shared" si="75"/>
        <v>0</v>
      </c>
      <c r="K103" s="79">
        <f t="shared" si="125"/>
        <v>0</v>
      </c>
      <c r="L103" s="79">
        <f t="shared" si="77"/>
        <v>0</v>
      </c>
      <c r="M103" s="77">
        <f t="shared" si="80"/>
        <v>0</v>
      </c>
      <c r="N103" s="77">
        <f t="shared" si="82"/>
        <v>0</v>
      </c>
      <c r="O103" s="77">
        <f t="shared" si="84"/>
        <v>0</v>
      </c>
      <c r="P103" s="77">
        <f t="shared" si="86"/>
        <v>0</v>
      </c>
      <c r="Q103" s="77">
        <f t="shared" si="88"/>
        <v>0</v>
      </c>
      <c r="R103" s="77">
        <f t="shared" si="90"/>
        <v>0</v>
      </c>
      <c r="S103" s="77">
        <f t="shared" si="92"/>
        <v>0</v>
      </c>
      <c r="T103" s="77">
        <f t="shared" si="94"/>
        <v>0</v>
      </c>
      <c r="U103" s="77">
        <f t="shared" si="96"/>
        <v>0</v>
      </c>
      <c r="V103" s="77">
        <f t="shared" si="98"/>
        <v>0</v>
      </c>
      <c r="W103" s="77">
        <f t="shared" si="100"/>
        <v>0</v>
      </c>
      <c r="X103" s="77">
        <f t="shared" si="102"/>
        <v>0</v>
      </c>
      <c r="Y103" s="77">
        <f t="shared" si="104"/>
        <v>0</v>
      </c>
      <c r="Z103" s="77">
        <f t="shared" si="106"/>
        <v>0</v>
      </c>
      <c r="AA103" s="77">
        <f t="shared" si="109"/>
        <v>0</v>
      </c>
      <c r="AB103" s="77">
        <f t="shared" si="111"/>
        <v>0</v>
      </c>
      <c r="AC103" s="77">
        <f t="shared" si="113"/>
        <v>0</v>
      </c>
      <c r="AD103" s="77">
        <f t="shared" si="115"/>
        <v>0</v>
      </c>
      <c r="AE103" s="77">
        <f t="shared" si="117"/>
        <v>0</v>
      </c>
      <c r="AF103" s="77">
        <f t="shared" si="119"/>
        <v>0</v>
      </c>
      <c r="AG103" s="77">
        <f t="shared" si="121"/>
        <v>0</v>
      </c>
      <c r="AH103" s="77">
        <f t="shared" si="123"/>
        <v>0</v>
      </c>
      <c r="AI103" s="77">
        <f t="shared" si="126"/>
        <v>0</v>
      </c>
      <c r="AJ103" s="77">
        <f t="shared" si="128"/>
        <v>0</v>
      </c>
      <c r="AK103" s="77">
        <f t="shared" si="130"/>
        <v>0</v>
      </c>
      <c r="AL103" s="77">
        <f t="shared" si="132"/>
        <v>0</v>
      </c>
      <c r="AM103" s="77">
        <f t="shared" si="134"/>
        <v>0</v>
      </c>
      <c r="AN103" s="77">
        <f t="shared" ref="AN103:AN129" si="136">$D$38*$E70</f>
        <v>0</v>
      </c>
      <c r="AO103" s="77">
        <f t="shared" si="38"/>
        <v>0</v>
      </c>
      <c r="AP103" s="77">
        <f t="shared" si="39"/>
        <v>0</v>
      </c>
      <c r="AQ103" s="77">
        <f t="shared" si="40"/>
        <v>0</v>
      </c>
      <c r="AR103" s="77">
        <f t="shared" si="41"/>
        <v>0</v>
      </c>
      <c r="AS103" s="77">
        <f t="shared" si="42"/>
        <v>0</v>
      </c>
      <c r="AT103" s="77">
        <f t="shared" si="43"/>
        <v>0</v>
      </c>
      <c r="AU103" s="77">
        <f t="shared" si="44"/>
        <v>0</v>
      </c>
      <c r="AV103" s="77">
        <f t="shared" si="45"/>
        <v>0</v>
      </c>
      <c r="AW103" s="77">
        <f t="shared" si="46"/>
        <v>0</v>
      </c>
      <c r="AX103" s="77">
        <f t="shared" si="47"/>
        <v>0</v>
      </c>
      <c r="AY103" s="77">
        <f t="shared" si="48"/>
        <v>0</v>
      </c>
      <c r="AZ103" s="77">
        <f t="shared" si="49"/>
        <v>0</v>
      </c>
      <c r="BA103" s="77">
        <f t="shared" si="50"/>
        <v>0</v>
      </c>
      <c r="BB103" s="77">
        <f t="shared" si="51"/>
        <v>0</v>
      </c>
      <c r="BC103" s="77">
        <f t="shared" si="52"/>
        <v>0</v>
      </c>
      <c r="BD103" s="77">
        <f t="shared" si="53"/>
        <v>0</v>
      </c>
      <c r="BE103" s="77">
        <f t="shared" si="54"/>
        <v>0</v>
      </c>
      <c r="BF103" s="77">
        <f t="shared" si="55"/>
        <v>0</v>
      </c>
      <c r="BG103" s="77">
        <f t="shared" si="56"/>
        <v>0</v>
      </c>
      <c r="BH103" s="77">
        <f t="shared" si="57"/>
        <v>0</v>
      </c>
      <c r="BI103" s="77">
        <f t="shared" si="58"/>
        <v>0</v>
      </c>
      <c r="BJ103" s="77">
        <f t="shared" si="59"/>
        <v>0</v>
      </c>
      <c r="BK103" s="77">
        <f t="shared" si="60"/>
        <v>0</v>
      </c>
      <c r="BL103" s="77">
        <f t="shared" si="61"/>
        <v>0</v>
      </c>
      <c r="BM103" s="77">
        <f t="shared" si="62"/>
        <v>0</v>
      </c>
      <c r="BN103" s="77">
        <f t="shared" si="63"/>
        <v>0</v>
      </c>
      <c r="BO103" s="77">
        <f t="shared" si="64"/>
        <v>0</v>
      </c>
      <c r="BP103" s="77">
        <f t="shared" si="65"/>
        <v>0</v>
      </c>
      <c r="BQ103" s="77">
        <f t="shared" si="66"/>
        <v>0</v>
      </c>
      <c r="BR103" s="77">
        <f t="shared" si="67"/>
        <v>0</v>
      </c>
      <c r="BS103" s="77">
        <f t="shared" si="69"/>
        <v>0</v>
      </c>
      <c r="BT103" s="77">
        <f t="shared" si="72"/>
        <v>0</v>
      </c>
      <c r="BU103" s="77">
        <f t="shared" si="74"/>
        <v>0</v>
      </c>
      <c r="BV103" s="77">
        <f t="shared" si="76"/>
        <v>0</v>
      </c>
      <c r="BW103" s="77">
        <f t="shared" si="78"/>
        <v>0</v>
      </c>
      <c r="BX103" s="77">
        <f t="shared" si="79"/>
        <v>0</v>
      </c>
      <c r="BY103" s="77">
        <f t="shared" si="81"/>
        <v>0</v>
      </c>
      <c r="BZ103" s="77">
        <f t="shared" si="83"/>
        <v>0</v>
      </c>
      <c r="CA103" s="77">
        <f t="shared" si="85"/>
        <v>0</v>
      </c>
      <c r="CB103" s="77">
        <f t="shared" si="87"/>
        <v>0</v>
      </c>
      <c r="CC103" s="77">
        <f t="shared" si="89"/>
        <v>0</v>
      </c>
      <c r="CD103" s="77">
        <f t="shared" si="91"/>
        <v>0</v>
      </c>
      <c r="CE103" s="77">
        <f t="shared" si="93"/>
        <v>0</v>
      </c>
      <c r="CF103" s="77">
        <f t="shared" si="95"/>
        <v>0</v>
      </c>
      <c r="CG103" s="77">
        <f t="shared" si="97"/>
        <v>0</v>
      </c>
      <c r="CH103" s="77">
        <f t="shared" si="99"/>
        <v>0</v>
      </c>
      <c r="CI103" s="77">
        <f t="shared" si="101"/>
        <v>0</v>
      </c>
      <c r="CJ103" s="77">
        <f t="shared" si="103"/>
        <v>0</v>
      </c>
      <c r="CK103" s="77">
        <f t="shared" si="105"/>
        <v>0</v>
      </c>
      <c r="CL103" s="77">
        <f t="shared" si="107"/>
        <v>0</v>
      </c>
      <c r="CM103" s="77">
        <f t="shared" si="110"/>
        <v>0</v>
      </c>
      <c r="CN103" s="77">
        <f t="shared" si="112"/>
        <v>0</v>
      </c>
      <c r="CO103" s="77">
        <f t="shared" si="114"/>
        <v>0</v>
      </c>
      <c r="CP103" s="77">
        <f t="shared" si="116"/>
        <v>0</v>
      </c>
      <c r="CQ103" s="77">
        <f t="shared" si="118"/>
        <v>0</v>
      </c>
      <c r="CR103" s="77">
        <f t="shared" si="120"/>
        <v>0</v>
      </c>
      <c r="CS103" s="77">
        <f t="shared" si="122"/>
        <v>0</v>
      </c>
      <c r="CT103" s="77">
        <f t="shared" si="124"/>
        <v>0</v>
      </c>
      <c r="CU103" s="77">
        <f t="shared" si="127"/>
        <v>0</v>
      </c>
      <c r="CV103" s="77">
        <f t="shared" si="129"/>
        <v>0</v>
      </c>
      <c r="CW103" s="77">
        <f t="shared" si="131"/>
        <v>0</v>
      </c>
      <c r="CX103" s="77">
        <f t="shared" si="133"/>
        <v>0</v>
      </c>
      <c r="CY103" s="77">
        <f t="shared" si="135"/>
        <v>0</v>
      </c>
      <c r="CZ103" s="77">
        <f t="shared" ref="CZ103:CZ129" si="137">$D$102*$E6</f>
        <v>0</v>
      </c>
      <c r="DA103" s="77">
        <f>$D$103*$E5</f>
        <v>0</v>
      </c>
      <c r="DB103" s="79"/>
      <c r="DC103" s="79"/>
      <c r="DD103" s="79"/>
      <c r="DE103" s="79"/>
      <c r="DF103" s="79"/>
      <c r="DG103" s="79"/>
    </row>
    <row r="104" spans="3:111" x14ac:dyDescent="0.25">
      <c r="C104" s="79">
        <v>2049</v>
      </c>
      <c r="D104" s="109"/>
      <c r="E104" s="111">
        <f t="shared" si="68"/>
        <v>0</v>
      </c>
      <c r="F104" s="79">
        <f t="shared" si="70"/>
        <v>0</v>
      </c>
      <c r="G104" s="77">
        <f t="shared" si="108"/>
        <v>0</v>
      </c>
      <c r="H104" s="79">
        <f t="shared" si="71"/>
        <v>0</v>
      </c>
      <c r="I104" s="79">
        <f t="shared" si="73"/>
        <v>0</v>
      </c>
      <c r="J104" s="79">
        <f t="shared" si="75"/>
        <v>0</v>
      </c>
      <c r="K104" s="79">
        <f t="shared" si="125"/>
        <v>0</v>
      </c>
      <c r="L104" s="79">
        <f t="shared" si="77"/>
        <v>0</v>
      </c>
      <c r="M104" s="77">
        <f t="shared" si="80"/>
        <v>0</v>
      </c>
      <c r="N104" s="77">
        <f t="shared" si="82"/>
        <v>0</v>
      </c>
      <c r="O104" s="77">
        <f t="shared" si="84"/>
        <v>0</v>
      </c>
      <c r="P104" s="77">
        <f t="shared" si="86"/>
        <v>0</v>
      </c>
      <c r="Q104" s="77">
        <f t="shared" si="88"/>
        <v>0</v>
      </c>
      <c r="R104" s="77">
        <f t="shared" si="90"/>
        <v>0</v>
      </c>
      <c r="S104" s="77">
        <f t="shared" si="92"/>
        <v>0</v>
      </c>
      <c r="T104" s="77">
        <f t="shared" si="94"/>
        <v>0</v>
      </c>
      <c r="U104" s="77">
        <f t="shared" si="96"/>
        <v>0</v>
      </c>
      <c r="V104" s="77">
        <f t="shared" si="98"/>
        <v>0</v>
      </c>
      <c r="W104" s="77">
        <f t="shared" si="100"/>
        <v>0</v>
      </c>
      <c r="X104" s="77">
        <f t="shared" si="102"/>
        <v>0</v>
      </c>
      <c r="Y104" s="77">
        <f t="shared" si="104"/>
        <v>0</v>
      </c>
      <c r="Z104" s="77">
        <f t="shared" si="106"/>
        <v>0</v>
      </c>
      <c r="AA104" s="77">
        <f t="shared" si="109"/>
        <v>0</v>
      </c>
      <c r="AB104" s="77">
        <f t="shared" si="111"/>
        <v>0</v>
      </c>
      <c r="AC104" s="77">
        <f t="shared" si="113"/>
        <v>0</v>
      </c>
      <c r="AD104" s="77">
        <f t="shared" si="115"/>
        <v>0</v>
      </c>
      <c r="AE104" s="77">
        <f t="shared" si="117"/>
        <v>0</v>
      </c>
      <c r="AF104" s="77">
        <f t="shared" si="119"/>
        <v>0</v>
      </c>
      <c r="AG104" s="77">
        <f t="shared" si="121"/>
        <v>0</v>
      </c>
      <c r="AH104" s="77">
        <f t="shared" si="123"/>
        <v>0</v>
      </c>
      <c r="AI104" s="77">
        <f t="shared" si="126"/>
        <v>0</v>
      </c>
      <c r="AJ104" s="77">
        <f t="shared" si="128"/>
        <v>0</v>
      </c>
      <c r="AK104" s="77">
        <f t="shared" si="130"/>
        <v>0</v>
      </c>
      <c r="AL104" s="77">
        <f t="shared" si="132"/>
        <v>0</v>
      </c>
      <c r="AM104" s="77">
        <f t="shared" si="134"/>
        <v>0</v>
      </c>
      <c r="AN104" s="77">
        <f t="shared" si="136"/>
        <v>0</v>
      </c>
      <c r="AO104" s="77">
        <f t="shared" ref="AO104:AO129" si="138">$D$39*$E70</f>
        <v>0</v>
      </c>
      <c r="AP104" s="77">
        <f t="shared" ref="AP104:AP129" si="139">$D$40*$E69</f>
        <v>0</v>
      </c>
      <c r="AQ104" s="77">
        <f t="shared" si="40"/>
        <v>0</v>
      </c>
      <c r="AR104" s="77">
        <f t="shared" si="41"/>
        <v>0</v>
      </c>
      <c r="AS104" s="77">
        <f t="shared" si="42"/>
        <v>0</v>
      </c>
      <c r="AT104" s="77">
        <f t="shared" si="43"/>
        <v>0</v>
      </c>
      <c r="AU104" s="77">
        <f t="shared" si="44"/>
        <v>0</v>
      </c>
      <c r="AV104" s="77">
        <f t="shared" si="45"/>
        <v>0</v>
      </c>
      <c r="AW104" s="77">
        <f t="shared" si="46"/>
        <v>0</v>
      </c>
      <c r="AX104" s="77">
        <f t="shared" si="47"/>
        <v>0</v>
      </c>
      <c r="AY104" s="77">
        <f t="shared" si="48"/>
        <v>0</v>
      </c>
      <c r="AZ104" s="77">
        <f t="shared" si="49"/>
        <v>0</v>
      </c>
      <c r="BA104" s="77">
        <f t="shared" si="50"/>
        <v>0</v>
      </c>
      <c r="BB104" s="77">
        <f t="shared" si="51"/>
        <v>0</v>
      </c>
      <c r="BC104" s="77">
        <f t="shared" si="52"/>
        <v>0</v>
      </c>
      <c r="BD104" s="77">
        <f t="shared" si="53"/>
        <v>0</v>
      </c>
      <c r="BE104" s="77">
        <f t="shared" si="54"/>
        <v>0</v>
      </c>
      <c r="BF104" s="77">
        <f t="shared" si="55"/>
        <v>0</v>
      </c>
      <c r="BG104" s="77">
        <f t="shared" si="56"/>
        <v>0</v>
      </c>
      <c r="BH104" s="77">
        <f t="shared" si="57"/>
        <v>0</v>
      </c>
      <c r="BI104" s="77">
        <f t="shared" si="58"/>
        <v>0</v>
      </c>
      <c r="BJ104" s="77">
        <f t="shared" si="59"/>
        <v>0</v>
      </c>
      <c r="BK104" s="77">
        <f t="shared" si="60"/>
        <v>0</v>
      </c>
      <c r="BL104" s="77">
        <f t="shared" si="61"/>
        <v>0</v>
      </c>
      <c r="BM104" s="77">
        <f t="shared" si="62"/>
        <v>0</v>
      </c>
      <c r="BN104" s="77">
        <f t="shared" si="63"/>
        <v>0</v>
      </c>
      <c r="BO104" s="77">
        <f t="shared" si="64"/>
        <v>0</v>
      </c>
      <c r="BP104" s="77">
        <f t="shared" si="65"/>
        <v>0</v>
      </c>
      <c r="BQ104" s="77">
        <f t="shared" si="66"/>
        <v>0</v>
      </c>
      <c r="BR104" s="77">
        <f t="shared" si="67"/>
        <v>0</v>
      </c>
      <c r="BS104" s="77">
        <f t="shared" si="69"/>
        <v>0</v>
      </c>
      <c r="BT104" s="77">
        <f t="shared" si="72"/>
        <v>0</v>
      </c>
      <c r="BU104" s="77">
        <f t="shared" si="74"/>
        <v>0</v>
      </c>
      <c r="BV104" s="77">
        <f t="shared" si="76"/>
        <v>0</v>
      </c>
      <c r="BW104" s="77">
        <f t="shared" si="78"/>
        <v>0</v>
      </c>
      <c r="BX104" s="77">
        <f t="shared" si="79"/>
        <v>0</v>
      </c>
      <c r="BY104" s="77">
        <f t="shared" si="81"/>
        <v>0</v>
      </c>
      <c r="BZ104" s="77">
        <f t="shared" si="83"/>
        <v>0</v>
      </c>
      <c r="CA104" s="77">
        <f t="shared" si="85"/>
        <v>0</v>
      </c>
      <c r="CB104" s="77">
        <f t="shared" si="87"/>
        <v>0</v>
      </c>
      <c r="CC104" s="77">
        <f t="shared" si="89"/>
        <v>0</v>
      </c>
      <c r="CD104" s="77">
        <f t="shared" si="91"/>
        <v>0</v>
      </c>
      <c r="CE104" s="77">
        <f t="shared" si="93"/>
        <v>0</v>
      </c>
      <c r="CF104" s="77">
        <f t="shared" si="95"/>
        <v>0</v>
      </c>
      <c r="CG104" s="77">
        <f t="shared" si="97"/>
        <v>0</v>
      </c>
      <c r="CH104" s="77">
        <f t="shared" si="99"/>
        <v>0</v>
      </c>
      <c r="CI104" s="77">
        <f t="shared" si="101"/>
        <v>0</v>
      </c>
      <c r="CJ104" s="77">
        <f t="shared" si="103"/>
        <v>0</v>
      </c>
      <c r="CK104" s="77">
        <f t="shared" si="105"/>
        <v>0</v>
      </c>
      <c r="CL104" s="77">
        <f t="shared" si="107"/>
        <v>0</v>
      </c>
      <c r="CM104" s="77">
        <f t="shared" si="110"/>
        <v>0</v>
      </c>
      <c r="CN104" s="77">
        <f t="shared" si="112"/>
        <v>0</v>
      </c>
      <c r="CO104" s="77">
        <f t="shared" si="114"/>
        <v>0</v>
      </c>
      <c r="CP104" s="77">
        <f t="shared" si="116"/>
        <v>0</v>
      </c>
      <c r="CQ104" s="77">
        <f t="shared" si="118"/>
        <v>0</v>
      </c>
      <c r="CR104" s="77">
        <f t="shared" si="120"/>
        <v>0</v>
      </c>
      <c r="CS104" s="77">
        <f t="shared" si="122"/>
        <v>0</v>
      </c>
      <c r="CT104" s="77">
        <f t="shared" si="124"/>
        <v>0</v>
      </c>
      <c r="CU104" s="77">
        <f t="shared" si="127"/>
        <v>0</v>
      </c>
      <c r="CV104" s="77">
        <f t="shared" si="129"/>
        <v>0</v>
      </c>
      <c r="CW104" s="77">
        <f t="shared" si="131"/>
        <v>0</v>
      </c>
      <c r="CX104" s="77">
        <f t="shared" si="133"/>
        <v>0</v>
      </c>
      <c r="CY104" s="77">
        <f t="shared" si="135"/>
        <v>0</v>
      </c>
      <c r="CZ104" s="77">
        <f t="shared" si="137"/>
        <v>0</v>
      </c>
      <c r="DA104" s="77">
        <f t="shared" ref="DA104:DA129" si="140">$D$103*$E6</f>
        <v>0</v>
      </c>
      <c r="DB104" s="77">
        <f>$D$104*$E5</f>
        <v>0</v>
      </c>
      <c r="DC104" s="79"/>
      <c r="DD104" s="79"/>
      <c r="DE104" s="79"/>
      <c r="DF104" s="79"/>
      <c r="DG104" s="79"/>
    </row>
    <row r="105" spans="3:111" x14ac:dyDescent="0.25">
      <c r="C105" s="79">
        <v>2050</v>
      </c>
      <c r="D105" s="109"/>
      <c r="E105" s="111">
        <f t="shared" si="68"/>
        <v>0</v>
      </c>
      <c r="F105" s="79">
        <f t="shared" si="70"/>
        <v>0</v>
      </c>
      <c r="G105" s="77">
        <f t="shared" si="108"/>
        <v>0</v>
      </c>
      <c r="H105" s="79">
        <f t="shared" si="71"/>
        <v>0</v>
      </c>
      <c r="I105" s="79">
        <f t="shared" si="73"/>
        <v>0</v>
      </c>
      <c r="J105" s="79">
        <f t="shared" si="75"/>
        <v>0</v>
      </c>
      <c r="K105" s="79">
        <f t="shared" si="125"/>
        <v>0</v>
      </c>
      <c r="L105" s="79">
        <f t="shared" si="77"/>
        <v>0</v>
      </c>
      <c r="M105" s="77">
        <f t="shared" si="80"/>
        <v>0</v>
      </c>
      <c r="N105" s="77">
        <f t="shared" si="82"/>
        <v>0</v>
      </c>
      <c r="O105" s="77">
        <f t="shared" si="84"/>
        <v>0</v>
      </c>
      <c r="P105" s="77">
        <f t="shared" si="86"/>
        <v>0</v>
      </c>
      <c r="Q105" s="77">
        <f t="shared" si="88"/>
        <v>0</v>
      </c>
      <c r="R105" s="77">
        <f t="shared" si="90"/>
        <v>0</v>
      </c>
      <c r="S105" s="77">
        <f t="shared" si="92"/>
        <v>0</v>
      </c>
      <c r="T105" s="77">
        <f t="shared" si="94"/>
        <v>0</v>
      </c>
      <c r="U105" s="77">
        <f t="shared" si="96"/>
        <v>0</v>
      </c>
      <c r="V105" s="77">
        <f t="shared" si="98"/>
        <v>0</v>
      </c>
      <c r="W105" s="77">
        <f t="shared" si="100"/>
        <v>0</v>
      </c>
      <c r="X105" s="77">
        <f t="shared" si="102"/>
        <v>0</v>
      </c>
      <c r="Y105" s="77">
        <f t="shared" si="104"/>
        <v>0</v>
      </c>
      <c r="Z105" s="77">
        <f t="shared" si="106"/>
        <v>0</v>
      </c>
      <c r="AA105" s="77">
        <f t="shared" si="109"/>
        <v>0</v>
      </c>
      <c r="AB105" s="77">
        <f t="shared" si="111"/>
        <v>0</v>
      </c>
      <c r="AC105" s="77">
        <f t="shared" si="113"/>
        <v>0</v>
      </c>
      <c r="AD105" s="77">
        <f t="shared" si="115"/>
        <v>0</v>
      </c>
      <c r="AE105" s="77">
        <f t="shared" si="117"/>
        <v>0</v>
      </c>
      <c r="AF105" s="77">
        <f t="shared" si="119"/>
        <v>0</v>
      </c>
      <c r="AG105" s="77">
        <f t="shared" si="121"/>
        <v>0</v>
      </c>
      <c r="AH105" s="77">
        <f t="shared" si="123"/>
        <v>0</v>
      </c>
      <c r="AI105" s="77">
        <f t="shared" si="126"/>
        <v>0</v>
      </c>
      <c r="AJ105" s="77">
        <f t="shared" si="128"/>
        <v>0</v>
      </c>
      <c r="AK105" s="77">
        <f t="shared" si="130"/>
        <v>0</v>
      </c>
      <c r="AL105" s="77">
        <f t="shared" si="132"/>
        <v>0</v>
      </c>
      <c r="AM105" s="77">
        <f t="shared" si="134"/>
        <v>0</v>
      </c>
      <c r="AN105" s="77">
        <f t="shared" si="136"/>
        <v>0</v>
      </c>
      <c r="AO105" s="77">
        <f t="shared" si="138"/>
        <v>0</v>
      </c>
      <c r="AP105" s="77">
        <f t="shared" si="139"/>
        <v>0</v>
      </c>
      <c r="AQ105" s="77">
        <f t="shared" si="40"/>
        <v>0</v>
      </c>
      <c r="AR105" s="77">
        <f t="shared" si="41"/>
        <v>0</v>
      </c>
      <c r="AS105" s="77">
        <f t="shared" si="42"/>
        <v>0</v>
      </c>
      <c r="AT105" s="77">
        <f t="shared" si="43"/>
        <v>0</v>
      </c>
      <c r="AU105" s="77">
        <f t="shared" si="44"/>
        <v>0</v>
      </c>
      <c r="AV105" s="77">
        <f t="shared" si="45"/>
        <v>0</v>
      </c>
      <c r="AW105" s="77">
        <f t="shared" si="46"/>
        <v>0</v>
      </c>
      <c r="AX105" s="77">
        <f t="shared" si="47"/>
        <v>0</v>
      </c>
      <c r="AY105" s="77">
        <f t="shared" si="48"/>
        <v>0</v>
      </c>
      <c r="AZ105" s="77">
        <f t="shared" si="49"/>
        <v>0</v>
      </c>
      <c r="BA105" s="77">
        <f t="shared" si="50"/>
        <v>0</v>
      </c>
      <c r="BB105" s="77">
        <f t="shared" si="51"/>
        <v>0</v>
      </c>
      <c r="BC105" s="77">
        <f t="shared" si="52"/>
        <v>0</v>
      </c>
      <c r="BD105" s="77">
        <f t="shared" si="53"/>
        <v>0</v>
      </c>
      <c r="BE105" s="77">
        <f t="shared" si="54"/>
        <v>0</v>
      </c>
      <c r="BF105" s="77">
        <f t="shared" si="55"/>
        <v>0</v>
      </c>
      <c r="BG105" s="77">
        <f t="shared" si="56"/>
        <v>0</v>
      </c>
      <c r="BH105" s="77">
        <f t="shared" si="57"/>
        <v>0</v>
      </c>
      <c r="BI105" s="77">
        <f t="shared" si="58"/>
        <v>0</v>
      </c>
      <c r="BJ105" s="77">
        <f t="shared" si="59"/>
        <v>0</v>
      </c>
      <c r="BK105" s="77">
        <f t="shared" si="60"/>
        <v>0</v>
      </c>
      <c r="BL105" s="77">
        <f t="shared" si="61"/>
        <v>0</v>
      </c>
      <c r="BM105" s="77">
        <f t="shared" si="62"/>
        <v>0</v>
      </c>
      <c r="BN105" s="77">
        <f t="shared" si="63"/>
        <v>0</v>
      </c>
      <c r="BO105" s="77">
        <f t="shared" si="64"/>
        <v>0</v>
      </c>
      <c r="BP105" s="77">
        <f t="shared" si="65"/>
        <v>0</v>
      </c>
      <c r="BQ105" s="77">
        <f t="shared" si="66"/>
        <v>0</v>
      </c>
      <c r="BR105" s="77">
        <f t="shared" si="67"/>
        <v>0</v>
      </c>
      <c r="BS105" s="77">
        <f t="shared" si="69"/>
        <v>0</v>
      </c>
      <c r="BT105" s="77">
        <f t="shared" si="72"/>
        <v>0</v>
      </c>
      <c r="BU105" s="77">
        <f t="shared" si="74"/>
        <v>0</v>
      </c>
      <c r="BV105" s="77">
        <f t="shared" si="76"/>
        <v>0</v>
      </c>
      <c r="BW105" s="77">
        <f t="shared" si="78"/>
        <v>0</v>
      </c>
      <c r="BX105" s="77">
        <f t="shared" si="79"/>
        <v>0</v>
      </c>
      <c r="BY105" s="77">
        <f t="shared" si="81"/>
        <v>0</v>
      </c>
      <c r="BZ105" s="77">
        <f t="shared" si="83"/>
        <v>0</v>
      </c>
      <c r="CA105" s="77">
        <f t="shared" si="85"/>
        <v>0</v>
      </c>
      <c r="CB105" s="77">
        <f t="shared" si="87"/>
        <v>0</v>
      </c>
      <c r="CC105" s="77">
        <f t="shared" si="89"/>
        <v>0</v>
      </c>
      <c r="CD105" s="77">
        <f t="shared" si="91"/>
        <v>0</v>
      </c>
      <c r="CE105" s="77">
        <f t="shared" si="93"/>
        <v>0</v>
      </c>
      <c r="CF105" s="77">
        <f t="shared" si="95"/>
        <v>0</v>
      </c>
      <c r="CG105" s="77">
        <f t="shared" si="97"/>
        <v>0</v>
      </c>
      <c r="CH105" s="77">
        <f t="shared" si="99"/>
        <v>0</v>
      </c>
      <c r="CI105" s="77">
        <f t="shared" si="101"/>
        <v>0</v>
      </c>
      <c r="CJ105" s="77">
        <f t="shared" si="103"/>
        <v>0</v>
      </c>
      <c r="CK105" s="77">
        <f t="shared" si="105"/>
        <v>0</v>
      </c>
      <c r="CL105" s="77">
        <f t="shared" si="107"/>
        <v>0</v>
      </c>
      <c r="CM105" s="77">
        <f t="shared" si="110"/>
        <v>0</v>
      </c>
      <c r="CN105" s="77">
        <f t="shared" si="112"/>
        <v>0</v>
      </c>
      <c r="CO105" s="77">
        <f t="shared" si="114"/>
        <v>0</v>
      </c>
      <c r="CP105" s="77">
        <f t="shared" si="116"/>
        <v>0</v>
      </c>
      <c r="CQ105" s="77">
        <f t="shared" si="118"/>
        <v>0</v>
      </c>
      <c r="CR105" s="77">
        <f t="shared" si="120"/>
        <v>0</v>
      </c>
      <c r="CS105" s="77">
        <f t="shared" si="122"/>
        <v>0</v>
      </c>
      <c r="CT105" s="77">
        <f t="shared" si="124"/>
        <v>0</v>
      </c>
      <c r="CU105" s="77">
        <f t="shared" si="127"/>
        <v>0</v>
      </c>
      <c r="CV105" s="77">
        <f t="shared" si="129"/>
        <v>0</v>
      </c>
      <c r="CW105" s="77">
        <f t="shared" si="131"/>
        <v>0</v>
      </c>
      <c r="CX105" s="77">
        <f t="shared" si="133"/>
        <v>0</v>
      </c>
      <c r="CY105" s="77">
        <f t="shared" si="135"/>
        <v>0</v>
      </c>
      <c r="CZ105" s="77">
        <f t="shared" si="137"/>
        <v>0</v>
      </c>
      <c r="DA105" s="77">
        <f t="shared" si="140"/>
        <v>0</v>
      </c>
      <c r="DB105" s="77">
        <f t="shared" ref="DB105:DB129" si="141">$D$104*$E6</f>
        <v>0</v>
      </c>
      <c r="DC105" s="77">
        <f>$D$105*$E5</f>
        <v>0</v>
      </c>
      <c r="DD105" s="79"/>
      <c r="DE105" s="79"/>
      <c r="DF105" s="79"/>
      <c r="DG105" s="79"/>
    </row>
    <row r="106" spans="3:111" x14ac:dyDescent="0.25">
      <c r="C106" s="79">
        <v>2051</v>
      </c>
      <c r="D106" s="109"/>
      <c r="E106" s="111">
        <f t="shared" si="68"/>
        <v>0</v>
      </c>
      <c r="F106" s="79">
        <f t="shared" si="70"/>
        <v>0</v>
      </c>
      <c r="G106" s="77">
        <f t="shared" si="108"/>
        <v>0</v>
      </c>
      <c r="H106" s="79">
        <f t="shared" si="71"/>
        <v>0</v>
      </c>
      <c r="I106" s="79">
        <f t="shared" si="73"/>
        <v>0</v>
      </c>
      <c r="J106" s="79">
        <f t="shared" si="75"/>
        <v>0</v>
      </c>
      <c r="K106" s="79">
        <f t="shared" si="125"/>
        <v>0</v>
      </c>
      <c r="L106" s="79">
        <f t="shared" si="77"/>
        <v>0</v>
      </c>
      <c r="M106" s="77">
        <f t="shared" si="80"/>
        <v>0</v>
      </c>
      <c r="N106" s="77">
        <f t="shared" si="82"/>
        <v>0</v>
      </c>
      <c r="O106" s="77">
        <f t="shared" si="84"/>
        <v>0</v>
      </c>
      <c r="P106" s="77">
        <f t="shared" si="86"/>
        <v>0</v>
      </c>
      <c r="Q106" s="77">
        <f t="shared" si="88"/>
        <v>0</v>
      </c>
      <c r="R106" s="77">
        <f t="shared" si="90"/>
        <v>0</v>
      </c>
      <c r="S106" s="77">
        <f t="shared" si="92"/>
        <v>0</v>
      </c>
      <c r="T106" s="77">
        <f t="shared" si="94"/>
        <v>0</v>
      </c>
      <c r="U106" s="77">
        <f t="shared" si="96"/>
        <v>0</v>
      </c>
      <c r="V106" s="77">
        <f t="shared" si="98"/>
        <v>0</v>
      </c>
      <c r="W106" s="77">
        <f t="shared" si="100"/>
        <v>0</v>
      </c>
      <c r="X106" s="77">
        <f t="shared" si="102"/>
        <v>0</v>
      </c>
      <c r="Y106" s="77">
        <f t="shared" si="104"/>
        <v>0</v>
      </c>
      <c r="Z106" s="77">
        <f t="shared" si="106"/>
        <v>0</v>
      </c>
      <c r="AA106" s="77">
        <f t="shared" si="109"/>
        <v>0</v>
      </c>
      <c r="AB106" s="77">
        <f t="shared" si="111"/>
        <v>0</v>
      </c>
      <c r="AC106" s="77">
        <f t="shared" si="113"/>
        <v>0</v>
      </c>
      <c r="AD106" s="77">
        <f t="shared" si="115"/>
        <v>0</v>
      </c>
      <c r="AE106" s="77">
        <f t="shared" si="117"/>
        <v>0</v>
      </c>
      <c r="AF106" s="77">
        <f t="shared" si="119"/>
        <v>0</v>
      </c>
      <c r="AG106" s="77">
        <f t="shared" si="121"/>
        <v>0</v>
      </c>
      <c r="AH106" s="77">
        <f t="shared" si="123"/>
        <v>0</v>
      </c>
      <c r="AI106" s="77">
        <f t="shared" si="126"/>
        <v>0</v>
      </c>
      <c r="AJ106" s="77">
        <f t="shared" si="128"/>
        <v>0</v>
      </c>
      <c r="AK106" s="77">
        <f t="shared" si="130"/>
        <v>0</v>
      </c>
      <c r="AL106" s="77">
        <f t="shared" si="132"/>
        <v>0</v>
      </c>
      <c r="AM106" s="77">
        <f t="shared" si="134"/>
        <v>0</v>
      </c>
      <c r="AN106" s="77">
        <f t="shared" si="136"/>
        <v>0</v>
      </c>
      <c r="AO106" s="77">
        <f t="shared" si="138"/>
        <v>0</v>
      </c>
      <c r="AP106" s="77">
        <f t="shared" si="139"/>
        <v>0</v>
      </c>
      <c r="AQ106" s="77">
        <f t="shared" ref="AQ106:AQ129" si="142">$D$41*$E70</f>
        <v>0</v>
      </c>
      <c r="AR106" s="77">
        <f t="shared" si="41"/>
        <v>0</v>
      </c>
      <c r="AS106" s="77">
        <f t="shared" si="42"/>
        <v>0</v>
      </c>
      <c r="AT106" s="77">
        <f t="shared" si="43"/>
        <v>0</v>
      </c>
      <c r="AU106" s="77">
        <f t="shared" si="44"/>
        <v>0</v>
      </c>
      <c r="AV106" s="77">
        <f t="shared" si="45"/>
        <v>0</v>
      </c>
      <c r="AW106" s="77">
        <f t="shared" si="46"/>
        <v>0</v>
      </c>
      <c r="AX106" s="77">
        <f t="shared" si="47"/>
        <v>0</v>
      </c>
      <c r="AY106" s="77">
        <f t="shared" si="48"/>
        <v>0</v>
      </c>
      <c r="AZ106" s="77">
        <f t="shared" si="49"/>
        <v>0</v>
      </c>
      <c r="BA106" s="77">
        <f t="shared" si="50"/>
        <v>0</v>
      </c>
      <c r="BB106" s="77">
        <f t="shared" si="51"/>
        <v>0</v>
      </c>
      <c r="BC106" s="77">
        <f t="shared" si="52"/>
        <v>0</v>
      </c>
      <c r="BD106" s="77">
        <f t="shared" si="53"/>
        <v>0</v>
      </c>
      <c r="BE106" s="77">
        <f t="shared" si="54"/>
        <v>0</v>
      </c>
      <c r="BF106" s="77">
        <f t="shared" si="55"/>
        <v>0</v>
      </c>
      <c r="BG106" s="77">
        <f t="shared" si="56"/>
        <v>0</v>
      </c>
      <c r="BH106" s="77">
        <f t="shared" si="57"/>
        <v>0</v>
      </c>
      <c r="BI106" s="77">
        <f t="shared" si="58"/>
        <v>0</v>
      </c>
      <c r="BJ106" s="77">
        <f t="shared" si="59"/>
        <v>0</v>
      </c>
      <c r="BK106" s="77">
        <f t="shared" si="60"/>
        <v>0</v>
      </c>
      <c r="BL106" s="77">
        <f t="shared" si="61"/>
        <v>0</v>
      </c>
      <c r="BM106" s="77">
        <f t="shared" si="62"/>
        <v>0</v>
      </c>
      <c r="BN106" s="77">
        <f t="shared" si="63"/>
        <v>0</v>
      </c>
      <c r="BO106" s="77">
        <f t="shared" si="64"/>
        <v>0</v>
      </c>
      <c r="BP106" s="77">
        <f t="shared" si="65"/>
        <v>0</v>
      </c>
      <c r="BQ106" s="77">
        <f t="shared" si="66"/>
        <v>0</v>
      </c>
      <c r="BR106" s="77">
        <f t="shared" si="67"/>
        <v>0</v>
      </c>
      <c r="BS106" s="77">
        <f t="shared" si="69"/>
        <v>0</v>
      </c>
      <c r="BT106" s="77">
        <f t="shared" si="72"/>
        <v>0</v>
      </c>
      <c r="BU106" s="77">
        <f t="shared" si="74"/>
        <v>0</v>
      </c>
      <c r="BV106" s="77">
        <f t="shared" si="76"/>
        <v>0</v>
      </c>
      <c r="BW106" s="77">
        <f t="shared" si="78"/>
        <v>0</v>
      </c>
      <c r="BX106" s="77">
        <f t="shared" si="79"/>
        <v>0</v>
      </c>
      <c r="BY106" s="77">
        <f t="shared" si="81"/>
        <v>0</v>
      </c>
      <c r="BZ106" s="77">
        <f t="shared" si="83"/>
        <v>0</v>
      </c>
      <c r="CA106" s="77">
        <f t="shared" si="85"/>
        <v>0</v>
      </c>
      <c r="CB106" s="77">
        <f t="shared" si="87"/>
        <v>0</v>
      </c>
      <c r="CC106" s="77">
        <f t="shared" si="89"/>
        <v>0</v>
      </c>
      <c r="CD106" s="77">
        <f t="shared" si="91"/>
        <v>0</v>
      </c>
      <c r="CE106" s="77">
        <f t="shared" si="93"/>
        <v>0</v>
      </c>
      <c r="CF106" s="77">
        <f t="shared" si="95"/>
        <v>0</v>
      </c>
      <c r="CG106" s="77">
        <f t="shared" si="97"/>
        <v>0</v>
      </c>
      <c r="CH106" s="77">
        <f t="shared" si="99"/>
        <v>0</v>
      </c>
      <c r="CI106" s="77">
        <f t="shared" si="101"/>
        <v>0</v>
      </c>
      <c r="CJ106" s="77">
        <f t="shared" si="103"/>
        <v>0</v>
      </c>
      <c r="CK106" s="77">
        <f t="shared" si="105"/>
        <v>0</v>
      </c>
      <c r="CL106" s="77">
        <f t="shared" si="107"/>
        <v>0</v>
      </c>
      <c r="CM106" s="77">
        <f t="shared" si="110"/>
        <v>0</v>
      </c>
      <c r="CN106" s="77">
        <f t="shared" si="112"/>
        <v>0</v>
      </c>
      <c r="CO106" s="77">
        <f t="shared" si="114"/>
        <v>0</v>
      </c>
      <c r="CP106" s="77">
        <f t="shared" si="116"/>
        <v>0</v>
      </c>
      <c r="CQ106" s="77">
        <f t="shared" si="118"/>
        <v>0</v>
      </c>
      <c r="CR106" s="77">
        <f t="shared" si="120"/>
        <v>0</v>
      </c>
      <c r="CS106" s="77">
        <f t="shared" si="122"/>
        <v>0</v>
      </c>
      <c r="CT106" s="77">
        <f t="shared" si="124"/>
        <v>0</v>
      </c>
      <c r="CU106" s="77">
        <f t="shared" si="127"/>
        <v>0</v>
      </c>
      <c r="CV106" s="77">
        <f t="shared" si="129"/>
        <v>0</v>
      </c>
      <c r="CW106" s="77">
        <f t="shared" si="131"/>
        <v>0</v>
      </c>
      <c r="CX106" s="77">
        <f t="shared" si="133"/>
        <v>0</v>
      </c>
      <c r="CY106" s="77">
        <f t="shared" si="135"/>
        <v>0</v>
      </c>
      <c r="CZ106" s="77">
        <f t="shared" si="137"/>
        <v>0</v>
      </c>
      <c r="DA106" s="77">
        <f t="shared" si="140"/>
        <v>0</v>
      </c>
      <c r="DB106" s="77">
        <f t="shared" si="141"/>
        <v>0</v>
      </c>
      <c r="DC106" s="77">
        <f t="shared" ref="DC106:DC129" si="143">$D$105*$E6</f>
        <v>0</v>
      </c>
      <c r="DD106" s="77">
        <f>$D$106*$E5</f>
        <v>0</v>
      </c>
      <c r="DE106" s="79"/>
      <c r="DF106" s="79"/>
      <c r="DG106" s="79"/>
    </row>
    <row r="107" spans="3:111" x14ac:dyDescent="0.25">
      <c r="C107" s="77">
        <v>2052</v>
      </c>
      <c r="D107" s="109"/>
      <c r="E107" s="110">
        <f t="shared" si="68"/>
        <v>0</v>
      </c>
      <c r="F107" s="79">
        <f t="shared" si="70"/>
        <v>0</v>
      </c>
      <c r="G107" s="77">
        <f t="shared" si="108"/>
        <v>0</v>
      </c>
      <c r="H107" s="79">
        <f t="shared" si="71"/>
        <v>0</v>
      </c>
      <c r="I107" s="79">
        <f t="shared" si="73"/>
        <v>0</v>
      </c>
      <c r="J107" s="79">
        <f t="shared" si="75"/>
        <v>0</v>
      </c>
      <c r="K107" s="79">
        <f t="shared" si="125"/>
        <v>0</v>
      </c>
      <c r="L107" s="79">
        <f t="shared" si="77"/>
        <v>0</v>
      </c>
      <c r="M107" s="77">
        <f t="shared" si="80"/>
        <v>0</v>
      </c>
      <c r="N107" s="77">
        <f t="shared" si="82"/>
        <v>0</v>
      </c>
      <c r="O107" s="77">
        <f t="shared" si="84"/>
        <v>0</v>
      </c>
      <c r="P107" s="77">
        <f t="shared" si="86"/>
        <v>0</v>
      </c>
      <c r="Q107" s="77">
        <f t="shared" si="88"/>
        <v>0</v>
      </c>
      <c r="R107" s="77">
        <f t="shared" si="90"/>
        <v>0</v>
      </c>
      <c r="S107" s="77">
        <f t="shared" si="92"/>
        <v>0</v>
      </c>
      <c r="T107" s="77">
        <f t="shared" si="94"/>
        <v>0</v>
      </c>
      <c r="U107" s="77">
        <f t="shared" si="96"/>
        <v>0</v>
      </c>
      <c r="V107" s="77">
        <f t="shared" si="98"/>
        <v>0</v>
      </c>
      <c r="W107" s="77">
        <f t="shared" si="100"/>
        <v>0</v>
      </c>
      <c r="X107" s="77">
        <f t="shared" si="102"/>
        <v>0</v>
      </c>
      <c r="Y107" s="77">
        <f t="shared" si="104"/>
        <v>0</v>
      </c>
      <c r="Z107" s="77">
        <f t="shared" si="106"/>
        <v>0</v>
      </c>
      <c r="AA107" s="77">
        <f t="shared" si="109"/>
        <v>0</v>
      </c>
      <c r="AB107" s="77">
        <f t="shared" si="111"/>
        <v>0</v>
      </c>
      <c r="AC107" s="77">
        <f t="shared" si="113"/>
        <v>0</v>
      </c>
      <c r="AD107" s="77">
        <f t="shared" si="115"/>
        <v>0</v>
      </c>
      <c r="AE107" s="77">
        <f t="shared" si="117"/>
        <v>0</v>
      </c>
      <c r="AF107" s="77">
        <f t="shared" si="119"/>
        <v>0</v>
      </c>
      <c r="AG107" s="77">
        <f t="shared" si="121"/>
        <v>0</v>
      </c>
      <c r="AH107" s="77">
        <f t="shared" si="123"/>
        <v>0</v>
      </c>
      <c r="AI107" s="77">
        <f t="shared" si="126"/>
        <v>0</v>
      </c>
      <c r="AJ107" s="77">
        <f t="shared" si="128"/>
        <v>0</v>
      </c>
      <c r="AK107" s="77">
        <f t="shared" si="130"/>
        <v>0</v>
      </c>
      <c r="AL107" s="77">
        <f t="shared" si="132"/>
        <v>0</v>
      </c>
      <c r="AM107" s="77">
        <f t="shared" si="134"/>
        <v>0</v>
      </c>
      <c r="AN107" s="77">
        <f t="shared" si="136"/>
        <v>0</v>
      </c>
      <c r="AO107" s="77">
        <f t="shared" si="138"/>
        <v>0</v>
      </c>
      <c r="AP107" s="77">
        <f t="shared" si="139"/>
        <v>0</v>
      </c>
      <c r="AQ107" s="77">
        <f t="shared" si="142"/>
        <v>0</v>
      </c>
      <c r="AR107" s="77">
        <f t="shared" ref="AR107:AR129" si="144">$D$42*$E70</f>
        <v>0</v>
      </c>
      <c r="AS107" s="77">
        <f t="shared" si="42"/>
        <v>0</v>
      </c>
      <c r="AT107" s="77">
        <f t="shared" si="43"/>
        <v>0</v>
      </c>
      <c r="AU107" s="77">
        <f t="shared" si="44"/>
        <v>0</v>
      </c>
      <c r="AV107" s="77">
        <f t="shared" si="45"/>
        <v>0</v>
      </c>
      <c r="AW107" s="77">
        <f t="shared" si="46"/>
        <v>0</v>
      </c>
      <c r="AX107" s="77">
        <f t="shared" si="47"/>
        <v>0</v>
      </c>
      <c r="AY107" s="77">
        <f t="shared" si="48"/>
        <v>0</v>
      </c>
      <c r="AZ107" s="77">
        <f t="shared" si="49"/>
        <v>0</v>
      </c>
      <c r="BA107" s="77">
        <f t="shared" si="50"/>
        <v>0</v>
      </c>
      <c r="BB107" s="77">
        <f t="shared" si="51"/>
        <v>0</v>
      </c>
      <c r="BC107" s="77">
        <f t="shared" si="52"/>
        <v>0</v>
      </c>
      <c r="BD107" s="77">
        <f t="shared" si="53"/>
        <v>0</v>
      </c>
      <c r="BE107" s="77">
        <f t="shared" si="54"/>
        <v>0</v>
      </c>
      <c r="BF107" s="77">
        <f t="shared" si="55"/>
        <v>0</v>
      </c>
      <c r="BG107" s="77">
        <f t="shared" si="56"/>
        <v>0</v>
      </c>
      <c r="BH107" s="77">
        <f t="shared" si="57"/>
        <v>0</v>
      </c>
      <c r="BI107" s="77">
        <f t="shared" si="58"/>
        <v>0</v>
      </c>
      <c r="BJ107" s="77">
        <f t="shared" si="59"/>
        <v>0</v>
      </c>
      <c r="BK107" s="77">
        <f t="shared" si="60"/>
        <v>0</v>
      </c>
      <c r="BL107" s="77">
        <f t="shared" si="61"/>
        <v>0</v>
      </c>
      <c r="BM107" s="77">
        <f t="shared" si="62"/>
        <v>0</v>
      </c>
      <c r="BN107" s="77">
        <f t="shared" si="63"/>
        <v>0</v>
      </c>
      <c r="BO107" s="77">
        <f t="shared" si="64"/>
        <v>0</v>
      </c>
      <c r="BP107" s="77">
        <f t="shared" si="65"/>
        <v>0</v>
      </c>
      <c r="BQ107" s="77">
        <f t="shared" si="66"/>
        <v>0</v>
      </c>
      <c r="BR107" s="77">
        <f t="shared" si="67"/>
        <v>0</v>
      </c>
      <c r="BS107" s="77">
        <f t="shared" si="69"/>
        <v>0</v>
      </c>
      <c r="BT107" s="77">
        <f t="shared" si="72"/>
        <v>0</v>
      </c>
      <c r="BU107" s="77">
        <f t="shared" si="74"/>
        <v>0</v>
      </c>
      <c r="BV107" s="77">
        <f t="shared" si="76"/>
        <v>0</v>
      </c>
      <c r="BW107" s="77">
        <f t="shared" si="78"/>
        <v>0</v>
      </c>
      <c r="BX107" s="77">
        <f t="shared" si="79"/>
        <v>0</v>
      </c>
      <c r="BY107" s="77">
        <f t="shared" si="81"/>
        <v>0</v>
      </c>
      <c r="BZ107" s="77">
        <f t="shared" si="83"/>
        <v>0</v>
      </c>
      <c r="CA107" s="77">
        <f t="shared" si="85"/>
        <v>0</v>
      </c>
      <c r="CB107" s="77">
        <f t="shared" si="87"/>
        <v>0</v>
      </c>
      <c r="CC107" s="77">
        <f t="shared" si="89"/>
        <v>0</v>
      </c>
      <c r="CD107" s="77">
        <f t="shared" si="91"/>
        <v>0</v>
      </c>
      <c r="CE107" s="77">
        <f t="shared" si="93"/>
        <v>0</v>
      </c>
      <c r="CF107" s="77">
        <f t="shared" si="95"/>
        <v>0</v>
      </c>
      <c r="CG107" s="77">
        <f t="shared" si="97"/>
        <v>0</v>
      </c>
      <c r="CH107" s="77">
        <f t="shared" si="99"/>
        <v>0</v>
      </c>
      <c r="CI107" s="77">
        <f t="shared" si="101"/>
        <v>0</v>
      </c>
      <c r="CJ107" s="77">
        <f t="shared" si="103"/>
        <v>0</v>
      </c>
      <c r="CK107" s="77">
        <f t="shared" si="105"/>
        <v>0</v>
      </c>
      <c r="CL107" s="77">
        <f t="shared" si="107"/>
        <v>0</v>
      </c>
      <c r="CM107" s="77">
        <f t="shared" si="110"/>
        <v>0</v>
      </c>
      <c r="CN107" s="77">
        <f t="shared" si="112"/>
        <v>0</v>
      </c>
      <c r="CO107" s="77">
        <f t="shared" si="114"/>
        <v>0</v>
      </c>
      <c r="CP107" s="77">
        <f t="shared" si="116"/>
        <v>0</v>
      </c>
      <c r="CQ107" s="77">
        <f t="shared" si="118"/>
        <v>0</v>
      </c>
      <c r="CR107" s="77">
        <f t="shared" si="120"/>
        <v>0</v>
      </c>
      <c r="CS107" s="77">
        <f t="shared" si="122"/>
        <v>0</v>
      </c>
      <c r="CT107" s="77">
        <f t="shared" si="124"/>
        <v>0</v>
      </c>
      <c r="CU107" s="77">
        <f t="shared" si="127"/>
        <v>0</v>
      </c>
      <c r="CV107" s="77">
        <f t="shared" si="129"/>
        <v>0</v>
      </c>
      <c r="CW107" s="77">
        <f t="shared" si="131"/>
        <v>0</v>
      </c>
      <c r="CX107" s="77">
        <f t="shared" si="133"/>
        <v>0</v>
      </c>
      <c r="CY107" s="77">
        <f t="shared" si="135"/>
        <v>0</v>
      </c>
      <c r="CZ107" s="77">
        <f t="shared" si="137"/>
        <v>0</v>
      </c>
      <c r="DA107" s="77">
        <f t="shared" si="140"/>
        <v>0</v>
      </c>
      <c r="DB107" s="77">
        <f t="shared" si="141"/>
        <v>0</v>
      </c>
      <c r="DC107" s="77">
        <f t="shared" si="143"/>
        <v>0</v>
      </c>
      <c r="DD107" s="77">
        <f t="shared" ref="DD107:DD129" si="145">$D$106*$E6</f>
        <v>0</v>
      </c>
      <c r="DE107" s="77">
        <f>$D$107*$E5</f>
        <v>0</v>
      </c>
      <c r="DF107" s="79"/>
      <c r="DG107" s="79"/>
    </row>
    <row r="108" spans="3:111" x14ac:dyDescent="0.25">
      <c r="C108" s="79">
        <v>2053</v>
      </c>
      <c r="D108" s="109"/>
      <c r="E108" s="110">
        <f>IF(C109-$C$5&lt;$B$5,1/$A$5,0)</f>
        <v>0</v>
      </c>
      <c r="F108" s="79">
        <f t="shared" si="70"/>
        <v>0</v>
      </c>
      <c r="G108" s="77">
        <f t="shared" si="108"/>
        <v>0</v>
      </c>
      <c r="H108" s="79">
        <f t="shared" si="71"/>
        <v>0</v>
      </c>
      <c r="I108" s="79">
        <f t="shared" si="73"/>
        <v>0</v>
      </c>
      <c r="J108" s="79">
        <f t="shared" si="75"/>
        <v>0</v>
      </c>
      <c r="K108" s="79">
        <f t="shared" si="125"/>
        <v>0</v>
      </c>
      <c r="L108" s="79">
        <f t="shared" si="77"/>
        <v>0</v>
      </c>
      <c r="M108" s="77">
        <f t="shared" si="80"/>
        <v>0</v>
      </c>
      <c r="N108" s="77">
        <f t="shared" si="82"/>
        <v>0</v>
      </c>
      <c r="O108" s="77">
        <f t="shared" si="84"/>
        <v>0</v>
      </c>
      <c r="P108" s="77">
        <f t="shared" si="86"/>
        <v>0</v>
      </c>
      <c r="Q108" s="77">
        <f t="shared" si="88"/>
        <v>0</v>
      </c>
      <c r="R108" s="77">
        <f t="shared" si="90"/>
        <v>0</v>
      </c>
      <c r="S108" s="77">
        <f t="shared" si="92"/>
        <v>0</v>
      </c>
      <c r="T108" s="77">
        <f t="shared" si="94"/>
        <v>0</v>
      </c>
      <c r="U108" s="77">
        <f t="shared" si="96"/>
        <v>0</v>
      </c>
      <c r="V108" s="77">
        <f t="shared" si="98"/>
        <v>0</v>
      </c>
      <c r="W108" s="77">
        <f t="shared" si="100"/>
        <v>0</v>
      </c>
      <c r="X108" s="77">
        <f t="shared" si="102"/>
        <v>0</v>
      </c>
      <c r="Y108" s="77">
        <f t="shared" si="104"/>
        <v>0</v>
      </c>
      <c r="Z108" s="77">
        <f t="shared" si="106"/>
        <v>0</v>
      </c>
      <c r="AA108" s="77">
        <f t="shared" si="109"/>
        <v>0</v>
      </c>
      <c r="AB108" s="77">
        <f t="shared" si="111"/>
        <v>0</v>
      </c>
      <c r="AC108" s="77">
        <f t="shared" si="113"/>
        <v>0</v>
      </c>
      <c r="AD108" s="77">
        <f t="shared" si="115"/>
        <v>0</v>
      </c>
      <c r="AE108" s="77">
        <f t="shared" si="117"/>
        <v>0</v>
      </c>
      <c r="AF108" s="77">
        <f t="shared" si="119"/>
        <v>0</v>
      </c>
      <c r="AG108" s="77">
        <f t="shared" si="121"/>
        <v>0</v>
      </c>
      <c r="AH108" s="77">
        <f t="shared" si="123"/>
        <v>0</v>
      </c>
      <c r="AI108" s="77">
        <f t="shared" si="126"/>
        <v>0</v>
      </c>
      <c r="AJ108" s="77">
        <f t="shared" si="128"/>
        <v>0</v>
      </c>
      <c r="AK108" s="77">
        <f t="shared" si="130"/>
        <v>0</v>
      </c>
      <c r="AL108" s="77">
        <f t="shared" si="132"/>
        <v>0</v>
      </c>
      <c r="AM108" s="77">
        <f t="shared" si="134"/>
        <v>0</v>
      </c>
      <c r="AN108" s="77">
        <f t="shared" si="136"/>
        <v>0</v>
      </c>
      <c r="AO108" s="77">
        <f t="shared" si="138"/>
        <v>0</v>
      </c>
      <c r="AP108" s="77">
        <f t="shared" si="139"/>
        <v>0</v>
      </c>
      <c r="AQ108" s="77">
        <f t="shared" si="142"/>
        <v>0</v>
      </c>
      <c r="AR108" s="77">
        <f t="shared" si="144"/>
        <v>0</v>
      </c>
      <c r="AS108" s="77">
        <f t="shared" ref="AS108:AS129" si="146">$D$43*$E70</f>
        <v>0</v>
      </c>
      <c r="AT108" s="77">
        <f t="shared" si="43"/>
        <v>0</v>
      </c>
      <c r="AU108" s="77">
        <f t="shared" si="44"/>
        <v>0</v>
      </c>
      <c r="AV108" s="77">
        <f t="shared" si="45"/>
        <v>0</v>
      </c>
      <c r="AW108" s="77">
        <f t="shared" si="46"/>
        <v>0</v>
      </c>
      <c r="AX108" s="77">
        <f t="shared" si="47"/>
        <v>0</v>
      </c>
      <c r="AY108" s="77">
        <f t="shared" si="48"/>
        <v>0</v>
      </c>
      <c r="AZ108" s="77">
        <f t="shared" si="49"/>
        <v>0</v>
      </c>
      <c r="BA108" s="77">
        <f t="shared" si="50"/>
        <v>0</v>
      </c>
      <c r="BB108" s="77">
        <f t="shared" si="51"/>
        <v>0</v>
      </c>
      <c r="BC108" s="77">
        <f t="shared" si="52"/>
        <v>0</v>
      </c>
      <c r="BD108" s="77">
        <f t="shared" si="53"/>
        <v>0</v>
      </c>
      <c r="BE108" s="77">
        <f t="shared" si="54"/>
        <v>0</v>
      </c>
      <c r="BF108" s="77">
        <f t="shared" si="55"/>
        <v>0</v>
      </c>
      <c r="BG108" s="77">
        <f t="shared" si="56"/>
        <v>0</v>
      </c>
      <c r="BH108" s="77">
        <f t="shared" si="57"/>
        <v>0</v>
      </c>
      <c r="BI108" s="77">
        <f t="shared" si="58"/>
        <v>0</v>
      </c>
      <c r="BJ108" s="77">
        <f t="shared" si="59"/>
        <v>0</v>
      </c>
      <c r="BK108" s="77">
        <f t="shared" si="60"/>
        <v>0</v>
      </c>
      <c r="BL108" s="77">
        <f t="shared" si="61"/>
        <v>0</v>
      </c>
      <c r="BM108" s="77">
        <f t="shared" si="62"/>
        <v>0</v>
      </c>
      <c r="BN108" s="77">
        <f t="shared" si="63"/>
        <v>0</v>
      </c>
      <c r="BO108" s="77">
        <f t="shared" si="64"/>
        <v>0</v>
      </c>
      <c r="BP108" s="77">
        <f t="shared" si="65"/>
        <v>0</v>
      </c>
      <c r="BQ108" s="77">
        <f t="shared" si="66"/>
        <v>0</v>
      </c>
      <c r="BR108" s="77">
        <f t="shared" si="67"/>
        <v>0</v>
      </c>
      <c r="BS108" s="77">
        <f t="shared" si="69"/>
        <v>0</v>
      </c>
      <c r="BT108" s="77">
        <f t="shared" si="72"/>
        <v>0</v>
      </c>
      <c r="BU108" s="77">
        <f t="shared" si="74"/>
        <v>0</v>
      </c>
      <c r="BV108" s="77">
        <f t="shared" si="76"/>
        <v>0</v>
      </c>
      <c r="BW108" s="77">
        <f t="shared" si="78"/>
        <v>0</v>
      </c>
      <c r="BX108" s="77">
        <f t="shared" si="79"/>
        <v>0</v>
      </c>
      <c r="BY108" s="77">
        <f t="shared" si="81"/>
        <v>0</v>
      </c>
      <c r="BZ108" s="77">
        <f t="shared" si="83"/>
        <v>0</v>
      </c>
      <c r="CA108" s="77">
        <f t="shared" si="85"/>
        <v>0</v>
      </c>
      <c r="CB108" s="77">
        <f t="shared" si="87"/>
        <v>0</v>
      </c>
      <c r="CC108" s="77">
        <f t="shared" si="89"/>
        <v>0</v>
      </c>
      <c r="CD108" s="77">
        <f t="shared" si="91"/>
        <v>0</v>
      </c>
      <c r="CE108" s="77">
        <f t="shared" si="93"/>
        <v>0</v>
      </c>
      <c r="CF108" s="77">
        <f t="shared" si="95"/>
        <v>0</v>
      </c>
      <c r="CG108" s="77">
        <f t="shared" si="97"/>
        <v>0</v>
      </c>
      <c r="CH108" s="77">
        <f t="shared" si="99"/>
        <v>0</v>
      </c>
      <c r="CI108" s="77">
        <f t="shared" si="101"/>
        <v>0</v>
      </c>
      <c r="CJ108" s="77">
        <f t="shared" si="103"/>
        <v>0</v>
      </c>
      <c r="CK108" s="77">
        <f t="shared" si="105"/>
        <v>0</v>
      </c>
      <c r="CL108" s="77">
        <f t="shared" si="107"/>
        <v>0</v>
      </c>
      <c r="CM108" s="77">
        <f t="shared" si="110"/>
        <v>0</v>
      </c>
      <c r="CN108" s="77">
        <f t="shared" si="112"/>
        <v>0</v>
      </c>
      <c r="CO108" s="77">
        <f t="shared" si="114"/>
        <v>0</v>
      </c>
      <c r="CP108" s="77">
        <f t="shared" si="116"/>
        <v>0</v>
      </c>
      <c r="CQ108" s="77">
        <f t="shared" si="118"/>
        <v>0</v>
      </c>
      <c r="CR108" s="77">
        <f t="shared" si="120"/>
        <v>0</v>
      </c>
      <c r="CS108" s="77">
        <f t="shared" si="122"/>
        <v>0</v>
      </c>
      <c r="CT108" s="77">
        <f t="shared" si="124"/>
        <v>0</v>
      </c>
      <c r="CU108" s="77">
        <f t="shared" si="127"/>
        <v>0</v>
      </c>
      <c r="CV108" s="77">
        <f t="shared" si="129"/>
        <v>0</v>
      </c>
      <c r="CW108" s="77">
        <f t="shared" si="131"/>
        <v>0</v>
      </c>
      <c r="CX108" s="77">
        <f t="shared" si="133"/>
        <v>0</v>
      </c>
      <c r="CY108" s="77">
        <f t="shared" si="135"/>
        <v>0</v>
      </c>
      <c r="CZ108" s="77">
        <f t="shared" si="137"/>
        <v>0</v>
      </c>
      <c r="DA108" s="77">
        <f t="shared" si="140"/>
        <v>0</v>
      </c>
      <c r="DB108" s="77">
        <f t="shared" si="141"/>
        <v>0</v>
      </c>
      <c r="DC108" s="77">
        <f t="shared" si="143"/>
        <v>0</v>
      </c>
      <c r="DD108" s="77">
        <f t="shared" si="145"/>
        <v>0</v>
      </c>
      <c r="DE108" s="77">
        <f t="shared" ref="DE108:DE129" si="147">$D$107*$E6</f>
        <v>0</v>
      </c>
      <c r="DF108" s="77">
        <f>$D$108*$E5</f>
        <v>0</v>
      </c>
      <c r="DG108" s="79"/>
    </row>
    <row r="109" spans="3:111" x14ac:dyDescent="0.25">
      <c r="C109" s="77">
        <v>2054</v>
      </c>
      <c r="D109" s="109"/>
      <c r="E109" s="110">
        <f>IF(C110-$C$5&lt;$B$5,1/$A$5,0)</f>
        <v>0</v>
      </c>
      <c r="F109" s="79">
        <f>SUM(G109:DG109)</f>
        <v>0</v>
      </c>
      <c r="G109" s="77">
        <f>$D$5*E109</f>
        <v>0</v>
      </c>
      <c r="H109" s="79">
        <f t="shared" si="71"/>
        <v>0</v>
      </c>
      <c r="I109" s="79">
        <f t="shared" si="73"/>
        <v>0</v>
      </c>
      <c r="J109" s="79">
        <f t="shared" si="75"/>
        <v>0</v>
      </c>
      <c r="K109" s="79">
        <f t="shared" si="125"/>
        <v>0</v>
      </c>
      <c r="L109" s="79">
        <f t="shared" si="77"/>
        <v>0</v>
      </c>
      <c r="M109" s="77">
        <f t="shared" si="80"/>
        <v>0</v>
      </c>
      <c r="N109" s="77">
        <f t="shared" si="82"/>
        <v>0</v>
      </c>
      <c r="O109" s="77">
        <f t="shared" si="84"/>
        <v>0</v>
      </c>
      <c r="P109" s="77">
        <f t="shared" si="86"/>
        <v>0</v>
      </c>
      <c r="Q109" s="77">
        <f t="shared" si="88"/>
        <v>0</v>
      </c>
      <c r="R109" s="77">
        <f t="shared" si="90"/>
        <v>0</v>
      </c>
      <c r="S109" s="77">
        <f t="shared" si="92"/>
        <v>0</v>
      </c>
      <c r="T109" s="77">
        <f t="shared" si="94"/>
        <v>0</v>
      </c>
      <c r="U109" s="77">
        <f t="shared" si="96"/>
        <v>0</v>
      </c>
      <c r="V109" s="77">
        <f t="shared" si="98"/>
        <v>0</v>
      </c>
      <c r="W109" s="77">
        <f t="shared" si="100"/>
        <v>0</v>
      </c>
      <c r="X109" s="77">
        <f t="shared" si="102"/>
        <v>0</v>
      </c>
      <c r="Y109" s="77">
        <f t="shared" si="104"/>
        <v>0</v>
      </c>
      <c r="Z109" s="77">
        <f t="shared" si="106"/>
        <v>0</v>
      </c>
      <c r="AA109" s="77">
        <f t="shared" si="109"/>
        <v>0</v>
      </c>
      <c r="AB109" s="77">
        <f t="shared" si="111"/>
        <v>0</v>
      </c>
      <c r="AC109" s="77">
        <f t="shared" si="113"/>
        <v>0</v>
      </c>
      <c r="AD109" s="77">
        <f t="shared" si="115"/>
        <v>0</v>
      </c>
      <c r="AE109" s="77">
        <f t="shared" si="117"/>
        <v>0</v>
      </c>
      <c r="AF109" s="77">
        <f t="shared" si="119"/>
        <v>0</v>
      </c>
      <c r="AG109" s="77">
        <f t="shared" si="121"/>
        <v>0</v>
      </c>
      <c r="AH109" s="77">
        <f t="shared" si="123"/>
        <v>0</v>
      </c>
      <c r="AI109" s="77">
        <f t="shared" si="126"/>
        <v>0</v>
      </c>
      <c r="AJ109" s="77">
        <f t="shared" si="128"/>
        <v>0</v>
      </c>
      <c r="AK109" s="77">
        <f t="shared" si="130"/>
        <v>0</v>
      </c>
      <c r="AL109" s="77">
        <f t="shared" si="132"/>
        <v>0</v>
      </c>
      <c r="AM109" s="77">
        <f t="shared" si="134"/>
        <v>0</v>
      </c>
      <c r="AN109" s="77">
        <f t="shared" si="136"/>
        <v>0</v>
      </c>
      <c r="AO109" s="77">
        <f t="shared" si="138"/>
        <v>0</v>
      </c>
      <c r="AP109" s="77">
        <f t="shared" si="139"/>
        <v>0</v>
      </c>
      <c r="AQ109" s="77">
        <f t="shared" si="142"/>
        <v>0</v>
      </c>
      <c r="AR109" s="77">
        <f t="shared" si="144"/>
        <v>0</v>
      </c>
      <c r="AS109" s="77">
        <f t="shared" si="146"/>
        <v>0</v>
      </c>
      <c r="AT109" s="77">
        <f t="shared" ref="AT109:AT129" si="148">$D$44*$E70</f>
        <v>0</v>
      </c>
      <c r="AU109" s="77">
        <f t="shared" si="44"/>
        <v>0</v>
      </c>
      <c r="AV109" s="77">
        <f t="shared" si="45"/>
        <v>0</v>
      </c>
      <c r="AW109" s="77">
        <f t="shared" si="46"/>
        <v>0</v>
      </c>
      <c r="AX109" s="77">
        <f t="shared" si="47"/>
        <v>0</v>
      </c>
      <c r="AY109" s="77">
        <f t="shared" si="48"/>
        <v>0</v>
      </c>
      <c r="AZ109" s="77">
        <f t="shared" si="49"/>
        <v>0</v>
      </c>
      <c r="BA109" s="77">
        <f t="shared" si="50"/>
        <v>0</v>
      </c>
      <c r="BB109" s="77">
        <f t="shared" si="51"/>
        <v>0</v>
      </c>
      <c r="BC109" s="77">
        <f t="shared" si="52"/>
        <v>0</v>
      </c>
      <c r="BD109" s="77">
        <f t="shared" si="53"/>
        <v>0</v>
      </c>
      <c r="BE109" s="77">
        <f t="shared" si="54"/>
        <v>0</v>
      </c>
      <c r="BF109" s="77">
        <f t="shared" si="55"/>
        <v>0</v>
      </c>
      <c r="BG109" s="77">
        <f t="shared" si="56"/>
        <v>0</v>
      </c>
      <c r="BH109" s="77">
        <f t="shared" si="57"/>
        <v>0</v>
      </c>
      <c r="BI109" s="77">
        <f t="shared" si="58"/>
        <v>0</v>
      </c>
      <c r="BJ109" s="77">
        <f t="shared" si="59"/>
        <v>0</v>
      </c>
      <c r="BK109" s="77">
        <f t="shared" si="60"/>
        <v>0</v>
      </c>
      <c r="BL109" s="77">
        <f t="shared" si="61"/>
        <v>0</v>
      </c>
      <c r="BM109" s="77">
        <f t="shared" si="62"/>
        <v>0</v>
      </c>
      <c r="BN109" s="77">
        <f t="shared" si="63"/>
        <v>0</v>
      </c>
      <c r="BO109" s="77">
        <f t="shared" si="64"/>
        <v>0</v>
      </c>
      <c r="BP109" s="77">
        <f t="shared" si="65"/>
        <v>0</v>
      </c>
      <c r="BQ109" s="77">
        <f t="shared" si="66"/>
        <v>0</v>
      </c>
      <c r="BR109" s="77">
        <f t="shared" si="67"/>
        <v>0</v>
      </c>
      <c r="BS109" s="77">
        <f t="shared" si="69"/>
        <v>0</v>
      </c>
      <c r="BT109" s="77">
        <f t="shared" si="72"/>
        <v>0</v>
      </c>
      <c r="BU109" s="77">
        <f t="shared" si="74"/>
        <v>0</v>
      </c>
      <c r="BV109" s="77">
        <f t="shared" si="76"/>
        <v>0</v>
      </c>
      <c r="BW109" s="77">
        <f t="shared" si="78"/>
        <v>0</v>
      </c>
      <c r="BX109" s="77">
        <f t="shared" si="79"/>
        <v>0</v>
      </c>
      <c r="BY109" s="77">
        <f t="shared" si="81"/>
        <v>0</v>
      </c>
      <c r="BZ109" s="77">
        <f t="shared" si="83"/>
        <v>0</v>
      </c>
      <c r="CA109" s="77">
        <f t="shared" si="85"/>
        <v>0</v>
      </c>
      <c r="CB109" s="77">
        <f t="shared" si="87"/>
        <v>0</v>
      </c>
      <c r="CC109" s="77">
        <f t="shared" si="89"/>
        <v>0</v>
      </c>
      <c r="CD109" s="77">
        <f t="shared" si="91"/>
        <v>0</v>
      </c>
      <c r="CE109" s="77">
        <f t="shared" si="93"/>
        <v>0</v>
      </c>
      <c r="CF109" s="77">
        <f t="shared" si="95"/>
        <v>0</v>
      </c>
      <c r="CG109" s="77">
        <f t="shared" si="97"/>
        <v>0</v>
      </c>
      <c r="CH109" s="77">
        <f t="shared" si="99"/>
        <v>0</v>
      </c>
      <c r="CI109" s="77">
        <f t="shared" si="101"/>
        <v>0</v>
      </c>
      <c r="CJ109" s="77">
        <f t="shared" si="103"/>
        <v>0</v>
      </c>
      <c r="CK109" s="77">
        <f t="shared" si="105"/>
        <v>0</v>
      </c>
      <c r="CL109" s="77">
        <f t="shared" si="107"/>
        <v>0</v>
      </c>
      <c r="CM109" s="77">
        <f t="shared" si="110"/>
        <v>0</v>
      </c>
      <c r="CN109" s="77">
        <f t="shared" si="112"/>
        <v>0</v>
      </c>
      <c r="CO109" s="77">
        <f t="shared" si="114"/>
        <v>0</v>
      </c>
      <c r="CP109" s="77">
        <f t="shared" si="116"/>
        <v>0</v>
      </c>
      <c r="CQ109" s="77">
        <f t="shared" si="118"/>
        <v>0</v>
      </c>
      <c r="CR109" s="77">
        <f t="shared" si="120"/>
        <v>0</v>
      </c>
      <c r="CS109" s="77">
        <f t="shared" si="122"/>
        <v>0</v>
      </c>
      <c r="CT109" s="77">
        <f t="shared" si="124"/>
        <v>0</v>
      </c>
      <c r="CU109" s="77">
        <f t="shared" si="127"/>
        <v>0</v>
      </c>
      <c r="CV109" s="77">
        <f t="shared" si="129"/>
        <v>0</v>
      </c>
      <c r="CW109" s="77">
        <f t="shared" si="131"/>
        <v>0</v>
      </c>
      <c r="CX109" s="77">
        <f t="shared" si="133"/>
        <v>0</v>
      </c>
      <c r="CY109" s="77">
        <f t="shared" si="135"/>
        <v>0</v>
      </c>
      <c r="CZ109" s="77">
        <f t="shared" si="137"/>
        <v>0</v>
      </c>
      <c r="DA109" s="77">
        <f t="shared" si="140"/>
        <v>0</v>
      </c>
      <c r="DB109" s="77">
        <f t="shared" si="141"/>
        <v>0</v>
      </c>
      <c r="DC109" s="77">
        <f t="shared" si="143"/>
        <v>0</v>
      </c>
      <c r="DD109" s="77">
        <f t="shared" si="145"/>
        <v>0</v>
      </c>
      <c r="DE109" s="77">
        <f t="shared" si="147"/>
        <v>0</v>
      </c>
      <c r="DF109" s="77">
        <f t="shared" ref="DF109:DF129" si="149">$D$108*$E6</f>
        <v>0</v>
      </c>
      <c r="DG109" s="77">
        <f>$D$109*$E5</f>
        <v>0</v>
      </c>
    </row>
    <row r="110" spans="3:111" x14ac:dyDescent="0.25">
      <c r="C110" s="79">
        <v>2055</v>
      </c>
      <c r="D110" s="79"/>
      <c r="E110" s="111"/>
      <c r="F110" s="79"/>
      <c r="G110" s="77">
        <f t="shared" si="108"/>
        <v>0</v>
      </c>
      <c r="H110" s="79">
        <f t="shared" si="71"/>
        <v>0</v>
      </c>
      <c r="I110" s="79">
        <f t="shared" si="73"/>
        <v>0</v>
      </c>
      <c r="J110" s="79">
        <f t="shared" si="75"/>
        <v>0</v>
      </c>
      <c r="K110" s="79">
        <f t="shared" si="125"/>
        <v>0</v>
      </c>
      <c r="L110" s="79">
        <f t="shared" si="77"/>
        <v>0</v>
      </c>
      <c r="M110" s="77">
        <f t="shared" si="80"/>
        <v>0</v>
      </c>
      <c r="N110" s="77">
        <f t="shared" si="82"/>
        <v>0</v>
      </c>
      <c r="O110" s="77">
        <f t="shared" si="84"/>
        <v>0</v>
      </c>
      <c r="P110" s="77">
        <f t="shared" si="86"/>
        <v>0</v>
      </c>
      <c r="Q110" s="77">
        <f t="shared" si="88"/>
        <v>0</v>
      </c>
      <c r="R110" s="77">
        <f t="shared" si="90"/>
        <v>0</v>
      </c>
      <c r="S110" s="77">
        <f t="shared" si="92"/>
        <v>0</v>
      </c>
      <c r="T110" s="77">
        <f t="shared" si="94"/>
        <v>0</v>
      </c>
      <c r="U110" s="77">
        <f t="shared" si="96"/>
        <v>0</v>
      </c>
      <c r="V110" s="77">
        <f t="shared" si="98"/>
        <v>0</v>
      </c>
      <c r="W110" s="77">
        <f t="shared" si="100"/>
        <v>0</v>
      </c>
      <c r="X110" s="77">
        <f t="shared" si="102"/>
        <v>0</v>
      </c>
      <c r="Y110" s="77">
        <f t="shared" si="104"/>
        <v>0</v>
      </c>
      <c r="Z110" s="77">
        <f t="shared" si="106"/>
        <v>0</v>
      </c>
      <c r="AA110" s="77">
        <f t="shared" si="109"/>
        <v>0</v>
      </c>
      <c r="AB110" s="77">
        <f t="shared" si="111"/>
        <v>0</v>
      </c>
      <c r="AC110" s="77">
        <f t="shared" si="113"/>
        <v>0</v>
      </c>
      <c r="AD110" s="77">
        <f t="shared" si="115"/>
        <v>0</v>
      </c>
      <c r="AE110" s="77">
        <f t="shared" si="117"/>
        <v>0</v>
      </c>
      <c r="AF110" s="77">
        <f t="shared" si="119"/>
        <v>0</v>
      </c>
      <c r="AG110" s="77">
        <f t="shared" si="121"/>
        <v>0</v>
      </c>
      <c r="AH110" s="77">
        <f t="shared" si="123"/>
        <v>0</v>
      </c>
      <c r="AI110" s="77">
        <f t="shared" si="126"/>
        <v>0</v>
      </c>
      <c r="AJ110" s="77">
        <f t="shared" si="128"/>
        <v>0</v>
      </c>
      <c r="AK110" s="77">
        <f t="shared" si="130"/>
        <v>0</v>
      </c>
      <c r="AL110" s="77">
        <f t="shared" si="132"/>
        <v>0</v>
      </c>
      <c r="AM110" s="77">
        <f t="shared" si="134"/>
        <v>0</v>
      </c>
      <c r="AN110" s="77">
        <f t="shared" si="136"/>
        <v>0</v>
      </c>
      <c r="AO110" s="77">
        <f t="shared" si="138"/>
        <v>0</v>
      </c>
      <c r="AP110" s="77">
        <f t="shared" si="139"/>
        <v>0</v>
      </c>
      <c r="AQ110" s="77">
        <f t="shared" si="142"/>
        <v>0</v>
      </c>
      <c r="AR110" s="77">
        <f t="shared" si="144"/>
        <v>0</v>
      </c>
      <c r="AS110" s="77">
        <f t="shared" si="146"/>
        <v>0</v>
      </c>
      <c r="AT110" s="77">
        <f t="shared" si="148"/>
        <v>0</v>
      </c>
      <c r="AU110" s="77">
        <f t="shared" ref="AU110:AU129" si="150">$D$45*$E70</f>
        <v>0</v>
      </c>
      <c r="AV110" s="77">
        <f t="shared" si="45"/>
        <v>0</v>
      </c>
      <c r="AW110" s="77">
        <f t="shared" si="46"/>
        <v>0</v>
      </c>
      <c r="AX110" s="77">
        <f t="shared" si="47"/>
        <v>0</v>
      </c>
      <c r="AY110" s="77">
        <f t="shared" si="48"/>
        <v>0</v>
      </c>
      <c r="AZ110" s="77">
        <f t="shared" si="49"/>
        <v>0</v>
      </c>
      <c r="BA110" s="77">
        <f t="shared" si="50"/>
        <v>0</v>
      </c>
      <c r="BB110" s="77">
        <f t="shared" si="51"/>
        <v>0</v>
      </c>
      <c r="BC110" s="77">
        <f t="shared" si="52"/>
        <v>0</v>
      </c>
      <c r="BD110" s="77">
        <f t="shared" si="53"/>
        <v>0</v>
      </c>
      <c r="BE110" s="77">
        <f t="shared" si="54"/>
        <v>0</v>
      </c>
      <c r="BF110" s="77">
        <f t="shared" si="55"/>
        <v>0</v>
      </c>
      <c r="BG110" s="77">
        <f t="shared" si="56"/>
        <v>0</v>
      </c>
      <c r="BH110" s="77">
        <f t="shared" si="57"/>
        <v>0</v>
      </c>
      <c r="BI110" s="77">
        <f t="shared" si="58"/>
        <v>0</v>
      </c>
      <c r="BJ110" s="77">
        <f t="shared" si="59"/>
        <v>0</v>
      </c>
      <c r="BK110" s="77">
        <f t="shared" si="60"/>
        <v>0</v>
      </c>
      <c r="BL110" s="77">
        <f t="shared" si="61"/>
        <v>0</v>
      </c>
      <c r="BM110" s="77">
        <f t="shared" si="62"/>
        <v>0</v>
      </c>
      <c r="BN110" s="77">
        <f t="shared" si="63"/>
        <v>0</v>
      </c>
      <c r="BO110" s="77">
        <f t="shared" si="64"/>
        <v>0</v>
      </c>
      <c r="BP110" s="77">
        <f t="shared" si="65"/>
        <v>0</v>
      </c>
      <c r="BQ110" s="77">
        <f t="shared" si="66"/>
        <v>0</v>
      </c>
      <c r="BR110" s="77">
        <f t="shared" si="67"/>
        <v>0</v>
      </c>
      <c r="BS110" s="77">
        <f t="shared" si="69"/>
        <v>0</v>
      </c>
      <c r="BT110" s="77">
        <f t="shared" si="72"/>
        <v>0</v>
      </c>
      <c r="BU110" s="77">
        <f t="shared" si="74"/>
        <v>0</v>
      </c>
      <c r="BV110" s="77">
        <f t="shared" si="76"/>
        <v>0</v>
      </c>
      <c r="BW110" s="77">
        <f t="shared" si="78"/>
        <v>0</v>
      </c>
      <c r="BX110" s="77">
        <f t="shared" si="79"/>
        <v>0</v>
      </c>
      <c r="BY110" s="77">
        <f t="shared" si="81"/>
        <v>0</v>
      </c>
      <c r="BZ110" s="77">
        <f t="shared" si="83"/>
        <v>0</v>
      </c>
      <c r="CA110" s="77">
        <f t="shared" si="85"/>
        <v>0</v>
      </c>
      <c r="CB110" s="77">
        <f t="shared" si="87"/>
        <v>0</v>
      </c>
      <c r="CC110" s="77">
        <f t="shared" si="89"/>
        <v>0</v>
      </c>
      <c r="CD110" s="77">
        <f t="shared" si="91"/>
        <v>0</v>
      </c>
      <c r="CE110" s="77">
        <f t="shared" si="93"/>
        <v>0</v>
      </c>
      <c r="CF110" s="77">
        <f t="shared" si="95"/>
        <v>0</v>
      </c>
      <c r="CG110" s="77">
        <f t="shared" si="97"/>
        <v>0</v>
      </c>
      <c r="CH110" s="77">
        <f t="shared" si="99"/>
        <v>0</v>
      </c>
      <c r="CI110" s="77">
        <f t="shared" si="101"/>
        <v>0</v>
      </c>
      <c r="CJ110" s="77">
        <f t="shared" si="103"/>
        <v>0</v>
      </c>
      <c r="CK110" s="77">
        <f t="shared" si="105"/>
        <v>0</v>
      </c>
      <c r="CL110" s="77">
        <f t="shared" si="107"/>
        <v>0</v>
      </c>
      <c r="CM110" s="77">
        <f t="shared" si="110"/>
        <v>0</v>
      </c>
      <c r="CN110" s="77">
        <f t="shared" si="112"/>
        <v>0</v>
      </c>
      <c r="CO110" s="77">
        <f t="shared" si="114"/>
        <v>0</v>
      </c>
      <c r="CP110" s="77">
        <f t="shared" si="116"/>
        <v>0</v>
      </c>
      <c r="CQ110" s="77">
        <f t="shared" si="118"/>
        <v>0</v>
      </c>
      <c r="CR110" s="77">
        <f t="shared" si="120"/>
        <v>0</v>
      </c>
      <c r="CS110" s="77">
        <f t="shared" si="122"/>
        <v>0</v>
      </c>
      <c r="CT110" s="77">
        <f t="shared" si="124"/>
        <v>0</v>
      </c>
      <c r="CU110" s="77">
        <f t="shared" si="127"/>
        <v>0</v>
      </c>
      <c r="CV110" s="77">
        <f t="shared" si="129"/>
        <v>0</v>
      </c>
      <c r="CW110" s="77">
        <f t="shared" si="131"/>
        <v>0</v>
      </c>
      <c r="CX110" s="77">
        <f t="shared" si="133"/>
        <v>0</v>
      </c>
      <c r="CY110" s="77">
        <f t="shared" si="135"/>
        <v>0</v>
      </c>
      <c r="CZ110" s="77">
        <f t="shared" si="137"/>
        <v>0</v>
      </c>
      <c r="DA110" s="77">
        <f t="shared" si="140"/>
        <v>0</v>
      </c>
      <c r="DB110" s="77">
        <f t="shared" si="141"/>
        <v>0</v>
      </c>
      <c r="DC110" s="77">
        <f t="shared" si="143"/>
        <v>0</v>
      </c>
      <c r="DD110" s="77">
        <f t="shared" si="145"/>
        <v>0</v>
      </c>
      <c r="DE110" s="77">
        <f t="shared" si="147"/>
        <v>0</v>
      </c>
      <c r="DF110" s="77">
        <f t="shared" si="149"/>
        <v>0</v>
      </c>
      <c r="DG110" s="77">
        <f t="shared" ref="DG110:DG129" si="151">$D$109*$E6</f>
        <v>0</v>
      </c>
    </row>
    <row r="111" spans="3:111" x14ac:dyDescent="0.25">
      <c r="C111" s="77">
        <v>2056</v>
      </c>
      <c r="D111" s="79"/>
      <c r="E111" s="111"/>
      <c r="F111" s="79"/>
      <c r="G111" s="77">
        <f t="shared" si="108"/>
        <v>0</v>
      </c>
      <c r="H111" s="79">
        <f t="shared" si="71"/>
        <v>0</v>
      </c>
      <c r="I111" s="79">
        <f t="shared" si="73"/>
        <v>0</v>
      </c>
      <c r="J111" s="79">
        <f t="shared" si="75"/>
        <v>0</v>
      </c>
      <c r="K111" s="79">
        <f t="shared" si="125"/>
        <v>0</v>
      </c>
      <c r="L111" s="79">
        <f t="shared" si="77"/>
        <v>0</v>
      </c>
      <c r="M111" s="77">
        <f t="shared" si="80"/>
        <v>0</v>
      </c>
      <c r="N111" s="77">
        <f t="shared" si="82"/>
        <v>0</v>
      </c>
      <c r="O111" s="77">
        <f t="shared" si="84"/>
        <v>0</v>
      </c>
      <c r="P111" s="77">
        <f t="shared" si="86"/>
        <v>0</v>
      </c>
      <c r="Q111" s="77">
        <f t="shared" si="88"/>
        <v>0</v>
      </c>
      <c r="R111" s="77">
        <f t="shared" si="90"/>
        <v>0</v>
      </c>
      <c r="S111" s="77">
        <f t="shared" si="92"/>
        <v>0</v>
      </c>
      <c r="T111" s="77">
        <f t="shared" si="94"/>
        <v>0</v>
      </c>
      <c r="U111" s="77">
        <f t="shared" si="96"/>
        <v>0</v>
      </c>
      <c r="V111" s="77">
        <f t="shared" si="98"/>
        <v>0</v>
      </c>
      <c r="W111" s="77">
        <f t="shared" si="100"/>
        <v>0</v>
      </c>
      <c r="X111" s="77">
        <f t="shared" si="102"/>
        <v>0</v>
      </c>
      <c r="Y111" s="77">
        <f t="shared" si="104"/>
        <v>0</v>
      </c>
      <c r="Z111" s="77">
        <f t="shared" si="106"/>
        <v>0</v>
      </c>
      <c r="AA111" s="77">
        <f t="shared" si="109"/>
        <v>0</v>
      </c>
      <c r="AB111" s="77">
        <f t="shared" si="111"/>
        <v>0</v>
      </c>
      <c r="AC111" s="77">
        <f t="shared" si="113"/>
        <v>0</v>
      </c>
      <c r="AD111" s="77">
        <f t="shared" si="115"/>
        <v>0</v>
      </c>
      <c r="AE111" s="77">
        <f t="shared" si="117"/>
        <v>0</v>
      </c>
      <c r="AF111" s="77">
        <f t="shared" si="119"/>
        <v>0</v>
      </c>
      <c r="AG111" s="77">
        <f t="shared" si="121"/>
        <v>0</v>
      </c>
      <c r="AH111" s="77">
        <f t="shared" si="123"/>
        <v>0</v>
      </c>
      <c r="AI111" s="77">
        <f t="shared" si="126"/>
        <v>0</v>
      </c>
      <c r="AJ111" s="77">
        <f t="shared" si="128"/>
        <v>0</v>
      </c>
      <c r="AK111" s="77">
        <f t="shared" si="130"/>
        <v>0</v>
      </c>
      <c r="AL111" s="77">
        <f t="shared" si="132"/>
        <v>0</v>
      </c>
      <c r="AM111" s="77">
        <f t="shared" si="134"/>
        <v>0</v>
      </c>
      <c r="AN111" s="77">
        <f t="shared" si="136"/>
        <v>0</v>
      </c>
      <c r="AO111" s="77">
        <f t="shared" si="138"/>
        <v>0</v>
      </c>
      <c r="AP111" s="77">
        <f t="shared" si="139"/>
        <v>0</v>
      </c>
      <c r="AQ111" s="77">
        <f t="shared" si="142"/>
        <v>0</v>
      </c>
      <c r="AR111" s="77">
        <f t="shared" si="144"/>
        <v>0</v>
      </c>
      <c r="AS111" s="77">
        <f t="shared" si="146"/>
        <v>0</v>
      </c>
      <c r="AT111" s="77">
        <f t="shared" si="148"/>
        <v>0</v>
      </c>
      <c r="AU111" s="77">
        <f t="shared" si="150"/>
        <v>0</v>
      </c>
      <c r="AV111" s="77">
        <f t="shared" ref="AV111:AV129" si="152">$D$46*$E70</f>
        <v>0</v>
      </c>
      <c r="AW111" s="77">
        <f t="shared" si="46"/>
        <v>0</v>
      </c>
      <c r="AX111" s="77">
        <f t="shared" si="47"/>
        <v>0</v>
      </c>
      <c r="AY111" s="77">
        <f t="shared" si="48"/>
        <v>0</v>
      </c>
      <c r="AZ111" s="77">
        <f t="shared" si="49"/>
        <v>0</v>
      </c>
      <c r="BA111" s="77">
        <f t="shared" si="50"/>
        <v>0</v>
      </c>
      <c r="BB111" s="77">
        <f t="shared" si="51"/>
        <v>0</v>
      </c>
      <c r="BC111" s="77">
        <f t="shared" si="52"/>
        <v>0</v>
      </c>
      <c r="BD111" s="77">
        <f t="shared" si="53"/>
        <v>0</v>
      </c>
      <c r="BE111" s="77">
        <f t="shared" si="54"/>
        <v>0</v>
      </c>
      <c r="BF111" s="77">
        <f t="shared" si="55"/>
        <v>0</v>
      </c>
      <c r="BG111" s="77">
        <f t="shared" si="56"/>
        <v>0</v>
      </c>
      <c r="BH111" s="77">
        <f t="shared" si="57"/>
        <v>0</v>
      </c>
      <c r="BI111" s="77">
        <f t="shared" si="58"/>
        <v>0</v>
      </c>
      <c r="BJ111" s="77">
        <f t="shared" si="59"/>
        <v>0</v>
      </c>
      <c r="BK111" s="77">
        <f t="shared" si="60"/>
        <v>0</v>
      </c>
      <c r="BL111" s="77">
        <f t="shared" si="61"/>
        <v>0</v>
      </c>
      <c r="BM111" s="77">
        <f t="shared" si="62"/>
        <v>0</v>
      </c>
      <c r="BN111" s="77">
        <f t="shared" si="63"/>
        <v>0</v>
      </c>
      <c r="BO111" s="77">
        <f t="shared" si="64"/>
        <v>0</v>
      </c>
      <c r="BP111" s="77">
        <f t="shared" si="65"/>
        <v>0</v>
      </c>
      <c r="BQ111" s="77">
        <f t="shared" si="66"/>
        <v>0</v>
      </c>
      <c r="BR111" s="77">
        <f t="shared" si="67"/>
        <v>0</v>
      </c>
      <c r="BS111" s="77">
        <f t="shared" si="69"/>
        <v>0</v>
      </c>
      <c r="BT111" s="77">
        <f t="shared" si="72"/>
        <v>0</v>
      </c>
      <c r="BU111" s="77">
        <f t="shared" si="74"/>
        <v>0</v>
      </c>
      <c r="BV111" s="77">
        <f t="shared" si="76"/>
        <v>0</v>
      </c>
      <c r="BW111" s="77">
        <f t="shared" si="78"/>
        <v>0</v>
      </c>
      <c r="BX111" s="77">
        <f t="shared" si="79"/>
        <v>0</v>
      </c>
      <c r="BY111" s="77">
        <f t="shared" si="81"/>
        <v>0</v>
      </c>
      <c r="BZ111" s="77">
        <f t="shared" si="83"/>
        <v>0</v>
      </c>
      <c r="CA111" s="77">
        <f t="shared" si="85"/>
        <v>0</v>
      </c>
      <c r="CB111" s="77">
        <f t="shared" si="87"/>
        <v>0</v>
      </c>
      <c r="CC111" s="77">
        <f t="shared" si="89"/>
        <v>0</v>
      </c>
      <c r="CD111" s="77">
        <f t="shared" si="91"/>
        <v>0</v>
      </c>
      <c r="CE111" s="77">
        <f t="shared" si="93"/>
        <v>0</v>
      </c>
      <c r="CF111" s="77">
        <f t="shared" si="95"/>
        <v>0</v>
      </c>
      <c r="CG111" s="77">
        <f t="shared" si="97"/>
        <v>0</v>
      </c>
      <c r="CH111" s="77">
        <f t="shared" si="99"/>
        <v>0</v>
      </c>
      <c r="CI111" s="77">
        <f t="shared" si="101"/>
        <v>0</v>
      </c>
      <c r="CJ111" s="77">
        <f t="shared" si="103"/>
        <v>0</v>
      </c>
      <c r="CK111" s="77">
        <f t="shared" si="105"/>
        <v>0</v>
      </c>
      <c r="CL111" s="77">
        <f t="shared" si="107"/>
        <v>0</v>
      </c>
      <c r="CM111" s="77">
        <f t="shared" si="110"/>
        <v>0</v>
      </c>
      <c r="CN111" s="77">
        <f t="shared" si="112"/>
        <v>0</v>
      </c>
      <c r="CO111" s="77">
        <f t="shared" si="114"/>
        <v>0</v>
      </c>
      <c r="CP111" s="77">
        <f t="shared" si="116"/>
        <v>0</v>
      </c>
      <c r="CQ111" s="77">
        <f t="shared" si="118"/>
        <v>0</v>
      </c>
      <c r="CR111" s="77">
        <f t="shared" si="120"/>
        <v>0</v>
      </c>
      <c r="CS111" s="77">
        <f t="shared" si="122"/>
        <v>0</v>
      </c>
      <c r="CT111" s="77">
        <f t="shared" si="124"/>
        <v>0</v>
      </c>
      <c r="CU111" s="77">
        <f t="shared" si="127"/>
        <v>0</v>
      </c>
      <c r="CV111" s="77">
        <f t="shared" si="129"/>
        <v>0</v>
      </c>
      <c r="CW111" s="77">
        <f t="shared" si="131"/>
        <v>0</v>
      </c>
      <c r="CX111" s="77">
        <f t="shared" si="133"/>
        <v>0</v>
      </c>
      <c r="CY111" s="77">
        <f t="shared" si="135"/>
        <v>0</v>
      </c>
      <c r="CZ111" s="77">
        <f t="shared" si="137"/>
        <v>0</v>
      </c>
      <c r="DA111" s="77">
        <f t="shared" si="140"/>
        <v>0</v>
      </c>
      <c r="DB111" s="77">
        <f t="shared" si="141"/>
        <v>0</v>
      </c>
      <c r="DC111" s="77">
        <f t="shared" si="143"/>
        <v>0</v>
      </c>
      <c r="DD111" s="77">
        <f t="shared" si="145"/>
        <v>0</v>
      </c>
      <c r="DE111" s="77">
        <f t="shared" si="147"/>
        <v>0</v>
      </c>
      <c r="DF111" s="77">
        <f t="shared" si="149"/>
        <v>0</v>
      </c>
      <c r="DG111" s="77">
        <f t="shared" si="151"/>
        <v>0</v>
      </c>
    </row>
    <row r="112" spans="3:111" x14ac:dyDescent="0.25">
      <c r="C112" s="79">
        <v>2057</v>
      </c>
      <c r="D112" s="79"/>
      <c r="E112" s="111"/>
      <c r="F112" s="79"/>
      <c r="G112" s="77">
        <f t="shared" si="108"/>
        <v>0</v>
      </c>
      <c r="H112" s="79">
        <f t="shared" si="71"/>
        <v>0</v>
      </c>
      <c r="I112" s="79">
        <f t="shared" si="73"/>
        <v>0</v>
      </c>
      <c r="J112" s="79">
        <f t="shared" si="75"/>
        <v>0</v>
      </c>
      <c r="K112" s="79">
        <f t="shared" si="125"/>
        <v>0</v>
      </c>
      <c r="L112" s="79">
        <f t="shared" si="77"/>
        <v>0</v>
      </c>
      <c r="M112" s="77">
        <f t="shared" si="80"/>
        <v>0</v>
      </c>
      <c r="N112" s="77">
        <f t="shared" si="82"/>
        <v>0</v>
      </c>
      <c r="O112" s="77">
        <f t="shared" si="84"/>
        <v>0</v>
      </c>
      <c r="P112" s="77">
        <f t="shared" si="86"/>
        <v>0</v>
      </c>
      <c r="Q112" s="77">
        <f t="shared" si="88"/>
        <v>0</v>
      </c>
      <c r="R112" s="77">
        <f t="shared" si="90"/>
        <v>0</v>
      </c>
      <c r="S112" s="77">
        <f t="shared" si="92"/>
        <v>0</v>
      </c>
      <c r="T112" s="77">
        <f t="shared" si="94"/>
        <v>0</v>
      </c>
      <c r="U112" s="77">
        <f t="shared" si="96"/>
        <v>0</v>
      </c>
      <c r="V112" s="77">
        <f t="shared" si="98"/>
        <v>0</v>
      </c>
      <c r="W112" s="77">
        <f t="shared" si="100"/>
        <v>0</v>
      </c>
      <c r="X112" s="77">
        <f t="shared" si="102"/>
        <v>0</v>
      </c>
      <c r="Y112" s="77">
        <f t="shared" si="104"/>
        <v>0</v>
      </c>
      <c r="Z112" s="77">
        <f t="shared" si="106"/>
        <v>0</v>
      </c>
      <c r="AA112" s="77">
        <f t="shared" si="109"/>
        <v>0</v>
      </c>
      <c r="AB112" s="77">
        <f t="shared" si="111"/>
        <v>0</v>
      </c>
      <c r="AC112" s="77">
        <f t="shared" si="113"/>
        <v>0</v>
      </c>
      <c r="AD112" s="77">
        <f t="shared" si="115"/>
        <v>0</v>
      </c>
      <c r="AE112" s="77">
        <f t="shared" si="117"/>
        <v>0</v>
      </c>
      <c r="AF112" s="77">
        <f t="shared" si="119"/>
        <v>0</v>
      </c>
      <c r="AG112" s="77">
        <f t="shared" si="121"/>
        <v>0</v>
      </c>
      <c r="AH112" s="77">
        <f t="shared" si="123"/>
        <v>0</v>
      </c>
      <c r="AI112" s="77">
        <f t="shared" si="126"/>
        <v>0</v>
      </c>
      <c r="AJ112" s="77">
        <f t="shared" si="128"/>
        <v>0</v>
      </c>
      <c r="AK112" s="77">
        <f t="shared" si="130"/>
        <v>0</v>
      </c>
      <c r="AL112" s="77">
        <f t="shared" si="132"/>
        <v>0</v>
      </c>
      <c r="AM112" s="77">
        <f t="shared" si="134"/>
        <v>0</v>
      </c>
      <c r="AN112" s="77">
        <f t="shared" si="136"/>
        <v>0</v>
      </c>
      <c r="AO112" s="77">
        <f t="shared" si="138"/>
        <v>0</v>
      </c>
      <c r="AP112" s="77">
        <f t="shared" si="139"/>
        <v>0</v>
      </c>
      <c r="AQ112" s="77">
        <f t="shared" si="142"/>
        <v>0</v>
      </c>
      <c r="AR112" s="77">
        <f t="shared" si="144"/>
        <v>0</v>
      </c>
      <c r="AS112" s="77">
        <f t="shared" si="146"/>
        <v>0</v>
      </c>
      <c r="AT112" s="77">
        <f t="shared" si="148"/>
        <v>0</v>
      </c>
      <c r="AU112" s="77">
        <f t="shared" si="150"/>
        <v>0</v>
      </c>
      <c r="AV112" s="77">
        <f t="shared" si="152"/>
        <v>0</v>
      </c>
      <c r="AW112" s="77">
        <f t="shared" ref="AW112:AW129" si="153">$D$47*$E70</f>
        <v>0</v>
      </c>
      <c r="AX112" s="77">
        <f t="shared" si="47"/>
        <v>0</v>
      </c>
      <c r="AY112" s="77">
        <f t="shared" si="48"/>
        <v>0</v>
      </c>
      <c r="AZ112" s="77">
        <f t="shared" si="49"/>
        <v>0</v>
      </c>
      <c r="BA112" s="77">
        <f t="shared" si="50"/>
        <v>0</v>
      </c>
      <c r="BB112" s="77">
        <f t="shared" si="51"/>
        <v>0</v>
      </c>
      <c r="BC112" s="77">
        <f t="shared" si="52"/>
        <v>0</v>
      </c>
      <c r="BD112" s="77">
        <f t="shared" si="53"/>
        <v>0</v>
      </c>
      <c r="BE112" s="77">
        <f t="shared" si="54"/>
        <v>0</v>
      </c>
      <c r="BF112" s="77">
        <f t="shared" si="55"/>
        <v>0</v>
      </c>
      <c r="BG112" s="77">
        <f t="shared" si="56"/>
        <v>0</v>
      </c>
      <c r="BH112" s="77">
        <f t="shared" si="57"/>
        <v>0</v>
      </c>
      <c r="BI112" s="77">
        <f t="shared" si="58"/>
        <v>0</v>
      </c>
      <c r="BJ112" s="77">
        <f t="shared" si="59"/>
        <v>0</v>
      </c>
      <c r="BK112" s="77">
        <f t="shared" si="60"/>
        <v>0</v>
      </c>
      <c r="BL112" s="77">
        <f t="shared" si="61"/>
        <v>0</v>
      </c>
      <c r="BM112" s="77">
        <f t="shared" si="62"/>
        <v>0</v>
      </c>
      <c r="BN112" s="77">
        <f t="shared" si="63"/>
        <v>0</v>
      </c>
      <c r="BO112" s="77">
        <f t="shared" si="64"/>
        <v>0</v>
      </c>
      <c r="BP112" s="77">
        <f t="shared" si="65"/>
        <v>0</v>
      </c>
      <c r="BQ112" s="77">
        <f t="shared" si="66"/>
        <v>0</v>
      </c>
      <c r="BR112" s="77">
        <f t="shared" si="67"/>
        <v>0</v>
      </c>
      <c r="BS112" s="77">
        <f t="shared" si="69"/>
        <v>0</v>
      </c>
      <c r="BT112" s="77">
        <f t="shared" si="72"/>
        <v>0</v>
      </c>
      <c r="BU112" s="77">
        <f t="shared" si="74"/>
        <v>0</v>
      </c>
      <c r="BV112" s="77">
        <f t="shared" si="76"/>
        <v>0</v>
      </c>
      <c r="BW112" s="77">
        <f t="shared" si="78"/>
        <v>0</v>
      </c>
      <c r="BX112" s="77">
        <f t="shared" si="79"/>
        <v>0</v>
      </c>
      <c r="BY112" s="77">
        <f t="shared" si="81"/>
        <v>0</v>
      </c>
      <c r="BZ112" s="77">
        <f t="shared" si="83"/>
        <v>0</v>
      </c>
      <c r="CA112" s="77">
        <f t="shared" si="85"/>
        <v>0</v>
      </c>
      <c r="CB112" s="77">
        <f t="shared" si="87"/>
        <v>0</v>
      </c>
      <c r="CC112" s="77">
        <f t="shared" si="89"/>
        <v>0</v>
      </c>
      <c r="CD112" s="77">
        <f t="shared" si="91"/>
        <v>0</v>
      </c>
      <c r="CE112" s="77">
        <f t="shared" si="93"/>
        <v>0</v>
      </c>
      <c r="CF112" s="77">
        <f t="shared" si="95"/>
        <v>0</v>
      </c>
      <c r="CG112" s="77">
        <f t="shared" si="97"/>
        <v>0</v>
      </c>
      <c r="CH112" s="77">
        <f t="shared" si="99"/>
        <v>0</v>
      </c>
      <c r="CI112" s="77">
        <f t="shared" si="101"/>
        <v>0</v>
      </c>
      <c r="CJ112" s="77">
        <f t="shared" si="103"/>
        <v>0</v>
      </c>
      <c r="CK112" s="77">
        <f t="shared" si="105"/>
        <v>0</v>
      </c>
      <c r="CL112" s="77">
        <f t="shared" si="107"/>
        <v>0</v>
      </c>
      <c r="CM112" s="77">
        <f t="shared" si="110"/>
        <v>0</v>
      </c>
      <c r="CN112" s="77">
        <f t="shared" si="112"/>
        <v>0</v>
      </c>
      <c r="CO112" s="77">
        <f t="shared" si="114"/>
        <v>0</v>
      </c>
      <c r="CP112" s="77">
        <f t="shared" si="116"/>
        <v>0</v>
      </c>
      <c r="CQ112" s="77">
        <f t="shared" si="118"/>
        <v>0</v>
      </c>
      <c r="CR112" s="77">
        <f t="shared" si="120"/>
        <v>0</v>
      </c>
      <c r="CS112" s="77">
        <f t="shared" si="122"/>
        <v>0</v>
      </c>
      <c r="CT112" s="77">
        <f t="shared" si="124"/>
        <v>0</v>
      </c>
      <c r="CU112" s="77">
        <f t="shared" si="127"/>
        <v>0</v>
      </c>
      <c r="CV112" s="77">
        <f t="shared" si="129"/>
        <v>0</v>
      </c>
      <c r="CW112" s="77">
        <f t="shared" si="131"/>
        <v>0</v>
      </c>
      <c r="CX112" s="77">
        <f t="shared" si="133"/>
        <v>0</v>
      </c>
      <c r="CY112" s="77">
        <f t="shared" si="135"/>
        <v>0</v>
      </c>
      <c r="CZ112" s="77">
        <f t="shared" si="137"/>
        <v>0</v>
      </c>
      <c r="DA112" s="77">
        <f t="shared" si="140"/>
        <v>0</v>
      </c>
      <c r="DB112" s="77">
        <f t="shared" si="141"/>
        <v>0</v>
      </c>
      <c r="DC112" s="77">
        <f t="shared" si="143"/>
        <v>0</v>
      </c>
      <c r="DD112" s="77">
        <f t="shared" si="145"/>
        <v>0</v>
      </c>
      <c r="DE112" s="77">
        <f t="shared" si="147"/>
        <v>0</v>
      </c>
      <c r="DF112" s="77">
        <f t="shared" si="149"/>
        <v>0</v>
      </c>
      <c r="DG112" s="77">
        <f t="shared" si="151"/>
        <v>0</v>
      </c>
    </row>
    <row r="113" spans="3:111" x14ac:dyDescent="0.25">
      <c r="C113" s="77">
        <v>2058</v>
      </c>
      <c r="D113" s="79"/>
      <c r="E113" s="111"/>
      <c r="F113" s="79"/>
      <c r="G113" s="77">
        <f t="shared" si="108"/>
        <v>0</v>
      </c>
      <c r="H113" s="79">
        <f t="shared" si="71"/>
        <v>0</v>
      </c>
      <c r="I113" s="79">
        <f t="shared" si="73"/>
        <v>0</v>
      </c>
      <c r="J113" s="79">
        <f t="shared" si="75"/>
        <v>0</v>
      </c>
      <c r="K113" s="79">
        <f t="shared" si="125"/>
        <v>0</v>
      </c>
      <c r="L113" s="79">
        <f t="shared" si="77"/>
        <v>0</v>
      </c>
      <c r="M113" s="77">
        <f t="shared" si="80"/>
        <v>0</v>
      </c>
      <c r="N113" s="77">
        <f t="shared" si="82"/>
        <v>0</v>
      </c>
      <c r="O113" s="77">
        <f t="shared" si="84"/>
        <v>0</v>
      </c>
      <c r="P113" s="77">
        <f t="shared" si="86"/>
        <v>0</v>
      </c>
      <c r="Q113" s="77">
        <f t="shared" si="88"/>
        <v>0</v>
      </c>
      <c r="R113" s="77">
        <f t="shared" si="90"/>
        <v>0</v>
      </c>
      <c r="S113" s="77">
        <f t="shared" si="92"/>
        <v>0</v>
      </c>
      <c r="T113" s="77">
        <f t="shared" si="94"/>
        <v>0</v>
      </c>
      <c r="U113" s="77">
        <f t="shared" si="96"/>
        <v>0</v>
      </c>
      <c r="V113" s="77">
        <f t="shared" si="98"/>
        <v>0</v>
      </c>
      <c r="W113" s="77">
        <f t="shared" si="100"/>
        <v>0</v>
      </c>
      <c r="X113" s="77">
        <f t="shared" si="102"/>
        <v>0</v>
      </c>
      <c r="Y113" s="77">
        <f t="shared" si="104"/>
        <v>0</v>
      </c>
      <c r="Z113" s="77">
        <f t="shared" si="106"/>
        <v>0</v>
      </c>
      <c r="AA113" s="77">
        <f t="shared" si="109"/>
        <v>0</v>
      </c>
      <c r="AB113" s="77">
        <f t="shared" si="111"/>
        <v>0</v>
      </c>
      <c r="AC113" s="77">
        <f t="shared" si="113"/>
        <v>0</v>
      </c>
      <c r="AD113" s="77">
        <f t="shared" si="115"/>
        <v>0</v>
      </c>
      <c r="AE113" s="77">
        <f t="shared" si="117"/>
        <v>0</v>
      </c>
      <c r="AF113" s="77">
        <f t="shared" si="119"/>
        <v>0</v>
      </c>
      <c r="AG113" s="77">
        <f t="shared" si="121"/>
        <v>0</v>
      </c>
      <c r="AH113" s="77">
        <f t="shared" si="123"/>
        <v>0</v>
      </c>
      <c r="AI113" s="77">
        <f t="shared" si="126"/>
        <v>0</v>
      </c>
      <c r="AJ113" s="77">
        <f t="shared" si="128"/>
        <v>0</v>
      </c>
      <c r="AK113" s="77">
        <f t="shared" si="130"/>
        <v>0</v>
      </c>
      <c r="AL113" s="77">
        <f t="shared" si="132"/>
        <v>0</v>
      </c>
      <c r="AM113" s="77">
        <f t="shared" si="134"/>
        <v>0</v>
      </c>
      <c r="AN113" s="77">
        <f t="shared" si="136"/>
        <v>0</v>
      </c>
      <c r="AO113" s="77">
        <f t="shared" si="138"/>
        <v>0</v>
      </c>
      <c r="AP113" s="77">
        <f t="shared" si="139"/>
        <v>0</v>
      </c>
      <c r="AQ113" s="77">
        <f t="shared" si="142"/>
        <v>0</v>
      </c>
      <c r="AR113" s="77">
        <f t="shared" si="144"/>
        <v>0</v>
      </c>
      <c r="AS113" s="77">
        <f t="shared" si="146"/>
        <v>0</v>
      </c>
      <c r="AT113" s="77">
        <f t="shared" si="148"/>
        <v>0</v>
      </c>
      <c r="AU113" s="77">
        <f t="shared" si="150"/>
        <v>0</v>
      </c>
      <c r="AV113" s="77">
        <f t="shared" si="152"/>
        <v>0</v>
      </c>
      <c r="AW113" s="77">
        <f t="shared" si="153"/>
        <v>0</v>
      </c>
      <c r="AX113" s="77">
        <f t="shared" ref="AX113:AX129" si="154">$D$48*$E70</f>
        <v>0</v>
      </c>
      <c r="AY113" s="77">
        <f t="shared" si="48"/>
        <v>0</v>
      </c>
      <c r="AZ113" s="77">
        <f t="shared" si="49"/>
        <v>0</v>
      </c>
      <c r="BA113" s="77">
        <f t="shared" si="50"/>
        <v>0</v>
      </c>
      <c r="BB113" s="77">
        <f t="shared" si="51"/>
        <v>0</v>
      </c>
      <c r="BC113" s="77">
        <f t="shared" si="52"/>
        <v>0</v>
      </c>
      <c r="BD113" s="77">
        <f t="shared" si="53"/>
        <v>0</v>
      </c>
      <c r="BE113" s="77">
        <f t="shared" si="54"/>
        <v>0</v>
      </c>
      <c r="BF113" s="77">
        <f t="shared" si="55"/>
        <v>0</v>
      </c>
      <c r="BG113" s="77">
        <f t="shared" si="56"/>
        <v>0</v>
      </c>
      <c r="BH113" s="77">
        <f t="shared" si="57"/>
        <v>0</v>
      </c>
      <c r="BI113" s="77">
        <f t="shared" si="58"/>
        <v>0</v>
      </c>
      <c r="BJ113" s="77">
        <f t="shared" si="59"/>
        <v>0</v>
      </c>
      <c r="BK113" s="77">
        <f t="shared" si="60"/>
        <v>0</v>
      </c>
      <c r="BL113" s="77">
        <f t="shared" si="61"/>
        <v>0</v>
      </c>
      <c r="BM113" s="77">
        <f t="shared" si="62"/>
        <v>0</v>
      </c>
      <c r="BN113" s="77">
        <f t="shared" si="63"/>
        <v>0</v>
      </c>
      <c r="BO113" s="77">
        <f t="shared" si="64"/>
        <v>0</v>
      </c>
      <c r="BP113" s="77">
        <f t="shared" si="65"/>
        <v>0</v>
      </c>
      <c r="BQ113" s="77">
        <f t="shared" si="66"/>
        <v>0</v>
      </c>
      <c r="BR113" s="77">
        <f t="shared" si="67"/>
        <v>0</v>
      </c>
      <c r="BS113" s="77">
        <f t="shared" si="69"/>
        <v>0</v>
      </c>
      <c r="BT113" s="77">
        <f t="shared" si="72"/>
        <v>0</v>
      </c>
      <c r="BU113" s="77">
        <f t="shared" si="74"/>
        <v>0</v>
      </c>
      <c r="BV113" s="77">
        <f t="shared" si="76"/>
        <v>0</v>
      </c>
      <c r="BW113" s="77">
        <f t="shared" si="78"/>
        <v>0</v>
      </c>
      <c r="BX113" s="77">
        <f t="shared" si="79"/>
        <v>0</v>
      </c>
      <c r="BY113" s="77">
        <f t="shared" si="81"/>
        <v>0</v>
      </c>
      <c r="BZ113" s="77">
        <f t="shared" si="83"/>
        <v>0</v>
      </c>
      <c r="CA113" s="77">
        <f t="shared" si="85"/>
        <v>0</v>
      </c>
      <c r="CB113" s="77">
        <f t="shared" si="87"/>
        <v>0</v>
      </c>
      <c r="CC113" s="77">
        <f t="shared" si="89"/>
        <v>0</v>
      </c>
      <c r="CD113" s="77">
        <f t="shared" si="91"/>
        <v>0</v>
      </c>
      <c r="CE113" s="77">
        <f t="shared" si="93"/>
        <v>0</v>
      </c>
      <c r="CF113" s="77">
        <f t="shared" si="95"/>
        <v>0</v>
      </c>
      <c r="CG113" s="77">
        <f t="shared" si="97"/>
        <v>0</v>
      </c>
      <c r="CH113" s="77">
        <f t="shared" si="99"/>
        <v>0</v>
      </c>
      <c r="CI113" s="77">
        <f t="shared" si="101"/>
        <v>0</v>
      </c>
      <c r="CJ113" s="77">
        <f t="shared" si="103"/>
        <v>0</v>
      </c>
      <c r="CK113" s="77">
        <f t="shared" si="105"/>
        <v>0</v>
      </c>
      <c r="CL113" s="77">
        <f t="shared" si="107"/>
        <v>0</v>
      </c>
      <c r="CM113" s="77">
        <f t="shared" si="110"/>
        <v>0</v>
      </c>
      <c r="CN113" s="77">
        <f t="shared" si="112"/>
        <v>0</v>
      </c>
      <c r="CO113" s="77">
        <f t="shared" si="114"/>
        <v>0</v>
      </c>
      <c r="CP113" s="77">
        <f t="shared" si="116"/>
        <v>0</v>
      </c>
      <c r="CQ113" s="77">
        <f t="shared" si="118"/>
        <v>0</v>
      </c>
      <c r="CR113" s="77">
        <f t="shared" si="120"/>
        <v>0</v>
      </c>
      <c r="CS113" s="77">
        <f t="shared" si="122"/>
        <v>0</v>
      </c>
      <c r="CT113" s="77">
        <f t="shared" si="124"/>
        <v>0</v>
      </c>
      <c r="CU113" s="77">
        <f t="shared" si="127"/>
        <v>0</v>
      </c>
      <c r="CV113" s="77">
        <f t="shared" si="129"/>
        <v>0</v>
      </c>
      <c r="CW113" s="77">
        <f t="shared" si="131"/>
        <v>0</v>
      </c>
      <c r="CX113" s="77">
        <f t="shared" si="133"/>
        <v>0</v>
      </c>
      <c r="CY113" s="77">
        <f t="shared" si="135"/>
        <v>0</v>
      </c>
      <c r="CZ113" s="77">
        <f t="shared" si="137"/>
        <v>0</v>
      </c>
      <c r="DA113" s="77">
        <f t="shared" si="140"/>
        <v>0</v>
      </c>
      <c r="DB113" s="77">
        <f t="shared" si="141"/>
        <v>0</v>
      </c>
      <c r="DC113" s="77">
        <f t="shared" si="143"/>
        <v>0</v>
      </c>
      <c r="DD113" s="77">
        <f t="shared" si="145"/>
        <v>0</v>
      </c>
      <c r="DE113" s="77">
        <f t="shared" si="147"/>
        <v>0</v>
      </c>
      <c r="DF113" s="77">
        <f t="shared" si="149"/>
        <v>0</v>
      </c>
      <c r="DG113" s="77">
        <f t="shared" si="151"/>
        <v>0</v>
      </c>
    </row>
    <row r="114" spans="3:111" x14ac:dyDescent="0.25">
      <c r="C114" s="79">
        <v>2059</v>
      </c>
      <c r="D114" s="79"/>
      <c r="E114" s="111"/>
      <c r="F114" s="79"/>
      <c r="G114" s="77">
        <f t="shared" si="108"/>
        <v>0</v>
      </c>
      <c r="H114" s="79">
        <f t="shared" si="71"/>
        <v>0</v>
      </c>
      <c r="I114" s="79">
        <f t="shared" si="73"/>
        <v>0</v>
      </c>
      <c r="J114" s="79">
        <f t="shared" si="75"/>
        <v>0</v>
      </c>
      <c r="K114" s="79">
        <f t="shared" si="125"/>
        <v>0</v>
      </c>
      <c r="L114" s="79">
        <f t="shared" si="77"/>
        <v>0</v>
      </c>
      <c r="M114" s="77">
        <f t="shared" si="80"/>
        <v>0</v>
      </c>
      <c r="N114" s="77">
        <f t="shared" si="82"/>
        <v>0</v>
      </c>
      <c r="O114" s="77">
        <f t="shared" si="84"/>
        <v>0</v>
      </c>
      <c r="P114" s="77">
        <f t="shared" si="86"/>
        <v>0</v>
      </c>
      <c r="Q114" s="77">
        <f t="shared" si="88"/>
        <v>0</v>
      </c>
      <c r="R114" s="77">
        <f t="shared" si="90"/>
        <v>0</v>
      </c>
      <c r="S114" s="77">
        <f t="shared" si="92"/>
        <v>0</v>
      </c>
      <c r="T114" s="77">
        <f t="shared" si="94"/>
        <v>0</v>
      </c>
      <c r="U114" s="77">
        <f t="shared" si="96"/>
        <v>0</v>
      </c>
      <c r="V114" s="77">
        <f t="shared" si="98"/>
        <v>0</v>
      </c>
      <c r="W114" s="77">
        <f t="shared" si="100"/>
        <v>0</v>
      </c>
      <c r="X114" s="77">
        <f t="shared" si="102"/>
        <v>0</v>
      </c>
      <c r="Y114" s="77">
        <f t="shared" si="104"/>
        <v>0</v>
      </c>
      <c r="Z114" s="77">
        <f t="shared" si="106"/>
        <v>0</v>
      </c>
      <c r="AA114" s="77">
        <f t="shared" si="109"/>
        <v>0</v>
      </c>
      <c r="AB114" s="77">
        <f t="shared" si="111"/>
        <v>0</v>
      </c>
      <c r="AC114" s="77">
        <f t="shared" si="113"/>
        <v>0</v>
      </c>
      <c r="AD114" s="77">
        <f t="shared" si="115"/>
        <v>0</v>
      </c>
      <c r="AE114" s="77">
        <f t="shared" si="117"/>
        <v>0</v>
      </c>
      <c r="AF114" s="77">
        <f t="shared" si="119"/>
        <v>0</v>
      </c>
      <c r="AG114" s="77">
        <f t="shared" si="121"/>
        <v>0</v>
      </c>
      <c r="AH114" s="77">
        <f t="shared" si="123"/>
        <v>0</v>
      </c>
      <c r="AI114" s="77">
        <f t="shared" si="126"/>
        <v>0</v>
      </c>
      <c r="AJ114" s="77">
        <f t="shared" si="128"/>
        <v>0</v>
      </c>
      <c r="AK114" s="77">
        <f t="shared" si="130"/>
        <v>0</v>
      </c>
      <c r="AL114" s="77">
        <f t="shared" si="132"/>
        <v>0</v>
      </c>
      <c r="AM114" s="77">
        <f t="shared" si="134"/>
        <v>0</v>
      </c>
      <c r="AN114" s="77">
        <f t="shared" si="136"/>
        <v>0</v>
      </c>
      <c r="AO114" s="77">
        <f t="shared" si="138"/>
        <v>0</v>
      </c>
      <c r="AP114" s="77">
        <f t="shared" si="139"/>
        <v>0</v>
      </c>
      <c r="AQ114" s="77">
        <f t="shared" si="142"/>
        <v>0</v>
      </c>
      <c r="AR114" s="77">
        <f t="shared" si="144"/>
        <v>0</v>
      </c>
      <c r="AS114" s="77">
        <f t="shared" si="146"/>
        <v>0</v>
      </c>
      <c r="AT114" s="77">
        <f t="shared" si="148"/>
        <v>0</v>
      </c>
      <c r="AU114" s="77">
        <f t="shared" si="150"/>
        <v>0</v>
      </c>
      <c r="AV114" s="77">
        <f t="shared" si="152"/>
        <v>0</v>
      </c>
      <c r="AW114" s="77">
        <f t="shared" si="153"/>
        <v>0</v>
      </c>
      <c r="AX114" s="77">
        <f t="shared" si="154"/>
        <v>0</v>
      </c>
      <c r="AY114" s="77">
        <f t="shared" ref="AY114:AY129" si="155">$D$49*$E70</f>
        <v>0</v>
      </c>
      <c r="AZ114" s="77">
        <f t="shared" si="49"/>
        <v>0</v>
      </c>
      <c r="BA114" s="77">
        <f t="shared" si="50"/>
        <v>0</v>
      </c>
      <c r="BB114" s="77">
        <f t="shared" si="51"/>
        <v>0</v>
      </c>
      <c r="BC114" s="77">
        <f t="shared" si="52"/>
        <v>0</v>
      </c>
      <c r="BD114" s="77">
        <f t="shared" si="53"/>
        <v>0</v>
      </c>
      <c r="BE114" s="77">
        <f t="shared" si="54"/>
        <v>0</v>
      </c>
      <c r="BF114" s="77">
        <f t="shared" si="55"/>
        <v>0</v>
      </c>
      <c r="BG114" s="77">
        <f t="shared" si="56"/>
        <v>0</v>
      </c>
      <c r="BH114" s="77">
        <f t="shared" si="57"/>
        <v>0</v>
      </c>
      <c r="BI114" s="77">
        <f t="shared" si="58"/>
        <v>0</v>
      </c>
      <c r="BJ114" s="77">
        <f t="shared" si="59"/>
        <v>0</v>
      </c>
      <c r="BK114" s="77">
        <f t="shared" si="60"/>
        <v>0</v>
      </c>
      <c r="BL114" s="77">
        <f t="shared" si="61"/>
        <v>0</v>
      </c>
      <c r="BM114" s="77">
        <f t="shared" si="62"/>
        <v>0</v>
      </c>
      <c r="BN114" s="77">
        <f t="shared" si="63"/>
        <v>0</v>
      </c>
      <c r="BO114" s="77">
        <f t="shared" si="64"/>
        <v>0</v>
      </c>
      <c r="BP114" s="77">
        <f t="shared" si="65"/>
        <v>0</v>
      </c>
      <c r="BQ114" s="77">
        <f t="shared" si="66"/>
        <v>0</v>
      </c>
      <c r="BR114" s="77">
        <f t="shared" si="67"/>
        <v>0</v>
      </c>
      <c r="BS114" s="77">
        <f t="shared" si="69"/>
        <v>0</v>
      </c>
      <c r="BT114" s="77">
        <f t="shared" si="72"/>
        <v>0</v>
      </c>
      <c r="BU114" s="77">
        <f t="shared" si="74"/>
        <v>0</v>
      </c>
      <c r="BV114" s="77">
        <f t="shared" si="76"/>
        <v>0</v>
      </c>
      <c r="BW114" s="77">
        <f t="shared" si="78"/>
        <v>0</v>
      </c>
      <c r="BX114" s="77">
        <f t="shared" si="79"/>
        <v>0</v>
      </c>
      <c r="BY114" s="77">
        <f t="shared" si="81"/>
        <v>0</v>
      </c>
      <c r="BZ114" s="77">
        <f t="shared" si="83"/>
        <v>0</v>
      </c>
      <c r="CA114" s="77">
        <f t="shared" si="85"/>
        <v>0</v>
      </c>
      <c r="CB114" s="77">
        <f t="shared" si="87"/>
        <v>0</v>
      </c>
      <c r="CC114" s="77">
        <f t="shared" si="89"/>
        <v>0</v>
      </c>
      <c r="CD114" s="77">
        <f t="shared" si="91"/>
        <v>0</v>
      </c>
      <c r="CE114" s="77">
        <f t="shared" si="93"/>
        <v>0</v>
      </c>
      <c r="CF114" s="77">
        <f t="shared" si="95"/>
        <v>0</v>
      </c>
      <c r="CG114" s="77">
        <f t="shared" si="97"/>
        <v>0</v>
      </c>
      <c r="CH114" s="77">
        <f t="shared" si="99"/>
        <v>0</v>
      </c>
      <c r="CI114" s="77">
        <f t="shared" si="101"/>
        <v>0</v>
      </c>
      <c r="CJ114" s="77">
        <f t="shared" si="103"/>
        <v>0</v>
      </c>
      <c r="CK114" s="77">
        <f t="shared" si="105"/>
        <v>0</v>
      </c>
      <c r="CL114" s="77">
        <f t="shared" si="107"/>
        <v>0</v>
      </c>
      <c r="CM114" s="77">
        <f t="shared" si="110"/>
        <v>0</v>
      </c>
      <c r="CN114" s="77">
        <f t="shared" si="112"/>
        <v>0</v>
      </c>
      <c r="CO114" s="77">
        <f t="shared" si="114"/>
        <v>0</v>
      </c>
      <c r="CP114" s="77">
        <f t="shared" si="116"/>
        <v>0</v>
      </c>
      <c r="CQ114" s="77">
        <f t="shared" si="118"/>
        <v>0</v>
      </c>
      <c r="CR114" s="77">
        <f t="shared" si="120"/>
        <v>0</v>
      </c>
      <c r="CS114" s="77">
        <f t="shared" si="122"/>
        <v>0</v>
      </c>
      <c r="CT114" s="77">
        <f t="shared" si="124"/>
        <v>0</v>
      </c>
      <c r="CU114" s="77">
        <f t="shared" si="127"/>
        <v>0</v>
      </c>
      <c r="CV114" s="77">
        <f t="shared" si="129"/>
        <v>0</v>
      </c>
      <c r="CW114" s="77">
        <f t="shared" si="131"/>
        <v>0</v>
      </c>
      <c r="CX114" s="77">
        <f t="shared" si="133"/>
        <v>0</v>
      </c>
      <c r="CY114" s="77">
        <f t="shared" si="135"/>
        <v>0</v>
      </c>
      <c r="CZ114" s="77">
        <f t="shared" si="137"/>
        <v>0</v>
      </c>
      <c r="DA114" s="77">
        <f t="shared" si="140"/>
        <v>0</v>
      </c>
      <c r="DB114" s="77">
        <f t="shared" si="141"/>
        <v>0</v>
      </c>
      <c r="DC114" s="77">
        <f t="shared" si="143"/>
        <v>0</v>
      </c>
      <c r="DD114" s="77">
        <f t="shared" si="145"/>
        <v>0</v>
      </c>
      <c r="DE114" s="77">
        <f t="shared" si="147"/>
        <v>0</v>
      </c>
      <c r="DF114" s="77">
        <f t="shared" si="149"/>
        <v>0</v>
      </c>
      <c r="DG114" s="77">
        <f t="shared" si="151"/>
        <v>0</v>
      </c>
    </row>
    <row r="115" spans="3:111" x14ac:dyDescent="0.25">
      <c r="C115" s="77">
        <v>2060</v>
      </c>
      <c r="D115" s="79"/>
      <c r="E115" s="111"/>
      <c r="F115" s="79"/>
      <c r="G115" s="77">
        <f t="shared" si="108"/>
        <v>0</v>
      </c>
      <c r="H115" s="79">
        <f t="shared" si="71"/>
        <v>0</v>
      </c>
      <c r="I115" s="79">
        <f t="shared" si="73"/>
        <v>0</v>
      </c>
      <c r="J115" s="79">
        <f t="shared" si="75"/>
        <v>0</v>
      </c>
      <c r="K115" s="79">
        <f t="shared" si="125"/>
        <v>0</v>
      </c>
      <c r="L115" s="79">
        <f t="shared" si="77"/>
        <v>0</v>
      </c>
      <c r="M115" s="77">
        <f t="shared" si="80"/>
        <v>0</v>
      </c>
      <c r="N115" s="77">
        <f t="shared" si="82"/>
        <v>0</v>
      </c>
      <c r="O115" s="77">
        <f t="shared" si="84"/>
        <v>0</v>
      </c>
      <c r="P115" s="77">
        <f t="shared" si="86"/>
        <v>0</v>
      </c>
      <c r="Q115" s="77">
        <f t="shared" si="88"/>
        <v>0</v>
      </c>
      <c r="R115" s="77">
        <f t="shared" si="90"/>
        <v>0</v>
      </c>
      <c r="S115" s="77">
        <f t="shared" si="92"/>
        <v>0</v>
      </c>
      <c r="T115" s="77">
        <f t="shared" si="94"/>
        <v>0</v>
      </c>
      <c r="U115" s="77">
        <f t="shared" si="96"/>
        <v>0</v>
      </c>
      <c r="V115" s="77">
        <f t="shared" si="98"/>
        <v>0</v>
      </c>
      <c r="W115" s="77">
        <f t="shared" si="100"/>
        <v>0</v>
      </c>
      <c r="X115" s="77">
        <f t="shared" si="102"/>
        <v>0</v>
      </c>
      <c r="Y115" s="77">
        <f t="shared" si="104"/>
        <v>0</v>
      </c>
      <c r="Z115" s="77">
        <f t="shared" si="106"/>
        <v>0</v>
      </c>
      <c r="AA115" s="77">
        <f t="shared" si="109"/>
        <v>0</v>
      </c>
      <c r="AB115" s="77">
        <f t="shared" si="111"/>
        <v>0</v>
      </c>
      <c r="AC115" s="77">
        <f t="shared" si="113"/>
        <v>0</v>
      </c>
      <c r="AD115" s="77">
        <f t="shared" si="115"/>
        <v>0</v>
      </c>
      <c r="AE115" s="77">
        <f t="shared" si="117"/>
        <v>0</v>
      </c>
      <c r="AF115" s="77">
        <f t="shared" si="119"/>
        <v>0</v>
      </c>
      <c r="AG115" s="77">
        <f t="shared" si="121"/>
        <v>0</v>
      </c>
      <c r="AH115" s="77">
        <f t="shared" si="123"/>
        <v>0</v>
      </c>
      <c r="AI115" s="77">
        <f t="shared" si="126"/>
        <v>0</v>
      </c>
      <c r="AJ115" s="77">
        <f t="shared" si="128"/>
        <v>0</v>
      </c>
      <c r="AK115" s="77">
        <f t="shared" si="130"/>
        <v>0</v>
      </c>
      <c r="AL115" s="77">
        <f t="shared" si="132"/>
        <v>0</v>
      </c>
      <c r="AM115" s="77">
        <f t="shared" si="134"/>
        <v>0</v>
      </c>
      <c r="AN115" s="77">
        <f t="shared" si="136"/>
        <v>0</v>
      </c>
      <c r="AO115" s="77">
        <f t="shared" si="138"/>
        <v>0</v>
      </c>
      <c r="AP115" s="77">
        <f t="shared" si="139"/>
        <v>0</v>
      </c>
      <c r="AQ115" s="77">
        <f t="shared" si="142"/>
        <v>0</v>
      </c>
      <c r="AR115" s="77">
        <f t="shared" si="144"/>
        <v>0</v>
      </c>
      <c r="AS115" s="77">
        <f t="shared" si="146"/>
        <v>0</v>
      </c>
      <c r="AT115" s="77">
        <f t="shared" si="148"/>
        <v>0</v>
      </c>
      <c r="AU115" s="77">
        <f t="shared" si="150"/>
        <v>0</v>
      </c>
      <c r="AV115" s="77">
        <f t="shared" si="152"/>
        <v>0</v>
      </c>
      <c r="AW115" s="77">
        <f t="shared" si="153"/>
        <v>0</v>
      </c>
      <c r="AX115" s="77">
        <f t="shared" si="154"/>
        <v>0</v>
      </c>
      <c r="AY115" s="77">
        <f t="shared" si="155"/>
        <v>0</v>
      </c>
      <c r="AZ115" s="77">
        <f t="shared" ref="AZ115:AZ129" si="156">$D$50*$E70</f>
        <v>0</v>
      </c>
      <c r="BA115" s="77">
        <f t="shared" si="50"/>
        <v>0</v>
      </c>
      <c r="BB115" s="77">
        <f t="shared" si="51"/>
        <v>0</v>
      </c>
      <c r="BC115" s="77">
        <f t="shared" si="52"/>
        <v>0</v>
      </c>
      <c r="BD115" s="77">
        <f t="shared" si="53"/>
        <v>0</v>
      </c>
      <c r="BE115" s="77">
        <f t="shared" si="54"/>
        <v>0</v>
      </c>
      <c r="BF115" s="77">
        <f t="shared" si="55"/>
        <v>0</v>
      </c>
      <c r="BG115" s="77">
        <f t="shared" si="56"/>
        <v>0</v>
      </c>
      <c r="BH115" s="77">
        <f t="shared" si="57"/>
        <v>0</v>
      </c>
      <c r="BI115" s="77">
        <f t="shared" si="58"/>
        <v>0</v>
      </c>
      <c r="BJ115" s="77">
        <f t="shared" si="59"/>
        <v>0</v>
      </c>
      <c r="BK115" s="77">
        <f t="shared" si="60"/>
        <v>0</v>
      </c>
      <c r="BL115" s="77">
        <f t="shared" si="61"/>
        <v>0</v>
      </c>
      <c r="BM115" s="77">
        <f t="shared" si="62"/>
        <v>0</v>
      </c>
      <c r="BN115" s="77">
        <f t="shared" si="63"/>
        <v>0</v>
      </c>
      <c r="BO115" s="77">
        <f t="shared" si="64"/>
        <v>0</v>
      </c>
      <c r="BP115" s="77">
        <f t="shared" si="65"/>
        <v>0</v>
      </c>
      <c r="BQ115" s="77">
        <f t="shared" si="66"/>
        <v>0</v>
      </c>
      <c r="BR115" s="77">
        <f t="shared" si="67"/>
        <v>0</v>
      </c>
      <c r="BS115" s="77">
        <f t="shared" si="69"/>
        <v>0</v>
      </c>
      <c r="BT115" s="77">
        <f t="shared" si="72"/>
        <v>0</v>
      </c>
      <c r="BU115" s="77">
        <f t="shared" si="74"/>
        <v>0</v>
      </c>
      <c r="BV115" s="77">
        <f t="shared" si="76"/>
        <v>0</v>
      </c>
      <c r="BW115" s="77">
        <f t="shared" si="78"/>
        <v>0</v>
      </c>
      <c r="BX115" s="77">
        <f t="shared" si="79"/>
        <v>0</v>
      </c>
      <c r="BY115" s="77">
        <f t="shared" si="81"/>
        <v>0</v>
      </c>
      <c r="BZ115" s="77">
        <f t="shared" si="83"/>
        <v>0</v>
      </c>
      <c r="CA115" s="77">
        <f t="shared" si="85"/>
        <v>0</v>
      </c>
      <c r="CB115" s="77">
        <f t="shared" si="87"/>
        <v>0</v>
      </c>
      <c r="CC115" s="77">
        <f t="shared" si="89"/>
        <v>0</v>
      </c>
      <c r="CD115" s="77">
        <f t="shared" si="91"/>
        <v>0</v>
      </c>
      <c r="CE115" s="77">
        <f t="shared" si="93"/>
        <v>0</v>
      </c>
      <c r="CF115" s="77">
        <f t="shared" si="95"/>
        <v>0</v>
      </c>
      <c r="CG115" s="77">
        <f t="shared" si="97"/>
        <v>0</v>
      </c>
      <c r="CH115" s="77">
        <f t="shared" si="99"/>
        <v>0</v>
      </c>
      <c r="CI115" s="77">
        <f t="shared" si="101"/>
        <v>0</v>
      </c>
      <c r="CJ115" s="77">
        <f t="shared" si="103"/>
        <v>0</v>
      </c>
      <c r="CK115" s="77">
        <f t="shared" si="105"/>
        <v>0</v>
      </c>
      <c r="CL115" s="77">
        <f t="shared" si="107"/>
        <v>0</v>
      </c>
      <c r="CM115" s="77">
        <f t="shared" si="110"/>
        <v>0</v>
      </c>
      <c r="CN115" s="77">
        <f t="shared" si="112"/>
        <v>0</v>
      </c>
      <c r="CO115" s="77">
        <f t="shared" si="114"/>
        <v>0</v>
      </c>
      <c r="CP115" s="77">
        <f t="shared" si="116"/>
        <v>0</v>
      </c>
      <c r="CQ115" s="77">
        <f t="shared" si="118"/>
        <v>0</v>
      </c>
      <c r="CR115" s="77">
        <f t="shared" si="120"/>
        <v>0</v>
      </c>
      <c r="CS115" s="77">
        <f t="shared" si="122"/>
        <v>0</v>
      </c>
      <c r="CT115" s="77">
        <f t="shared" si="124"/>
        <v>0</v>
      </c>
      <c r="CU115" s="77">
        <f t="shared" si="127"/>
        <v>0</v>
      </c>
      <c r="CV115" s="77">
        <f t="shared" si="129"/>
        <v>0</v>
      </c>
      <c r="CW115" s="77">
        <f t="shared" si="131"/>
        <v>0</v>
      </c>
      <c r="CX115" s="77">
        <f t="shared" si="133"/>
        <v>0</v>
      </c>
      <c r="CY115" s="77">
        <f t="shared" si="135"/>
        <v>0</v>
      </c>
      <c r="CZ115" s="77">
        <f t="shared" si="137"/>
        <v>0</v>
      </c>
      <c r="DA115" s="77">
        <f t="shared" si="140"/>
        <v>0</v>
      </c>
      <c r="DB115" s="77">
        <f t="shared" si="141"/>
        <v>0</v>
      </c>
      <c r="DC115" s="77">
        <f t="shared" si="143"/>
        <v>0</v>
      </c>
      <c r="DD115" s="77">
        <f t="shared" si="145"/>
        <v>0</v>
      </c>
      <c r="DE115" s="77">
        <f t="shared" si="147"/>
        <v>0</v>
      </c>
      <c r="DF115" s="77">
        <f t="shared" si="149"/>
        <v>0</v>
      </c>
      <c r="DG115" s="77">
        <f t="shared" si="151"/>
        <v>0</v>
      </c>
    </row>
    <row r="116" spans="3:111" x14ac:dyDescent="0.25">
      <c r="C116" s="79">
        <v>2061</v>
      </c>
      <c r="D116" s="79"/>
      <c r="E116" s="111"/>
      <c r="F116" s="79"/>
      <c r="G116" s="77">
        <f t="shared" si="108"/>
        <v>0</v>
      </c>
      <c r="H116" s="79">
        <f t="shared" si="71"/>
        <v>0</v>
      </c>
      <c r="I116" s="79">
        <f t="shared" si="73"/>
        <v>0</v>
      </c>
      <c r="J116" s="79">
        <f t="shared" si="75"/>
        <v>0</v>
      </c>
      <c r="K116" s="79">
        <f t="shared" si="125"/>
        <v>0</v>
      </c>
      <c r="L116" s="79">
        <f t="shared" si="77"/>
        <v>0</v>
      </c>
      <c r="M116" s="77">
        <f t="shared" si="80"/>
        <v>0</v>
      </c>
      <c r="N116" s="77">
        <f t="shared" si="82"/>
        <v>0</v>
      </c>
      <c r="O116" s="77">
        <f t="shared" si="84"/>
        <v>0</v>
      </c>
      <c r="P116" s="77">
        <f t="shared" si="86"/>
        <v>0</v>
      </c>
      <c r="Q116" s="77">
        <f t="shared" si="88"/>
        <v>0</v>
      </c>
      <c r="R116" s="77">
        <f t="shared" si="90"/>
        <v>0</v>
      </c>
      <c r="S116" s="77">
        <f t="shared" si="92"/>
        <v>0</v>
      </c>
      <c r="T116" s="77">
        <f t="shared" si="94"/>
        <v>0</v>
      </c>
      <c r="U116" s="77">
        <f t="shared" si="96"/>
        <v>0</v>
      </c>
      <c r="V116" s="77">
        <f t="shared" si="98"/>
        <v>0</v>
      </c>
      <c r="W116" s="77">
        <f t="shared" si="100"/>
        <v>0</v>
      </c>
      <c r="X116" s="77">
        <f t="shared" si="102"/>
        <v>0</v>
      </c>
      <c r="Y116" s="77">
        <f t="shared" si="104"/>
        <v>0</v>
      </c>
      <c r="Z116" s="77">
        <f t="shared" si="106"/>
        <v>0</v>
      </c>
      <c r="AA116" s="77">
        <f t="shared" si="109"/>
        <v>0</v>
      </c>
      <c r="AB116" s="77">
        <f t="shared" si="111"/>
        <v>0</v>
      </c>
      <c r="AC116" s="77">
        <f t="shared" si="113"/>
        <v>0</v>
      </c>
      <c r="AD116" s="77">
        <f t="shared" si="115"/>
        <v>0</v>
      </c>
      <c r="AE116" s="77">
        <f t="shared" si="117"/>
        <v>0</v>
      </c>
      <c r="AF116" s="77">
        <f t="shared" si="119"/>
        <v>0</v>
      </c>
      <c r="AG116" s="77">
        <f t="shared" si="121"/>
        <v>0</v>
      </c>
      <c r="AH116" s="77">
        <f t="shared" si="123"/>
        <v>0</v>
      </c>
      <c r="AI116" s="77">
        <f t="shared" si="126"/>
        <v>0</v>
      </c>
      <c r="AJ116" s="77">
        <f t="shared" si="128"/>
        <v>0</v>
      </c>
      <c r="AK116" s="77">
        <f t="shared" si="130"/>
        <v>0</v>
      </c>
      <c r="AL116" s="77">
        <f t="shared" si="132"/>
        <v>0</v>
      </c>
      <c r="AM116" s="77">
        <f t="shared" si="134"/>
        <v>0</v>
      </c>
      <c r="AN116" s="77">
        <f t="shared" si="136"/>
        <v>0</v>
      </c>
      <c r="AO116" s="77">
        <f t="shared" si="138"/>
        <v>0</v>
      </c>
      <c r="AP116" s="77">
        <f t="shared" si="139"/>
        <v>0</v>
      </c>
      <c r="AQ116" s="77">
        <f t="shared" si="142"/>
        <v>0</v>
      </c>
      <c r="AR116" s="77">
        <f t="shared" si="144"/>
        <v>0</v>
      </c>
      <c r="AS116" s="77">
        <f t="shared" si="146"/>
        <v>0</v>
      </c>
      <c r="AT116" s="77">
        <f t="shared" si="148"/>
        <v>0</v>
      </c>
      <c r="AU116" s="77">
        <f t="shared" si="150"/>
        <v>0</v>
      </c>
      <c r="AV116" s="77">
        <f t="shared" si="152"/>
        <v>0</v>
      </c>
      <c r="AW116" s="77">
        <f t="shared" si="153"/>
        <v>0</v>
      </c>
      <c r="AX116" s="77">
        <f t="shared" si="154"/>
        <v>0</v>
      </c>
      <c r="AY116" s="77">
        <f t="shared" si="155"/>
        <v>0</v>
      </c>
      <c r="AZ116" s="77">
        <f t="shared" si="156"/>
        <v>0</v>
      </c>
      <c r="BA116" s="77">
        <f t="shared" ref="BA116:BA129" si="157">$D$51*$E70</f>
        <v>0</v>
      </c>
      <c r="BB116" s="77">
        <f t="shared" si="51"/>
        <v>0</v>
      </c>
      <c r="BC116" s="77">
        <f t="shared" si="52"/>
        <v>0</v>
      </c>
      <c r="BD116" s="77">
        <f t="shared" si="53"/>
        <v>0</v>
      </c>
      <c r="BE116" s="77">
        <f t="shared" si="54"/>
        <v>0</v>
      </c>
      <c r="BF116" s="77">
        <f t="shared" si="55"/>
        <v>0</v>
      </c>
      <c r="BG116" s="77">
        <f t="shared" si="56"/>
        <v>0</v>
      </c>
      <c r="BH116" s="77">
        <f t="shared" si="57"/>
        <v>0</v>
      </c>
      <c r="BI116" s="77">
        <f t="shared" si="58"/>
        <v>0</v>
      </c>
      <c r="BJ116" s="77">
        <f t="shared" si="59"/>
        <v>0</v>
      </c>
      <c r="BK116" s="77">
        <f t="shared" si="60"/>
        <v>0</v>
      </c>
      <c r="BL116" s="77">
        <f t="shared" si="61"/>
        <v>0</v>
      </c>
      <c r="BM116" s="77">
        <f t="shared" si="62"/>
        <v>0</v>
      </c>
      <c r="BN116" s="77">
        <f t="shared" si="63"/>
        <v>0</v>
      </c>
      <c r="BO116" s="77">
        <f t="shared" si="64"/>
        <v>0</v>
      </c>
      <c r="BP116" s="77">
        <f t="shared" si="65"/>
        <v>0</v>
      </c>
      <c r="BQ116" s="77">
        <f t="shared" si="66"/>
        <v>0</v>
      </c>
      <c r="BR116" s="77">
        <f t="shared" si="67"/>
        <v>0</v>
      </c>
      <c r="BS116" s="77">
        <f t="shared" si="69"/>
        <v>0</v>
      </c>
      <c r="BT116" s="77">
        <f t="shared" si="72"/>
        <v>0</v>
      </c>
      <c r="BU116" s="77">
        <f t="shared" si="74"/>
        <v>0</v>
      </c>
      <c r="BV116" s="77">
        <f t="shared" si="76"/>
        <v>0</v>
      </c>
      <c r="BW116" s="77">
        <f t="shared" si="78"/>
        <v>0</v>
      </c>
      <c r="BX116" s="77">
        <f t="shared" si="79"/>
        <v>0</v>
      </c>
      <c r="BY116" s="77">
        <f t="shared" si="81"/>
        <v>0</v>
      </c>
      <c r="BZ116" s="77">
        <f t="shared" si="83"/>
        <v>0</v>
      </c>
      <c r="CA116" s="77">
        <f t="shared" si="85"/>
        <v>0</v>
      </c>
      <c r="CB116" s="77">
        <f t="shared" si="87"/>
        <v>0</v>
      </c>
      <c r="CC116" s="77">
        <f t="shared" si="89"/>
        <v>0</v>
      </c>
      <c r="CD116" s="77">
        <f t="shared" si="91"/>
        <v>0</v>
      </c>
      <c r="CE116" s="77">
        <f t="shared" si="93"/>
        <v>0</v>
      </c>
      <c r="CF116" s="77">
        <f t="shared" si="95"/>
        <v>0</v>
      </c>
      <c r="CG116" s="77">
        <f t="shared" si="97"/>
        <v>0</v>
      </c>
      <c r="CH116" s="77">
        <f t="shared" si="99"/>
        <v>0</v>
      </c>
      <c r="CI116" s="77">
        <f t="shared" si="101"/>
        <v>0</v>
      </c>
      <c r="CJ116" s="77">
        <f t="shared" si="103"/>
        <v>0</v>
      </c>
      <c r="CK116" s="77">
        <f t="shared" si="105"/>
        <v>0</v>
      </c>
      <c r="CL116" s="77">
        <f t="shared" si="107"/>
        <v>0</v>
      </c>
      <c r="CM116" s="77">
        <f t="shared" si="110"/>
        <v>0</v>
      </c>
      <c r="CN116" s="77">
        <f t="shared" si="112"/>
        <v>0</v>
      </c>
      <c r="CO116" s="77">
        <f t="shared" si="114"/>
        <v>0</v>
      </c>
      <c r="CP116" s="77">
        <f t="shared" si="116"/>
        <v>0</v>
      </c>
      <c r="CQ116" s="77">
        <f t="shared" si="118"/>
        <v>0</v>
      </c>
      <c r="CR116" s="77">
        <f t="shared" si="120"/>
        <v>0</v>
      </c>
      <c r="CS116" s="77">
        <f t="shared" si="122"/>
        <v>0</v>
      </c>
      <c r="CT116" s="77">
        <f t="shared" si="124"/>
        <v>0</v>
      </c>
      <c r="CU116" s="77">
        <f t="shared" si="127"/>
        <v>0</v>
      </c>
      <c r="CV116" s="77">
        <f t="shared" si="129"/>
        <v>0</v>
      </c>
      <c r="CW116" s="77">
        <f t="shared" si="131"/>
        <v>0</v>
      </c>
      <c r="CX116" s="77">
        <f t="shared" si="133"/>
        <v>0</v>
      </c>
      <c r="CY116" s="77">
        <f t="shared" si="135"/>
        <v>0</v>
      </c>
      <c r="CZ116" s="77">
        <f t="shared" si="137"/>
        <v>0</v>
      </c>
      <c r="DA116" s="77">
        <f t="shared" si="140"/>
        <v>0</v>
      </c>
      <c r="DB116" s="77">
        <f t="shared" si="141"/>
        <v>0</v>
      </c>
      <c r="DC116" s="77">
        <f t="shared" si="143"/>
        <v>0</v>
      </c>
      <c r="DD116" s="77">
        <f t="shared" si="145"/>
        <v>0</v>
      </c>
      <c r="DE116" s="77">
        <f t="shared" si="147"/>
        <v>0</v>
      </c>
      <c r="DF116" s="77">
        <f t="shared" si="149"/>
        <v>0</v>
      </c>
      <c r="DG116" s="77">
        <f t="shared" si="151"/>
        <v>0</v>
      </c>
    </row>
    <row r="117" spans="3:111" x14ac:dyDescent="0.25">
      <c r="C117" s="77">
        <v>2062</v>
      </c>
      <c r="D117" s="79"/>
      <c r="E117" s="111"/>
      <c r="F117" s="79"/>
      <c r="G117" s="77">
        <f t="shared" si="108"/>
        <v>0</v>
      </c>
      <c r="H117" s="79">
        <f t="shared" si="71"/>
        <v>0</v>
      </c>
      <c r="I117" s="79">
        <f t="shared" si="73"/>
        <v>0</v>
      </c>
      <c r="J117" s="79">
        <f t="shared" si="75"/>
        <v>0</v>
      </c>
      <c r="K117" s="79">
        <f t="shared" si="125"/>
        <v>0</v>
      </c>
      <c r="L117" s="79">
        <f t="shared" si="77"/>
        <v>0</v>
      </c>
      <c r="M117" s="77">
        <f t="shared" si="80"/>
        <v>0</v>
      </c>
      <c r="N117" s="77">
        <f t="shared" si="82"/>
        <v>0</v>
      </c>
      <c r="O117" s="77">
        <f t="shared" si="84"/>
        <v>0</v>
      </c>
      <c r="P117" s="77">
        <f t="shared" si="86"/>
        <v>0</v>
      </c>
      <c r="Q117" s="77">
        <f t="shared" si="88"/>
        <v>0</v>
      </c>
      <c r="R117" s="77">
        <f t="shared" si="90"/>
        <v>0</v>
      </c>
      <c r="S117" s="77">
        <f t="shared" si="92"/>
        <v>0</v>
      </c>
      <c r="T117" s="77">
        <f t="shared" si="94"/>
        <v>0</v>
      </c>
      <c r="U117" s="77">
        <f t="shared" si="96"/>
        <v>0</v>
      </c>
      <c r="V117" s="77">
        <f t="shared" si="98"/>
        <v>0</v>
      </c>
      <c r="W117" s="77">
        <f t="shared" si="100"/>
        <v>0</v>
      </c>
      <c r="X117" s="77">
        <f t="shared" si="102"/>
        <v>0</v>
      </c>
      <c r="Y117" s="77">
        <f t="shared" si="104"/>
        <v>0</v>
      </c>
      <c r="Z117" s="77">
        <f t="shared" si="106"/>
        <v>0</v>
      </c>
      <c r="AA117" s="77">
        <f t="shared" si="109"/>
        <v>0</v>
      </c>
      <c r="AB117" s="77">
        <f t="shared" si="111"/>
        <v>0</v>
      </c>
      <c r="AC117" s="77">
        <f t="shared" si="113"/>
        <v>0</v>
      </c>
      <c r="AD117" s="77">
        <f t="shared" si="115"/>
        <v>0</v>
      </c>
      <c r="AE117" s="77">
        <f t="shared" si="117"/>
        <v>0</v>
      </c>
      <c r="AF117" s="77">
        <f t="shared" si="119"/>
        <v>0</v>
      </c>
      <c r="AG117" s="77">
        <f t="shared" si="121"/>
        <v>0</v>
      </c>
      <c r="AH117" s="77">
        <f t="shared" si="123"/>
        <v>0</v>
      </c>
      <c r="AI117" s="77">
        <f t="shared" si="126"/>
        <v>0</v>
      </c>
      <c r="AJ117" s="77">
        <f t="shared" si="128"/>
        <v>0</v>
      </c>
      <c r="AK117" s="77">
        <f t="shared" si="130"/>
        <v>0</v>
      </c>
      <c r="AL117" s="77">
        <f t="shared" si="132"/>
        <v>0</v>
      </c>
      <c r="AM117" s="77">
        <f t="shared" si="134"/>
        <v>0</v>
      </c>
      <c r="AN117" s="77">
        <f t="shared" si="136"/>
        <v>0</v>
      </c>
      <c r="AO117" s="77">
        <f t="shared" si="138"/>
        <v>0</v>
      </c>
      <c r="AP117" s="77">
        <f t="shared" si="139"/>
        <v>0</v>
      </c>
      <c r="AQ117" s="77">
        <f t="shared" si="142"/>
        <v>0</v>
      </c>
      <c r="AR117" s="77">
        <f t="shared" si="144"/>
        <v>0</v>
      </c>
      <c r="AS117" s="77">
        <f t="shared" si="146"/>
        <v>0</v>
      </c>
      <c r="AT117" s="77">
        <f t="shared" si="148"/>
        <v>0</v>
      </c>
      <c r="AU117" s="77">
        <f t="shared" si="150"/>
        <v>0</v>
      </c>
      <c r="AV117" s="77">
        <f t="shared" si="152"/>
        <v>0</v>
      </c>
      <c r="AW117" s="77">
        <f t="shared" si="153"/>
        <v>0</v>
      </c>
      <c r="AX117" s="77">
        <f t="shared" si="154"/>
        <v>0</v>
      </c>
      <c r="AY117" s="77">
        <f t="shared" si="155"/>
        <v>0</v>
      </c>
      <c r="AZ117" s="77">
        <f t="shared" si="156"/>
        <v>0</v>
      </c>
      <c r="BA117" s="77">
        <f t="shared" si="157"/>
        <v>0</v>
      </c>
      <c r="BB117" s="77">
        <f t="shared" ref="BB117:BB129" si="158">$D$52*$E70</f>
        <v>0</v>
      </c>
      <c r="BC117" s="77">
        <f t="shared" si="52"/>
        <v>0</v>
      </c>
      <c r="BD117" s="77">
        <f t="shared" si="53"/>
        <v>0</v>
      </c>
      <c r="BE117" s="77">
        <f t="shared" si="54"/>
        <v>0</v>
      </c>
      <c r="BF117" s="77">
        <f t="shared" si="55"/>
        <v>0</v>
      </c>
      <c r="BG117" s="77">
        <f t="shared" si="56"/>
        <v>0</v>
      </c>
      <c r="BH117" s="77">
        <f t="shared" si="57"/>
        <v>0</v>
      </c>
      <c r="BI117" s="77">
        <f t="shared" si="58"/>
        <v>0</v>
      </c>
      <c r="BJ117" s="77">
        <f t="shared" si="59"/>
        <v>0</v>
      </c>
      <c r="BK117" s="77">
        <f t="shared" si="60"/>
        <v>0</v>
      </c>
      <c r="BL117" s="77">
        <f t="shared" si="61"/>
        <v>0</v>
      </c>
      <c r="BM117" s="77">
        <f t="shared" si="62"/>
        <v>0</v>
      </c>
      <c r="BN117" s="77">
        <f t="shared" si="63"/>
        <v>0</v>
      </c>
      <c r="BO117" s="77">
        <f t="shared" si="64"/>
        <v>0</v>
      </c>
      <c r="BP117" s="77">
        <f t="shared" si="65"/>
        <v>0</v>
      </c>
      <c r="BQ117" s="77">
        <f t="shared" si="66"/>
        <v>0</v>
      </c>
      <c r="BR117" s="77">
        <f t="shared" si="67"/>
        <v>0</v>
      </c>
      <c r="BS117" s="77">
        <f t="shared" si="69"/>
        <v>0</v>
      </c>
      <c r="BT117" s="77">
        <f t="shared" si="72"/>
        <v>0</v>
      </c>
      <c r="BU117" s="77">
        <f t="shared" si="74"/>
        <v>0</v>
      </c>
      <c r="BV117" s="77">
        <f t="shared" si="76"/>
        <v>0</v>
      </c>
      <c r="BW117" s="77">
        <f t="shared" si="78"/>
        <v>0</v>
      </c>
      <c r="BX117" s="77">
        <f t="shared" si="79"/>
        <v>0</v>
      </c>
      <c r="BY117" s="77">
        <f t="shared" si="81"/>
        <v>0</v>
      </c>
      <c r="BZ117" s="77">
        <f t="shared" si="83"/>
        <v>0</v>
      </c>
      <c r="CA117" s="77">
        <f t="shared" si="85"/>
        <v>0</v>
      </c>
      <c r="CB117" s="77">
        <f t="shared" si="87"/>
        <v>0</v>
      </c>
      <c r="CC117" s="77">
        <f t="shared" si="89"/>
        <v>0</v>
      </c>
      <c r="CD117" s="77">
        <f t="shared" si="91"/>
        <v>0</v>
      </c>
      <c r="CE117" s="77">
        <f t="shared" si="93"/>
        <v>0</v>
      </c>
      <c r="CF117" s="77">
        <f t="shared" si="95"/>
        <v>0</v>
      </c>
      <c r="CG117" s="77">
        <f t="shared" si="97"/>
        <v>0</v>
      </c>
      <c r="CH117" s="77">
        <f t="shared" si="99"/>
        <v>0</v>
      </c>
      <c r="CI117" s="77">
        <f t="shared" si="101"/>
        <v>0</v>
      </c>
      <c r="CJ117" s="77">
        <f t="shared" si="103"/>
        <v>0</v>
      </c>
      <c r="CK117" s="77">
        <f t="shared" si="105"/>
        <v>0</v>
      </c>
      <c r="CL117" s="77">
        <f t="shared" si="107"/>
        <v>0</v>
      </c>
      <c r="CM117" s="77">
        <f t="shared" si="110"/>
        <v>0</v>
      </c>
      <c r="CN117" s="77">
        <f t="shared" si="112"/>
        <v>0</v>
      </c>
      <c r="CO117" s="77">
        <f t="shared" si="114"/>
        <v>0</v>
      </c>
      <c r="CP117" s="77">
        <f t="shared" si="116"/>
        <v>0</v>
      </c>
      <c r="CQ117" s="77">
        <f t="shared" si="118"/>
        <v>0</v>
      </c>
      <c r="CR117" s="77">
        <f t="shared" si="120"/>
        <v>0</v>
      </c>
      <c r="CS117" s="77">
        <f t="shared" si="122"/>
        <v>0</v>
      </c>
      <c r="CT117" s="77">
        <f t="shared" si="124"/>
        <v>0</v>
      </c>
      <c r="CU117" s="77">
        <f t="shared" si="127"/>
        <v>0</v>
      </c>
      <c r="CV117" s="77">
        <f t="shared" si="129"/>
        <v>0</v>
      </c>
      <c r="CW117" s="77">
        <f t="shared" si="131"/>
        <v>0</v>
      </c>
      <c r="CX117" s="77">
        <f t="shared" si="133"/>
        <v>0</v>
      </c>
      <c r="CY117" s="77">
        <f t="shared" si="135"/>
        <v>0</v>
      </c>
      <c r="CZ117" s="77">
        <f t="shared" si="137"/>
        <v>0</v>
      </c>
      <c r="DA117" s="77">
        <f t="shared" si="140"/>
        <v>0</v>
      </c>
      <c r="DB117" s="77">
        <f t="shared" si="141"/>
        <v>0</v>
      </c>
      <c r="DC117" s="77">
        <f t="shared" si="143"/>
        <v>0</v>
      </c>
      <c r="DD117" s="77">
        <f t="shared" si="145"/>
        <v>0</v>
      </c>
      <c r="DE117" s="77">
        <f t="shared" si="147"/>
        <v>0</v>
      </c>
      <c r="DF117" s="77">
        <f t="shared" si="149"/>
        <v>0</v>
      </c>
      <c r="DG117" s="77">
        <f t="shared" si="151"/>
        <v>0</v>
      </c>
    </row>
    <row r="118" spans="3:111" x14ac:dyDescent="0.25">
      <c r="C118" s="79">
        <v>2063</v>
      </c>
      <c r="D118" s="79"/>
      <c r="E118" s="111"/>
      <c r="F118" s="79"/>
      <c r="G118" s="77">
        <f t="shared" si="108"/>
        <v>0</v>
      </c>
      <c r="H118" s="79">
        <f t="shared" si="71"/>
        <v>0</v>
      </c>
      <c r="I118" s="79">
        <f t="shared" si="73"/>
        <v>0</v>
      </c>
      <c r="J118" s="79">
        <f t="shared" si="75"/>
        <v>0</v>
      </c>
      <c r="K118" s="79">
        <f t="shared" si="125"/>
        <v>0</v>
      </c>
      <c r="L118" s="79">
        <f t="shared" si="77"/>
        <v>0</v>
      </c>
      <c r="M118" s="77">
        <f t="shared" si="80"/>
        <v>0</v>
      </c>
      <c r="N118" s="77">
        <f t="shared" si="82"/>
        <v>0</v>
      </c>
      <c r="O118" s="77">
        <f t="shared" si="84"/>
        <v>0</v>
      </c>
      <c r="P118" s="77">
        <f t="shared" si="86"/>
        <v>0</v>
      </c>
      <c r="Q118" s="77">
        <f t="shared" si="88"/>
        <v>0</v>
      </c>
      <c r="R118" s="77">
        <f t="shared" si="90"/>
        <v>0</v>
      </c>
      <c r="S118" s="77">
        <f t="shared" si="92"/>
        <v>0</v>
      </c>
      <c r="T118" s="77">
        <f t="shared" si="94"/>
        <v>0</v>
      </c>
      <c r="U118" s="77">
        <f t="shared" si="96"/>
        <v>0</v>
      </c>
      <c r="V118" s="77">
        <f t="shared" si="98"/>
        <v>0</v>
      </c>
      <c r="W118" s="77">
        <f t="shared" si="100"/>
        <v>0</v>
      </c>
      <c r="X118" s="77">
        <f t="shared" si="102"/>
        <v>0</v>
      </c>
      <c r="Y118" s="77">
        <f t="shared" si="104"/>
        <v>0</v>
      </c>
      <c r="Z118" s="77">
        <f t="shared" si="106"/>
        <v>0</v>
      </c>
      <c r="AA118" s="77">
        <f t="shared" si="109"/>
        <v>0</v>
      </c>
      <c r="AB118" s="77">
        <f t="shared" si="111"/>
        <v>0</v>
      </c>
      <c r="AC118" s="77">
        <f t="shared" si="113"/>
        <v>0</v>
      </c>
      <c r="AD118" s="77">
        <f t="shared" si="115"/>
        <v>0</v>
      </c>
      <c r="AE118" s="77">
        <f t="shared" si="117"/>
        <v>0</v>
      </c>
      <c r="AF118" s="77">
        <f t="shared" si="119"/>
        <v>0</v>
      </c>
      <c r="AG118" s="77">
        <f t="shared" si="121"/>
        <v>0</v>
      </c>
      <c r="AH118" s="77">
        <f t="shared" si="123"/>
        <v>0</v>
      </c>
      <c r="AI118" s="77">
        <f t="shared" si="126"/>
        <v>0</v>
      </c>
      <c r="AJ118" s="77">
        <f t="shared" si="128"/>
        <v>0</v>
      </c>
      <c r="AK118" s="77">
        <f t="shared" si="130"/>
        <v>0</v>
      </c>
      <c r="AL118" s="77">
        <f t="shared" si="132"/>
        <v>0</v>
      </c>
      <c r="AM118" s="77">
        <f t="shared" si="134"/>
        <v>0</v>
      </c>
      <c r="AN118" s="77">
        <f t="shared" si="136"/>
        <v>0</v>
      </c>
      <c r="AO118" s="77">
        <f t="shared" si="138"/>
        <v>0</v>
      </c>
      <c r="AP118" s="77">
        <f t="shared" si="139"/>
        <v>0</v>
      </c>
      <c r="AQ118" s="77">
        <f t="shared" si="142"/>
        <v>0</v>
      </c>
      <c r="AR118" s="77">
        <f t="shared" si="144"/>
        <v>0</v>
      </c>
      <c r="AS118" s="77">
        <f t="shared" si="146"/>
        <v>0</v>
      </c>
      <c r="AT118" s="77">
        <f t="shared" si="148"/>
        <v>0</v>
      </c>
      <c r="AU118" s="77">
        <f t="shared" si="150"/>
        <v>0</v>
      </c>
      <c r="AV118" s="77">
        <f t="shared" si="152"/>
        <v>0</v>
      </c>
      <c r="AW118" s="77">
        <f t="shared" si="153"/>
        <v>0</v>
      </c>
      <c r="AX118" s="77">
        <f t="shared" si="154"/>
        <v>0</v>
      </c>
      <c r="AY118" s="77">
        <f t="shared" si="155"/>
        <v>0</v>
      </c>
      <c r="AZ118" s="77">
        <f t="shared" si="156"/>
        <v>0</v>
      </c>
      <c r="BA118" s="77">
        <f t="shared" si="157"/>
        <v>0</v>
      </c>
      <c r="BB118" s="77">
        <f t="shared" si="158"/>
        <v>0</v>
      </c>
      <c r="BC118" s="77">
        <f t="shared" ref="BC118:BC129" si="159">$D$53*$E70</f>
        <v>0</v>
      </c>
      <c r="BD118" s="77">
        <f t="shared" si="53"/>
        <v>0</v>
      </c>
      <c r="BE118" s="77">
        <f t="shared" si="54"/>
        <v>0</v>
      </c>
      <c r="BF118" s="77">
        <f t="shared" si="55"/>
        <v>0</v>
      </c>
      <c r="BG118" s="77">
        <f t="shared" si="56"/>
        <v>0</v>
      </c>
      <c r="BH118" s="77">
        <f t="shared" si="57"/>
        <v>0</v>
      </c>
      <c r="BI118" s="77">
        <f t="shared" si="58"/>
        <v>0</v>
      </c>
      <c r="BJ118" s="77">
        <f t="shared" si="59"/>
        <v>0</v>
      </c>
      <c r="BK118" s="77">
        <f t="shared" si="60"/>
        <v>0</v>
      </c>
      <c r="BL118" s="77">
        <f t="shared" si="61"/>
        <v>0</v>
      </c>
      <c r="BM118" s="77">
        <f t="shared" si="62"/>
        <v>0</v>
      </c>
      <c r="BN118" s="77">
        <f t="shared" si="63"/>
        <v>0</v>
      </c>
      <c r="BO118" s="77">
        <f t="shared" si="64"/>
        <v>0</v>
      </c>
      <c r="BP118" s="77">
        <f t="shared" si="65"/>
        <v>0</v>
      </c>
      <c r="BQ118" s="77">
        <f t="shared" si="66"/>
        <v>0</v>
      </c>
      <c r="BR118" s="77">
        <f t="shared" si="67"/>
        <v>0</v>
      </c>
      <c r="BS118" s="77">
        <f t="shared" si="69"/>
        <v>0</v>
      </c>
      <c r="BT118" s="77">
        <f t="shared" si="72"/>
        <v>0</v>
      </c>
      <c r="BU118" s="77">
        <f t="shared" si="74"/>
        <v>0</v>
      </c>
      <c r="BV118" s="77">
        <f t="shared" si="76"/>
        <v>0</v>
      </c>
      <c r="BW118" s="77">
        <f t="shared" si="78"/>
        <v>0</v>
      </c>
      <c r="BX118" s="77">
        <f t="shared" si="79"/>
        <v>0</v>
      </c>
      <c r="BY118" s="77">
        <f t="shared" si="81"/>
        <v>0</v>
      </c>
      <c r="BZ118" s="77">
        <f t="shared" si="83"/>
        <v>0</v>
      </c>
      <c r="CA118" s="77">
        <f t="shared" si="85"/>
        <v>0</v>
      </c>
      <c r="CB118" s="77">
        <f t="shared" si="87"/>
        <v>0</v>
      </c>
      <c r="CC118" s="77">
        <f t="shared" si="89"/>
        <v>0</v>
      </c>
      <c r="CD118" s="77">
        <f t="shared" si="91"/>
        <v>0</v>
      </c>
      <c r="CE118" s="77">
        <f t="shared" si="93"/>
        <v>0</v>
      </c>
      <c r="CF118" s="77">
        <f t="shared" si="95"/>
        <v>0</v>
      </c>
      <c r="CG118" s="77">
        <f t="shared" si="97"/>
        <v>0</v>
      </c>
      <c r="CH118" s="77">
        <f t="shared" si="99"/>
        <v>0</v>
      </c>
      <c r="CI118" s="77">
        <f t="shared" si="101"/>
        <v>0</v>
      </c>
      <c r="CJ118" s="77">
        <f t="shared" si="103"/>
        <v>0</v>
      </c>
      <c r="CK118" s="77">
        <f t="shared" si="105"/>
        <v>0</v>
      </c>
      <c r="CL118" s="77">
        <f t="shared" si="107"/>
        <v>0</v>
      </c>
      <c r="CM118" s="77">
        <f t="shared" si="110"/>
        <v>0</v>
      </c>
      <c r="CN118" s="77">
        <f t="shared" si="112"/>
        <v>0</v>
      </c>
      <c r="CO118" s="77">
        <f t="shared" si="114"/>
        <v>0</v>
      </c>
      <c r="CP118" s="77">
        <f t="shared" si="116"/>
        <v>0</v>
      </c>
      <c r="CQ118" s="77">
        <f t="shared" si="118"/>
        <v>0</v>
      </c>
      <c r="CR118" s="77">
        <f t="shared" si="120"/>
        <v>0</v>
      </c>
      <c r="CS118" s="77">
        <f t="shared" si="122"/>
        <v>0</v>
      </c>
      <c r="CT118" s="77">
        <f t="shared" si="124"/>
        <v>0</v>
      </c>
      <c r="CU118" s="77">
        <f t="shared" si="127"/>
        <v>0</v>
      </c>
      <c r="CV118" s="77">
        <f t="shared" si="129"/>
        <v>0</v>
      </c>
      <c r="CW118" s="77">
        <f t="shared" si="131"/>
        <v>0</v>
      </c>
      <c r="CX118" s="77">
        <f t="shared" si="133"/>
        <v>0</v>
      </c>
      <c r="CY118" s="77">
        <f t="shared" si="135"/>
        <v>0</v>
      </c>
      <c r="CZ118" s="77">
        <f t="shared" si="137"/>
        <v>0</v>
      </c>
      <c r="DA118" s="77">
        <f t="shared" si="140"/>
        <v>0</v>
      </c>
      <c r="DB118" s="77">
        <f t="shared" si="141"/>
        <v>0</v>
      </c>
      <c r="DC118" s="77">
        <f t="shared" si="143"/>
        <v>0</v>
      </c>
      <c r="DD118" s="77">
        <f t="shared" si="145"/>
        <v>0</v>
      </c>
      <c r="DE118" s="77">
        <f t="shared" si="147"/>
        <v>0</v>
      </c>
      <c r="DF118" s="77">
        <f t="shared" si="149"/>
        <v>0</v>
      </c>
      <c r="DG118" s="77">
        <f t="shared" si="151"/>
        <v>0</v>
      </c>
    </row>
    <row r="119" spans="3:111" x14ac:dyDescent="0.25">
      <c r="C119" s="77">
        <v>2064</v>
      </c>
      <c r="D119" s="79"/>
      <c r="E119" s="79"/>
      <c r="F119" s="79"/>
      <c r="G119" s="77">
        <f t="shared" si="108"/>
        <v>0</v>
      </c>
      <c r="H119" s="79">
        <f t="shared" si="71"/>
        <v>0</v>
      </c>
      <c r="I119" s="79">
        <f t="shared" si="73"/>
        <v>0</v>
      </c>
      <c r="J119" s="79">
        <f t="shared" si="75"/>
        <v>0</v>
      </c>
      <c r="K119" s="79">
        <f t="shared" si="125"/>
        <v>0</v>
      </c>
      <c r="L119" s="79">
        <f t="shared" si="77"/>
        <v>0</v>
      </c>
      <c r="M119" s="77">
        <f t="shared" si="80"/>
        <v>0</v>
      </c>
      <c r="N119" s="77">
        <f t="shared" si="82"/>
        <v>0</v>
      </c>
      <c r="O119" s="77">
        <f t="shared" si="84"/>
        <v>0</v>
      </c>
      <c r="P119" s="77">
        <f t="shared" si="86"/>
        <v>0</v>
      </c>
      <c r="Q119" s="77">
        <f t="shared" si="88"/>
        <v>0</v>
      </c>
      <c r="R119" s="77">
        <f t="shared" si="90"/>
        <v>0</v>
      </c>
      <c r="S119" s="77">
        <f t="shared" si="92"/>
        <v>0</v>
      </c>
      <c r="T119" s="77">
        <f t="shared" si="94"/>
        <v>0</v>
      </c>
      <c r="U119" s="77">
        <f t="shared" si="96"/>
        <v>0</v>
      </c>
      <c r="V119" s="77">
        <f t="shared" si="98"/>
        <v>0</v>
      </c>
      <c r="W119" s="77">
        <f t="shared" si="100"/>
        <v>0</v>
      </c>
      <c r="X119" s="77">
        <f t="shared" si="102"/>
        <v>0</v>
      </c>
      <c r="Y119" s="77">
        <f t="shared" si="104"/>
        <v>0</v>
      </c>
      <c r="Z119" s="77">
        <f t="shared" si="106"/>
        <v>0</v>
      </c>
      <c r="AA119" s="77">
        <f t="shared" si="109"/>
        <v>0</v>
      </c>
      <c r="AB119" s="77">
        <f t="shared" si="111"/>
        <v>0</v>
      </c>
      <c r="AC119" s="77">
        <f t="shared" si="113"/>
        <v>0</v>
      </c>
      <c r="AD119" s="77">
        <f t="shared" si="115"/>
        <v>0</v>
      </c>
      <c r="AE119" s="77">
        <f t="shared" si="117"/>
        <v>0</v>
      </c>
      <c r="AF119" s="77">
        <f t="shared" si="119"/>
        <v>0</v>
      </c>
      <c r="AG119" s="77">
        <f t="shared" si="121"/>
        <v>0</v>
      </c>
      <c r="AH119" s="77">
        <f t="shared" si="123"/>
        <v>0</v>
      </c>
      <c r="AI119" s="77">
        <f t="shared" si="126"/>
        <v>0</v>
      </c>
      <c r="AJ119" s="77">
        <f t="shared" si="128"/>
        <v>0</v>
      </c>
      <c r="AK119" s="77">
        <f t="shared" si="130"/>
        <v>0</v>
      </c>
      <c r="AL119" s="77">
        <f t="shared" si="132"/>
        <v>0</v>
      </c>
      <c r="AM119" s="77">
        <f t="shared" si="134"/>
        <v>0</v>
      </c>
      <c r="AN119" s="77">
        <f t="shared" si="136"/>
        <v>0</v>
      </c>
      <c r="AO119" s="77">
        <f t="shared" si="138"/>
        <v>0</v>
      </c>
      <c r="AP119" s="77">
        <f t="shared" si="139"/>
        <v>0</v>
      </c>
      <c r="AQ119" s="77">
        <f t="shared" si="142"/>
        <v>0</v>
      </c>
      <c r="AR119" s="77">
        <f t="shared" si="144"/>
        <v>0</v>
      </c>
      <c r="AS119" s="77">
        <f t="shared" si="146"/>
        <v>0</v>
      </c>
      <c r="AT119" s="77">
        <f t="shared" si="148"/>
        <v>0</v>
      </c>
      <c r="AU119" s="77">
        <f t="shared" si="150"/>
        <v>0</v>
      </c>
      <c r="AV119" s="77">
        <f t="shared" si="152"/>
        <v>0</v>
      </c>
      <c r="AW119" s="77">
        <f t="shared" si="153"/>
        <v>0</v>
      </c>
      <c r="AX119" s="77">
        <f t="shared" si="154"/>
        <v>0</v>
      </c>
      <c r="AY119" s="77">
        <f t="shared" si="155"/>
        <v>0</v>
      </c>
      <c r="AZ119" s="77">
        <f t="shared" si="156"/>
        <v>0</v>
      </c>
      <c r="BA119" s="77">
        <f t="shared" si="157"/>
        <v>0</v>
      </c>
      <c r="BB119" s="77">
        <f t="shared" si="158"/>
        <v>0</v>
      </c>
      <c r="BC119" s="77">
        <f t="shared" si="159"/>
        <v>0</v>
      </c>
      <c r="BD119" s="77">
        <f t="shared" ref="BD119:BD129" si="160">$D$54*$E70</f>
        <v>0</v>
      </c>
      <c r="BE119" s="77">
        <f t="shared" si="54"/>
        <v>0</v>
      </c>
      <c r="BF119" s="77">
        <f t="shared" si="55"/>
        <v>0</v>
      </c>
      <c r="BG119" s="77">
        <f t="shared" si="56"/>
        <v>0</v>
      </c>
      <c r="BH119" s="77">
        <f t="shared" si="57"/>
        <v>0</v>
      </c>
      <c r="BI119" s="77">
        <f t="shared" si="58"/>
        <v>0</v>
      </c>
      <c r="BJ119" s="77">
        <f t="shared" si="59"/>
        <v>0</v>
      </c>
      <c r="BK119" s="77">
        <f t="shared" si="60"/>
        <v>0</v>
      </c>
      <c r="BL119" s="77">
        <f t="shared" si="61"/>
        <v>0</v>
      </c>
      <c r="BM119" s="77">
        <f t="shared" si="62"/>
        <v>0</v>
      </c>
      <c r="BN119" s="77">
        <f t="shared" si="63"/>
        <v>0</v>
      </c>
      <c r="BO119" s="77">
        <f t="shared" si="64"/>
        <v>0</v>
      </c>
      <c r="BP119" s="77">
        <f t="shared" si="65"/>
        <v>0</v>
      </c>
      <c r="BQ119" s="77">
        <f t="shared" si="66"/>
        <v>0</v>
      </c>
      <c r="BR119" s="77">
        <f t="shared" si="67"/>
        <v>0</v>
      </c>
      <c r="BS119" s="77">
        <f t="shared" si="69"/>
        <v>0</v>
      </c>
      <c r="BT119" s="77">
        <f t="shared" si="72"/>
        <v>0</v>
      </c>
      <c r="BU119" s="77">
        <f t="shared" si="74"/>
        <v>0</v>
      </c>
      <c r="BV119" s="77">
        <f t="shared" si="76"/>
        <v>0</v>
      </c>
      <c r="BW119" s="77">
        <f t="shared" si="78"/>
        <v>0</v>
      </c>
      <c r="BX119" s="77">
        <f t="shared" si="79"/>
        <v>0</v>
      </c>
      <c r="BY119" s="77">
        <f t="shared" si="81"/>
        <v>0</v>
      </c>
      <c r="BZ119" s="77">
        <f t="shared" si="83"/>
        <v>0</v>
      </c>
      <c r="CA119" s="77">
        <f t="shared" si="85"/>
        <v>0</v>
      </c>
      <c r="CB119" s="77">
        <f t="shared" si="87"/>
        <v>0</v>
      </c>
      <c r="CC119" s="77">
        <f t="shared" si="89"/>
        <v>0</v>
      </c>
      <c r="CD119" s="77">
        <f t="shared" si="91"/>
        <v>0</v>
      </c>
      <c r="CE119" s="77">
        <f t="shared" si="93"/>
        <v>0</v>
      </c>
      <c r="CF119" s="77">
        <f t="shared" si="95"/>
        <v>0</v>
      </c>
      <c r="CG119" s="77">
        <f t="shared" si="97"/>
        <v>0</v>
      </c>
      <c r="CH119" s="77">
        <f t="shared" si="99"/>
        <v>0</v>
      </c>
      <c r="CI119" s="77">
        <f t="shared" si="101"/>
        <v>0</v>
      </c>
      <c r="CJ119" s="77">
        <f t="shared" si="103"/>
        <v>0</v>
      </c>
      <c r="CK119" s="77">
        <f t="shared" si="105"/>
        <v>0</v>
      </c>
      <c r="CL119" s="77">
        <f t="shared" si="107"/>
        <v>0</v>
      </c>
      <c r="CM119" s="77">
        <f t="shared" si="110"/>
        <v>0</v>
      </c>
      <c r="CN119" s="77">
        <f t="shared" si="112"/>
        <v>0</v>
      </c>
      <c r="CO119" s="77">
        <f t="shared" si="114"/>
        <v>0</v>
      </c>
      <c r="CP119" s="77">
        <f t="shared" si="116"/>
        <v>0</v>
      </c>
      <c r="CQ119" s="77">
        <f t="shared" si="118"/>
        <v>0</v>
      </c>
      <c r="CR119" s="77">
        <f t="shared" si="120"/>
        <v>0</v>
      </c>
      <c r="CS119" s="77">
        <f t="shared" si="122"/>
        <v>0</v>
      </c>
      <c r="CT119" s="77">
        <f t="shared" si="124"/>
        <v>0</v>
      </c>
      <c r="CU119" s="77">
        <f t="shared" si="127"/>
        <v>0</v>
      </c>
      <c r="CV119" s="77">
        <f t="shared" si="129"/>
        <v>0</v>
      </c>
      <c r="CW119" s="77">
        <f t="shared" si="131"/>
        <v>0</v>
      </c>
      <c r="CX119" s="77">
        <f t="shared" si="133"/>
        <v>0</v>
      </c>
      <c r="CY119" s="77">
        <f t="shared" si="135"/>
        <v>0</v>
      </c>
      <c r="CZ119" s="77">
        <f t="shared" si="137"/>
        <v>0</v>
      </c>
      <c r="DA119" s="77">
        <f t="shared" si="140"/>
        <v>0</v>
      </c>
      <c r="DB119" s="77">
        <f t="shared" si="141"/>
        <v>0</v>
      </c>
      <c r="DC119" s="77">
        <f t="shared" si="143"/>
        <v>0</v>
      </c>
      <c r="DD119" s="77">
        <f t="shared" si="145"/>
        <v>0</v>
      </c>
      <c r="DE119" s="77">
        <f t="shared" si="147"/>
        <v>0</v>
      </c>
      <c r="DF119" s="77">
        <f t="shared" si="149"/>
        <v>0</v>
      </c>
      <c r="DG119" s="77">
        <f t="shared" si="151"/>
        <v>0</v>
      </c>
    </row>
    <row r="120" spans="3:111" x14ac:dyDescent="0.25">
      <c r="C120" s="79"/>
      <c r="D120" s="79"/>
      <c r="E120" s="79"/>
      <c r="F120" s="79"/>
      <c r="G120" s="77">
        <f t="shared" si="108"/>
        <v>0</v>
      </c>
      <c r="H120" s="79">
        <f t="shared" si="71"/>
        <v>0</v>
      </c>
      <c r="I120" s="79">
        <f t="shared" si="73"/>
        <v>0</v>
      </c>
      <c r="J120" s="79">
        <f t="shared" si="75"/>
        <v>0</v>
      </c>
      <c r="K120" s="79">
        <f t="shared" si="125"/>
        <v>0</v>
      </c>
      <c r="L120" s="79">
        <f t="shared" si="77"/>
        <v>0</v>
      </c>
      <c r="M120" s="77">
        <f t="shared" si="80"/>
        <v>0</v>
      </c>
      <c r="N120" s="77">
        <f t="shared" si="82"/>
        <v>0</v>
      </c>
      <c r="O120" s="77">
        <f t="shared" si="84"/>
        <v>0</v>
      </c>
      <c r="P120" s="77">
        <f t="shared" si="86"/>
        <v>0</v>
      </c>
      <c r="Q120" s="77">
        <f t="shared" si="88"/>
        <v>0</v>
      </c>
      <c r="R120" s="77">
        <f t="shared" si="90"/>
        <v>0</v>
      </c>
      <c r="S120" s="77">
        <f t="shared" si="92"/>
        <v>0</v>
      </c>
      <c r="T120" s="77">
        <f t="shared" si="94"/>
        <v>0</v>
      </c>
      <c r="U120" s="77">
        <f t="shared" si="96"/>
        <v>0</v>
      </c>
      <c r="V120" s="77">
        <f t="shared" si="98"/>
        <v>0</v>
      </c>
      <c r="W120" s="77">
        <f t="shared" si="100"/>
        <v>0</v>
      </c>
      <c r="X120" s="77">
        <f t="shared" si="102"/>
        <v>0</v>
      </c>
      <c r="Y120" s="77">
        <f t="shared" si="104"/>
        <v>0</v>
      </c>
      <c r="Z120" s="77">
        <f t="shared" si="106"/>
        <v>0</v>
      </c>
      <c r="AA120" s="77">
        <f t="shared" si="109"/>
        <v>0</v>
      </c>
      <c r="AB120" s="77">
        <f t="shared" si="111"/>
        <v>0</v>
      </c>
      <c r="AC120" s="77">
        <f t="shared" si="113"/>
        <v>0</v>
      </c>
      <c r="AD120" s="77">
        <f t="shared" si="115"/>
        <v>0</v>
      </c>
      <c r="AE120" s="77">
        <f t="shared" si="117"/>
        <v>0</v>
      </c>
      <c r="AF120" s="77">
        <f t="shared" si="119"/>
        <v>0</v>
      </c>
      <c r="AG120" s="77">
        <f t="shared" si="121"/>
        <v>0</v>
      </c>
      <c r="AH120" s="77">
        <f t="shared" si="123"/>
        <v>0</v>
      </c>
      <c r="AI120" s="77">
        <f t="shared" si="126"/>
        <v>0</v>
      </c>
      <c r="AJ120" s="77">
        <f t="shared" si="128"/>
        <v>0</v>
      </c>
      <c r="AK120" s="77">
        <f t="shared" si="130"/>
        <v>0</v>
      </c>
      <c r="AL120" s="77">
        <f t="shared" si="132"/>
        <v>0</v>
      </c>
      <c r="AM120" s="77">
        <f t="shared" si="134"/>
        <v>0</v>
      </c>
      <c r="AN120" s="77">
        <f t="shared" si="136"/>
        <v>0</v>
      </c>
      <c r="AO120" s="77">
        <f t="shared" si="138"/>
        <v>0</v>
      </c>
      <c r="AP120" s="77">
        <f t="shared" si="139"/>
        <v>0</v>
      </c>
      <c r="AQ120" s="77">
        <f t="shared" si="142"/>
        <v>0</v>
      </c>
      <c r="AR120" s="77">
        <f t="shared" si="144"/>
        <v>0</v>
      </c>
      <c r="AS120" s="77">
        <f t="shared" si="146"/>
        <v>0</v>
      </c>
      <c r="AT120" s="77">
        <f t="shared" si="148"/>
        <v>0</v>
      </c>
      <c r="AU120" s="77">
        <f t="shared" si="150"/>
        <v>0</v>
      </c>
      <c r="AV120" s="77">
        <f t="shared" si="152"/>
        <v>0</v>
      </c>
      <c r="AW120" s="77">
        <f t="shared" si="153"/>
        <v>0</v>
      </c>
      <c r="AX120" s="77">
        <f t="shared" si="154"/>
        <v>0</v>
      </c>
      <c r="AY120" s="77">
        <f t="shared" si="155"/>
        <v>0</v>
      </c>
      <c r="AZ120" s="77">
        <f t="shared" si="156"/>
        <v>0</v>
      </c>
      <c r="BA120" s="77">
        <f t="shared" si="157"/>
        <v>0</v>
      </c>
      <c r="BB120" s="77">
        <f t="shared" si="158"/>
        <v>0</v>
      </c>
      <c r="BC120" s="77">
        <f t="shared" si="159"/>
        <v>0</v>
      </c>
      <c r="BD120" s="77">
        <f t="shared" si="160"/>
        <v>0</v>
      </c>
      <c r="BE120" s="77">
        <f t="shared" ref="BE120:BE129" si="161">$D$55*$E70</f>
        <v>0</v>
      </c>
      <c r="BF120" s="77">
        <f t="shared" si="55"/>
        <v>0</v>
      </c>
      <c r="BG120" s="77">
        <f t="shared" si="56"/>
        <v>0</v>
      </c>
      <c r="BH120" s="77">
        <f t="shared" si="57"/>
        <v>0</v>
      </c>
      <c r="BI120" s="77">
        <f t="shared" si="58"/>
        <v>0</v>
      </c>
      <c r="BJ120" s="77">
        <f t="shared" si="59"/>
        <v>0</v>
      </c>
      <c r="BK120" s="77">
        <f t="shared" si="60"/>
        <v>0</v>
      </c>
      <c r="BL120" s="77">
        <f t="shared" si="61"/>
        <v>0</v>
      </c>
      <c r="BM120" s="77">
        <f t="shared" si="62"/>
        <v>0</v>
      </c>
      <c r="BN120" s="77">
        <f t="shared" si="63"/>
        <v>0</v>
      </c>
      <c r="BO120" s="77">
        <f t="shared" si="64"/>
        <v>0</v>
      </c>
      <c r="BP120" s="77">
        <f t="shared" si="65"/>
        <v>0</v>
      </c>
      <c r="BQ120" s="77">
        <f t="shared" si="66"/>
        <v>0</v>
      </c>
      <c r="BR120" s="77">
        <f t="shared" si="67"/>
        <v>0</v>
      </c>
      <c r="BS120" s="77">
        <f t="shared" si="69"/>
        <v>0</v>
      </c>
      <c r="BT120" s="77">
        <f t="shared" si="72"/>
        <v>0</v>
      </c>
      <c r="BU120" s="77">
        <f t="shared" si="74"/>
        <v>0</v>
      </c>
      <c r="BV120" s="77">
        <f t="shared" si="76"/>
        <v>0</v>
      </c>
      <c r="BW120" s="77">
        <f t="shared" si="78"/>
        <v>0</v>
      </c>
      <c r="BX120" s="77">
        <f t="shared" si="79"/>
        <v>0</v>
      </c>
      <c r="BY120" s="77">
        <f t="shared" si="81"/>
        <v>0</v>
      </c>
      <c r="BZ120" s="77">
        <f t="shared" si="83"/>
        <v>0</v>
      </c>
      <c r="CA120" s="77">
        <f t="shared" si="85"/>
        <v>0</v>
      </c>
      <c r="CB120" s="77">
        <f t="shared" si="87"/>
        <v>0</v>
      </c>
      <c r="CC120" s="77">
        <f t="shared" si="89"/>
        <v>0</v>
      </c>
      <c r="CD120" s="77">
        <f t="shared" si="91"/>
        <v>0</v>
      </c>
      <c r="CE120" s="77">
        <f t="shared" si="93"/>
        <v>0</v>
      </c>
      <c r="CF120" s="77">
        <f t="shared" si="95"/>
        <v>0</v>
      </c>
      <c r="CG120" s="77">
        <f t="shared" si="97"/>
        <v>0</v>
      </c>
      <c r="CH120" s="77">
        <f t="shared" si="99"/>
        <v>0</v>
      </c>
      <c r="CI120" s="77">
        <f t="shared" si="101"/>
        <v>0</v>
      </c>
      <c r="CJ120" s="77">
        <f t="shared" si="103"/>
        <v>0</v>
      </c>
      <c r="CK120" s="77">
        <f t="shared" si="105"/>
        <v>0</v>
      </c>
      <c r="CL120" s="77">
        <f t="shared" si="107"/>
        <v>0</v>
      </c>
      <c r="CM120" s="77">
        <f t="shared" si="110"/>
        <v>0</v>
      </c>
      <c r="CN120" s="77">
        <f t="shared" si="112"/>
        <v>0</v>
      </c>
      <c r="CO120" s="77">
        <f t="shared" si="114"/>
        <v>0</v>
      </c>
      <c r="CP120" s="77">
        <f t="shared" si="116"/>
        <v>0</v>
      </c>
      <c r="CQ120" s="77">
        <f t="shared" si="118"/>
        <v>0</v>
      </c>
      <c r="CR120" s="77">
        <f t="shared" si="120"/>
        <v>0</v>
      </c>
      <c r="CS120" s="77">
        <f t="shared" si="122"/>
        <v>0</v>
      </c>
      <c r="CT120" s="77">
        <f t="shared" si="124"/>
        <v>0</v>
      </c>
      <c r="CU120" s="77">
        <f t="shared" si="127"/>
        <v>0</v>
      </c>
      <c r="CV120" s="77">
        <f t="shared" si="129"/>
        <v>0</v>
      </c>
      <c r="CW120" s="77">
        <f t="shared" si="131"/>
        <v>0</v>
      </c>
      <c r="CX120" s="77">
        <f t="shared" si="133"/>
        <v>0</v>
      </c>
      <c r="CY120" s="77">
        <f t="shared" si="135"/>
        <v>0</v>
      </c>
      <c r="CZ120" s="77">
        <f t="shared" si="137"/>
        <v>0</v>
      </c>
      <c r="DA120" s="77">
        <f t="shared" si="140"/>
        <v>0</v>
      </c>
      <c r="DB120" s="77">
        <f t="shared" si="141"/>
        <v>0</v>
      </c>
      <c r="DC120" s="77">
        <f t="shared" si="143"/>
        <v>0</v>
      </c>
      <c r="DD120" s="77">
        <f t="shared" si="145"/>
        <v>0</v>
      </c>
      <c r="DE120" s="77">
        <f t="shared" si="147"/>
        <v>0</v>
      </c>
      <c r="DF120" s="77">
        <f t="shared" si="149"/>
        <v>0</v>
      </c>
      <c r="DG120" s="77">
        <f t="shared" si="151"/>
        <v>0</v>
      </c>
    </row>
    <row r="121" spans="3:111" x14ac:dyDescent="0.25">
      <c r="C121" s="79"/>
      <c r="D121" s="79"/>
      <c r="E121" s="79"/>
      <c r="F121" s="79"/>
      <c r="G121" s="77">
        <f t="shared" si="108"/>
        <v>0</v>
      </c>
      <c r="H121" s="79">
        <f t="shared" si="71"/>
        <v>0</v>
      </c>
      <c r="I121" s="79">
        <f t="shared" si="73"/>
        <v>0</v>
      </c>
      <c r="J121" s="79">
        <f t="shared" si="75"/>
        <v>0</v>
      </c>
      <c r="K121" s="79">
        <f t="shared" si="125"/>
        <v>0</v>
      </c>
      <c r="L121" s="79">
        <f t="shared" si="77"/>
        <v>0</v>
      </c>
      <c r="M121" s="77">
        <f t="shared" si="80"/>
        <v>0</v>
      </c>
      <c r="N121" s="77">
        <f t="shared" si="82"/>
        <v>0</v>
      </c>
      <c r="O121" s="77">
        <f t="shared" si="84"/>
        <v>0</v>
      </c>
      <c r="P121" s="77">
        <f t="shared" si="86"/>
        <v>0</v>
      </c>
      <c r="Q121" s="77">
        <f t="shared" si="88"/>
        <v>0</v>
      </c>
      <c r="R121" s="77">
        <f t="shared" si="90"/>
        <v>0</v>
      </c>
      <c r="S121" s="77">
        <f t="shared" si="92"/>
        <v>0</v>
      </c>
      <c r="T121" s="77">
        <f t="shared" si="94"/>
        <v>0</v>
      </c>
      <c r="U121" s="77">
        <f t="shared" si="96"/>
        <v>0</v>
      </c>
      <c r="V121" s="77">
        <f t="shared" si="98"/>
        <v>0</v>
      </c>
      <c r="W121" s="77">
        <f t="shared" si="100"/>
        <v>0</v>
      </c>
      <c r="X121" s="77">
        <f t="shared" si="102"/>
        <v>0</v>
      </c>
      <c r="Y121" s="77">
        <f t="shared" si="104"/>
        <v>0</v>
      </c>
      <c r="Z121" s="77">
        <f t="shared" si="106"/>
        <v>0</v>
      </c>
      <c r="AA121" s="77">
        <f t="shared" si="109"/>
        <v>0</v>
      </c>
      <c r="AB121" s="77">
        <f t="shared" si="111"/>
        <v>0</v>
      </c>
      <c r="AC121" s="77">
        <f t="shared" si="113"/>
        <v>0</v>
      </c>
      <c r="AD121" s="77">
        <f t="shared" si="115"/>
        <v>0</v>
      </c>
      <c r="AE121" s="77">
        <f t="shared" si="117"/>
        <v>0</v>
      </c>
      <c r="AF121" s="77">
        <f t="shared" si="119"/>
        <v>0</v>
      </c>
      <c r="AG121" s="77">
        <f t="shared" si="121"/>
        <v>0</v>
      </c>
      <c r="AH121" s="77">
        <f t="shared" si="123"/>
        <v>0</v>
      </c>
      <c r="AI121" s="77">
        <f t="shared" si="126"/>
        <v>0</v>
      </c>
      <c r="AJ121" s="77">
        <f t="shared" si="128"/>
        <v>0</v>
      </c>
      <c r="AK121" s="77">
        <f t="shared" si="130"/>
        <v>0</v>
      </c>
      <c r="AL121" s="77">
        <f t="shared" si="132"/>
        <v>0</v>
      </c>
      <c r="AM121" s="77">
        <f t="shared" si="134"/>
        <v>0</v>
      </c>
      <c r="AN121" s="77">
        <f t="shared" si="136"/>
        <v>0</v>
      </c>
      <c r="AO121" s="77">
        <f t="shared" si="138"/>
        <v>0</v>
      </c>
      <c r="AP121" s="77">
        <f t="shared" si="139"/>
        <v>0</v>
      </c>
      <c r="AQ121" s="77">
        <f t="shared" si="142"/>
        <v>0</v>
      </c>
      <c r="AR121" s="77">
        <f t="shared" si="144"/>
        <v>0</v>
      </c>
      <c r="AS121" s="77">
        <f t="shared" si="146"/>
        <v>0</v>
      </c>
      <c r="AT121" s="77">
        <f t="shared" si="148"/>
        <v>0</v>
      </c>
      <c r="AU121" s="77">
        <f t="shared" si="150"/>
        <v>0</v>
      </c>
      <c r="AV121" s="77">
        <f t="shared" si="152"/>
        <v>0</v>
      </c>
      <c r="AW121" s="77">
        <f t="shared" si="153"/>
        <v>0</v>
      </c>
      <c r="AX121" s="77">
        <f t="shared" si="154"/>
        <v>0</v>
      </c>
      <c r="AY121" s="77">
        <f t="shared" si="155"/>
        <v>0</v>
      </c>
      <c r="AZ121" s="77">
        <f t="shared" si="156"/>
        <v>0</v>
      </c>
      <c r="BA121" s="77">
        <f t="shared" si="157"/>
        <v>0</v>
      </c>
      <c r="BB121" s="77">
        <f t="shared" si="158"/>
        <v>0</v>
      </c>
      <c r="BC121" s="77">
        <f t="shared" si="159"/>
        <v>0</v>
      </c>
      <c r="BD121" s="77">
        <f t="shared" si="160"/>
        <v>0</v>
      </c>
      <c r="BE121" s="77">
        <f t="shared" si="161"/>
        <v>0</v>
      </c>
      <c r="BF121" s="77">
        <f t="shared" ref="BF121:BF129" si="162">$D$56*$E70</f>
        <v>0</v>
      </c>
      <c r="BG121" s="77">
        <f t="shared" si="56"/>
        <v>0</v>
      </c>
      <c r="BH121" s="77">
        <f t="shared" si="57"/>
        <v>0</v>
      </c>
      <c r="BI121" s="77">
        <f t="shared" si="58"/>
        <v>0</v>
      </c>
      <c r="BJ121" s="77">
        <f t="shared" si="59"/>
        <v>0</v>
      </c>
      <c r="BK121" s="77">
        <f t="shared" si="60"/>
        <v>0</v>
      </c>
      <c r="BL121" s="77">
        <f t="shared" si="61"/>
        <v>0</v>
      </c>
      <c r="BM121" s="77">
        <f t="shared" si="62"/>
        <v>0</v>
      </c>
      <c r="BN121" s="77">
        <f t="shared" si="63"/>
        <v>0</v>
      </c>
      <c r="BO121" s="77">
        <f t="shared" si="64"/>
        <v>0</v>
      </c>
      <c r="BP121" s="77">
        <f t="shared" si="65"/>
        <v>0</v>
      </c>
      <c r="BQ121" s="77">
        <f t="shared" si="66"/>
        <v>0</v>
      </c>
      <c r="BR121" s="77">
        <f t="shared" si="67"/>
        <v>0</v>
      </c>
      <c r="BS121" s="77">
        <f t="shared" si="69"/>
        <v>0</v>
      </c>
      <c r="BT121" s="77">
        <f t="shared" si="72"/>
        <v>0</v>
      </c>
      <c r="BU121" s="77">
        <f t="shared" si="74"/>
        <v>0</v>
      </c>
      <c r="BV121" s="77">
        <f t="shared" si="76"/>
        <v>0</v>
      </c>
      <c r="BW121" s="77">
        <f t="shared" si="78"/>
        <v>0</v>
      </c>
      <c r="BX121" s="77">
        <f t="shared" si="79"/>
        <v>0</v>
      </c>
      <c r="BY121" s="77">
        <f t="shared" si="81"/>
        <v>0</v>
      </c>
      <c r="BZ121" s="77">
        <f t="shared" si="83"/>
        <v>0</v>
      </c>
      <c r="CA121" s="77">
        <f t="shared" si="85"/>
        <v>0</v>
      </c>
      <c r="CB121" s="77">
        <f t="shared" si="87"/>
        <v>0</v>
      </c>
      <c r="CC121" s="77">
        <f t="shared" si="89"/>
        <v>0</v>
      </c>
      <c r="CD121" s="77">
        <f t="shared" si="91"/>
        <v>0</v>
      </c>
      <c r="CE121" s="77">
        <f t="shared" si="93"/>
        <v>0</v>
      </c>
      <c r="CF121" s="77">
        <f t="shared" si="95"/>
        <v>0</v>
      </c>
      <c r="CG121" s="77">
        <f t="shared" si="97"/>
        <v>0</v>
      </c>
      <c r="CH121" s="77">
        <f t="shared" si="99"/>
        <v>0</v>
      </c>
      <c r="CI121" s="77">
        <f t="shared" si="101"/>
        <v>0</v>
      </c>
      <c r="CJ121" s="77">
        <f t="shared" si="103"/>
        <v>0</v>
      </c>
      <c r="CK121" s="77">
        <f t="shared" si="105"/>
        <v>0</v>
      </c>
      <c r="CL121" s="77">
        <f t="shared" si="107"/>
        <v>0</v>
      </c>
      <c r="CM121" s="77">
        <f t="shared" si="110"/>
        <v>0</v>
      </c>
      <c r="CN121" s="77">
        <f t="shared" si="112"/>
        <v>0</v>
      </c>
      <c r="CO121" s="77">
        <f t="shared" si="114"/>
        <v>0</v>
      </c>
      <c r="CP121" s="77">
        <f t="shared" si="116"/>
        <v>0</v>
      </c>
      <c r="CQ121" s="77">
        <f t="shared" si="118"/>
        <v>0</v>
      </c>
      <c r="CR121" s="77">
        <f t="shared" si="120"/>
        <v>0</v>
      </c>
      <c r="CS121" s="77">
        <f t="shared" si="122"/>
        <v>0</v>
      </c>
      <c r="CT121" s="77">
        <f t="shared" si="124"/>
        <v>0</v>
      </c>
      <c r="CU121" s="77">
        <f t="shared" si="127"/>
        <v>0</v>
      </c>
      <c r="CV121" s="77">
        <f t="shared" si="129"/>
        <v>0</v>
      </c>
      <c r="CW121" s="77">
        <f t="shared" si="131"/>
        <v>0</v>
      </c>
      <c r="CX121" s="77">
        <f t="shared" si="133"/>
        <v>0</v>
      </c>
      <c r="CY121" s="77">
        <f t="shared" si="135"/>
        <v>0</v>
      </c>
      <c r="CZ121" s="77">
        <f t="shared" si="137"/>
        <v>0</v>
      </c>
      <c r="DA121" s="77">
        <f t="shared" si="140"/>
        <v>0</v>
      </c>
      <c r="DB121" s="77">
        <f t="shared" si="141"/>
        <v>0</v>
      </c>
      <c r="DC121" s="77">
        <f t="shared" si="143"/>
        <v>0</v>
      </c>
      <c r="DD121" s="77">
        <f t="shared" si="145"/>
        <v>0</v>
      </c>
      <c r="DE121" s="77">
        <f t="shared" si="147"/>
        <v>0</v>
      </c>
      <c r="DF121" s="77">
        <f t="shared" si="149"/>
        <v>0</v>
      </c>
      <c r="DG121" s="77">
        <f t="shared" si="151"/>
        <v>0</v>
      </c>
    </row>
    <row r="122" spans="3:111" x14ac:dyDescent="0.25">
      <c r="C122" s="79"/>
      <c r="D122" s="79"/>
      <c r="E122" s="79"/>
      <c r="F122" s="79"/>
      <c r="G122" s="77">
        <f t="shared" si="108"/>
        <v>0</v>
      </c>
      <c r="H122" s="79">
        <f t="shared" si="71"/>
        <v>0</v>
      </c>
      <c r="I122" s="79">
        <f t="shared" si="73"/>
        <v>0</v>
      </c>
      <c r="J122" s="79">
        <f t="shared" si="75"/>
        <v>0</v>
      </c>
      <c r="K122" s="79">
        <f t="shared" si="125"/>
        <v>0</v>
      </c>
      <c r="L122" s="79">
        <f t="shared" si="77"/>
        <v>0</v>
      </c>
      <c r="M122" s="77">
        <f t="shared" si="80"/>
        <v>0</v>
      </c>
      <c r="N122" s="77">
        <f t="shared" si="82"/>
        <v>0</v>
      </c>
      <c r="O122" s="77">
        <f t="shared" si="84"/>
        <v>0</v>
      </c>
      <c r="P122" s="77">
        <f t="shared" si="86"/>
        <v>0</v>
      </c>
      <c r="Q122" s="77">
        <f t="shared" si="88"/>
        <v>0</v>
      </c>
      <c r="R122" s="77">
        <f t="shared" si="90"/>
        <v>0</v>
      </c>
      <c r="S122" s="77">
        <f t="shared" si="92"/>
        <v>0</v>
      </c>
      <c r="T122" s="77">
        <f t="shared" si="94"/>
        <v>0</v>
      </c>
      <c r="U122" s="77">
        <f t="shared" si="96"/>
        <v>0</v>
      </c>
      <c r="V122" s="77">
        <f t="shared" si="98"/>
        <v>0</v>
      </c>
      <c r="W122" s="77">
        <f t="shared" si="100"/>
        <v>0</v>
      </c>
      <c r="X122" s="77">
        <f t="shared" si="102"/>
        <v>0</v>
      </c>
      <c r="Y122" s="77">
        <f t="shared" si="104"/>
        <v>0</v>
      </c>
      <c r="Z122" s="77">
        <f t="shared" si="106"/>
        <v>0</v>
      </c>
      <c r="AA122" s="77">
        <f t="shared" si="109"/>
        <v>0</v>
      </c>
      <c r="AB122" s="77">
        <f t="shared" si="111"/>
        <v>0</v>
      </c>
      <c r="AC122" s="77">
        <f t="shared" si="113"/>
        <v>0</v>
      </c>
      <c r="AD122" s="77">
        <f t="shared" si="115"/>
        <v>0</v>
      </c>
      <c r="AE122" s="77">
        <f t="shared" si="117"/>
        <v>0</v>
      </c>
      <c r="AF122" s="77">
        <f t="shared" si="119"/>
        <v>0</v>
      </c>
      <c r="AG122" s="77">
        <f t="shared" si="121"/>
        <v>0</v>
      </c>
      <c r="AH122" s="77">
        <f t="shared" si="123"/>
        <v>0</v>
      </c>
      <c r="AI122" s="77">
        <f t="shared" si="126"/>
        <v>0</v>
      </c>
      <c r="AJ122" s="77">
        <f t="shared" si="128"/>
        <v>0</v>
      </c>
      <c r="AK122" s="77">
        <f t="shared" si="130"/>
        <v>0</v>
      </c>
      <c r="AL122" s="77">
        <f t="shared" si="132"/>
        <v>0</v>
      </c>
      <c r="AM122" s="77">
        <f t="shared" si="134"/>
        <v>0</v>
      </c>
      <c r="AN122" s="77">
        <f t="shared" si="136"/>
        <v>0</v>
      </c>
      <c r="AO122" s="77">
        <f t="shared" si="138"/>
        <v>0</v>
      </c>
      <c r="AP122" s="77">
        <f t="shared" si="139"/>
        <v>0</v>
      </c>
      <c r="AQ122" s="77">
        <f t="shared" si="142"/>
        <v>0</v>
      </c>
      <c r="AR122" s="77">
        <f t="shared" si="144"/>
        <v>0</v>
      </c>
      <c r="AS122" s="77">
        <f t="shared" si="146"/>
        <v>0</v>
      </c>
      <c r="AT122" s="77">
        <f t="shared" si="148"/>
        <v>0</v>
      </c>
      <c r="AU122" s="77">
        <f t="shared" si="150"/>
        <v>0</v>
      </c>
      <c r="AV122" s="77">
        <f t="shared" si="152"/>
        <v>0</v>
      </c>
      <c r="AW122" s="77">
        <f t="shared" si="153"/>
        <v>0</v>
      </c>
      <c r="AX122" s="77">
        <f t="shared" si="154"/>
        <v>0</v>
      </c>
      <c r="AY122" s="77">
        <f t="shared" si="155"/>
        <v>0</v>
      </c>
      <c r="AZ122" s="77">
        <f t="shared" si="156"/>
        <v>0</v>
      </c>
      <c r="BA122" s="77">
        <f t="shared" si="157"/>
        <v>0</v>
      </c>
      <c r="BB122" s="77">
        <f t="shared" si="158"/>
        <v>0</v>
      </c>
      <c r="BC122" s="77">
        <f t="shared" si="159"/>
        <v>0</v>
      </c>
      <c r="BD122" s="77">
        <f t="shared" si="160"/>
        <v>0</v>
      </c>
      <c r="BE122" s="77">
        <f t="shared" si="161"/>
        <v>0</v>
      </c>
      <c r="BF122" s="77">
        <f t="shared" si="162"/>
        <v>0</v>
      </c>
      <c r="BG122" s="77">
        <f t="shared" ref="BG122:BG129" si="163">$D$57*$E70</f>
        <v>0</v>
      </c>
      <c r="BH122" s="77">
        <f t="shared" si="57"/>
        <v>0</v>
      </c>
      <c r="BI122" s="77">
        <f t="shared" si="58"/>
        <v>0</v>
      </c>
      <c r="BJ122" s="77">
        <f t="shared" si="59"/>
        <v>0</v>
      </c>
      <c r="BK122" s="77">
        <f t="shared" si="60"/>
        <v>0</v>
      </c>
      <c r="BL122" s="77">
        <f t="shared" si="61"/>
        <v>0</v>
      </c>
      <c r="BM122" s="77">
        <f t="shared" si="62"/>
        <v>0</v>
      </c>
      <c r="BN122" s="77">
        <f t="shared" si="63"/>
        <v>0</v>
      </c>
      <c r="BO122" s="77">
        <f t="shared" si="64"/>
        <v>0</v>
      </c>
      <c r="BP122" s="77">
        <f t="shared" si="65"/>
        <v>0</v>
      </c>
      <c r="BQ122" s="77">
        <f t="shared" si="66"/>
        <v>0</v>
      </c>
      <c r="BR122" s="77">
        <f t="shared" si="67"/>
        <v>0</v>
      </c>
      <c r="BS122" s="77">
        <f t="shared" si="69"/>
        <v>0</v>
      </c>
      <c r="BT122" s="77">
        <f t="shared" si="72"/>
        <v>0</v>
      </c>
      <c r="BU122" s="77">
        <f t="shared" si="74"/>
        <v>0</v>
      </c>
      <c r="BV122" s="77">
        <f t="shared" si="76"/>
        <v>0</v>
      </c>
      <c r="BW122" s="77">
        <f t="shared" si="78"/>
        <v>0</v>
      </c>
      <c r="BX122" s="77">
        <f t="shared" si="79"/>
        <v>0</v>
      </c>
      <c r="BY122" s="77">
        <f t="shared" si="81"/>
        <v>0</v>
      </c>
      <c r="BZ122" s="77">
        <f t="shared" si="83"/>
        <v>0</v>
      </c>
      <c r="CA122" s="77">
        <f t="shared" si="85"/>
        <v>0</v>
      </c>
      <c r="CB122" s="77">
        <f t="shared" si="87"/>
        <v>0</v>
      </c>
      <c r="CC122" s="77">
        <f t="shared" si="89"/>
        <v>0</v>
      </c>
      <c r="CD122" s="77">
        <f t="shared" si="91"/>
        <v>0</v>
      </c>
      <c r="CE122" s="77">
        <f t="shared" si="93"/>
        <v>0</v>
      </c>
      <c r="CF122" s="77">
        <f t="shared" si="95"/>
        <v>0</v>
      </c>
      <c r="CG122" s="77">
        <f t="shared" si="97"/>
        <v>0</v>
      </c>
      <c r="CH122" s="77">
        <f t="shared" si="99"/>
        <v>0</v>
      </c>
      <c r="CI122" s="77">
        <f t="shared" si="101"/>
        <v>0</v>
      </c>
      <c r="CJ122" s="77">
        <f t="shared" si="103"/>
        <v>0</v>
      </c>
      <c r="CK122" s="77">
        <f t="shared" si="105"/>
        <v>0</v>
      </c>
      <c r="CL122" s="77">
        <f t="shared" si="107"/>
        <v>0</v>
      </c>
      <c r="CM122" s="77">
        <f t="shared" si="110"/>
        <v>0</v>
      </c>
      <c r="CN122" s="77">
        <f t="shared" si="112"/>
        <v>0</v>
      </c>
      <c r="CO122" s="77">
        <f t="shared" si="114"/>
        <v>0</v>
      </c>
      <c r="CP122" s="77">
        <f t="shared" si="116"/>
        <v>0</v>
      </c>
      <c r="CQ122" s="77">
        <f t="shared" si="118"/>
        <v>0</v>
      </c>
      <c r="CR122" s="77">
        <f t="shared" si="120"/>
        <v>0</v>
      </c>
      <c r="CS122" s="77">
        <f t="shared" si="122"/>
        <v>0</v>
      </c>
      <c r="CT122" s="77">
        <f t="shared" si="124"/>
        <v>0</v>
      </c>
      <c r="CU122" s="77">
        <f t="shared" si="127"/>
        <v>0</v>
      </c>
      <c r="CV122" s="77">
        <f t="shared" si="129"/>
        <v>0</v>
      </c>
      <c r="CW122" s="77">
        <f t="shared" si="131"/>
        <v>0</v>
      </c>
      <c r="CX122" s="77">
        <f t="shared" si="133"/>
        <v>0</v>
      </c>
      <c r="CY122" s="77">
        <f t="shared" si="135"/>
        <v>0</v>
      </c>
      <c r="CZ122" s="77">
        <f t="shared" si="137"/>
        <v>0</v>
      </c>
      <c r="DA122" s="77">
        <f t="shared" si="140"/>
        <v>0</v>
      </c>
      <c r="DB122" s="77">
        <f t="shared" si="141"/>
        <v>0</v>
      </c>
      <c r="DC122" s="77">
        <f t="shared" si="143"/>
        <v>0</v>
      </c>
      <c r="DD122" s="77">
        <f t="shared" si="145"/>
        <v>0</v>
      </c>
      <c r="DE122" s="77">
        <f t="shared" si="147"/>
        <v>0</v>
      </c>
      <c r="DF122" s="77">
        <f t="shared" si="149"/>
        <v>0</v>
      </c>
      <c r="DG122" s="77">
        <f t="shared" si="151"/>
        <v>0</v>
      </c>
    </row>
    <row r="123" spans="3:111" x14ac:dyDescent="0.25">
      <c r="C123" s="79"/>
      <c r="D123" s="79"/>
      <c r="E123" s="79"/>
      <c r="F123" s="79"/>
      <c r="G123" s="77">
        <f t="shared" si="108"/>
        <v>0</v>
      </c>
      <c r="H123" s="79">
        <f t="shared" si="71"/>
        <v>0</v>
      </c>
      <c r="I123" s="79">
        <f t="shared" si="73"/>
        <v>0</v>
      </c>
      <c r="J123" s="79">
        <f t="shared" si="75"/>
        <v>0</v>
      </c>
      <c r="K123" s="79">
        <f t="shared" si="125"/>
        <v>0</v>
      </c>
      <c r="L123" s="79">
        <f t="shared" si="77"/>
        <v>0</v>
      </c>
      <c r="M123" s="77">
        <f t="shared" si="80"/>
        <v>0</v>
      </c>
      <c r="N123" s="77">
        <f t="shared" si="82"/>
        <v>0</v>
      </c>
      <c r="O123" s="77">
        <f t="shared" si="84"/>
        <v>0</v>
      </c>
      <c r="P123" s="77">
        <f t="shared" si="86"/>
        <v>0</v>
      </c>
      <c r="Q123" s="77">
        <f t="shared" si="88"/>
        <v>0</v>
      </c>
      <c r="R123" s="77">
        <f t="shared" si="90"/>
        <v>0</v>
      </c>
      <c r="S123" s="77">
        <f t="shared" si="92"/>
        <v>0</v>
      </c>
      <c r="T123" s="77">
        <f t="shared" si="94"/>
        <v>0</v>
      </c>
      <c r="U123" s="77">
        <f t="shared" si="96"/>
        <v>0</v>
      </c>
      <c r="V123" s="77">
        <f t="shared" si="98"/>
        <v>0</v>
      </c>
      <c r="W123" s="77">
        <f t="shared" si="100"/>
        <v>0</v>
      </c>
      <c r="X123" s="77">
        <f t="shared" si="102"/>
        <v>0</v>
      </c>
      <c r="Y123" s="77">
        <f t="shared" si="104"/>
        <v>0</v>
      </c>
      <c r="Z123" s="77">
        <f t="shared" si="106"/>
        <v>0</v>
      </c>
      <c r="AA123" s="77">
        <f t="shared" si="109"/>
        <v>0</v>
      </c>
      <c r="AB123" s="77">
        <f t="shared" si="111"/>
        <v>0</v>
      </c>
      <c r="AC123" s="77">
        <f t="shared" si="113"/>
        <v>0</v>
      </c>
      <c r="AD123" s="77">
        <f t="shared" si="115"/>
        <v>0</v>
      </c>
      <c r="AE123" s="77">
        <f t="shared" si="117"/>
        <v>0</v>
      </c>
      <c r="AF123" s="77">
        <f t="shared" si="119"/>
        <v>0</v>
      </c>
      <c r="AG123" s="77">
        <f t="shared" si="121"/>
        <v>0</v>
      </c>
      <c r="AH123" s="77">
        <f t="shared" si="123"/>
        <v>0</v>
      </c>
      <c r="AI123" s="77">
        <f t="shared" si="126"/>
        <v>0</v>
      </c>
      <c r="AJ123" s="77">
        <f t="shared" si="128"/>
        <v>0</v>
      </c>
      <c r="AK123" s="77">
        <f t="shared" si="130"/>
        <v>0</v>
      </c>
      <c r="AL123" s="77">
        <f t="shared" si="132"/>
        <v>0</v>
      </c>
      <c r="AM123" s="77">
        <f t="shared" si="134"/>
        <v>0</v>
      </c>
      <c r="AN123" s="77">
        <f t="shared" si="136"/>
        <v>0</v>
      </c>
      <c r="AO123" s="77">
        <f t="shared" si="138"/>
        <v>0</v>
      </c>
      <c r="AP123" s="77">
        <f t="shared" si="139"/>
        <v>0</v>
      </c>
      <c r="AQ123" s="77">
        <f t="shared" si="142"/>
        <v>0</v>
      </c>
      <c r="AR123" s="77">
        <f t="shared" si="144"/>
        <v>0</v>
      </c>
      <c r="AS123" s="77">
        <f t="shared" si="146"/>
        <v>0</v>
      </c>
      <c r="AT123" s="77">
        <f t="shared" si="148"/>
        <v>0</v>
      </c>
      <c r="AU123" s="77">
        <f t="shared" si="150"/>
        <v>0</v>
      </c>
      <c r="AV123" s="77">
        <f t="shared" si="152"/>
        <v>0</v>
      </c>
      <c r="AW123" s="77">
        <f t="shared" si="153"/>
        <v>0</v>
      </c>
      <c r="AX123" s="77">
        <f t="shared" si="154"/>
        <v>0</v>
      </c>
      <c r="AY123" s="77">
        <f t="shared" si="155"/>
        <v>0</v>
      </c>
      <c r="AZ123" s="77">
        <f t="shared" si="156"/>
        <v>0</v>
      </c>
      <c r="BA123" s="77">
        <f t="shared" si="157"/>
        <v>0</v>
      </c>
      <c r="BB123" s="77">
        <f t="shared" si="158"/>
        <v>0</v>
      </c>
      <c r="BC123" s="77">
        <f t="shared" si="159"/>
        <v>0</v>
      </c>
      <c r="BD123" s="77">
        <f t="shared" si="160"/>
        <v>0</v>
      </c>
      <c r="BE123" s="77">
        <f t="shared" si="161"/>
        <v>0</v>
      </c>
      <c r="BF123" s="77">
        <f t="shared" si="162"/>
        <v>0</v>
      </c>
      <c r="BG123" s="77">
        <f t="shared" si="163"/>
        <v>0</v>
      </c>
      <c r="BH123" s="77">
        <f t="shared" ref="BH123:BH129" si="164">$D$58*$E70</f>
        <v>0</v>
      </c>
      <c r="BI123" s="77">
        <f t="shared" si="58"/>
        <v>0</v>
      </c>
      <c r="BJ123" s="77">
        <f t="shared" si="59"/>
        <v>0</v>
      </c>
      <c r="BK123" s="77">
        <f t="shared" si="60"/>
        <v>0</v>
      </c>
      <c r="BL123" s="77">
        <f t="shared" si="61"/>
        <v>0</v>
      </c>
      <c r="BM123" s="77">
        <f t="shared" si="62"/>
        <v>0</v>
      </c>
      <c r="BN123" s="77">
        <f t="shared" si="63"/>
        <v>0</v>
      </c>
      <c r="BO123" s="77">
        <f t="shared" si="64"/>
        <v>0</v>
      </c>
      <c r="BP123" s="77">
        <f t="shared" si="65"/>
        <v>0</v>
      </c>
      <c r="BQ123" s="77">
        <f t="shared" si="66"/>
        <v>0</v>
      </c>
      <c r="BR123" s="77">
        <f t="shared" si="67"/>
        <v>0</v>
      </c>
      <c r="BS123" s="77">
        <f t="shared" si="69"/>
        <v>0</v>
      </c>
      <c r="BT123" s="77">
        <f t="shared" si="72"/>
        <v>0</v>
      </c>
      <c r="BU123" s="77">
        <f t="shared" si="74"/>
        <v>0</v>
      </c>
      <c r="BV123" s="77">
        <f t="shared" si="76"/>
        <v>0</v>
      </c>
      <c r="BW123" s="77">
        <f t="shared" si="78"/>
        <v>0</v>
      </c>
      <c r="BX123" s="77">
        <f t="shared" si="79"/>
        <v>0</v>
      </c>
      <c r="BY123" s="77">
        <f t="shared" si="81"/>
        <v>0</v>
      </c>
      <c r="BZ123" s="77">
        <f t="shared" si="83"/>
        <v>0</v>
      </c>
      <c r="CA123" s="77">
        <f t="shared" si="85"/>
        <v>0</v>
      </c>
      <c r="CB123" s="77">
        <f t="shared" si="87"/>
        <v>0</v>
      </c>
      <c r="CC123" s="77">
        <f t="shared" si="89"/>
        <v>0</v>
      </c>
      <c r="CD123" s="77">
        <f t="shared" si="91"/>
        <v>0</v>
      </c>
      <c r="CE123" s="77">
        <f t="shared" si="93"/>
        <v>0</v>
      </c>
      <c r="CF123" s="77">
        <f t="shared" si="95"/>
        <v>0</v>
      </c>
      <c r="CG123" s="77">
        <f t="shared" si="97"/>
        <v>0</v>
      </c>
      <c r="CH123" s="77">
        <f t="shared" si="99"/>
        <v>0</v>
      </c>
      <c r="CI123" s="77">
        <f t="shared" si="101"/>
        <v>0</v>
      </c>
      <c r="CJ123" s="77">
        <f t="shared" si="103"/>
        <v>0</v>
      </c>
      <c r="CK123" s="77">
        <f t="shared" si="105"/>
        <v>0</v>
      </c>
      <c r="CL123" s="77">
        <f t="shared" si="107"/>
        <v>0</v>
      </c>
      <c r="CM123" s="77">
        <f t="shared" si="110"/>
        <v>0</v>
      </c>
      <c r="CN123" s="77">
        <f t="shared" si="112"/>
        <v>0</v>
      </c>
      <c r="CO123" s="77">
        <f t="shared" si="114"/>
        <v>0</v>
      </c>
      <c r="CP123" s="77">
        <f t="shared" si="116"/>
        <v>0</v>
      </c>
      <c r="CQ123" s="77">
        <f t="shared" si="118"/>
        <v>0</v>
      </c>
      <c r="CR123" s="77">
        <f t="shared" si="120"/>
        <v>0</v>
      </c>
      <c r="CS123" s="77">
        <f t="shared" si="122"/>
        <v>0</v>
      </c>
      <c r="CT123" s="77">
        <f t="shared" si="124"/>
        <v>0</v>
      </c>
      <c r="CU123" s="77">
        <f t="shared" si="127"/>
        <v>0</v>
      </c>
      <c r="CV123" s="77">
        <f t="shared" si="129"/>
        <v>0</v>
      </c>
      <c r="CW123" s="77">
        <f t="shared" si="131"/>
        <v>0</v>
      </c>
      <c r="CX123" s="77">
        <f t="shared" si="133"/>
        <v>0</v>
      </c>
      <c r="CY123" s="77">
        <f t="shared" si="135"/>
        <v>0</v>
      </c>
      <c r="CZ123" s="77">
        <f t="shared" si="137"/>
        <v>0</v>
      </c>
      <c r="DA123" s="77">
        <f t="shared" si="140"/>
        <v>0</v>
      </c>
      <c r="DB123" s="77">
        <f t="shared" si="141"/>
        <v>0</v>
      </c>
      <c r="DC123" s="77">
        <f t="shared" si="143"/>
        <v>0</v>
      </c>
      <c r="DD123" s="77">
        <f t="shared" si="145"/>
        <v>0</v>
      </c>
      <c r="DE123" s="77">
        <f t="shared" si="147"/>
        <v>0</v>
      </c>
      <c r="DF123" s="77">
        <f t="shared" si="149"/>
        <v>0</v>
      </c>
      <c r="DG123" s="77">
        <f t="shared" si="151"/>
        <v>0</v>
      </c>
    </row>
    <row r="124" spans="3:111" x14ac:dyDescent="0.25">
      <c r="C124" s="79"/>
      <c r="D124" s="79"/>
      <c r="E124" s="79"/>
      <c r="F124" s="79"/>
      <c r="G124" s="77">
        <f t="shared" si="108"/>
        <v>0</v>
      </c>
      <c r="H124" s="79">
        <f t="shared" si="71"/>
        <v>0</v>
      </c>
      <c r="I124" s="79">
        <f t="shared" si="73"/>
        <v>0</v>
      </c>
      <c r="J124" s="79">
        <f t="shared" si="75"/>
        <v>0</v>
      </c>
      <c r="K124" s="79">
        <f t="shared" si="125"/>
        <v>0</v>
      </c>
      <c r="L124" s="79">
        <f t="shared" si="77"/>
        <v>0</v>
      </c>
      <c r="M124" s="77">
        <f t="shared" si="80"/>
        <v>0</v>
      </c>
      <c r="N124" s="77">
        <f t="shared" si="82"/>
        <v>0</v>
      </c>
      <c r="O124" s="77">
        <f t="shared" si="84"/>
        <v>0</v>
      </c>
      <c r="P124" s="77">
        <f t="shared" si="86"/>
        <v>0</v>
      </c>
      <c r="Q124" s="77">
        <f t="shared" si="88"/>
        <v>0</v>
      </c>
      <c r="R124" s="77">
        <f t="shared" si="90"/>
        <v>0</v>
      </c>
      <c r="S124" s="77">
        <f t="shared" si="92"/>
        <v>0</v>
      </c>
      <c r="T124" s="77">
        <f t="shared" si="94"/>
        <v>0</v>
      </c>
      <c r="U124" s="77">
        <f t="shared" si="96"/>
        <v>0</v>
      </c>
      <c r="V124" s="77">
        <f t="shared" si="98"/>
        <v>0</v>
      </c>
      <c r="W124" s="77">
        <f t="shared" si="100"/>
        <v>0</v>
      </c>
      <c r="X124" s="77">
        <f t="shared" si="102"/>
        <v>0</v>
      </c>
      <c r="Y124" s="77">
        <f t="shared" si="104"/>
        <v>0</v>
      </c>
      <c r="Z124" s="77">
        <f t="shared" si="106"/>
        <v>0</v>
      </c>
      <c r="AA124" s="77">
        <f t="shared" si="109"/>
        <v>0</v>
      </c>
      <c r="AB124" s="77">
        <f t="shared" si="111"/>
        <v>0</v>
      </c>
      <c r="AC124" s="77">
        <f t="shared" si="113"/>
        <v>0</v>
      </c>
      <c r="AD124" s="77">
        <f t="shared" si="115"/>
        <v>0</v>
      </c>
      <c r="AE124" s="77">
        <f t="shared" si="117"/>
        <v>0</v>
      </c>
      <c r="AF124" s="77">
        <f t="shared" si="119"/>
        <v>0</v>
      </c>
      <c r="AG124" s="77">
        <f t="shared" si="121"/>
        <v>0</v>
      </c>
      <c r="AH124" s="77">
        <f t="shared" si="123"/>
        <v>0</v>
      </c>
      <c r="AI124" s="77">
        <f t="shared" si="126"/>
        <v>0</v>
      </c>
      <c r="AJ124" s="77">
        <f t="shared" si="128"/>
        <v>0</v>
      </c>
      <c r="AK124" s="77">
        <f t="shared" si="130"/>
        <v>0</v>
      </c>
      <c r="AL124" s="77">
        <f t="shared" si="132"/>
        <v>0</v>
      </c>
      <c r="AM124" s="77">
        <f t="shared" si="134"/>
        <v>0</v>
      </c>
      <c r="AN124" s="77">
        <f t="shared" si="136"/>
        <v>0</v>
      </c>
      <c r="AO124" s="77">
        <f t="shared" si="138"/>
        <v>0</v>
      </c>
      <c r="AP124" s="77">
        <f t="shared" si="139"/>
        <v>0</v>
      </c>
      <c r="AQ124" s="77">
        <f t="shared" si="142"/>
        <v>0</v>
      </c>
      <c r="AR124" s="77">
        <f t="shared" si="144"/>
        <v>0</v>
      </c>
      <c r="AS124" s="77">
        <f t="shared" si="146"/>
        <v>0</v>
      </c>
      <c r="AT124" s="77">
        <f t="shared" si="148"/>
        <v>0</v>
      </c>
      <c r="AU124" s="77">
        <f t="shared" si="150"/>
        <v>0</v>
      </c>
      <c r="AV124" s="77">
        <f t="shared" si="152"/>
        <v>0</v>
      </c>
      <c r="AW124" s="77">
        <f t="shared" si="153"/>
        <v>0</v>
      </c>
      <c r="AX124" s="77">
        <f t="shared" si="154"/>
        <v>0</v>
      </c>
      <c r="AY124" s="77">
        <f t="shared" si="155"/>
        <v>0</v>
      </c>
      <c r="AZ124" s="77">
        <f t="shared" si="156"/>
        <v>0</v>
      </c>
      <c r="BA124" s="77">
        <f t="shared" si="157"/>
        <v>0</v>
      </c>
      <c r="BB124" s="77">
        <f t="shared" si="158"/>
        <v>0</v>
      </c>
      <c r="BC124" s="77">
        <f t="shared" si="159"/>
        <v>0</v>
      </c>
      <c r="BD124" s="77">
        <f t="shared" si="160"/>
        <v>0</v>
      </c>
      <c r="BE124" s="77">
        <f t="shared" si="161"/>
        <v>0</v>
      </c>
      <c r="BF124" s="77">
        <f t="shared" si="162"/>
        <v>0</v>
      </c>
      <c r="BG124" s="77">
        <f t="shared" si="163"/>
        <v>0</v>
      </c>
      <c r="BH124" s="77">
        <f t="shared" si="164"/>
        <v>0</v>
      </c>
      <c r="BI124" s="77">
        <f t="shared" ref="BI124:BI129" si="165">$D$59*$E70</f>
        <v>0</v>
      </c>
      <c r="BJ124" s="77">
        <f t="shared" si="59"/>
        <v>0</v>
      </c>
      <c r="BK124" s="77">
        <f t="shared" si="60"/>
        <v>0</v>
      </c>
      <c r="BL124" s="77">
        <f t="shared" si="61"/>
        <v>0</v>
      </c>
      <c r="BM124" s="77">
        <f t="shared" si="62"/>
        <v>0</v>
      </c>
      <c r="BN124" s="77">
        <f t="shared" si="63"/>
        <v>0</v>
      </c>
      <c r="BO124" s="77">
        <f t="shared" si="64"/>
        <v>0</v>
      </c>
      <c r="BP124" s="77">
        <f t="shared" si="65"/>
        <v>0</v>
      </c>
      <c r="BQ124" s="77">
        <f t="shared" si="66"/>
        <v>0</v>
      </c>
      <c r="BR124" s="77">
        <f t="shared" si="67"/>
        <v>0</v>
      </c>
      <c r="BS124" s="77">
        <f t="shared" si="69"/>
        <v>0</v>
      </c>
      <c r="BT124" s="77">
        <f t="shared" si="72"/>
        <v>0</v>
      </c>
      <c r="BU124" s="77">
        <f t="shared" si="74"/>
        <v>0</v>
      </c>
      <c r="BV124" s="77">
        <f t="shared" si="76"/>
        <v>0</v>
      </c>
      <c r="BW124" s="77">
        <f t="shared" si="78"/>
        <v>0</v>
      </c>
      <c r="BX124" s="77">
        <f t="shared" si="79"/>
        <v>0</v>
      </c>
      <c r="BY124" s="77">
        <f t="shared" si="81"/>
        <v>0</v>
      </c>
      <c r="BZ124" s="77">
        <f t="shared" si="83"/>
        <v>0</v>
      </c>
      <c r="CA124" s="77">
        <f t="shared" si="85"/>
        <v>0</v>
      </c>
      <c r="CB124" s="77">
        <f t="shared" si="87"/>
        <v>0</v>
      </c>
      <c r="CC124" s="77">
        <f t="shared" si="89"/>
        <v>0</v>
      </c>
      <c r="CD124" s="77">
        <f t="shared" si="91"/>
        <v>0</v>
      </c>
      <c r="CE124" s="77">
        <f t="shared" si="93"/>
        <v>0</v>
      </c>
      <c r="CF124" s="77">
        <f t="shared" si="95"/>
        <v>0</v>
      </c>
      <c r="CG124" s="77">
        <f t="shared" si="97"/>
        <v>0</v>
      </c>
      <c r="CH124" s="77">
        <f t="shared" si="99"/>
        <v>0</v>
      </c>
      <c r="CI124" s="77">
        <f t="shared" si="101"/>
        <v>0</v>
      </c>
      <c r="CJ124" s="77">
        <f t="shared" si="103"/>
        <v>0</v>
      </c>
      <c r="CK124" s="77">
        <f t="shared" si="105"/>
        <v>0</v>
      </c>
      <c r="CL124" s="77">
        <f t="shared" si="107"/>
        <v>0</v>
      </c>
      <c r="CM124" s="77">
        <f t="shared" si="110"/>
        <v>0</v>
      </c>
      <c r="CN124" s="77">
        <f t="shared" si="112"/>
        <v>0</v>
      </c>
      <c r="CO124" s="77">
        <f t="shared" si="114"/>
        <v>0</v>
      </c>
      <c r="CP124" s="77">
        <f t="shared" si="116"/>
        <v>0</v>
      </c>
      <c r="CQ124" s="77">
        <f t="shared" si="118"/>
        <v>0</v>
      </c>
      <c r="CR124" s="77">
        <f t="shared" si="120"/>
        <v>0</v>
      </c>
      <c r="CS124" s="77">
        <f t="shared" si="122"/>
        <v>0</v>
      </c>
      <c r="CT124" s="77">
        <f t="shared" si="124"/>
        <v>0</v>
      </c>
      <c r="CU124" s="77">
        <f t="shared" si="127"/>
        <v>0</v>
      </c>
      <c r="CV124" s="77">
        <f t="shared" si="129"/>
        <v>0</v>
      </c>
      <c r="CW124" s="77">
        <f t="shared" si="131"/>
        <v>0</v>
      </c>
      <c r="CX124" s="77">
        <f t="shared" si="133"/>
        <v>0</v>
      </c>
      <c r="CY124" s="77">
        <f t="shared" si="135"/>
        <v>0</v>
      </c>
      <c r="CZ124" s="77">
        <f t="shared" si="137"/>
        <v>0</v>
      </c>
      <c r="DA124" s="77">
        <f t="shared" si="140"/>
        <v>0</v>
      </c>
      <c r="DB124" s="77">
        <f t="shared" si="141"/>
        <v>0</v>
      </c>
      <c r="DC124" s="77">
        <f t="shared" si="143"/>
        <v>0</v>
      </c>
      <c r="DD124" s="77">
        <f t="shared" si="145"/>
        <v>0</v>
      </c>
      <c r="DE124" s="77">
        <f t="shared" si="147"/>
        <v>0</v>
      </c>
      <c r="DF124" s="77">
        <f t="shared" si="149"/>
        <v>0</v>
      </c>
      <c r="DG124" s="77">
        <f t="shared" si="151"/>
        <v>0</v>
      </c>
    </row>
    <row r="125" spans="3:111" x14ac:dyDescent="0.25">
      <c r="C125" s="79"/>
      <c r="D125" s="79"/>
      <c r="E125" s="79"/>
      <c r="F125" s="79"/>
      <c r="G125" s="77">
        <f t="shared" si="108"/>
        <v>0</v>
      </c>
      <c r="H125" s="79">
        <f t="shared" si="71"/>
        <v>0</v>
      </c>
      <c r="I125" s="79">
        <f t="shared" si="73"/>
        <v>0</v>
      </c>
      <c r="J125" s="79">
        <f t="shared" si="75"/>
        <v>0</v>
      </c>
      <c r="K125" s="79">
        <f t="shared" si="125"/>
        <v>0</v>
      </c>
      <c r="L125" s="79">
        <f t="shared" si="77"/>
        <v>0</v>
      </c>
      <c r="M125" s="77">
        <f t="shared" si="80"/>
        <v>0</v>
      </c>
      <c r="N125" s="77">
        <f t="shared" si="82"/>
        <v>0</v>
      </c>
      <c r="O125" s="77">
        <f t="shared" si="84"/>
        <v>0</v>
      </c>
      <c r="P125" s="77">
        <f t="shared" si="86"/>
        <v>0</v>
      </c>
      <c r="Q125" s="77">
        <f t="shared" si="88"/>
        <v>0</v>
      </c>
      <c r="R125" s="77">
        <f t="shared" si="90"/>
        <v>0</v>
      </c>
      <c r="S125" s="77">
        <f t="shared" si="92"/>
        <v>0</v>
      </c>
      <c r="T125" s="77">
        <f t="shared" si="94"/>
        <v>0</v>
      </c>
      <c r="U125" s="77">
        <f t="shared" si="96"/>
        <v>0</v>
      </c>
      <c r="V125" s="77">
        <f t="shared" si="98"/>
        <v>0</v>
      </c>
      <c r="W125" s="77">
        <f t="shared" si="100"/>
        <v>0</v>
      </c>
      <c r="X125" s="77">
        <f t="shared" si="102"/>
        <v>0</v>
      </c>
      <c r="Y125" s="77">
        <f t="shared" si="104"/>
        <v>0</v>
      </c>
      <c r="Z125" s="77">
        <f t="shared" si="106"/>
        <v>0</v>
      </c>
      <c r="AA125" s="77">
        <f t="shared" si="109"/>
        <v>0</v>
      </c>
      <c r="AB125" s="77">
        <f t="shared" si="111"/>
        <v>0</v>
      </c>
      <c r="AC125" s="77">
        <f t="shared" si="113"/>
        <v>0</v>
      </c>
      <c r="AD125" s="77">
        <f t="shared" si="115"/>
        <v>0</v>
      </c>
      <c r="AE125" s="77">
        <f t="shared" si="117"/>
        <v>0</v>
      </c>
      <c r="AF125" s="77">
        <f t="shared" si="119"/>
        <v>0</v>
      </c>
      <c r="AG125" s="77">
        <f t="shared" si="121"/>
        <v>0</v>
      </c>
      <c r="AH125" s="77">
        <f t="shared" si="123"/>
        <v>0</v>
      </c>
      <c r="AI125" s="77">
        <f t="shared" si="126"/>
        <v>0</v>
      </c>
      <c r="AJ125" s="77">
        <f t="shared" si="128"/>
        <v>0</v>
      </c>
      <c r="AK125" s="77">
        <f t="shared" si="130"/>
        <v>0</v>
      </c>
      <c r="AL125" s="77">
        <f t="shared" si="132"/>
        <v>0</v>
      </c>
      <c r="AM125" s="77">
        <f t="shared" si="134"/>
        <v>0</v>
      </c>
      <c r="AN125" s="77">
        <f t="shared" si="136"/>
        <v>0</v>
      </c>
      <c r="AO125" s="77">
        <f t="shared" si="138"/>
        <v>0</v>
      </c>
      <c r="AP125" s="77">
        <f t="shared" si="139"/>
        <v>0</v>
      </c>
      <c r="AQ125" s="77">
        <f t="shared" si="142"/>
        <v>0</v>
      </c>
      <c r="AR125" s="77">
        <f t="shared" si="144"/>
        <v>0</v>
      </c>
      <c r="AS125" s="77">
        <f t="shared" si="146"/>
        <v>0</v>
      </c>
      <c r="AT125" s="77">
        <f t="shared" si="148"/>
        <v>0</v>
      </c>
      <c r="AU125" s="77">
        <f t="shared" si="150"/>
        <v>0</v>
      </c>
      <c r="AV125" s="77">
        <f t="shared" si="152"/>
        <v>0</v>
      </c>
      <c r="AW125" s="77">
        <f t="shared" si="153"/>
        <v>0</v>
      </c>
      <c r="AX125" s="77">
        <f t="shared" si="154"/>
        <v>0</v>
      </c>
      <c r="AY125" s="77">
        <f t="shared" si="155"/>
        <v>0</v>
      </c>
      <c r="AZ125" s="77">
        <f t="shared" si="156"/>
        <v>0</v>
      </c>
      <c r="BA125" s="77">
        <f t="shared" si="157"/>
        <v>0</v>
      </c>
      <c r="BB125" s="77">
        <f t="shared" si="158"/>
        <v>0</v>
      </c>
      <c r="BC125" s="77">
        <f t="shared" si="159"/>
        <v>0</v>
      </c>
      <c r="BD125" s="77">
        <f t="shared" si="160"/>
        <v>0</v>
      </c>
      <c r="BE125" s="77">
        <f t="shared" si="161"/>
        <v>0</v>
      </c>
      <c r="BF125" s="77">
        <f t="shared" si="162"/>
        <v>0</v>
      </c>
      <c r="BG125" s="77">
        <f t="shared" si="163"/>
        <v>0</v>
      </c>
      <c r="BH125" s="77">
        <f t="shared" si="164"/>
        <v>0</v>
      </c>
      <c r="BI125" s="77">
        <f t="shared" si="165"/>
        <v>0</v>
      </c>
      <c r="BJ125" s="77">
        <f t="shared" ref="BJ125:BJ129" si="166">$D$60*$E70</f>
        <v>0</v>
      </c>
      <c r="BK125" s="77">
        <f t="shared" si="60"/>
        <v>0</v>
      </c>
      <c r="BL125" s="77">
        <f t="shared" si="61"/>
        <v>0</v>
      </c>
      <c r="BM125" s="77">
        <f t="shared" si="62"/>
        <v>0</v>
      </c>
      <c r="BN125" s="77">
        <f t="shared" si="63"/>
        <v>0</v>
      </c>
      <c r="BO125" s="77">
        <f t="shared" si="64"/>
        <v>0</v>
      </c>
      <c r="BP125" s="77">
        <f t="shared" si="65"/>
        <v>0</v>
      </c>
      <c r="BQ125" s="77">
        <f t="shared" si="66"/>
        <v>0</v>
      </c>
      <c r="BR125" s="77">
        <f t="shared" si="67"/>
        <v>0</v>
      </c>
      <c r="BS125" s="77">
        <f t="shared" si="69"/>
        <v>0</v>
      </c>
      <c r="BT125" s="77">
        <f t="shared" si="72"/>
        <v>0</v>
      </c>
      <c r="BU125" s="77">
        <f t="shared" si="74"/>
        <v>0</v>
      </c>
      <c r="BV125" s="77">
        <f t="shared" si="76"/>
        <v>0</v>
      </c>
      <c r="BW125" s="77">
        <f t="shared" si="78"/>
        <v>0</v>
      </c>
      <c r="BX125" s="77">
        <f t="shared" si="79"/>
        <v>0</v>
      </c>
      <c r="BY125" s="77">
        <f t="shared" si="81"/>
        <v>0</v>
      </c>
      <c r="BZ125" s="77">
        <f t="shared" si="83"/>
        <v>0</v>
      </c>
      <c r="CA125" s="77">
        <f t="shared" si="85"/>
        <v>0</v>
      </c>
      <c r="CB125" s="77">
        <f t="shared" si="87"/>
        <v>0</v>
      </c>
      <c r="CC125" s="77">
        <f t="shared" si="89"/>
        <v>0</v>
      </c>
      <c r="CD125" s="77">
        <f t="shared" si="91"/>
        <v>0</v>
      </c>
      <c r="CE125" s="77">
        <f t="shared" si="93"/>
        <v>0</v>
      </c>
      <c r="CF125" s="77">
        <f t="shared" si="95"/>
        <v>0</v>
      </c>
      <c r="CG125" s="77">
        <f t="shared" si="97"/>
        <v>0</v>
      </c>
      <c r="CH125" s="77">
        <f t="shared" si="99"/>
        <v>0</v>
      </c>
      <c r="CI125" s="77">
        <f t="shared" si="101"/>
        <v>0</v>
      </c>
      <c r="CJ125" s="77">
        <f t="shared" si="103"/>
        <v>0</v>
      </c>
      <c r="CK125" s="77">
        <f t="shared" si="105"/>
        <v>0</v>
      </c>
      <c r="CL125" s="77">
        <f t="shared" si="107"/>
        <v>0</v>
      </c>
      <c r="CM125" s="77">
        <f t="shared" si="110"/>
        <v>0</v>
      </c>
      <c r="CN125" s="77">
        <f t="shared" si="112"/>
        <v>0</v>
      </c>
      <c r="CO125" s="77">
        <f t="shared" si="114"/>
        <v>0</v>
      </c>
      <c r="CP125" s="77">
        <f t="shared" si="116"/>
        <v>0</v>
      </c>
      <c r="CQ125" s="77">
        <f t="shared" si="118"/>
        <v>0</v>
      </c>
      <c r="CR125" s="77">
        <f t="shared" si="120"/>
        <v>0</v>
      </c>
      <c r="CS125" s="77">
        <f t="shared" si="122"/>
        <v>0</v>
      </c>
      <c r="CT125" s="77">
        <f t="shared" si="124"/>
        <v>0</v>
      </c>
      <c r="CU125" s="77">
        <f t="shared" si="127"/>
        <v>0</v>
      </c>
      <c r="CV125" s="77">
        <f t="shared" si="129"/>
        <v>0</v>
      </c>
      <c r="CW125" s="77">
        <f t="shared" si="131"/>
        <v>0</v>
      </c>
      <c r="CX125" s="77">
        <f t="shared" si="133"/>
        <v>0</v>
      </c>
      <c r="CY125" s="77">
        <f t="shared" si="135"/>
        <v>0</v>
      </c>
      <c r="CZ125" s="77">
        <f t="shared" si="137"/>
        <v>0</v>
      </c>
      <c r="DA125" s="77">
        <f t="shared" si="140"/>
        <v>0</v>
      </c>
      <c r="DB125" s="77">
        <f t="shared" si="141"/>
        <v>0</v>
      </c>
      <c r="DC125" s="77">
        <f t="shared" si="143"/>
        <v>0</v>
      </c>
      <c r="DD125" s="77">
        <f t="shared" si="145"/>
        <v>0</v>
      </c>
      <c r="DE125" s="77">
        <f t="shared" si="147"/>
        <v>0</v>
      </c>
      <c r="DF125" s="77">
        <f t="shared" si="149"/>
        <v>0</v>
      </c>
      <c r="DG125" s="77">
        <f t="shared" si="151"/>
        <v>0</v>
      </c>
    </row>
    <row r="126" spans="3:111" x14ac:dyDescent="0.25">
      <c r="C126" s="79"/>
      <c r="D126" s="79"/>
      <c r="E126" s="79"/>
      <c r="F126" s="79"/>
      <c r="G126" s="77">
        <f t="shared" si="108"/>
        <v>0</v>
      </c>
      <c r="H126" s="79">
        <f t="shared" si="71"/>
        <v>0</v>
      </c>
      <c r="I126" s="79">
        <f t="shared" si="73"/>
        <v>0</v>
      </c>
      <c r="J126" s="79">
        <f t="shared" si="75"/>
        <v>0</v>
      </c>
      <c r="K126" s="79">
        <f t="shared" si="125"/>
        <v>0</v>
      </c>
      <c r="L126" s="79">
        <f t="shared" si="77"/>
        <v>0</v>
      </c>
      <c r="M126" s="77">
        <f t="shared" si="80"/>
        <v>0</v>
      </c>
      <c r="N126" s="77">
        <f t="shared" si="82"/>
        <v>0</v>
      </c>
      <c r="O126" s="77">
        <f t="shared" si="84"/>
        <v>0</v>
      </c>
      <c r="P126" s="77">
        <f t="shared" si="86"/>
        <v>0</v>
      </c>
      <c r="Q126" s="77">
        <f t="shared" si="88"/>
        <v>0</v>
      </c>
      <c r="R126" s="77">
        <f t="shared" si="90"/>
        <v>0</v>
      </c>
      <c r="S126" s="77">
        <f t="shared" si="92"/>
        <v>0</v>
      </c>
      <c r="T126" s="77">
        <f t="shared" si="94"/>
        <v>0</v>
      </c>
      <c r="U126" s="77">
        <f t="shared" si="96"/>
        <v>0</v>
      </c>
      <c r="V126" s="77">
        <f t="shared" si="98"/>
        <v>0</v>
      </c>
      <c r="W126" s="77">
        <f t="shared" si="100"/>
        <v>0</v>
      </c>
      <c r="X126" s="77">
        <f t="shared" si="102"/>
        <v>0</v>
      </c>
      <c r="Y126" s="77">
        <f t="shared" si="104"/>
        <v>0</v>
      </c>
      <c r="Z126" s="77">
        <f t="shared" si="106"/>
        <v>0</v>
      </c>
      <c r="AA126" s="77">
        <f t="shared" si="109"/>
        <v>0</v>
      </c>
      <c r="AB126" s="77">
        <f t="shared" si="111"/>
        <v>0</v>
      </c>
      <c r="AC126" s="77">
        <f t="shared" si="113"/>
        <v>0</v>
      </c>
      <c r="AD126" s="77">
        <f t="shared" si="115"/>
        <v>0</v>
      </c>
      <c r="AE126" s="77">
        <f t="shared" si="117"/>
        <v>0</v>
      </c>
      <c r="AF126" s="77">
        <f t="shared" si="119"/>
        <v>0</v>
      </c>
      <c r="AG126" s="77">
        <f t="shared" si="121"/>
        <v>0</v>
      </c>
      <c r="AH126" s="77">
        <f t="shared" si="123"/>
        <v>0</v>
      </c>
      <c r="AI126" s="77">
        <f t="shared" si="126"/>
        <v>0</v>
      </c>
      <c r="AJ126" s="77">
        <f t="shared" si="128"/>
        <v>0</v>
      </c>
      <c r="AK126" s="77">
        <f t="shared" si="130"/>
        <v>0</v>
      </c>
      <c r="AL126" s="77">
        <f t="shared" si="132"/>
        <v>0</v>
      </c>
      <c r="AM126" s="77">
        <f t="shared" si="134"/>
        <v>0</v>
      </c>
      <c r="AN126" s="77">
        <f t="shared" si="136"/>
        <v>0</v>
      </c>
      <c r="AO126" s="77">
        <f t="shared" si="138"/>
        <v>0</v>
      </c>
      <c r="AP126" s="77">
        <f t="shared" si="139"/>
        <v>0</v>
      </c>
      <c r="AQ126" s="77">
        <f t="shared" si="142"/>
        <v>0</v>
      </c>
      <c r="AR126" s="77">
        <f t="shared" si="144"/>
        <v>0</v>
      </c>
      <c r="AS126" s="77">
        <f t="shared" si="146"/>
        <v>0</v>
      </c>
      <c r="AT126" s="77">
        <f t="shared" si="148"/>
        <v>0</v>
      </c>
      <c r="AU126" s="77">
        <f t="shared" si="150"/>
        <v>0</v>
      </c>
      <c r="AV126" s="77">
        <f t="shared" si="152"/>
        <v>0</v>
      </c>
      <c r="AW126" s="77">
        <f t="shared" si="153"/>
        <v>0</v>
      </c>
      <c r="AX126" s="77">
        <f t="shared" si="154"/>
        <v>0</v>
      </c>
      <c r="AY126" s="77">
        <f t="shared" si="155"/>
        <v>0</v>
      </c>
      <c r="AZ126" s="77">
        <f t="shared" si="156"/>
        <v>0</v>
      </c>
      <c r="BA126" s="77">
        <f t="shared" si="157"/>
        <v>0</v>
      </c>
      <c r="BB126" s="77">
        <f t="shared" si="158"/>
        <v>0</v>
      </c>
      <c r="BC126" s="77">
        <f t="shared" si="159"/>
        <v>0</v>
      </c>
      <c r="BD126" s="77">
        <f t="shared" si="160"/>
        <v>0</v>
      </c>
      <c r="BE126" s="77">
        <f t="shared" si="161"/>
        <v>0</v>
      </c>
      <c r="BF126" s="77">
        <f t="shared" si="162"/>
        <v>0</v>
      </c>
      <c r="BG126" s="77">
        <f t="shared" si="163"/>
        <v>0</v>
      </c>
      <c r="BH126" s="77">
        <f t="shared" si="164"/>
        <v>0</v>
      </c>
      <c r="BI126" s="77">
        <f t="shared" si="165"/>
        <v>0</v>
      </c>
      <c r="BJ126" s="77">
        <f t="shared" si="166"/>
        <v>0</v>
      </c>
      <c r="BK126" s="77">
        <f t="shared" ref="BK126:BK129" si="167">$D$61*$E70</f>
        <v>0</v>
      </c>
      <c r="BL126" s="77">
        <f t="shared" si="61"/>
        <v>0</v>
      </c>
      <c r="BM126" s="77">
        <f t="shared" si="62"/>
        <v>0</v>
      </c>
      <c r="BN126" s="77">
        <f t="shared" si="63"/>
        <v>0</v>
      </c>
      <c r="BO126" s="77">
        <f t="shared" si="64"/>
        <v>0</v>
      </c>
      <c r="BP126" s="77">
        <f t="shared" si="65"/>
        <v>0</v>
      </c>
      <c r="BQ126" s="77">
        <f t="shared" si="66"/>
        <v>0</v>
      </c>
      <c r="BR126" s="77">
        <f t="shared" si="67"/>
        <v>0</v>
      </c>
      <c r="BS126" s="77">
        <f t="shared" si="69"/>
        <v>0</v>
      </c>
      <c r="BT126" s="77">
        <f t="shared" si="72"/>
        <v>0</v>
      </c>
      <c r="BU126" s="77">
        <f t="shared" si="74"/>
        <v>0</v>
      </c>
      <c r="BV126" s="77">
        <f t="shared" si="76"/>
        <v>0</v>
      </c>
      <c r="BW126" s="77">
        <f t="shared" si="78"/>
        <v>0</v>
      </c>
      <c r="BX126" s="77">
        <f t="shared" si="79"/>
        <v>0</v>
      </c>
      <c r="BY126" s="77">
        <f t="shared" si="81"/>
        <v>0</v>
      </c>
      <c r="BZ126" s="77">
        <f t="shared" si="83"/>
        <v>0</v>
      </c>
      <c r="CA126" s="77">
        <f t="shared" si="85"/>
        <v>0</v>
      </c>
      <c r="CB126" s="77">
        <f t="shared" si="87"/>
        <v>0</v>
      </c>
      <c r="CC126" s="77">
        <f t="shared" si="89"/>
        <v>0</v>
      </c>
      <c r="CD126" s="77">
        <f t="shared" si="91"/>
        <v>0</v>
      </c>
      <c r="CE126" s="77">
        <f t="shared" si="93"/>
        <v>0</v>
      </c>
      <c r="CF126" s="77">
        <f t="shared" si="95"/>
        <v>0</v>
      </c>
      <c r="CG126" s="77">
        <f t="shared" si="97"/>
        <v>0</v>
      </c>
      <c r="CH126" s="77">
        <f t="shared" si="99"/>
        <v>0</v>
      </c>
      <c r="CI126" s="77">
        <f t="shared" si="101"/>
        <v>0</v>
      </c>
      <c r="CJ126" s="77">
        <f t="shared" si="103"/>
        <v>0</v>
      </c>
      <c r="CK126" s="77">
        <f t="shared" si="105"/>
        <v>0</v>
      </c>
      <c r="CL126" s="77">
        <f t="shared" si="107"/>
        <v>0</v>
      </c>
      <c r="CM126" s="77">
        <f t="shared" si="110"/>
        <v>0</v>
      </c>
      <c r="CN126" s="77">
        <f t="shared" si="112"/>
        <v>0</v>
      </c>
      <c r="CO126" s="77">
        <f t="shared" si="114"/>
        <v>0</v>
      </c>
      <c r="CP126" s="77">
        <f t="shared" si="116"/>
        <v>0</v>
      </c>
      <c r="CQ126" s="77">
        <f t="shared" si="118"/>
        <v>0</v>
      </c>
      <c r="CR126" s="77">
        <f t="shared" si="120"/>
        <v>0</v>
      </c>
      <c r="CS126" s="77">
        <f t="shared" si="122"/>
        <v>0</v>
      </c>
      <c r="CT126" s="77">
        <f t="shared" si="124"/>
        <v>0</v>
      </c>
      <c r="CU126" s="77">
        <f t="shared" si="127"/>
        <v>0</v>
      </c>
      <c r="CV126" s="77">
        <f t="shared" si="129"/>
        <v>0</v>
      </c>
      <c r="CW126" s="77">
        <f t="shared" si="131"/>
        <v>0</v>
      </c>
      <c r="CX126" s="77">
        <f t="shared" si="133"/>
        <v>0</v>
      </c>
      <c r="CY126" s="77">
        <f t="shared" si="135"/>
        <v>0</v>
      </c>
      <c r="CZ126" s="77">
        <f t="shared" si="137"/>
        <v>0</v>
      </c>
      <c r="DA126" s="77">
        <f t="shared" si="140"/>
        <v>0</v>
      </c>
      <c r="DB126" s="77">
        <f t="shared" si="141"/>
        <v>0</v>
      </c>
      <c r="DC126" s="77">
        <f t="shared" si="143"/>
        <v>0</v>
      </c>
      <c r="DD126" s="77">
        <f t="shared" si="145"/>
        <v>0</v>
      </c>
      <c r="DE126" s="77">
        <f t="shared" si="147"/>
        <v>0</v>
      </c>
      <c r="DF126" s="77">
        <f t="shared" si="149"/>
        <v>0</v>
      </c>
      <c r="DG126" s="77">
        <f t="shared" si="151"/>
        <v>0</v>
      </c>
    </row>
    <row r="127" spans="3:111" x14ac:dyDescent="0.25">
      <c r="C127" s="79"/>
      <c r="D127" s="79"/>
      <c r="E127" s="79"/>
      <c r="F127" s="79"/>
      <c r="G127" s="77">
        <f t="shared" si="108"/>
        <v>0</v>
      </c>
      <c r="H127" s="79">
        <f t="shared" si="71"/>
        <v>0</v>
      </c>
      <c r="I127" s="79">
        <f t="shared" si="73"/>
        <v>0</v>
      </c>
      <c r="J127" s="79">
        <f t="shared" si="75"/>
        <v>0</v>
      </c>
      <c r="K127" s="79">
        <f t="shared" si="125"/>
        <v>0</v>
      </c>
      <c r="L127" s="79">
        <f t="shared" si="77"/>
        <v>0</v>
      </c>
      <c r="M127" s="77">
        <f t="shared" si="80"/>
        <v>0</v>
      </c>
      <c r="N127" s="77">
        <f t="shared" si="82"/>
        <v>0</v>
      </c>
      <c r="O127" s="77">
        <f t="shared" si="84"/>
        <v>0</v>
      </c>
      <c r="P127" s="77">
        <f t="shared" si="86"/>
        <v>0</v>
      </c>
      <c r="Q127" s="77">
        <f t="shared" si="88"/>
        <v>0</v>
      </c>
      <c r="R127" s="77">
        <f t="shared" si="90"/>
        <v>0</v>
      </c>
      <c r="S127" s="77">
        <f t="shared" si="92"/>
        <v>0</v>
      </c>
      <c r="T127" s="77">
        <f t="shared" si="94"/>
        <v>0</v>
      </c>
      <c r="U127" s="77">
        <f t="shared" si="96"/>
        <v>0</v>
      </c>
      <c r="V127" s="77">
        <f t="shared" si="98"/>
        <v>0</v>
      </c>
      <c r="W127" s="77">
        <f t="shared" si="100"/>
        <v>0</v>
      </c>
      <c r="X127" s="77">
        <f t="shared" si="102"/>
        <v>0</v>
      </c>
      <c r="Y127" s="77">
        <f t="shared" si="104"/>
        <v>0</v>
      </c>
      <c r="Z127" s="77">
        <f t="shared" si="106"/>
        <v>0</v>
      </c>
      <c r="AA127" s="77">
        <f t="shared" si="109"/>
        <v>0</v>
      </c>
      <c r="AB127" s="77">
        <f t="shared" si="111"/>
        <v>0</v>
      </c>
      <c r="AC127" s="77">
        <f t="shared" si="113"/>
        <v>0</v>
      </c>
      <c r="AD127" s="77">
        <f t="shared" si="115"/>
        <v>0</v>
      </c>
      <c r="AE127" s="77">
        <f t="shared" si="117"/>
        <v>0</v>
      </c>
      <c r="AF127" s="77">
        <f t="shared" si="119"/>
        <v>0</v>
      </c>
      <c r="AG127" s="77">
        <f t="shared" si="121"/>
        <v>0</v>
      </c>
      <c r="AH127" s="77">
        <f t="shared" si="123"/>
        <v>0</v>
      </c>
      <c r="AI127" s="77">
        <f t="shared" si="126"/>
        <v>0</v>
      </c>
      <c r="AJ127" s="77">
        <f t="shared" si="128"/>
        <v>0</v>
      </c>
      <c r="AK127" s="77">
        <f t="shared" si="130"/>
        <v>0</v>
      </c>
      <c r="AL127" s="77">
        <f t="shared" si="132"/>
        <v>0</v>
      </c>
      <c r="AM127" s="77">
        <f t="shared" si="134"/>
        <v>0</v>
      </c>
      <c r="AN127" s="77">
        <f t="shared" si="136"/>
        <v>0</v>
      </c>
      <c r="AO127" s="77">
        <f t="shared" si="138"/>
        <v>0</v>
      </c>
      <c r="AP127" s="77">
        <f t="shared" si="139"/>
        <v>0</v>
      </c>
      <c r="AQ127" s="77">
        <f t="shared" si="142"/>
        <v>0</v>
      </c>
      <c r="AR127" s="77">
        <f t="shared" si="144"/>
        <v>0</v>
      </c>
      <c r="AS127" s="77">
        <f t="shared" si="146"/>
        <v>0</v>
      </c>
      <c r="AT127" s="77">
        <f t="shared" si="148"/>
        <v>0</v>
      </c>
      <c r="AU127" s="77">
        <f t="shared" si="150"/>
        <v>0</v>
      </c>
      <c r="AV127" s="77">
        <f t="shared" si="152"/>
        <v>0</v>
      </c>
      <c r="AW127" s="77">
        <f t="shared" si="153"/>
        <v>0</v>
      </c>
      <c r="AX127" s="77">
        <f t="shared" si="154"/>
        <v>0</v>
      </c>
      <c r="AY127" s="77">
        <f t="shared" si="155"/>
        <v>0</v>
      </c>
      <c r="AZ127" s="77">
        <f t="shared" si="156"/>
        <v>0</v>
      </c>
      <c r="BA127" s="77">
        <f t="shared" si="157"/>
        <v>0</v>
      </c>
      <c r="BB127" s="77">
        <f t="shared" si="158"/>
        <v>0</v>
      </c>
      <c r="BC127" s="77">
        <f t="shared" si="159"/>
        <v>0</v>
      </c>
      <c r="BD127" s="77">
        <f t="shared" si="160"/>
        <v>0</v>
      </c>
      <c r="BE127" s="77">
        <f t="shared" si="161"/>
        <v>0</v>
      </c>
      <c r="BF127" s="77">
        <f t="shared" si="162"/>
        <v>0</v>
      </c>
      <c r="BG127" s="77">
        <f t="shared" si="163"/>
        <v>0</v>
      </c>
      <c r="BH127" s="77">
        <f t="shared" si="164"/>
        <v>0</v>
      </c>
      <c r="BI127" s="77">
        <f t="shared" si="165"/>
        <v>0</v>
      </c>
      <c r="BJ127" s="77">
        <f t="shared" si="166"/>
        <v>0</v>
      </c>
      <c r="BK127" s="77">
        <f t="shared" si="167"/>
        <v>0</v>
      </c>
      <c r="BL127" s="77">
        <f t="shared" ref="BL127:BL129" si="168">$D$62*$E70</f>
        <v>0</v>
      </c>
      <c r="BM127" s="77">
        <f t="shared" si="62"/>
        <v>0</v>
      </c>
      <c r="BN127" s="77">
        <f t="shared" si="63"/>
        <v>0</v>
      </c>
      <c r="BO127" s="77">
        <f t="shared" si="64"/>
        <v>0</v>
      </c>
      <c r="BP127" s="77">
        <f t="shared" si="65"/>
        <v>0</v>
      </c>
      <c r="BQ127" s="77">
        <f t="shared" si="66"/>
        <v>0</v>
      </c>
      <c r="BR127" s="77">
        <f t="shared" si="67"/>
        <v>0</v>
      </c>
      <c r="BS127" s="77">
        <f t="shared" si="69"/>
        <v>0</v>
      </c>
      <c r="BT127" s="77">
        <f t="shared" si="72"/>
        <v>0</v>
      </c>
      <c r="BU127" s="77">
        <f t="shared" si="74"/>
        <v>0</v>
      </c>
      <c r="BV127" s="77">
        <f t="shared" si="76"/>
        <v>0</v>
      </c>
      <c r="BW127" s="77">
        <f t="shared" si="78"/>
        <v>0</v>
      </c>
      <c r="BX127" s="77">
        <f t="shared" si="79"/>
        <v>0</v>
      </c>
      <c r="BY127" s="77">
        <f t="shared" si="81"/>
        <v>0</v>
      </c>
      <c r="BZ127" s="77">
        <f t="shared" si="83"/>
        <v>0</v>
      </c>
      <c r="CA127" s="77">
        <f t="shared" si="85"/>
        <v>0</v>
      </c>
      <c r="CB127" s="77">
        <f t="shared" si="87"/>
        <v>0</v>
      </c>
      <c r="CC127" s="77">
        <f t="shared" si="89"/>
        <v>0</v>
      </c>
      <c r="CD127" s="77">
        <f t="shared" si="91"/>
        <v>0</v>
      </c>
      <c r="CE127" s="77">
        <f t="shared" si="93"/>
        <v>0</v>
      </c>
      <c r="CF127" s="77">
        <f t="shared" si="95"/>
        <v>0</v>
      </c>
      <c r="CG127" s="77">
        <f t="shared" si="97"/>
        <v>0</v>
      </c>
      <c r="CH127" s="77">
        <f t="shared" si="99"/>
        <v>0</v>
      </c>
      <c r="CI127" s="77">
        <f t="shared" si="101"/>
        <v>0</v>
      </c>
      <c r="CJ127" s="77">
        <f t="shared" si="103"/>
        <v>0</v>
      </c>
      <c r="CK127" s="77">
        <f t="shared" si="105"/>
        <v>0</v>
      </c>
      <c r="CL127" s="77">
        <f t="shared" si="107"/>
        <v>0</v>
      </c>
      <c r="CM127" s="77">
        <f t="shared" si="110"/>
        <v>0</v>
      </c>
      <c r="CN127" s="77">
        <f t="shared" si="112"/>
        <v>0</v>
      </c>
      <c r="CO127" s="77">
        <f t="shared" si="114"/>
        <v>0</v>
      </c>
      <c r="CP127" s="77">
        <f t="shared" si="116"/>
        <v>0</v>
      </c>
      <c r="CQ127" s="77">
        <f t="shared" si="118"/>
        <v>0</v>
      </c>
      <c r="CR127" s="77">
        <f t="shared" si="120"/>
        <v>0</v>
      </c>
      <c r="CS127" s="77">
        <f t="shared" si="122"/>
        <v>0</v>
      </c>
      <c r="CT127" s="77">
        <f t="shared" si="124"/>
        <v>0</v>
      </c>
      <c r="CU127" s="77">
        <f t="shared" si="127"/>
        <v>0</v>
      </c>
      <c r="CV127" s="77">
        <f t="shared" si="129"/>
        <v>0</v>
      </c>
      <c r="CW127" s="77">
        <f t="shared" si="131"/>
        <v>0</v>
      </c>
      <c r="CX127" s="77">
        <f t="shared" si="133"/>
        <v>0</v>
      </c>
      <c r="CY127" s="77">
        <f t="shared" si="135"/>
        <v>0</v>
      </c>
      <c r="CZ127" s="77">
        <f t="shared" si="137"/>
        <v>0</v>
      </c>
      <c r="DA127" s="77">
        <f t="shared" si="140"/>
        <v>0</v>
      </c>
      <c r="DB127" s="77">
        <f t="shared" si="141"/>
        <v>0</v>
      </c>
      <c r="DC127" s="77">
        <f t="shared" si="143"/>
        <v>0</v>
      </c>
      <c r="DD127" s="77">
        <f t="shared" si="145"/>
        <v>0</v>
      </c>
      <c r="DE127" s="77">
        <f t="shared" si="147"/>
        <v>0</v>
      </c>
      <c r="DF127" s="77">
        <f t="shared" si="149"/>
        <v>0</v>
      </c>
      <c r="DG127" s="77">
        <f t="shared" si="151"/>
        <v>0</v>
      </c>
    </row>
    <row r="128" spans="3:111" x14ac:dyDescent="0.25">
      <c r="C128" s="79"/>
      <c r="D128" s="79"/>
      <c r="E128" s="79"/>
      <c r="F128" s="79"/>
      <c r="G128" s="77">
        <f t="shared" si="108"/>
        <v>0</v>
      </c>
      <c r="H128" s="79">
        <f t="shared" si="71"/>
        <v>0</v>
      </c>
      <c r="I128" s="79">
        <f t="shared" si="73"/>
        <v>0</v>
      </c>
      <c r="J128" s="79">
        <f t="shared" si="75"/>
        <v>0</v>
      </c>
      <c r="K128" s="79">
        <f t="shared" si="125"/>
        <v>0</v>
      </c>
      <c r="L128" s="79">
        <f t="shared" si="77"/>
        <v>0</v>
      </c>
      <c r="M128" s="77">
        <f t="shared" si="80"/>
        <v>0</v>
      </c>
      <c r="N128" s="77">
        <f t="shared" si="82"/>
        <v>0</v>
      </c>
      <c r="O128" s="77">
        <f t="shared" si="84"/>
        <v>0</v>
      </c>
      <c r="P128" s="77">
        <f t="shared" si="86"/>
        <v>0</v>
      </c>
      <c r="Q128" s="77">
        <f t="shared" si="88"/>
        <v>0</v>
      </c>
      <c r="R128" s="77">
        <f t="shared" si="90"/>
        <v>0</v>
      </c>
      <c r="S128" s="77">
        <f t="shared" si="92"/>
        <v>0</v>
      </c>
      <c r="T128" s="77">
        <f t="shared" si="94"/>
        <v>0</v>
      </c>
      <c r="U128" s="77">
        <f t="shared" si="96"/>
        <v>0</v>
      </c>
      <c r="V128" s="77">
        <f t="shared" si="98"/>
        <v>0</v>
      </c>
      <c r="W128" s="77">
        <f t="shared" si="100"/>
        <v>0</v>
      </c>
      <c r="X128" s="77">
        <f t="shared" si="102"/>
        <v>0</v>
      </c>
      <c r="Y128" s="77">
        <f t="shared" si="104"/>
        <v>0</v>
      </c>
      <c r="Z128" s="77">
        <f t="shared" si="106"/>
        <v>0</v>
      </c>
      <c r="AA128" s="77">
        <f t="shared" si="109"/>
        <v>0</v>
      </c>
      <c r="AB128" s="77">
        <f t="shared" si="111"/>
        <v>0</v>
      </c>
      <c r="AC128" s="77">
        <f t="shared" si="113"/>
        <v>0</v>
      </c>
      <c r="AD128" s="77">
        <f t="shared" si="115"/>
        <v>0</v>
      </c>
      <c r="AE128" s="77">
        <f t="shared" si="117"/>
        <v>0</v>
      </c>
      <c r="AF128" s="77">
        <f t="shared" si="119"/>
        <v>0</v>
      </c>
      <c r="AG128" s="77">
        <f t="shared" si="121"/>
        <v>0</v>
      </c>
      <c r="AH128" s="77">
        <f t="shared" si="123"/>
        <v>0</v>
      </c>
      <c r="AI128" s="77">
        <f t="shared" si="126"/>
        <v>0</v>
      </c>
      <c r="AJ128" s="77">
        <f t="shared" si="128"/>
        <v>0</v>
      </c>
      <c r="AK128" s="77">
        <f t="shared" si="130"/>
        <v>0</v>
      </c>
      <c r="AL128" s="77">
        <f t="shared" si="132"/>
        <v>0</v>
      </c>
      <c r="AM128" s="77">
        <f t="shared" si="134"/>
        <v>0</v>
      </c>
      <c r="AN128" s="77">
        <f t="shared" si="136"/>
        <v>0</v>
      </c>
      <c r="AO128" s="77">
        <f t="shared" si="138"/>
        <v>0</v>
      </c>
      <c r="AP128" s="77">
        <f t="shared" si="139"/>
        <v>0</v>
      </c>
      <c r="AQ128" s="77">
        <f t="shared" si="142"/>
        <v>0</v>
      </c>
      <c r="AR128" s="77">
        <f t="shared" si="144"/>
        <v>0</v>
      </c>
      <c r="AS128" s="77">
        <f t="shared" si="146"/>
        <v>0</v>
      </c>
      <c r="AT128" s="77">
        <f t="shared" si="148"/>
        <v>0</v>
      </c>
      <c r="AU128" s="77">
        <f t="shared" si="150"/>
        <v>0</v>
      </c>
      <c r="AV128" s="77">
        <f t="shared" si="152"/>
        <v>0</v>
      </c>
      <c r="AW128" s="77">
        <f t="shared" si="153"/>
        <v>0</v>
      </c>
      <c r="AX128" s="77">
        <f t="shared" si="154"/>
        <v>0</v>
      </c>
      <c r="AY128" s="77">
        <f t="shared" si="155"/>
        <v>0</v>
      </c>
      <c r="AZ128" s="77">
        <f t="shared" si="156"/>
        <v>0</v>
      </c>
      <c r="BA128" s="77">
        <f t="shared" si="157"/>
        <v>0</v>
      </c>
      <c r="BB128" s="77">
        <f t="shared" si="158"/>
        <v>0</v>
      </c>
      <c r="BC128" s="77">
        <f t="shared" si="159"/>
        <v>0</v>
      </c>
      <c r="BD128" s="77">
        <f t="shared" si="160"/>
        <v>0</v>
      </c>
      <c r="BE128" s="77">
        <f t="shared" si="161"/>
        <v>0</v>
      </c>
      <c r="BF128" s="77">
        <f t="shared" si="162"/>
        <v>0</v>
      </c>
      <c r="BG128" s="77">
        <f t="shared" si="163"/>
        <v>0</v>
      </c>
      <c r="BH128" s="77">
        <f t="shared" si="164"/>
        <v>0</v>
      </c>
      <c r="BI128" s="77">
        <f t="shared" si="165"/>
        <v>0</v>
      </c>
      <c r="BJ128" s="77">
        <f t="shared" si="166"/>
        <v>0</v>
      </c>
      <c r="BK128" s="77">
        <f t="shared" si="167"/>
        <v>0</v>
      </c>
      <c r="BL128" s="77">
        <f t="shared" si="168"/>
        <v>0</v>
      </c>
      <c r="BM128" s="77">
        <f t="shared" ref="BM128:BM129" si="169">$D$63*$E70</f>
        <v>0</v>
      </c>
      <c r="BN128" s="77">
        <f t="shared" si="63"/>
        <v>0</v>
      </c>
      <c r="BO128" s="77">
        <f t="shared" si="64"/>
        <v>0</v>
      </c>
      <c r="BP128" s="77">
        <f t="shared" si="65"/>
        <v>0</v>
      </c>
      <c r="BQ128" s="77">
        <f t="shared" si="66"/>
        <v>0</v>
      </c>
      <c r="BR128" s="77">
        <f t="shared" si="67"/>
        <v>0</v>
      </c>
      <c r="BS128" s="77">
        <f t="shared" si="69"/>
        <v>0</v>
      </c>
      <c r="BT128" s="77">
        <f t="shared" si="72"/>
        <v>0</v>
      </c>
      <c r="BU128" s="77">
        <f t="shared" si="74"/>
        <v>0</v>
      </c>
      <c r="BV128" s="77">
        <f t="shared" si="76"/>
        <v>0</v>
      </c>
      <c r="BW128" s="77">
        <f t="shared" si="78"/>
        <v>0</v>
      </c>
      <c r="BX128" s="77">
        <f t="shared" si="79"/>
        <v>0</v>
      </c>
      <c r="BY128" s="77">
        <f t="shared" si="81"/>
        <v>0</v>
      </c>
      <c r="BZ128" s="77">
        <f t="shared" si="83"/>
        <v>0</v>
      </c>
      <c r="CA128" s="77">
        <f t="shared" si="85"/>
        <v>0</v>
      </c>
      <c r="CB128" s="77">
        <f t="shared" si="87"/>
        <v>0</v>
      </c>
      <c r="CC128" s="77">
        <f t="shared" si="89"/>
        <v>0</v>
      </c>
      <c r="CD128" s="77">
        <f t="shared" si="91"/>
        <v>0</v>
      </c>
      <c r="CE128" s="77">
        <f t="shared" si="93"/>
        <v>0</v>
      </c>
      <c r="CF128" s="77">
        <f t="shared" si="95"/>
        <v>0</v>
      </c>
      <c r="CG128" s="77">
        <f t="shared" si="97"/>
        <v>0</v>
      </c>
      <c r="CH128" s="77">
        <f t="shared" si="99"/>
        <v>0</v>
      </c>
      <c r="CI128" s="77">
        <f t="shared" si="101"/>
        <v>0</v>
      </c>
      <c r="CJ128" s="77">
        <f t="shared" si="103"/>
        <v>0</v>
      </c>
      <c r="CK128" s="77">
        <f t="shared" si="105"/>
        <v>0</v>
      </c>
      <c r="CL128" s="77">
        <f t="shared" si="107"/>
        <v>0</v>
      </c>
      <c r="CM128" s="77">
        <f t="shared" si="110"/>
        <v>0</v>
      </c>
      <c r="CN128" s="77">
        <f t="shared" si="112"/>
        <v>0</v>
      </c>
      <c r="CO128" s="77">
        <f t="shared" si="114"/>
        <v>0</v>
      </c>
      <c r="CP128" s="77">
        <f t="shared" si="116"/>
        <v>0</v>
      </c>
      <c r="CQ128" s="77">
        <f t="shared" si="118"/>
        <v>0</v>
      </c>
      <c r="CR128" s="77">
        <f t="shared" si="120"/>
        <v>0</v>
      </c>
      <c r="CS128" s="77">
        <f t="shared" si="122"/>
        <v>0</v>
      </c>
      <c r="CT128" s="77">
        <f t="shared" si="124"/>
        <v>0</v>
      </c>
      <c r="CU128" s="77">
        <f t="shared" si="127"/>
        <v>0</v>
      </c>
      <c r="CV128" s="77">
        <f t="shared" si="129"/>
        <v>0</v>
      </c>
      <c r="CW128" s="77">
        <f t="shared" si="131"/>
        <v>0</v>
      </c>
      <c r="CX128" s="77">
        <f t="shared" si="133"/>
        <v>0</v>
      </c>
      <c r="CY128" s="77">
        <f t="shared" si="135"/>
        <v>0</v>
      </c>
      <c r="CZ128" s="77">
        <f t="shared" si="137"/>
        <v>0</v>
      </c>
      <c r="DA128" s="77">
        <f t="shared" si="140"/>
        <v>0</v>
      </c>
      <c r="DB128" s="77">
        <f t="shared" si="141"/>
        <v>0</v>
      </c>
      <c r="DC128" s="77">
        <f t="shared" si="143"/>
        <v>0</v>
      </c>
      <c r="DD128" s="77">
        <f t="shared" si="145"/>
        <v>0</v>
      </c>
      <c r="DE128" s="77">
        <f t="shared" si="147"/>
        <v>0</v>
      </c>
      <c r="DF128" s="77">
        <f t="shared" si="149"/>
        <v>0</v>
      </c>
      <c r="DG128" s="77">
        <f t="shared" si="151"/>
        <v>0</v>
      </c>
    </row>
    <row r="129" spans="29:111" x14ac:dyDescent="0.25">
      <c r="AC129" s="77">
        <f t="shared" si="113"/>
        <v>0</v>
      </c>
      <c r="AD129" s="77">
        <f t="shared" si="115"/>
        <v>0</v>
      </c>
      <c r="AE129" s="77">
        <f t="shared" si="117"/>
        <v>0</v>
      </c>
      <c r="AF129" s="77">
        <f t="shared" si="119"/>
        <v>0</v>
      </c>
      <c r="AG129" s="77">
        <f t="shared" si="121"/>
        <v>0</v>
      </c>
      <c r="AH129" s="77">
        <f t="shared" si="123"/>
        <v>0</v>
      </c>
      <c r="AI129" s="77">
        <f t="shared" si="126"/>
        <v>0</v>
      </c>
      <c r="AJ129" s="77">
        <f t="shared" si="128"/>
        <v>0</v>
      </c>
      <c r="AK129" s="77">
        <f t="shared" si="130"/>
        <v>0</v>
      </c>
      <c r="AL129" s="77">
        <f t="shared" si="132"/>
        <v>0</v>
      </c>
      <c r="AM129" s="77">
        <f t="shared" si="134"/>
        <v>0</v>
      </c>
      <c r="AN129" s="77">
        <f t="shared" si="136"/>
        <v>0</v>
      </c>
      <c r="AO129" s="77">
        <f t="shared" si="138"/>
        <v>0</v>
      </c>
      <c r="AP129" s="77">
        <f t="shared" si="139"/>
        <v>0</v>
      </c>
      <c r="AQ129" s="77">
        <f t="shared" si="142"/>
        <v>0</v>
      </c>
      <c r="AR129" s="77">
        <f t="shared" si="144"/>
        <v>0</v>
      </c>
      <c r="AS129" s="77">
        <f t="shared" si="146"/>
        <v>0</v>
      </c>
      <c r="AT129" s="77">
        <f t="shared" si="148"/>
        <v>0</v>
      </c>
      <c r="AU129" s="77">
        <f t="shared" si="150"/>
        <v>0</v>
      </c>
      <c r="AV129" s="77">
        <f t="shared" si="152"/>
        <v>0</v>
      </c>
      <c r="AW129" s="77">
        <f t="shared" si="153"/>
        <v>0</v>
      </c>
      <c r="AX129" s="77">
        <f t="shared" si="154"/>
        <v>0</v>
      </c>
      <c r="AY129" s="77">
        <f t="shared" si="155"/>
        <v>0</v>
      </c>
      <c r="AZ129" s="77">
        <f t="shared" si="156"/>
        <v>0</v>
      </c>
      <c r="BA129" s="77">
        <f t="shared" si="157"/>
        <v>0</v>
      </c>
      <c r="BB129" s="77">
        <f t="shared" si="158"/>
        <v>0</v>
      </c>
      <c r="BC129" s="77">
        <f t="shared" si="159"/>
        <v>0</v>
      </c>
      <c r="BD129" s="77">
        <f t="shared" si="160"/>
        <v>0</v>
      </c>
      <c r="BE129" s="77">
        <f t="shared" si="161"/>
        <v>0</v>
      </c>
      <c r="BF129" s="77">
        <f t="shared" si="162"/>
        <v>0</v>
      </c>
      <c r="BG129" s="77">
        <f t="shared" si="163"/>
        <v>0</v>
      </c>
      <c r="BH129" s="77">
        <f t="shared" si="164"/>
        <v>0</v>
      </c>
      <c r="BI129" s="77">
        <f t="shared" si="165"/>
        <v>0</v>
      </c>
      <c r="BJ129" s="77">
        <f t="shared" si="166"/>
        <v>0</v>
      </c>
      <c r="BK129" s="77">
        <f t="shared" si="167"/>
        <v>0</v>
      </c>
      <c r="BL129" s="77">
        <f t="shared" si="168"/>
        <v>0</v>
      </c>
      <c r="BM129" s="77">
        <f t="shared" si="169"/>
        <v>0</v>
      </c>
      <c r="BN129" s="77">
        <f t="shared" ref="BN129" si="170">$D$64*$E70</f>
        <v>0</v>
      </c>
      <c r="BO129" s="77">
        <f t="shared" si="64"/>
        <v>0</v>
      </c>
      <c r="BP129" s="77">
        <f t="shared" si="65"/>
        <v>0</v>
      </c>
      <c r="BQ129" s="77">
        <f t="shared" si="66"/>
        <v>0</v>
      </c>
      <c r="BR129" s="77">
        <f t="shared" si="67"/>
        <v>0</v>
      </c>
      <c r="BS129" s="77">
        <f t="shared" si="69"/>
        <v>0</v>
      </c>
      <c r="BT129" s="77">
        <f t="shared" si="72"/>
        <v>0</v>
      </c>
      <c r="BU129" s="77">
        <f t="shared" si="74"/>
        <v>0</v>
      </c>
      <c r="BV129" s="77">
        <f t="shared" si="76"/>
        <v>0</v>
      </c>
      <c r="BW129" s="77">
        <f t="shared" si="78"/>
        <v>0</v>
      </c>
      <c r="BX129" s="77">
        <f t="shared" si="79"/>
        <v>0</v>
      </c>
      <c r="BY129" s="77">
        <f t="shared" si="81"/>
        <v>0</v>
      </c>
      <c r="BZ129" s="77">
        <f t="shared" si="83"/>
        <v>0</v>
      </c>
      <c r="CA129" s="77">
        <f t="shared" si="85"/>
        <v>0</v>
      </c>
      <c r="CB129" s="77">
        <f t="shared" si="87"/>
        <v>0</v>
      </c>
      <c r="CC129" s="77">
        <f t="shared" si="89"/>
        <v>0</v>
      </c>
      <c r="CD129" s="77">
        <f t="shared" si="91"/>
        <v>0</v>
      </c>
      <c r="CE129" s="77">
        <f t="shared" si="93"/>
        <v>0</v>
      </c>
      <c r="CF129" s="77">
        <f t="shared" si="95"/>
        <v>0</v>
      </c>
      <c r="CG129" s="77">
        <f t="shared" si="97"/>
        <v>0</v>
      </c>
      <c r="CH129" s="77">
        <f t="shared" si="99"/>
        <v>0</v>
      </c>
      <c r="CI129" s="77">
        <f t="shared" si="101"/>
        <v>0</v>
      </c>
      <c r="CJ129" s="77">
        <f t="shared" si="103"/>
        <v>0</v>
      </c>
      <c r="CK129" s="77">
        <f t="shared" si="105"/>
        <v>0</v>
      </c>
      <c r="CL129" s="77">
        <f t="shared" si="107"/>
        <v>0</v>
      </c>
      <c r="CM129" s="77">
        <f t="shared" si="110"/>
        <v>0</v>
      </c>
      <c r="CN129" s="77">
        <f t="shared" si="112"/>
        <v>0</v>
      </c>
      <c r="CO129" s="77">
        <f t="shared" si="114"/>
        <v>0</v>
      </c>
      <c r="CP129" s="77">
        <f t="shared" si="116"/>
        <v>0</v>
      </c>
      <c r="CQ129" s="77">
        <f t="shared" si="118"/>
        <v>0</v>
      </c>
      <c r="CR129" s="77">
        <f t="shared" si="120"/>
        <v>0</v>
      </c>
      <c r="CS129" s="77">
        <f t="shared" si="122"/>
        <v>0</v>
      </c>
      <c r="CT129" s="77">
        <f t="shared" si="124"/>
        <v>0</v>
      </c>
      <c r="CU129" s="77">
        <f t="shared" si="127"/>
        <v>0</v>
      </c>
      <c r="CV129" s="77">
        <f t="shared" si="129"/>
        <v>0</v>
      </c>
      <c r="CW129" s="77">
        <f t="shared" si="131"/>
        <v>0</v>
      </c>
      <c r="CX129" s="77">
        <f t="shared" si="133"/>
        <v>0</v>
      </c>
      <c r="CY129" s="77">
        <f t="shared" si="135"/>
        <v>0</v>
      </c>
      <c r="CZ129" s="77">
        <f t="shared" si="137"/>
        <v>0</v>
      </c>
      <c r="DA129" s="77">
        <f t="shared" si="140"/>
        <v>0</v>
      </c>
      <c r="DB129" s="77">
        <f t="shared" si="141"/>
        <v>0</v>
      </c>
      <c r="DC129" s="77">
        <f t="shared" si="143"/>
        <v>0</v>
      </c>
      <c r="DD129" s="77">
        <f t="shared" si="145"/>
        <v>0</v>
      </c>
      <c r="DE129" s="77">
        <f t="shared" si="147"/>
        <v>0</v>
      </c>
      <c r="DF129" s="77">
        <f t="shared" si="149"/>
        <v>0</v>
      </c>
      <c r="DG129" s="77">
        <f t="shared" si="151"/>
        <v>0</v>
      </c>
    </row>
  </sheetData>
  <mergeCells count="4">
    <mergeCell ref="C1:C4"/>
    <mergeCell ref="D1:D4"/>
    <mergeCell ref="E1:E4"/>
    <mergeCell ref="F1:F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DG129"/>
  <sheetViews>
    <sheetView zoomScale="70" zoomScaleNormal="70" workbookViewId="0">
      <pane xSplit="3" ySplit="4" topLeftCell="D65" activePane="bottomRight" state="frozen"/>
      <selection pane="topRight" activeCell="E1" sqref="E1"/>
      <selection pane="bottomLeft" activeCell="A6" sqref="A6"/>
      <selection pane="bottomRight" activeCell="AF96" sqref="AF96"/>
    </sheetView>
  </sheetViews>
  <sheetFormatPr baseColWidth="10" defaultColWidth="11.42578125" defaultRowHeight="15" x14ac:dyDescent="0.25"/>
  <cols>
    <col min="1" max="1" width="10.28515625" style="105" customWidth="1"/>
    <col min="2" max="2" width="11.140625" style="105" customWidth="1"/>
    <col min="3" max="3" width="11.7109375" style="105" customWidth="1"/>
    <col min="4" max="4" width="18.5703125" style="105" customWidth="1"/>
    <col min="5" max="5" width="12.140625" style="105" customWidth="1"/>
    <col min="6" max="6" width="11.28515625" style="105" customWidth="1"/>
    <col min="7" max="111" width="7.7109375" style="105" customWidth="1"/>
    <col min="112" max="16384" width="11.42578125" style="105"/>
  </cols>
  <sheetData>
    <row r="1" spans="1:111" ht="15" customHeight="1" x14ac:dyDescent="0.25">
      <c r="A1" s="79"/>
      <c r="B1" s="79"/>
      <c r="C1" s="400" t="s">
        <v>2</v>
      </c>
      <c r="D1" s="404" t="s">
        <v>103</v>
      </c>
      <c r="E1" s="405" t="s">
        <v>99</v>
      </c>
      <c r="F1" s="408" t="s">
        <v>123</v>
      </c>
      <c r="G1" s="113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</row>
    <row r="2" spans="1:111" ht="15" customHeight="1" x14ac:dyDescent="0.25">
      <c r="A2" s="79"/>
      <c r="B2" s="79"/>
      <c r="C2" s="400"/>
      <c r="D2" s="404"/>
      <c r="E2" s="406"/>
      <c r="F2" s="409"/>
      <c r="G2" s="113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</row>
    <row r="3" spans="1:111" x14ac:dyDescent="0.25">
      <c r="A3" s="106" t="s">
        <v>122</v>
      </c>
      <c r="B3" s="79"/>
      <c r="C3" s="400"/>
      <c r="D3" s="404"/>
      <c r="E3" s="406"/>
      <c r="F3" s="409"/>
      <c r="G3" s="113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79"/>
      <c r="DA3" s="79"/>
      <c r="DB3" s="79"/>
      <c r="DC3" s="79"/>
      <c r="DD3" s="79"/>
      <c r="DE3" s="79"/>
      <c r="DF3" s="79"/>
      <c r="DG3" s="79"/>
    </row>
    <row r="4" spans="1:111" ht="17.25" customHeight="1" x14ac:dyDescent="0.25">
      <c r="A4" s="107" t="s">
        <v>101</v>
      </c>
      <c r="B4" s="107" t="s">
        <v>105</v>
      </c>
      <c r="C4" s="400"/>
      <c r="D4" s="404"/>
      <c r="E4" s="407"/>
      <c r="F4" s="410"/>
      <c r="G4" s="113">
        <v>1940</v>
      </c>
      <c r="H4" s="79">
        <v>1941</v>
      </c>
      <c r="I4" s="113">
        <v>1942</v>
      </c>
      <c r="J4" s="79">
        <v>1943</v>
      </c>
      <c r="K4" s="113">
        <v>1944</v>
      </c>
      <c r="L4" s="79">
        <v>1945</v>
      </c>
      <c r="M4" s="113">
        <v>1946</v>
      </c>
      <c r="N4" s="79">
        <v>1947</v>
      </c>
      <c r="O4" s="113">
        <v>1948</v>
      </c>
      <c r="P4" s="79">
        <v>1949</v>
      </c>
      <c r="Q4" s="113">
        <v>1950</v>
      </c>
      <c r="R4" s="79">
        <v>1951</v>
      </c>
      <c r="S4" s="113">
        <v>1952</v>
      </c>
      <c r="T4" s="79">
        <v>1953</v>
      </c>
      <c r="U4" s="113">
        <v>1954</v>
      </c>
      <c r="V4" s="79">
        <v>1955</v>
      </c>
      <c r="W4" s="113">
        <v>1956</v>
      </c>
      <c r="X4" s="79">
        <v>1957</v>
      </c>
      <c r="Y4" s="113">
        <v>1958</v>
      </c>
      <c r="Z4" s="79">
        <v>1959</v>
      </c>
      <c r="AA4" s="113">
        <v>1960</v>
      </c>
      <c r="AB4" s="79">
        <v>1961</v>
      </c>
      <c r="AC4" s="113">
        <v>1962</v>
      </c>
      <c r="AD4" s="79">
        <v>1963</v>
      </c>
      <c r="AE4" s="113">
        <v>1964</v>
      </c>
      <c r="AF4" s="79">
        <v>1965</v>
      </c>
      <c r="AG4" s="113">
        <v>1966</v>
      </c>
      <c r="AH4" s="79">
        <v>1967</v>
      </c>
      <c r="AI4" s="113">
        <v>1968</v>
      </c>
      <c r="AJ4" s="79">
        <v>1969</v>
      </c>
      <c r="AK4" s="113">
        <v>1970</v>
      </c>
      <c r="AL4" s="79">
        <v>1971</v>
      </c>
      <c r="AM4" s="113">
        <v>1972</v>
      </c>
      <c r="AN4" s="79">
        <v>1973</v>
      </c>
      <c r="AO4" s="113">
        <v>1974</v>
      </c>
      <c r="AP4" s="79">
        <v>1975</v>
      </c>
      <c r="AQ4" s="113">
        <v>1976</v>
      </c>
      <c r="AR4" s="79">
        <v>1977</v>
      </c>
      <c r="AS4" s="113">
        <v>1978</v>
      </c>
      <c r="AT4" s="79">
        <v>1979</v>
      </c>
      <c r="AU4" s="113">
        <v>1980</v>
      </c>
      <c r="AV4" s="79">
        <v>1981</v>
      </c>
      <c r="AW4" s="113">
        <v>1982</v>
      </c>
      <c r="AX4" s="79">
        <v>1983</v>
      </c>
      <c r="AY4" s="113">
        <v>1984</v>
      </c>
      <c r="AZ4" s="79">
        <v>1985</v>
      </c>
      <c r="BA4" s="113">
        <v>1986</v>
      </c>
      <c r="BB4" s="79">
        <v>1987</v>
      </c>
      <c r="BC4" s="113">
        <v>1988</v>
      </c>
      <c r="BD4" s="79">
        <v>1989</v>
      </c>
      <c r="BE4" s="113">
        <v>1990</v>
      </c>
      <c r="BF4" s="79">
        <v>1991</v>
      </c>
      <c r="BG4" s="113">
        <v>1992</v>
      </c>
      <c r="BH4" s="79">
        <v>1993</v>
      </c>
      <c r="BI4" s="113">
        <v>1994</v>
      </c>
      <c r="BJ4" s="79">
        <v>1995</v>
      </c>
      <c r="BK4" s="113">
        <v>1996</v>
      </c>
      <c r="BL4" s="79">
        <v>1997</v>
      </c>
      <c r="BM4" s="113">
        <v>1998</v>
      </c>
      <c r="BN4" s="79">
        <v>1999</v>
      </c>
      <c r="BO4" s="113">
        <v>2000</v>
      </c>
      <c r="BP4" s="79">
        <v>2001</v>
      </c>
      <c r="BQ4" s="113">
        <v>2002</v>
      </c>
      <c r="BR4" s="79">
        <v>2003</v>
      </c>
      <c r="BS4" s="113">
        <v>2004</v>
      </c>
      <c r="BT4" s="79">
        <v>2005</v>
      </c>
      <c r="BU4" s="113">
        <v>2006</v>
      </c>
      <c r="BV4" s="79">
        <v>2007</v>
      </c>
      <c r="BW4" s="113">
        <v>2008</v>
      </c>
      <c r="BX4" s="79">
        <v>2009</v>
      </c>
      <c r="BY4" s="113">
        <v>2010</v>
      </c>
      <c r="BZ4" s="79">
        <v>2011</v>
      </c>
      <c r="CA4" s="113">
        <v>2012</v>
      </c>
      <c r="CB4" s="79">
        <v>2013</v>
      </c>
      <c r="CC4" s="113">
        <v>2014</v>
      </c>
      <c r="CD4" s="79">
        <v>2015</v>
      </c>
      <c r="CE4" s="113">
        <v>2016</v>
      </c>
      <c r="CF4" s="79">
        <v>2017</v>
      </c>
      <c r="CG4" s="113">
        <v>2018</v>
      </c>
      <c r="CH4" s="79">
        <v>2019</v>
      </c>
      <c r="CI4" s="113">
        <v>2020</v>
      </c>
      <c r="CJ4" s="79">
        <v>2021</v>
      </c>
      <c r="CK4" s="113">
        <v>2022</v>
      </c>
      <c r="CL4" s="79">
        <v>2023</v>
      </c>
      <c r="CM4" s="113">
        <v>2024</v>
      </c>
      <c r="CN4" s="79">
        <v>2025</v>
      </c>
      <c r="CO4" s="113">
        <v>2026</v>
      </c>
      <c r="CP4" s="79">
        <v>2027</v>
      </c>
      <c r="CQ4" s="113">
        <v>2028</v>
      </c>
      <c r="CR4" s="79">
        <v>2029</v>
      </c>
      <c r="CS4" s="113">
        <v>2030</v>
      </c>
      <c r="CT4" s="79">
        <v>2031</v>
      </c>
      <c r="CU4" s="113">
        <v>2032</v>
      </c>
      <c r="CV4" s="79">
        <v>2033</v>
      </c>
      <c r="CW4" s="113">
        <v>2034</v>
      </c>
      <c r="CX4" s="79">
        <v>2035</v>
      </c>
      <c r="CY4" s="113">
        <v>2036</v>
      </c>
      <c r="CZ4" s="79">
        <v>2037</v>
      </c>
      <c r="DA4" s="113">
        <v>2038</v>
      </c>
      <c r="DB4" s="79">
        <v>2039</v>
      </c>
      <c r="DC4" s="113">
        <v>2040</v>
      </c>
      <c r="DD4" s="79">
        <v>2041</v>
      </c>
      <c r="DE4" s="113">
        <v>2042</v>
      </c>
      <c r="DF4" s="79">
        <v>2043</v>
      </c>
      <c r="DG4" s="113">
        <v>2044</v>
      </c>
    </row>
    <row r="5" spans="1:111" x14ac:dyDescent="0.25">
      <c r="A5" s="108">
        <v>50</v>
      </c>
      <c r="B5" s="108">
        <f>A5+1</f>
        <v>51</v>
      </c>
      <c r="C5" s="77">
        <v>1940</v>
      </c>
      <c r="D5" s="77">
        <v>3990</v>
      </c>
      <c r="E5" s="114">
        <v>0</v>
      </c>
      <c r="F5" s="115">
        <f>SUM(G5:DG5)</f>
        <v>0</v>
      </c>
      <c r="G5" s="116">
        <f>$D$5*$E$5</f>
        <v>0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</row>
    <row r="6" spans="1:111" x14ac:dyDescent="0.25">
      <c r="C6" s="79">
        <v>1941</v>
      </c>
      <c r="D6" s="79">
        <v>4229</v>
      </c>
      <c r="E6" s="114">
        <f t="shared" ref="E6:E69" si="0">IF(C7-$C$5&lt;$B$5,1/$A$5,0)</f>
        <v>0.02</v>
      </c>
      <c r="F6" s="117">
        <f t="shared" ref="F6:F36" si="1">SUM(G6:DG6)</f>
        <v>79.8</v>
      </c>
      <c r="G6" s="116">
        <f t="shared" ref="G6:G24" si="2">$D$5*E6</f>
        <v>79.8</v>
      </c>
      <c r="H6" s="79">
        <f>$D$6*E5</f>
        <v>0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  <c r="CN6" s="79"/>
      <c r="CO6" s="79"/>
      <c r="CP6" s="79"/>
      <c r="CQ6" s="79"/>
      <c r="CR6" s="79"/>
      <c r="CS6" s="79"/>
      <c r="CT6" s="79"/>
      <c r="CU6" s="79"/>
      <c r="CV6" s="79"/>
      <c r="CW6" s="79"/>
      <c r="CX6" s="79"/>
      <c r="CY6" s="79"/>
      <c r="CZ6" s="79"/>
      <c r="DA6" s="79"/>
      <c r="DB6" s="79"/>
      <c r="DC6" s="79"/>
      <c r="DD6" s="79"/>
      <c r="DE6" s="79"/>
      <c r="DF6" s="79"/>
      <c r="DG6" s="79"/>
    </row>
    <row r="7" spans="1:111" x14ac:dyDescent="0.25">
      <c r="C7" s="77">
        <v>1942</v>
      </c>
      <c r="D7" s="79">
        <v>4302</v>
      </c>
      <c r="E7" s="114">
        <f t="shared" si="0"/>
        <v>0.02</v>
      </c>
      <c r="F7" s="117">
        <f t="shared" si="1"/>
        <v>164.38</v>
      </c>
      <c r="G7" s="116">
        <f t="shared" si="2"/>
        <v>79.8</v>
      </c>
      <c r="H7" s="79">
        <f t="shared" ref="H7:H70" si="3">$D$6*E6</f>
        <v>84.58</v>
      </c>
      <c r="I7" s="79">
        <f>$D$7*E5</f>
        <v>0</v>
      </c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/>
      <c r="CW7" s="79"/>
      <c r="CX7" s="79"/>
      <c r="CY7" s="79"/>
      <c r="CZ7" s="79"/>
      <c r="DA7" s="79"/>
      <c r="DB7" s="79"/>
      <c r="DC7" s="79"/>
      <c r="DD7" s="79"/>
      <c r="DE7" s="79"/>
      <c r="DF7" s="79"/>
      <c r="DG7" s="79"/>
    </row>
    <row r="8" spans="1:111" x14ac:dyDescent="0.25">
      <c r="C8" s="79">
        <v>1943</v>
      </c>
      <c r="D8" s="79">
        <v>4432</v>
      </c>
      <c r="E8" s="114">
        <f t="shared" si="0"/>
        <v>0.02</v>
      </c>
      <c r="F8" s="117">
        <f t="shared" si="1"/>
        <v>250.42000000000002</v>
      </c>
      <c r="G8" s="116">
        <f t="shared" si="2"/>
        <v>79.8</v>
      </c>
      <c r="H8" s="79">
        <f t="shared" si="3"/>
        <v>84.58</v>
      </c>
      <c r="I8" s="79">
        <f t="shared" ref="I8:I71" si="4">$D$7*E6</f>
        <v>86.04</v>
      </c>
      <c r="J8" s="79">
        <f>$D$8*E5</f>
        <v>0</v>
      </c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</row>
    <row r="9" spans="1:111" x14ac:dyDescent="0.25">
      <c r="C9" s="77">
        <v>1944</v>
      </c>
      <c r="D9" s="79">
        <v>5360</v>
      </c>
      <c r="E9" s="114">
        <f t="shared" si="0"/>
        <v>0.02</v>
      </c>
      <c r="F9" s="117">
        <f>SUM(G9:DG9)</f>
        <v>339.06</v>
      </c>
      <c r="G9" s="116">
        <f>$D$5*E9</f>
        <v>79.8</v>
      </c>
      <c r="H9" s="79">
        <f t="shared" si="3"/>
        <v>84.58</v>
      </c>
      <c r="I9" s="79">
        <f t="shared" si="4"/>
        <v>86.04</v>
      </c>
      <c r="J9" s="79">
        <f t="shared" ref="J9:J72" si="5">$D$8*E6</f>
        <v>88.64</v>
      </c>
      <c r="K9" s="79">
        <f>$D$9*E5</f>
        <v>0</v>
      </c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</row>
    <row r="10" spans="1:111" x14ac:dyDescent="0.25">
      <c r="C10" s="79">
        <v>1945</v>
      </c>
      <c r="D10" s="79">
        <v>5256</v>
      </c>
      <c r="E10" s="114">
        <f t="shared" si="0"/>
        <v>0.02</v>
      </c>
      <c r="F10" s="117">
        <f t="shared" si="1"/>
        <v>446.26</v>
      </c>
      <c r="G10" s="116">
        <f>$D$5*E10</f>
        <v>79.8</v>
      </c>
      <c r="H10" s="79">
        <f t="shared" si="3"/>
        <v>84.58</v>
      </c>
      <c r="I10" s="79">
        <f t="shared" si="4"/>
        <v>86.04</v>
      </c>
      <c r="J10" s="79">
        <f t="shared" si="5"/>
        <v>88.64</v>
      </c>
      <c r="K10" s="79">
        <f t="shared" ref="K10:K32" si="6">$D$9*E6</f>
        <v>107.2</v>
      </c>
      <c r="L10" s="79">
        <f>$D$10*E5</f>
        <v>0</v>
      </c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</row>
    <row r="11" spans="1:111" x14ac:dyDescent="0.25">
      <c r="C11" s="77">
        <v>1946</v>
      </c>
      <c r="D11" s="79">
        <v>5686</v>
      </c>
      <c r="E11" s="114">
        <f t="shared" si="0"/>
        <v>0.02</v>
      </c>
      <c r="F11" s="117">
        <f t="shared" si="1"/>
        <v>551.38</v>
      </c>
      <c r="G11" s="116">
        <f t="shared" si="2"/>
        <v>79.8</v>
      </c>
      <c r="H11" s="79">
        <f t="shared" si="3"/>
        <v>84.58</v>
      </c>
      <c r="I11" s="79">
        <f t="shared" si="4"/>
        <v>86.04</v>
      </c>
      <c r="J11" s="79">
        <f t="shared" si="5"/>
        <v>88.64</v>
      </c>
      <c r="K11" s="79">
        <f t="shared" si="6"/>
        <v>107.2</v>
      </c>
      <c r="L11" s="79">
        <f t="shared" ref="L11:L74" si="7">$D$10*E6</f>
        <v>105.12</v>
      </c>
      <c r="M11" s="77">
        <f>$D$11*$E5</f>
        <v>0</v>
      </c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</row>
    <row r="12" spans="1:111" x14ac:dyDescent="0.25">
      <c r="C12" s="79">
        <v>1947</v>
      </c>
      <c r="D12" s="79">
        <v>5850</v>
      </c>
      <c r="E12" s="114">
        <f t="shared" si="0"/>
        <v>0.02</v>
      </c>
      <c r="F12" s="117">
        <f t="shared" si="1"/>
        <v>665.1</v>
      </c>
      <c r="G12" s="116">
        <f t="shared" si="2"/>
        <v>79.8</v>
      </c>
      <c r="H12" s="79">
        <f t="shared" si="3"/>
        <v>84.58</v>
      </c>
      <c r="I12" s="79">
        <f t="shared" si="4"/>
        <v>86.04</v>
      </c>
      <c r="J12" s="79">
        <f t="shared" si="5"/>
        <v>88.64</v>
      </c>
      <c r="K12" s="79">
        <f t="shared" si="6"/>
        <v>107.2</v>
      </c>
      <c r="L12" s="79">
        <f t="shared" si="7"/>
        <v>105.12</v>
      </c>
      <c r="M12" s="77">
        <f t="shared" ref="M12:M75" si="8">$D$11*$E6</f>
        <v>113.72</v>
      </c>
      <c r="N12" s="77">
        <f>$D$12*$E$5</f>
        <v>0</v>
      </c>
      <c r="O12" s="77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</row>
    <row r="13" spans="1:111" x14ac:dyDescent="0.25">
      <c r="C13" s="77">
        <v>1948</v>
      </c>
      <c r="D13" s="79">
        <v>7396</v>
      </c>
      <c r="E13" s="114">
        <f t="shared" si="0"/>
        <v>0.02</v>
      </c>
      <c r="F13" s="117">
        <f t="shared" si="1"/>
        <v>782.1</v>
      </c>
      <c r="G13" s="116">
        <f t="shared" si="2"/>
        <v>79.8</v>
      </c>
      <c r="H13" s="79">
        <f t="shared" si="3"/>
        <v>84.58</v>
      </c>
      <c r="I13" s="79">
        <f t="shared" si="4"/>
        <v>86.04</v>
      </c>
      <c r="J13" s="79">
        <f t="shared" si="5"/>
        <v>88.64</v>
      </c>
      <c r="K13" s="79">
        <f t="shared" si="6"/>
        <v>107.2</v>
      </c>
      <c r="L13" s="79">
        <f t="shared" si="7"/>
        <v>105.12</v>
      </c>
      <c r="M13" s="77">
        <f t="shared" si="8"/>
        <v>113.72</v>
      </c>
      <c r="N13" s="77">
        <f t="shared" ref="N13:N76" si="9">$D$12*$E6</f>
        <v>117</v>
      </c>
      <c r="O13" s="77">
        <f>$D$13*$E5</f>
        <v>0</v>
      </c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</row>
    <row r="14" spans="1:111" x14ac:dyDescent="0.25">
      <c r="C14" s="79">
        <v>1949</v>
      </c>
      <c r="D14" s="79">
        <v>7876</v>
      </c>
      <c r="E14" s="114">
        <f t="shared" si="0"/>
        <v>0.02</v>
      </c>
      <c r="F14" s="117">
        <f t="shared" si="1"/>
        <v>930.02</v>
      </c>
      <c r="G14" s="116">
        <f t="shared" si="2"/>
        <v>79.8</v>
      </c>
      <c r="H14" s="79">
        <f t="shared" si="3"/>
        <v>84.58</v>
      </c>
      <c r="I14" s="79">
        <f t="shared" si="4"/>
        <v>86.04</v>
      </c>
      <c r="J14" s="79">
        <f t="shared" si="5"/>
        <v>88.64</v>
      </c>
      <c r="K14" s="79">
        <f t="shared" si="6"/>
        <v>107.2</v>
      </c>
      <c r="L14" s="79">
        <f t="shared" si="7"/>
        <v>105.12</v>
      </c>
      <c r="M14" s="77">
        <f t="shared" si="8"/>
        <v>113.72</v>
      </c>
      <c r="N14" s="77">
        <f t="shared" si="9"/>
        <v>117</v>
      </c>
      <c r="O14" s="77">
        <f t="shared" ref="O14:O77" si="10">$D$13*$E6</f>
        <v>147.92000000000002</v>
      </c>
      <c r="P14" s="77">
        <f>$D$14*$E5</f>
        <v>0</v>
      </c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</row>
    <row r="15" spans="1:111" x14ac:dyDescent="0.25">
      <c r="C15" s="77">
        <v>1950</v>
      </c>
      <c r="D15" s="79">
        <v>7773</v>
      </c>
      <c r="E15" s="114">
        <f t="shared" si="0"/>
        <v>0.02</v>
      </c>
      <c r="F15" s="117">
        <f t="shared" si="1"/>
        <v>1087.54</v>
      </c>
      <c r="G15" s="116">
        <f t="shared" si="2"/>
        <v>79.8</v>
      </c>
      <c r="H15" s="79">
        <f t="shared" si="3"/>
        <v>84.58</v>
      </c>
      <c r="I15" s="79">
        <f t="shared" si="4"/>
        <v>86.04</v>
      </c>
      <c r="J15" s="79">
        <f t="shared" si="5"/>
        <v>88.64</v>
      </c>
      <c r="K15" s="79">
        <f t="shared" si="6"/>
        <v>107.2</v>
      </c>
      <c r="L15" s="79">
        <f t="shared" si="7"/>
        <v>105.12</v>
      </c>
      <c r="M15" s="77">
        <f t="shared" si="8"/>
        <v>113.72</v>
      </c>
      <c r="N15" s="77">
        <f t="shared" si="9"/>
        <v>117</v>
      </c>
      <c r="O15" s="77">
        <f t="shared" si="10"/>
        <v>147.92000000000002</v>
      </c>
      <c r="P15" s="77">
        <f t="shared" ref="P15:P78" si="11">$D$14*$E6</f>
        <v>157.52000000000001</v>
      </c>
      <c r="Q15" s="77">
        <f>$D$15*$E5</f>
        <v>0</v>
      </c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</row>
    <row r="16" spans="1:111" x14ac:dyDescent="0.25">
      <c r="C16" s="79">
        <v>1951</v>
      </c>
      <c r="D16" s="79">
        <v>8320</v>
      </c>
      <c r="E16" s="114">
        <f t="shared" si="0"/>
        <v>0.02</v>
      </c>
      <c r="F16" s="117">
        <f t="shared" si="1"/>
        <v>1243</v>
      </c>
      <c r="G16" s="116">
        <f t="shared" si="2"/>
        <v>79.8</v>
      </c>
      <c r="H16" s="79">
        <f t="shared" si="3"/>
        <v>84.58</v>
      </c>
      <c r="I16" s="79">
        <f t="shared" si="4"/>
        <v>86.04</v>
      </c>
      <c r="J16" s="79">
        <f t="shared" si="5"/>
        <v>88.64</v>
      </c>
      <c r="K16" s="79">
        <f t="shared" si="6"/>
        <v>107.2</v>
      </c>
      <c r="L16" s="79">
        <f t="shared" si="7"/>
        <v>105.12</v>
      </c>
      <c r="M16" s="77">
        <f t="shared" si="8"/>
        <v>113.72</v>
      </c>
      <c r="N16" s="77">
        <f t="shared" si="9"/>
        <v>117</v>
      </c>
      <c r="O16" s="77">
        <f t="shared" si="10"/>
        <v>147.92000000000002</v>
      </c>
      <c r="P16" s="77">
        <f t="shared" si="11"/>
        <v>157.52000000000001</v>
      </c>
      <c r="Q16" s="77">
        <f t="shared" ref="Q16:Q79" si="12">$D$15*$E6</f>
        <v>155.46</v>
      </c>
      <c r="R16" s="77">
        <f>$D$16*$E5</f>
        <v>0</v>
      </c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</row>
    <row r="17" spans="3:111" x14ac:dyDescent="0.25">
      <c r="C17" s="77">
        <v>1952</v>
      </c>
      <c r="D17" s="79">
        <v>7514</v>
      </c>
      <c r="E17" s="114">
        <f t="shared" si="0"/>
        <v>0.02</v>
      </c>
      <c r="F17" s="117">
        <f t="shared" si="1"/>
        <v>1409.4</v>
      </c>
      <c r="G17" s="116">
        <f t="shared" si="2"/>
        <v>79.8</v>
      </c>
      <c r="H17" s="79">
        <f t="shared" si="3"/>
        <v>84.58</v>
      </c>
      <c r="I17" s="79">
        <f t="shared" si="4"/>
        <v>86.04</v>
      </c>
      <c r="J17" s="79">
        <f t="shared" si="5"/>
        <v>88.64</v>
      </c>
      <c r="K17" s="79">
        <f t="shared" si="6"/>
        <v>107.2</v>
      </c>
      <c r="L17" s="79">
        <f t="shared" si="7"/>
        <v>105.12</v>
      </c>
      <c r="M17" s="77">
        <f t="shared" si="8"/>
        <v>113.72</v>
      </c>
      <c r="N17" s="77">
        <f t="shared" si="9"/>
        <v>117</v>
      </c>
      <c r="O17" s="77">
        <f t="shared" si="10"/>
        <v>147.92000000000002</v>
      </c>
      <c r="P17" s="77">
        <f t="shared" si="11"/>
        <v>157.52000000000001</v>
      </c>
      <c r="Q17" s="77">
        <f t="shared" si="12"/>
        <v>155.46</v>
      </c>
      <c r="R17" s="77">
        <f t="shared" ref="R17:R80" si="13">$D$16*$E6</f>
        <v>166.4</v>
      </c>
      <c r="S17" s="77">
        <f>$D$17*$E5</f>
        <v>0</v>
      </c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</row>
    <row r="18" spans="3:111" x14ac:dyDescent="0.25">
      <c r="C18" s="79">
        <v>1953</v>
      </c>
      <c r="D18" s="79">
        <v>7652</v>
      </c>
      <c r="E18" s="114">
        <f t="shared" si="0"/>
        <v>0.02</v>
      </c>
      <c r="F18" s="117">
        <f t="shared" si="1"/>
        <v>1559.68</v>
      </c>
      <c r="G18" s="116">
        <f t="shared" si="2"/>
        <v>79.8</v>
      </c>
      <c r="H18" s="79">
        <f t="shared" si="3"/>
        <v>84.58</v>
      </c>
      <c r="I18" s="79">
        <f t="shared" si="4"/>
        <v>86.04</v>
      </c>
      <c r="J18" s="79">
        <f t="shared" si="5"/>
        <v>88.64</v>
      </c>
      <c r="K18" s="79">
        <f t="shared" si="6"/>
        <v>107.2</v>
      </c>
      <c r="L18" s="79">
        <f t="shared" si="7"/>
        <v>105.12</v>
      </c>
      <c r="M18" s="77">
        <f t="shared" si="8"/>
        <v>113.72</v>
      </c>
      <c r="N18" s="77">
        <f t="shared" si="9"/>
        <v>117</v>
      </c>
      <c r="O18" s="77">
        <f t="shared" si="10"/>
        <v>147.92000000000002</v>
      </c>
      <c r="P18" s="77">
        <f t="shared" si="11"/>
        <v>157.52000000000001</v>
      </c>
      <c r="Q18" s="77">
        <f t="shared" si="12"/>
        <v>155.46</v>
      </c>
      <c r="R18" s="77">
        <f t="shared" si="13"/>
        <v>166.4</v>
      </c>
      <c r="S18" s="77">
        <f t="shared" ref="S18:S81" si="14">$D$17*$E6</f>
        <v>150.28</v>
      </c>
      <c r="T18" s="77">
        <f>$D$18*$E5</f>
        <v>0</v>
      </c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</row>
    <row r="19" spans="3:111" x14ac:dyDescent="0.25">
      <c r="C19" s="77">
        <v>1954</v>
      </c>
      <c r="D19" s="79">
        <v>7396</v>
      </c>
      <c r="E19" s="114">
        <f t="shared" si="0"/>
        <v>0.02</v>
      </c>
      <c r="F19" s="117">
        <f t="shared" si="1"/>
        <v>1712.72</v>
      </c>
      <c r="G19" s="116">
        <f t="shared" si="2"/>
        <v>79.8</v>
      </c>
      <c r="H19" s="79">
        <f t="shared" si="3"/>
        <v>84.58</v>
      </c>
      <c r="I19" s="79">
        <f t="shared" si="4"/>
        <v>86.04</v>
      </c>
      <c r="J19" s="79">
        <f t="shared" si="5"/>
        <v>88.64</v>
      </c>
      <c r="K19" s="79">
        <f t="shared" si="6"/>
        <v>107.2</v>
      </c>
      <c r="L19" s="79">
        <f t="shared" si="7"/>
        <v>105.12</v>
      </c>
      <c r="M19" s="77">
        <f t="shared" si="8"/>
        <v>113.72</v>
      </c>
      <c r="N19" s="77">
        <f t="shared" si="9"/>
        <v>117</v>
      </c>
      <c r="O19" s="77">
        <f t="shared" si="10"/>
        <v>147.92000000000002</v>
      </c>
      <c r="P19" s="77">
        <f t="shared" si="11"/>
        <v>157.52000000000001</v>
      </c>
      <c r="Q19" s="77">
        <f t="shared" si="12"/>
        <v>155.46</v>
      </c>
      <c r="R19" s="77">
        <f t="shared" si="13"/>
        <v>166.4</v>
      </c>
      <c r="S19" s="77">
        <f t="shared" si="14"/>
        <v>150.28</v>
      </c>
      <c r="T19" s="77">
        <f t="shared" ref="T19:T82" si="15">$D$18*$E6</f>
        <v>153.04</v>
      </c>
      <c r="U19" s="77">
        <f>$D$19*$E5</f>
        <v>0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</row>
    <row r="20" spans="3:111" x14ac:dyDescent="0.25">
      <c r="C20" s="79">
        <v>1955</v>
      </c>
      <c r="D20" s="79">
        <v>7682</v>
      </c>
      <c r="E20" s="114">
        <f t="shared" si="0"/>
        <v>0.02</v>
      </c>
      <c r="F20" s="117">
        <f t="shared" si="1"/>
        <v>1860.64</v>
      </c>
      <c r="G20" s="116">
        <f t="shared" si="2"/>
        <v>79.8</v>
      </c>
      <c r="H20" s="79">
        <f t="shared" si="3"/>
        <v>84.58</v>
      </c>
      <c r="I20" s="79">
        <f t="shared" si="4"/>
        <v>86.04</v>
      </c>
      <c r="J20" s="79">
        <f t="shared" si="5"/>
        <v>88.64</v>
      </c>
      <c r="K20" s="79">
        <f t="shared" si="6"/>
        <v>107.2</v>
      </c>
      <c r="L20" s="79">
        <f t="shared" si="7"/>
        <v>105.12</v>
      </c>
      <c r="M20" s="77">
        <f t="shared" si="8"/>
        <v>113.72</v>
      </c>
      <c r="N20" s="77">
        <f t="shared" si="9"/>
        <v>117</v>
      </c>
      <c r="O20" s="77">
        <f t="shared" si="10"/>
        <v>147.92000000000002</v>
      </c>
      <c r="P20" s="77">
        <f t="shared" si="11"/>
        <v>157.52000000000001</v>
      </c>
      <c r="Q20" s="77">
        <f t="shared" si="12"/>
        <v>155.46</v>
      </c>
      <c r="R20" s="77">
        <f t="shared" si="13"/>
        <v>166.4</v>
      </c>
      <c r="S20" s="77">
        <f t="shared" si="14"/>
        <v>150.28</v>
      </c>
      <c r="T20" s="77">
        <f t="shared" si="15"/>
        <v>153.04</v>
      </c>
      <c r="U20" s="77">
        <f t="shared" ref="U20:U83" si="16">$D$19*$E6</f>
        <v>147.92000000000002</v>
      </c>
      <c r="V20" s="77">
        <f>$D$20*$E5</f>
        <v>0</v>
      </c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</row>
    <row r="21" spans="3:111" x14ac:dyDescent="0.25">
      <c r="C21" s="77">
        <v>1956</v>
      </c>
      <c r="D21" s="79">
        <v>7804</v>
      </c>
      <c r="E21" s="114">
        <f t="shared" si="0"/>
        <v>0.02</v>
      </c>
      <c r="F21" s="117">
        <f t="shared" si="1"/>
        <v>2014.2800000000002</v>
      </c>
      <c r="G21" s="116">
        <f t="shared" si="2"/>
        <v>79.8</v>
      </c>
      <c r="H21" s="79">
        <f t="shared" si="3"/>
        <v>84.58</v>
      </c>
      <c r="I21" s="79">
        <f t="shared" si="4"/>
        <v>86.04</v>
      </c>
      <c r="J21" s="79">
        <f t="shared" si="5"/>
        <v>88.64</v>
      </c>
      <c r="K21" s="79">
        <f t="shared" si="6"/>
        <v>107.2</v>
      </c>
      <c r="L21" s="79">
        <f t="shared" si="7"/>
        <v>105.12</v>
      </c>
      <c r="M21" s="77">
        <f t="shared" si="8"/>
        <v>113.72</v>
      </c>
      <c r="N21" s="77">
        <f t="shared" si="9"/>
        <v>117</v>
      </c>
      <c r="O21" s="77">
        <f t="shared" si="10"/>
        <v>147.92000000000002</v>
      </c>
      <c r="P21" s="77">
        <f t="shared" si="11"/>
        <v>157.52000000000001</v>
      </c>
      <c r="Q21" s="77">
        <f t="shared" si="12"/>
        <v>155.46</v>
      </c>
      <c r="R21" s="77">
        <f t="shared" si="13"/>
        <v>166.4</v>
      </c>
      <c r="S21" s="77">
        <f t="shared" si="14"/>
        <v>150.28</v>
      </c>
      <c r="T21" s="77">
        <f t="shared" si="15"/>
        <v>153.04</v>
      </c>
      <c r="U21" s="77">
        <f t="shared" si="16"/>
        <v>147.92000000000002</v>
      </c>
      <c r="V21" s="77">
        <f t="shared" ref="V21:V84" si="17">$D$20*$E6</f>
        <v>153.64000000000001</v>
      </c>
      <c r="W21" s="77">
        <f>$D$21*$E5</f>
        <v>0</v>
      </c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</row>
    <row r="22" spans="3:111" x14ac:dyDescent="0.25">
      <c r="C22" s="79">
        <v>1957</v>
      </c>
      <c r="D22" s="79">
        <v>8584</v>
      </c>
      <c r="E22" s="114">
        <f t="shared" si="0"/>
        <v>0.02</v>
      </c>
      <c r="F22" s="117">
        <f t="shared" si="1"/>
        <v>2170.36</v>
      </c>
      <c r="G22" s="116">
        <f t="shared" si="2"/>
        <v>79.8</v>
      </c>
      <c r="H22" s="79">
        <f t="shared" si="3"/>
        <v>84.58</v>
      </c>
      <c r="I22" s="79">
        <f t="shared" si="4"/>
        <v>86.04</v>
      </c>
      <c r="J22" s="79">
        <f t="shared" si="5"/>
        <v>88.64</v>
      </c>
      <c r="K22" s="79">
        <f t="shared" si="6"/>
        <v>107.2</v>
      </c>
      <c r="L22" s="79">
        <f t="shared" si="7"/>
        <v>105.12</v>
      </c>
      <c r="M22" s="77">
        <f t="shared" si="8"/>
        <v>113.72</v>
      </c>
      <c r="N22" s="77">
        <f t="shared" si="9"/>
        <v>117</v>
      </c>
      <c r="O22" s="77">
        <f t="shared" si="10"/>
        <v>147.92000000000002</v>
      </c>
      <c r="P22" s="77">
        <f t="shared" si="11"/>
        <v>157.52000000000001</v>
      </c>
      <c r="Q22" s="77">
        <f t="shared" si="12"/>
        <v>155.46</v>
      </c>
      <c r="R22" s="77">
        <f t="shared" si="13"/>
        <v>166.4</v>
      </c>
      <c r="S22" s="77">
        <f t="shared" si="14"/>
        <v>150.28</v>
      </c>
      <c r="T22" s="77">
        <f t="shared" si="15"/>
        <v>153.04</v>
      </c>
      <c r="U22" s="77">
        <f t="shared" si="16"/>
        <v>147.92000000000002</v>
      </c>
      <c r="V22" s="77">
        <f t="shared" si="17"/>
        <v>153.64000000000001</v>
      </c>
      <c r="W22" s="77">
        <f t="shared" ref="W22:W85" si="18">$D$21*$E6</f>
        <v>156.08000000000001</v>
      </c>
      <c r="X22" s="77">
        <f>$D$22*$E5</f>
        <v>0</v>
      </c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</row>
    <row r="23" spans="3:111" x14ac:dyDescent="0.25">
      <c r="C23" s="77">
        <v>1958</v>
      </c>
      <c r="D23" s="79">
        <v>9883</v>
      </c>
      <c r="E23" s="114">
        <f t="shared" si="0"/>
        <v>0.02</v>
      </c>
      <c r="F23" s="117">
        <f t="shared" si="1"/>
        <v>2342.04</v>
      </c>
      <c r="G23" s="116">
        <f t="shared" si="2"/>
        <v>79.8</v>
      </c>
      <c r="H23" s="79">
        <f t="shared" si="3"/>
        <v>84.58</v>
      </c>
      <c r="I23" s="79">
        <f t="shared" si="4"/>
        <v>86.04</v>
      </c>
      <c r="J23" s="79">
        <f t="shared" si="5"/>
        <v>88.64</v>
      </c>
      <c r="K23" s="79">
        <f t="shared" si="6"/>
        <v>107.2</v>
      </c>
      <c r="L23" s="79">
        <f t="shared" si="7"/>
        <v>105.12</v>
      </c>
      <c r="M23" s="77">
        <f t="shared" si="8"/>
        <v>113.72</v>
      </c>
      <c r="N23" s="77">
        <f t="shared" si="9"/>
        <v>117</v>
      </c>
      <c r="O23" s="77">
        <f t="shared" si="10"/>
        <v>147.92000000000002</v>
      </c>
      <c r="P23" s="77">
        <f t="shared" si="11"/>
        <v>157.52000000000001</v>
      </c>
      <c r="Q23" s="77">
        <f t="shared" si="12"/>
        <v>155.46</v>
      </c>
      <c r="R23" s="77">
        <f t="shared" si="13"/>
        <v>166.4</v>
      </c>
      <c r="S23" s="77">
        <f t="shared" si="14"/>
        <v>150.28</v>
      </c>
      <c r="T23" s="77">
        <f t="shared" si="15"/>
        <v>153.04</v>
      </c>
      <c r="U23" s="77">
        <f t="shared" si="16"/>
        <v>147.92000000000002</v>
      </c>
      <c r="V23" s="77">
        <f t="shared" si="17"/>
        <v>153.64000000000001</v>
      </c>
      <c r="W23" s="77">
        <f t="shared" si="18"/>
        <v>156.08000000000001</v>
      </c>
      <c r="X23" s="77">
        <f t="shared" ref="X23:X86" si="19">$D$22*$E6</f>
        <v>171.68</v>
      </c>
      <c r="Y23" s="77">
        <f>$D$23*$E5</f>
        <v>0</v>
      </c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</row>
    <row r="24" spans="3:111" x14ac:dyDescent="0.25">
      <c r="C24" s="79">
        <v>1959</v>
      </c>
      <c r="D24" s="79">
        <v>7518</v>
      </c>
      <c r="E24" s="114">
        <f t="shared" si="0"/>
        <v>0.02</v>
      </c>
      <c r="F24" s="117">
        <f t="shared" si="1"/>
        <v>2539.6999999999998</v>
      </c>
      <c r="G24" s="116">
        <f t="shared" si="2"/>
        <v>79.8</v>
      </c>
      <c r="H24" s="79">
        <f t="shared" si="3"/>
        <v>84.58</v>
      </c>
      <c r="I24" s="79">
        <f t="shared" si="4"/>
        <v>86.04</v>
      </c>
      <c r="J24" s="79">
        <f t="shared" si="5"/>
        <v>88.64</v>
      </c>
      <c r="K24" s="79">
        <f t="shared" si="6"/>
        <v>107.2</v>
      </c>
      <c r="L24" s="79">
        <f t="shared" si="7"/>
        <v>105.12</v>
      </c>
      <c r="M24" s="77">
        <f t="shared" si="8"/>
        <v>113.72</v>
      </c>
      <c r="N24" s="77">
        <f t="shared" si="9"/>
        <v>117</v>
      </c>
      <c r="O24" s="77">
        <f t="shared" si="10"/>
        <v>147.92000000000002</v>
      </c>
      <c r="P24" s="77">
        <f t="shared" si="11"/>
        <v>157.52000000000001</v>
      </c>
      <c r="Q24" s="77">
        <f t="shared" si="12"/>
        <v>155.46</v>
      </c>
      <c r="R24" s="77">
        <f t="shared" si="13"/>
        <v>166.4</v>
      </c>
      <c r="S24" s="77">
        <f t="shared" si="14"/>
        <v>150.28</v>
      </c>
      <c r="T24" s="77">
        <f t="shared" si="15"/>
        <v>153.04</v>
      </c>
      <c r="U24" s="77">
        <f t="shared" si="16"/>
        <v>147.92000000000002</v>
      </c>
      <c r="V24" s="77">
        <f t="shared" si="17"/>
        <v>153.64000000000001</v>
      </c>
      <c r="W24" s="77">
        <f t="shared" si="18"/>
        <v>156.08000000000001</v>
      </c>
      <c r="X24" s="77">
        <f t="shared" si="19"/>
        <v>171.68</v>
      </c>
      <c r="Y24" s="77">
        <f t="shared" ref="Y24:Y87" si="20">$D$23*$E6</f>
        <v>197.66</v>
      </c>
      <c r="Z24" s="77">
        <f>$D$24*$E5</f>
        <v>0</v>
      </c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</row>
    <row r="25" spans="3:111" x14ac:dyDescent="0.25">
      <c r="C25" s="77">
        <v>1960</v>
      </c>
      <c r="D25" s="79">
        <v>9088</v>
      </c>
      <c r="E25" s="114">
        <f t="shared" si="0"/>
        <v>0.02</v>
      </c>
      <c r="F25" s="117">
        <f t="shared" si="1"/>
        <v>2690.06</v>
      </c>
      <c r="G25" s="116">
        <f>$D$5*E25</f>
        <v>79.8</v>
      </c>
      <c r="H25" s="79">
        <f t="shared" si="3"/>
        <v>84.58</v>
      </c>
      <c r="I25" s="79">
        <f t="shared" si="4"/>
        <v>86.04</v>
      </c>
      <c r="J25" s="79">
        <f t="shared" si="5"/>
        <v>88.64</v>
      </c>
      <c r="K25" s="79">
        <f t="shared" si="6"/>
        <v>107.2</v>
      </c>
      <c r="L25" s="79">
        <f t="shared" si="7"/>
        <v>105.12</v>
      </c>
      <c r="M25" s="77">
        <f t="shared" si="8"/>
        <v>113.72</v>
      </c>
      <c r="N25" s="77">
        <f t="shared" si="9"/>
        <v>117</v>
      </c>
      <c r="O25" s="77">
        <f t="shared" si="10"/>
        <v>147.92000000000002</v>
      </c>
      <c r="P25" s="77">
        <f t="shared" si="11"/>
        <v>157.52000000000001</v>
      </c>
      <c r="Q25" s="77">
        <f t="shared" si="12"/>
        <v>155.46</v>
      </c>
      <c r="R25" s="77">
        <f t="shared" si="13"/>
        <v>166.4</v>
      </c>
      <c r="S25" s="77">
        <f t="shared" si="14"/>
        <v>150.28</v>
      </c>
      <c r="T25" s="77">
        <f t="shared" si="15"/>
        <v>153.04</v>
      </c>
      <c r="U25" s="77">
        <f t="shared" si="16"/>
        <v>147.92000000000002</v>
      </c>
      <c r="V25" s="77">
        <f t="shared" si="17"/>
        <v>153.64000000000001</v>
      </c>
      <c r="W25" s="77">
        <f t="shared" si="18"/>
        <v>156.08000000000001</v>
      </c>
      <c r="X25" s="77">
        <f t="shared" si="19"/>
        <v>171.68</v>
      </c>
      <c r="Y25" s="77">
        <f t="shared" si="20"/>
        <v>197.66</v>
      </c>
      <c r="Z25" s="77">
        <f t="shared" ref="Z25:Z88" si="21">$D$24*$E6</f>
        <v>150.36000000000001</v>
      </c>
      <c r="AA25" s="77">
        <f>$D$25*$E5</f>
        <v>0</v>
      </c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</row>
    <row r="26" spans="3:111" x14ac:dyDescent="0.25">
      <c r="C26" s="79">
        <v>1961</v>
      </c>
      <c r="D26" s="79">
        <v>9500</v>
      </c>
      <c r="E26" s="114">
        <f t="shared" si="0"/>
        <v>0.02</v>
      </c>
      <c r="F26" s="117">
        <f t="shared" si="1"/>
        <v>2871.8199999999997</v>
      </c>
      <c r="G26" s="116">
        <f t="shared" ref="G26:G89" si="22">$D$5*E26</f>
        <v>79.8</v>
      </c>
      <c r="H26" s="79">
        <f t="shared" si="3"/>
        <v>84.58</v>
      </c>
      <c r="I26" s="79">
        <f t="shared" si="4"/>
        <v>86.04</v>
      </c>
      <c r="J26" s="79">
        <f t="shared" si="5"/>
        <v>88.64</v>
      </c>
      <c r="K26" s="79">
        <f t="shared" si="6"/>
        <v>107.2</v>
      </c>
      <c r="L26" s="79">
        <f t="shared" si="7"/>
        <v>105.12</v>
      </c>
      <c r="M26" s="77">
        <f t="shared" si="8"/>
        <v>113.72</v>
      </c>
      <c r="N26" s="77">
        <f t="shared" si="9"/>
        <v>117</v>
      </c>
      <c r="O26" s="77">
        <f t="shared" si="10"/>
        <v>147.92000000000002</v>
      </c>
      <c r="P26" s="77">
        <f t="shared" si="11"/>
        <v>157.52000000000001</v>
      </c>
      <c r="Q26" s="77">
        <f t="shared" si="12"/>
        <v>155.46</v>
      </c>
      <c r="R26" s="77">
        <f t="shared" si="13"/>
        <v>166.4</v>
      </c>
      <c r="S26" s="77">
        <f t="shared" si="14"/>
        <v>150.28</v>
      </c>
      <c r="T26" s="77">
        <f t="shared" si="15"/>
        <v>153.04</v>
      </c>
      <c r="U26" s="77">
        <f t="shared" si="16"/>
        <v>147.92000000000002</v>
      </c>
      <c r="V26" s="77">
        <f t="shared" si="17"/>
        <v>153.64000000000001</v>
      </c>
      <c r="W26" s="77">
        <f t="shared" si="18"/>
        <v>156.08000000000001</v>
      </c>
      <c r="X26" s="77">
        <f t="shared" si="19"/>
        <v>171.68</v>
      </c>
      <c r="Y26" s="77">
        <f t="shared" si="20"/>
        <v>197.66</v>
      </c>
      <c r="Z26" s="77">
        <f t="shared" si="21"/>
        <v>150.36000000000001</v>
      </c>
      <c r="AA26" s="77">
        <f t="shared" ref="AA26:AA89" si="23">$D$25*$E6</f>
        <v>181.76</v>
      </c>
      <c r="AB26" s="77">
        <f>$D$26*$E5</f>
        <v>0</v>
      </c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</row>
    <row r="27" spans="3:111" x14ac:dyDescent="0.25">
      <c r="C27" s="77">
        <v>1962</v>
      </c>
      <c r="D27" s="79">
        <v>8556</v>
      </c>
      <c r="E27" s="114">
        <f t="shared" si="0"/>
        <v>0.02</v>
      </c>
      <c r="F27" s="117">
        <f t="shared" si="1"/>
        <v>3061.8199999999997</v>
      </c>
      <c r="G27" s="116">
        <f t="shared" si="22"/>
        <v>79.8</v>
      </c>
      <c r="H27" s="79">
        <f t="shared" si="3"/>
        <v>84.58</v>
      </c>
      <c r="I27" s="79">
        <f t="shared" si="4"/>
        <v>86.04</v>
      </c>
      <c r="J27" s="79">
        <f t="shared" si="5"/>
        <v>88.64</v>
      </c>
      <c r="K27" s="79">
        <f t="shared" si="6"/>
        <v>107.2</v>
      </c>
      <c r="L27" s="79">
        <f t="shared" si="7"/>
        <v>105.12</v>
      </c>
      <c r="M27" s="77">
        <f t="shared" si="8"/>
        <v>113.72</v>
      </c>
      <c r="N27" s="77">
        <f t="shared" si="9"/>
        <v>117</v>
      </c>
      <c r="O27" s="77">
        <f t="shared" si="10"/>
        <v>147.92000000000002</v>
      </c>
      <c r="P27" s="77">
        <f t="shared" si="11"/>
        <v>157.52000000000001</v>
      </c>
      <c r="Q27" s="77">
        <f t="shared" si="12"/>
        <v>155.46</v>
      </c>
      <c r="R27" s="77">
        <f t="shared" si="13"/>
        <v>166.4</v>
      </c>
      <c r="S27" s="77">
        <f t="shared" si="14"/>
        <v>150.28</v>
      </c>
      <c r="T27" s="77">
        <f t="shared" si="15"/>
        <v>153.04</v>
      </c>
      <c r="U27" s="77">
        <f t="shared" si="16"/>
        <v>147.92000000000002</v>
      </c>
      <c r="V27" s="77">
        <f t="shared" si="17"/>
        <v>153.64000000000001</v>
      </c>
      <c r="W27" s="77">
        <f t="shared" si="18"/>
        <v>156.08000000000001</v>
      </c>
      <c r="X27" s="77">
        <f t="shared" si="19"/>
        <v>171.68</v>
      </c>
      <c r="Y27" s="77">
        <f t="shared" si="20"/>
        <v>197.66</v>
      </c>
      <c r="Z27" s="77">
        <f t="shared" si="21"/>
        <v>150.36000000000001</v>
      </c>
      <c r="AA27" s="77">
        <f t="shared" si="23"/>
        <v>181.76</v>
      </c>
      <c r="AB27" s="77">
        <f t="shared" ref="AB27:AB90" si="24">$D$26*$E6</f>
        <v>190</v>
      </c>
      <c r="AC27" s="77">
        <f>$D$27*$E5</f>
        <v>0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</row>
    <row r="28" spans="3:111" x14ac:dyDescent="0.25">
      <c r="C28" s="79">
        <v>1963</v>
      </c>
      <c r="D28" s="79">
        <v>8001</v>
      </c>
      <c r="E28" s="114">
        <f t="shared" si="0"/>
        <v>0.02</v>
      </c>
      <c r="F28" s="117">
        <f t="shared" si="1"/>
        <v>3232.9399999999996</v>
      </c>
      <c r="G28" s="116">
        <f t="shared" si="22"/>
        <v>79.8</v>
      </c>
      <c r="H28" s="79">
        <f t="shared" si="3"/>
        <v>84.58</v>
      </c>
      <c r="I28" s="79">
        <f t="shared" si="4"/>
        <v>86.04</v>
      </c>
      <c r="J28" s="79">
        <f t="shared" si="5"/>
        <v>88.64</v>
      </c>
      <c r="K28" s="79">
        <f t="shared" si="6"/>
        <v>107.2</v>
      </c>
      <c r="L28" s="79">
        <f t="shared" si="7"/>
        <v>105.12</v>
      </c>
      <c r="M28" s="77">
        <f t="shared" si="8"/>
        <v>113.72</v>
      </c>
      <c r="N28" s="77">
        <f t="shared" si="9"/>
        <v>117</v>
      </c>
      <c r="O28" s="77">
        <f t="shared" si="10"/>
        <v>147.92000000000002</v>
      </c>
      <c r="P28" s="77">
        <f t="shared" si="11"/>
        <v>157.52000000000001</v>
      </c>
      <c r="Q28" s="77">
        <f t="shared" si="12"/>
        <v>155.46</v>
      </c>
      <c r="R28" s="77">
        <f t="shared" si="13"/>
        <v>166.4</v>
      </c>
      <c r="S28" s="77">
        <f t="shared" si="14"/>
        <v>150.28</v>
      </c>
      <c r="T28" s="77">
        <f t="shared" si="15"/>
        <v>153.04</v>
      </c>
      <c r="U28" s="77">
        <f t="shared" si="16"/>
        <v>147.92000000000002</v>
      </c>
      <c r="V28" s="77">
        <f t="shared" si="17"/>
        <v>153.64000000000001</v>
      </c>
      <c r="W28" s="77">
        <f t="shared" si="18"/>
        <v>156.08000000000001</v>
      </c>
      <c r="X28" s="77">
        <f t="shared" si="19"/>
        <v>171.68</v>
      </c>
      <c r="Y28" s="77">
        <f t="shared" si="20"/>
        <v>197.66</v>
      </c>
      <c r="Z28" s="77">
        <f t="shared" si="21"/>
        <v>150.36000000000001</v>
      </c>
      <c r="AA28" s="77">
        <f t="shared" si="23"/>
        <v>181.76</v>
      </c>
      <c r="AB28" s="77">
        <f t="shared" si="24"/>
        <v>190</v>
      </c>
      <c r="AC28" s="77">
        <f t="shared" ref="AC28:AC91" si="25">$D$27*$E6</f>
        <v>171.12</v>
      </c>
      <c r="AD28" s="77">
        <f>$D$28*$E5</f>
        <v>0</v>
      </c>
      <c r="AE28" s="77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</row>
    <row r="29" spans="3:111" x14ac:dyDescent="0.25">
      <c r="C29" s="77">
        <v>1964</v>
      </c>
      <c r="D29" s="79">
        <v>8591</v>
      </c>
      <c r="E29" s="114">
        <f t="shared" si="0"/>
        <v>0.02</v>
      </c>
      <c r="F29" s="117">
        <f t="shared" si="1"/>
        <v>3392.9599999999996</v>
      </c>
      <c r="G29" s="116">
        <f t="shared" si="22"/>
        <v>79.8</v>
      </c>
      <c r="H29" s="79">
        <f t="shared" si="3"/>
        <v>84.58</v>
      </c>
      <c r="I29" s="79">
        <f t="shared" si="4"/>
        <v>86.04</v>
      </c>
      <c r="J29" s="79">
        <f t="shared" si="5"/>
        <v>88.64</v>
      </c>
      <c r="K29" s="79">
        <f t="shared" si="6"/>
        <v>107.2</v>
      </c>
      <c r="L29" s="79">
        <f t="shared" si="7"/>
        <v>105.12</v>
      </c>
      <c r="M29" s="77">
        <f t="shared" si="8"/>
        <v>113.72</v>
      </c>
      <c r="N29" s="77">
        <f t="shared" si="9"/>
        <v>117</v>
      </c>
      <c r="O29" s="77">
        <f t="shared" si="10"/>
        <v>147.92000000000002</v>
      </c>
      <c r="P29" s="77">
        <f t="shared" si="11"/>
        <v>157.52000000000001</v>
      </c>
      <c r="Q29" s="77">
        <f t="shared" si="12"/>
        <v>155.46</v>
      </c>
      <c r="R29" s="77">
        <f t="shared" si="13"/>
        <v>166.4</v>
      </c>
      <c r="S29" s="77">
        <f t="shared" si="14"/>
        <v>150.28</v>
      </c>
      <c r="T29" s="77">
        <f t="shared" si="15"/>
        <v>153.04</v>
      </c>
      <c r="U29" s="77">
        <f t="shared" si="16"/>
        <v>147.92000000000002</v>
      </c>
      <c r="V29" s="77">
        <f t="shared" si="17"/>
        <v>153.64000000000001</v>
      </c>
      <c r="W29" s="77">
        <f t="shared" si="18"/>
        <v>156.08000000000001</v>
      </c>
      <c r="X29" s="77">
        <f t="shared" si="19"/>
        <v>171.68</v>
      </c>
      <c r="Y29" s="77">
        <f t="shared" si="20"/>
        <v>197.66</v>
      </c>
      <c r="Z29" s="77">
        <f t="shared" si="21"/>
        <v>150.36000000000001</v>
      </c>
      <c r="AA29" s="77">
        <f t="shared" si="23"/>
        <v>181.76</v>
      </c>
      <c r="AB29" s="77">
        <f t="shared" si="24"/>
        <v>190</v>
      </c>
      <c r="AC29" s="77">
        <f t="shared" si="25"/>
        <v>171.12</v>
      </c>
      <c r="AD29" s="77">
        <f t="shared" ref="AD29:AD92" si="26">$D$28*$E6</f>
        <v>160.02000000000001</v>
      </c>
      <c r="AE29" s="77">
        <f>$D$29*$E5</f>
        <v>0</v>
      </c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</row>
    <row r="30" spans="3:111" x14ac:dyDescent="0.25">
      <c r="C30" s="79">
        <v>1965</v>
      </c>
      <c r="D30" s="79">
        <v>8888</v>
      </c>
      <c r="E30" s="114">
        <f t="shared" si="0"/>
        <v>0.02</v>
      </c>
      <c r="F30" s="117">
        <f t="shared" si="1"/>
        <v>3564.7799999999997</v>
      </c>
      <c r="G30" s="116">
        <f t="shared" si="22"/>
        <v>79.8</v>
      </c>
      <c r="H30" s="79">
        <f t="shared" si="3"/>
        <v>84.58</v>
      </c>
      <c r="I30" s="79">
        <f t="shared" si="4"/>
        <v>86.04</v>
      </c>
      <c r="J30" s="79">
        <f t="shared" si="5"/>
        <v>88.64</v>
      </c>
      <c r="K30" s="79">
        <f t="shared" si="6"/>
        <v>107.2</v>
      </c>
      <c r="L30" s="79">
        <f t="shared" si="7"/>
        <v>105.12</v>
      </c>
      <c r="M30" s="77">
        <f t="shared" si="8"/>
        <v>113.72</v>
      </c>
      <c r="N30" s="77">
        <f t="shared" si="9"/>
        <v>117</v>
      </c>
      <c r="O30" s="77">
        <f t="shared" si="10"/>
        <v>147.92000000000002</v>
      </c>
      <c r="P30" s="77">
        <f t="shared" si="11"/>
        <v>157.52000000000001</v>
      </c>
      <c r="Q30" s="77">
        <f t="shared" si="12"/>
        <v>155.46</v>
      </c>
      <c r="R30" s="77">
        <f t="shared" si="13"/>
        <v>166.4</v>
      </c>
      <c r="S30" s="77">
        <f t="shared" si="14"/>
        <v>150.28</v>
      </c>
      <c r="T30" s="77">
        <f t="shared" si="15"/>
        <v>153.04</v>
      </c>
      <c r="U30" s="77">
        <f t="shared" si="16"/>
        <v>147.92000000000002</v>
      </c>
      <c r="V30" s="77">
        <f t="shared" si="17"/>
        <v>153.64000000000001</v>
      </c>
      <c r="W30" s="77">
        <f t="shared" si="18"/>
        <v>156.08000000000001</v>
      </c>
      <c r="X30" s="77">
        <f t="shared" si="19"/>
        <v>171.68</v>
      </c>
      <c r="Y30" s="77">
        <f t="shared" si="20"/>
        <v>197.66</v>
      </c>
      <c r="Z30" s="77">
        <f t="shared" si="21"/>
        <v>150.36000000000001</v>
      </c>
      <c r="AA30" s="77">
        <f t="shared" si="23"/>
        <v>181.76</v>
      </c>
      <c r="AB30" s="77">
        <f t="shared" si="24"/>
        <v>190</v>
      </c>
      <c r="AC30" s="77">
        <f t="shared" si="25"/>
        <v>171.12</v>
      </c>
      <c r="AD30" s="77">
        <f t="shared" si="26"/>
        <v>160.02000000000001</v>
      </c>
      <c r="AE30" s="77">
        <f t="shared" ref="AE30:AE93" si="27">$D$29*$E6</f>
        <v>171.82</v>
      </c>
      <c r="AF30" s="77">
        <f>$D$30*$E5</f>
        <v>0</v>
      </c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</row>
    <row r="31" spans="3:111" x14ac:dyDescent="0.25">
      <c r="C31" s="77">
        <v>1966</v>
      </c>
      <c r="D31" s="79">
        <v>9399</v>
      </c>
      <c r="E31" s="114">
        <f t="shared" si="0"/>
        <v>0.02</v>
      </c>
      <c r="F31" s="117">
        <f t="shared" si="1"/>
        <v>3742.54</v>
      </c>
      <c r="G31" s="116">
        <f t="shared" si="22"/>
        <v>79.8</v>
      </c>
      <c r="H31" s="79">
        <f t="shared" si="3"/>
        <v>84.58</v>
      </c>
      <c r="I31" s="79">
        <f t="shared" si="4"/>
        <v>86.04</v>
      </c>
      <c r="J31" s="79">
        <f t="shared" si="5"/>
        <v>88.64</v>
      </c>
      <c r="K31" s="79">
        <f t="shared" si="6"/>
        <v>107.2</v>
      </c>
      <c r="L31" s="79">
        <f t="shared" si="7"/>
        <v>105.12</v>
      </c>
      <c r="M31" s="77">
        <f t="shared" si="8"/>
        <v>113.72</v>
      </c>
      <c r="N31" s="77">
        <f t="shared" si="9"/>
        <v>117</v>
      </c>
      <c r="O31" s="77">
        <f t="shared" si="10"/>
        <v>147.92000000000002</v>
      </c>
      <c r="P31" s="77">
        <f t="shared" si="11"/>
        <v>157.52000000000001</v>
      </c>
      <c r="Q31" s="77">
        <f t="shared" si="12"/>
        <v>155.46</v>
      </c>
      <c r="R31" s="77">
        <f t="shared" si="13"/>
        <v>166.4</v>
      </c>
      <c r="S31" s="77">
        <f t="shared" si="14"/>
        <v>150.28</v>
      </c>
      <c r="T31" s="77">
        <f t="shared" si="15"/>
        <v>153.04</v>
      </c>
      <c r="U31" s="77">
        <f t="shared" si="16"/>
        <v>147.92000000000002</v>
      </c>
      <c r="V31" s="77">
        <f t="shared" si="17"/>
        <v>153.64000000000001</v>
      </c>
      <c r="W31" s="77">
        <f t="shared" si="18"/>
        <v>156.08000000000001</v>
      </c>
      <c r="X31" s="77">
        <f t="shared" si="19"/>
        <v>171.68</v>
      </c>
      <c r="Y31" s="77">
        <f t="shared" si="20"/>
        <v>197.66</v>
      </c>
      <c r="Z31" s="77">
        <f t="shared" si="21"/>
        <v>150.36000000000001</v>
      </c>
      <c r="AA31" s="77">
        <f t="shared" si="23"/>
        <v>181.76</v>
      </c>
      <c r="AB31" s="77">
        <f t="shared" si="24"/>
        <v>190</v>
      </c>
      <c r="AC31" s="77">
        <f t="shared" si="25"/>
        <v>171.12</v>
      </c>
      <c r="AD31" s="77">
        <f t="shared" si="26"/>
        <v>160.02000000000001</v>
      </c>
      <c r="AE31" s="77">
        <f t="shared" si="27"/>
        <v>171.82</v>
      </c>
      <c r="AF31" s="77">
        <f t="shared" ref="AF31:AF94" si="28">$D$30*$E6</f>
        <v>177.76</v>
      </c>
      <c r="AG31" s="77">
        <f>$D$31*$E5</f>
        <v>0</v>
      </c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</row>
    <row r="32" spans="3:111" x14ac:dyDescent="0.25">
      <c r="C32" s="79">
        <v>1967</v>
      </c>
      <c r="D32" s="79">
        <v>10197</v>
      </c>
      <c r="E32" s="114">
        <f t="shared" si="0"/>
        <v>0.02</v>
      </c>
      <c r="F32" s="117">
        <f t="shared" si="1"/>
        <v>3930.52</v>
      </c>
      <c r="G32" s="116">
        <f t="shared" si="22"/>
        <v>79.8</v>
      </c>
      <c r="H32" s="79">
        <f t="shared" si="3"/>
        <v>84.58</v>
      </c>
      <c r="I32" s="79">
        <f t="shared" si="4"/>
        <v>86.04</v>
      </c>
      <c r="J32" s="79">
        <f t="shared" si="5"/>
        <v>88.64</v>
      </c>
      <c r="K32" s="79">
        <f t="shared" si="6"/>
        <v>107.2</v>
      </c>
      <c r="L32" s="79">
        <f t="shared" si="7"/>
        <v>105.12</v>
      </c>
      <c r="M32" s="77">
        <f t="shared" si="8"/>
        <v>113.72</v>
      </c>
      <c r="N32" s="77">
        <f t="shared" si="9"/>
        <v>117</v>
      </c>
      <c r="O32" s="77">
        <f t="shared" si="10"/>
        <v>147.92000000000002</v>
      </c>
      <c r="P32" s="77">
        <f t="shared" si="11"/>
        <v>157.52000000000001</v>
      </c>
      <c r="Q32" s="77">
        <f t="shared" si="12"/>
        <v>155.46</v>
      </c>
      <c r="R32" s="77">
        <f t="shared" si="13"/>
        <v>166.4</v>
      </c>
      <c r="S32" s="77">
        <f t="shared" si="14"/>
        <v>150.28</v>
      </c>
      <c r="T32" s="77">
        <f t="shared" si="15"/>
        <v>153.04</v>
      </c>
      <c r="U32" s="77">
        <f t="shared" si="16"/>
        <v>147.92000000000002</v>
      </c>
      <c r="V32" s="77">
        <f t="shared" si="17"/>
        <v>153.64000000000001</v>
      </c>
      <c r="W32" s="77">
        <f t="shared" si="18"/>
        <v>156.08000000000001</v>
      </c>
      <c r="X32" s="77">
        <f t="shared" si="19"/>
        <v>171.68</v>
      </c>
      <c r="Y32" s="77">
        <f t="shared" si="20"/>
        <v>197.66</v>
      </c>
      <c r="Z32" s="77">
        <f t="shared" si="21"/>
        <v>150.36000000000001</v>
      </c>
      <c r="AA32" s="77">
        <f t="shared" si="23"/>
        <v>181.76</v>
      </c>
      <c r="AB32" s="77">
        <f t="shared" si="24"/>
        <v>190</v>
      </c>
      <c r="AC32" s="77">
        <f t="shared" si="25"/>
        <v>171.12</v>
      </c>
      <c r="AD32" s="77">
        <f t="shared" si="26"/>
        <v>160.02000000000001</v>
      </c>
      <c r="AE32" s="77">
        <f t="shared" si="27"/>
        <v>171.82</v>
      </c>
      <c r="AF32" s="77">
        <f t="shared" si="28"/>
        <v>177.76</v>
      </c>
      <c r="AG32" s="77">
        <f t="shared" ref="AG32:AG95" si="29">$D$31*$E6</f>
        <v>187.98</v>
      </c>
      <c r="AH32" s="77">
        <f>$D$32*$E5</f>
        <v>0</v>
      </c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</row>
    <row r="33" spans="3:111" x14ac:dyDescent="0.25">
      <c r="C33" s="77">
        <v>1968</v>
      </c>
      <c r="D33" s="79">
        <v>11875</v>
      </c>
      <c r="E33" s="114">
        <f t="shared" si="0"/>
        <v>0.02</v>
      </c>
      <c r="F33" s="117">
        <f t="shared" si="1"/>
        <v>4134.46</v>
      </c>
      <c r="G33" s="116">
        <f t="shared" si="22"/>
        <v>79.8</v>
      </c>
      <c r="H33" s="79">
        <f t="shared" si="3"/>
        <v>84.58</v>
      </c>
      <c r="I33" s="79">
        <f t="shared" si="4"/>
        <v>86.04</v>
      </c>
      <c r="J33" s="79">
        <f t="shared" si="5"/>
        <v>88.64</v>
      </c>
      <c r="K33" s="79">
        <f>$D$9*E29</f>
        <v>107.2</v>
      </c>
      <c r="L33" s="79">
        <f t="shared" si="7"/>
        <v>105.12</v>
      </c>
      <c r="M33" s="77">
        <f t="shared" si="8"/>
        <v>113.72</v>
      </c>
      <c r="N33" s="77">
        <f t="shared" si="9"/>
        <v>117</v>
      </c>
      <c r="O33" s="77">
        <f t="shared" si="10"/>
        <v>147.92000000000002</v>
      </c>
      <c r="P33" s="77">
        <f t="shared" si="11"/>
        <v>157.52000000000001</v>
      </c>
      <c r="Q33" s="77">
        <f t="shared" si="12"/>
        <v>155.46</v>
      </c>
      <c r="R33" s="77">
        <f t="shared" si="13"/>
        <v>166.4</v>
      </c>
      <c r="S33" s="77">
        <f t="shared" si="14"/>
        <v>150.28</v>
      </c>
      <c r="T33" s="77">
        <f t="shared" si="15"/>
        <v>153.04</v>
      </c>
      <c r="U33" s="77">
        <f t="shared" si="16"/>
        <v>147.92000000000002</v>
      </c>
      <c r="V33" s="77">
        <f t="shared" si="17"/>
        <v>153.64000000000001</v>
      </c>
      <c r="W33" s="77">
        <f t="shared" si="18"/>
        <v>156.08000000000001</v>
      </c>
      <c r="X33" s="77">
        <f t="shared" si="19"/>
        <v>171.68</v>
      </c>
      <c r="Y33" s="77">
        <f t="shared" si="20"/>
        <v>197.66</v>
      </c>
      <c r="Z33" s="77">
        <f t="shared" si="21"/>
        <v>150.36000000000001</v>
      </c>
      <c r="AA33" s="77">
        <f t="shared" si="23"/>
        <v>181.76</v>
      </c>
      <c r="AB33" s="77">
        <f t="shared" si="24"/>
        <v>190</v>
      </c>
      <c r="AC33" s="77">
        <f t="shared" si="25"/>
        <v>171.12</v>
      </c>
      <c r="AD33" s="77">
        <f t="shared" si="26"/>
        <v>160.02000000000001</v>
      </c>
      <c r="AE33" s="77">
        <f t="shared" si="27"/>
        <v>171.82</v>
      </c>
      <c r="AF33" s="77">
        <f t="shared" si="28"/>
        <v>177.76</v>
      </c>
      <c r="AG33" s="77">
        <f t="shared" si="29"/>
        <v>187.98</v>
      </c>
      <c r="AH33" s="77">
        <f t="shared" ref="AH33:AH96" si="30">$D$32*$E6</f>
        <v>203.94</v>
      </c>
      <c r="AI33" s="77">
        <f>$D$33*$E5</f>
        <v>0</v>
      </c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3:111" x14ac:dyDescent="0.25">
      <c r="C34" s="79">
        <v>1969</v>
      </c>
      <c r="D34" s="79">
        <v>14363</v>
      </c>
      <c r="E34" s="114">
        <f t="shared" si="0"/>
        <v>0.02</v>
      </c>
      <c r="F34" s="117">
        <f t="shared" si="1"/>
        <v>4371.96</v>
      </c>
      <c r="G34" s="116">
        <f t="shared" si="22"/>
        <v>79.8</v>
      </c>
      <c r="H34" s="79">
        <f t="shared" si="3"/>
        <v>84.58</v>
      </c>
      <c r="I34" s="79">
        <f t="shared" si="4"/>
        <v>86.04</v>
      </c>
      <c r="J34" s="79">
        <f t="shared" si="5"/>
        <v>88.64</v>
      </c>
      <c r="K34" s="79">
        <f t="shared" ref="K34:K97" si="31">$D$9*E30</f>
        <v>107.2</v>
      </c>
      <c r="L34" s="79">
        <f t="shared" si="7"/>
        <v>105.12</v>
      </c>
      <c r="M34" s="77">
        <f t="shared" si="8"/>
        <v>113.72</v>
      </c>
      <c r="N34" s="77">
        <f t="shared" si="9"/>
        <v>117</v>
      </c>
      <c r="O34" s="77">
        <f t="shared" si="10"/>
        <v>147.92000000000002</v>
      </c>
      <c r="P34" s="77">
        <f t="shared" si="11"/>
        <v>157.52000000000001</v>
      </c>
      <c r="Q34" s="77">
        <f t="shared" si="12"/>
        <v>155.46</v>
      </c>
      <c r="R34" s="77">
        <f t="shared" si="13"/>
        <v>166.4</v>
      </c>
      <c r="S34" s="77">
        <f t="shared" si="14"/>
        <v>150.28</v>
      </c>
      <c r="T34" s="77">
        <f t="shared" si="15"/>
        <v>153.04</v>
      </c>
      <c r="U34" s="77">
        <f t="shared" si="16"/>
        <v>147.92000000000002</v>
      </c>
      <c r="V34" s="77">
        <f t="shared" si="17"/>
        <v>153.64000000000001</v>
      </c>
      <c r="W34" s="77">
        <f t="shared" si="18"/>
        <v>156.08000000000001</v>
      </c>
      <c r="X34" s="77">
        <f t="shared" si="19"/>
        <v>171.68</v>
      </c>
      <c r="Y34" s="77">
        <f t="shared" si="20"/>
        <v>197.66</v>
      </c>
      <c r="Z34" s="77">
        <f t="shared" si="21"/>
        <v>150.36000000000001</v>
      </c>
      <c r="AA34" s="77">
        <f t="shared" si="23"/>
        <v>181.76</v>
      </c>
      <c r="AB34" s="77">
        <f t="shared" si="24"/>
        <v>190</v>
      </c>
      <c r="AC34" s="77">
        <f t="shared" si="25"/>
        <v>171.12</v>
      </c>
      <c r="AD34" s="77">
        <f t="shared" si="26"/>
        <v>160.02000000000001</v>
      </c>
      <c r="AE34" s="77">
        <f t="shared" si="27"/>
        <v>171.82</v>
      </c>
      <c r="AF34" s="77">
        <f t="shared" si="28"/>
        <v>177.76</v>
      </c>
      <c r="AG34" s="77">
        <f t="shared" si="29"/>
        <v>187.98</v>
      </c>
      <c r="AH34" s="77">
        <f t="shared" si="30"/>
        <v>203.94</v>
      </c>
      <c r="AI34" s="77">
        <f t="shared" ref="AI34:AI97" si="32">$D$33*$E6</f>
        <v>237.5</v>
      </c>
      <c r="AJ34" s="77">
        <f>$D$34*$E5</f>
        <v>0</v>
      </c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</row>
    <row r="35" spans="3:111" x14ac:dyDescent="0.25">
      <c r="C35" s="77">
        <v>1970</v>
      </c>
      <c r="D35" s="79">
        <v>16590</v>
      </c>
      <c r="E35" s="114">
        <f t="shared" si="0"/>
        <v>0.02</v>
      </c>
      <c r="F35" s="117">
        <f t="shared" si="1"/>
        <v>4659.22</v>
      </c>
      <c r="G35" s="116">
        <f t="shared" si="22"/>
        <v>79.8</v>
      </c>
      <c r="H35" s="79">
        <f t="shared" si="3"/>
        <v>84.58</v>
      </c>
      <c r="I35" s="79">
        <f t="shared" si="4"/>
        <v>86.04</v>
      </c>
      <c r="J35" s="79">
        <f t="shared" si="5"/>
        <v>88.64</v>
      </c>
      <c r="K35" s="79">
        <f t="shared" si="31"/>
        <v>107.2</v>
      </c>
      <c r="L35" s="79">
        <f t="shared" si="7"/>
        <v>105.12</v>
      </c>
      <c r="M35" s="77">
        <f t="shared" si="8"/>
        <v>113.72</v>
      </c>
      <c r="N35" s="77">
        <f t="shared" si="9"/>
        <v>117</v>
      </c>
      <c r="O35" s="77">
        <f t="shared" si="10"/>
        <v>147.92000000000002</v>
      </c>
      <c r="P35" s="77">
        <f t="shared" si="11"/>
        <v>157.52000000000001</v>
      </c>
      <c r="Q35" s="77">
        <f t="shared" si="12"/>
        <v>155.46</v>
      </c>
      <c r="R35" s="77">
        <f t="shared" si="13"/>
        <v>166.4</v>
      </c>
      <c r="S35" s="77">
        <f t="shared" si="14"/>
        <v>150.28</v>
      </c>
      <c r="T35" s="77">
        <f t="shared" si="15"/>
        <v>153.04</v>
      </c>
      <c r="U35" s="77">
        <f t="shared" si="16"/>
        <v>147.92000000000002</v>
      </c>
      <c r="V35" s="77">
        <f t="shared" si="17"/>
        <v>153.64000000000001</v>
      </c>
      <c r="W35" s="77">
        <f t="shared" si="18"/>
        <v>156.08000000000001</v>
      </c>
      <c r="X35" s="77">
        <f t="shared" si="19"/>
        <v>171.68</v>
      </c>
      <c r="Y35" s="77">
        <f t="shared" si="20"/>
        <v>197.66</v>
      </c>
      <c r="Z35" s="77">
        <f t="shared" si="21"/>
        <v>150.36000000000001</v>
      </c>
      <c r="AA35" s="77">
        <f t="shared" si="23"/>
        <v>181.76</v>
      </c>
      <c r="AB35" s="77">
        <f t="shared" si="24"/>
        <v>190</v>
      </c>
      <c r="AC35" s="77">
        <f t="shared" si="25"/>
        <v>171.12</v>
      </c>
      <c r="AD35" s="77">
        <f t="shared" si="26"/>
        <v>160.02000000000001</v>
      </c>
      <c r="AE35" s="77">
        <f t="shared" si="27"/>
        <v>171.82</v>
      </c>
      <c r="AF35" s="77">
        <f t="shared" si="28"/>
        <v>177.76</v>
      </c>
      <c r="AG35" s="77">
        <f t="shared" si="29"/>
        <v>187.98</v>
      </c>
      <c r="AH35" s="77">
        <f t="shared" si="30"/>
        <v>203.94</v>
      </c>
      <c r="AI35" s="77">
        <f t="shared" si="32"/>
        <v>237.5</v>
      </c>
      <c r="AJ35" s="77">
        <f t="shared" ref="AJ35:AJ98" si="33">$D$34*$E6</f>
        <v>287.26</v>
      </c>
      <c r="AK35" s="77">
        <f>$D$35*$E5</f>
        <v>0</v>
      </c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</row>
    <row r="36" spans="3:111" x14ac:dyDescent="0.25">
      <c r="C36" s="79">
        <v>1971</v>
      </c>
      <c r="D36" s="79">
        <v>17787</v>
      </c>
      <c r="E36" s="114">
        <f t="shared" si="0"/>
        <v>0.02</v>
      </c>
      <c r="F36" s="117">
        <f t="shared" si="1"/>
        <v>4991.0200000000004</v>
      </c>
      <c r="G36" s="116">
        <f t="shared" si="22"/>
        <v>79.8</v>
      </c>
      <c r="H36" s="79">
        <f t="shared" si="3"/>
        <v>84.58</v>
      </c>
      <c r="I36" s="79">
        <f t="shared" si="4"/>
        <v>86.04</v>
      </c>
      <c r="J36" s="79">
        <f t="shared" si="5"/>
        <v>88.64</v>
      </c>
      <c r="K36" s="79">
        <f t="shared" si="31"/>
        <v>107.2</v>
      </c>
      <c r="L36" s="79">
        <f t="shared" si="7"/>
        <v>105.12</v>
      </c>
      <c r="M36" s="77">
        <f t="shared" si="8"/>
        <v>113.72</v>
      </c>
      <c r="N36" s="77">
        <f t="shared" si="9"/>
        <v>117</v>
      </c>
      <c r="O36" s="77">
        <f t="shared" si="10"/>
        <v>147.92000000000002</v>
      </c>
      <c r="P36" s="77">
        <f t="shared" si="11"/>
        <v>157.52000000000001</v>
      </c>
      <c r="Q36" s="77">
        <f t="shared" si="12"/>
        <v>155.46</v>
      </c>
      <c r="R36" s="77">
        <f t="shared" si="13"/>
        <v>166.4</v>
      </c>
      <c r="S36" s="77">
        <f t="shared" si="14"/>
        <v>150.28</v>
      </c>
      <c r="T36" s="77">
        <f t="shared" si="15"/>
        <v>153.04</v>
      </c>
      <c r="U36" s="77">
        <f t="shared" si="16"/>
        <v>147.92000000000002</v>
      </c>
      <c r="V36" s="77">
        <f t="shared" si="17"/>
        <v>153.64000000000001</v>
      </c>
      <c r="W36" s="77">
        <f t="shared" si="18"/>
        <v>156.08000000000001</v>
      </c>
      <c r="X36" s="77">
        <f t="shared" si="19"/>
        <v>171.68</v>
      </c>
      <c r="Y36" s="77">
        <f t="shared" si="20"/>
        <v>197.66</v>
      </c>
      <c r="Z36" s="77">
        <f t="shared" si="21"/>
        <v>150.36000000000001</v>
      </c>
      <c r="AA36" s="77">
        <f t="shared" si="23"/>
        <v>181.76</v>
      </c>
      <c r="AB36" s="77">
        <f t="shared" si="24"/>
        <v>190</v>
      </c>
      <c r="AC36" s="77">
        <f t="shared" si="25"/>
        <v>171.12</v>
      </c>
      <c r="AD36" s="77">
        <f t="shared" si="26"/>
        <v>160.02000000000001</v>
      </c>
      <c r="AE36" s="77">
        <f t="shared" si="27"/>
        <v>171.82</v>
      </c>
      <c r="AF36" s="77">
        <f t="shared" si="28"/>
        <v>177.76</v>
      </c>
      <c r="AG36" s="77">
        <f t="shared" si="29"/>
        <v>187.98</v>
      </c>
      <c r="AH36" s="77">
        <f t="shared" si="30"/>
        <v>203.94</v>
      </c>
      <c r="AI36" s="77">
        <f t="shared" si="32"/>
        <v>237.5</v>
      </c>
      <c r="AJ36" s="77">
        <f t="shared" si="33"/>
        <v>287.26</v>
      </c>
      <c r="AK36" s="77">
        <f t="shared" ref="AK36:AK99" si="34">$D$35*$E6</f>
        <v>331.8</v>
      </c>
      <c r="AL36" s="77">
        <f>$D$36*$E5</f>
        <v>0</v>
      </c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</row>
    <row r="37" spans="3:111" x14ac:dyDescent="0.25">
      <c r="C37" s="77">
        <v>1972</v>
      </c>
      <c r="D37" s="79">
        <v>17457</v>
      </c>
      <c r="E37" s="114">
        <f t="shared" si="0"/>
        <v>0.02</v>
      </c>
      <c r="F37" s="117">
        <f t="shared" ref="F37:F100" si="35">SUM(G37:DG37)</f>
        <v>5346.76</v>
      </c>
      <c r="G37" s="116">
        <f t="shared" si="22"/>
        <v>79.8</v>
      </c>
      <c r="H37" s="79">
        <f>$D$6*E36</f>
        <v>84.58</v>
      </c>
      <c r="I37" s="79">
        <f t="shared" si="4"/>
        <v>86.04</v>
      </c>
      <c r="J37" s="79">
        <f t="shared" si="5"/>
        <v>88.64</v>
      </c>
      <c r="K37" s="79">
        <f t="shared" si="31"/>
        <v>107.2</v>
      </c>
      <c r="L37" s="79">
        <f t="shared" si="7"/>
        <v>105.12</v>
      </c>
      <c r="M37" s="77">
        <f t="shared" si="8"/>
        <v>113.72</v>
      </c>
      <c r="N37" s="77">
        <f t="shared" si="9"/>
        <v>117</v>
      </c>
      <c r="O37" s="77">
        <f t="shared" si="10"/>
        <v>147.92000000000002</v>
      </c>
      <c r="P37" s="77">
        <f t="shared" si="11"/>
        <v>157.52000000000001</v>
      </c>
      <c r="Q37" s="77">
        <f t="shared" si="12"/>
        <v>155.46</v>
      </c>
      <c r="R37" s="77">
        <f t="shared" si="13"/>
        <v>166.4</v>
      </c>
      <c r="S37" s="77">
        <f t="shared" si="14"/>
        <v>150.28</v>
      </c>
      <c r="T37" s="77">
        <f t="shared" si="15"/>
        <v>153.04</v>
      </c>
      <c r="U37" s="77">
        <f t="shared" si="16"/>
        <v>147.92000000000002</v>
      </c>
      <c r="V37" s="77">
        <f t="shared" si="17"/>
        <v>153.64000000000001</v>
      </c>
      <c r="W37" s="77">
        <f t="shared" si="18"/>
        <v>156.08000000000001</v>
      </c>
      <c r="X37" s="77">
        <f t="shared" si="19"/>
        <v>171.68</v>
      </c>
      <c r="Y37" s="77">
        <f t="shared" si="20"/>
        <v>197.66</v>
      </c>
      <c r="Z37" s="77">
        <f t="shared" si="21"/>
        <v>150.36000000000001</v>
      </c>
      <c r="AA37" s="77">
        <f t="shared" si="23"/>
        <v>181.76</v>
      </c>
      <c r="AB37" s="77">
        <f t="shared" si="24"/>
        <v>190</v>
      </c>
      <c r="AC37" s="77">
        <f t="shared" si="25"/>
        <v>171.12</v>
      </c>
      <c r="AD37" s="77">
        <f t="shared" si="26"/>
        <v>160.02000000000001</v>
      </c>
      <c r="AE37" s="77">
        <f t="shared" si="27"/>
        <v>171.82</v>
      </c>
      <c r="AF37" s="77">
        <f t="shared" si="28"/>
        <v>177.76</v>
      </c>
      <c r="AG37" s="77">
        <f t="shared" si="29"/>
        <v>187.98</v>
      </c>
      <c r="AH37" s="77">
        <f t="shared" si="30"/>
        <v>203.94</v>
      </c>
      <c r="AI37" s="77">
        <f t="shared" si="32"/>
        <v>237.5</v>
      </c>
      <c r="AJ37" s="77">
        <f t="shared" si="33"/>
        <v>287.26</v>
      </c>
      <c r="AK37" s="77">
        <f t="shared" si="34"/>
        <v>331.8</v>
      </c>
      <c r="AL37" s="77">
        <f t="shared" ref="AL37:AL100" si="36">$D$36*$E6</f>
        <v>355.74</v>
      </c>
      <c r="AM37" s="77">
        <f>$D$37*$E5</f>
        <v>0</v>
      </c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</row>
    <row r="38" spans="3:111" x14ac:dyDescent="0.25">
      <c r="C38" s="79">
        <v>1973</v>
      </c>
      <c r="D38" s="79">
        <v>15573</v>
      </c>
      <c r="E38" s="114">
        <f t="shared" si="0"/>
        <v>0.02</v>
      </c>
      <c r="F38" s="117">
        <f t="shared" si="35"/>
        <v>5695.9000000000005</v>
      </c>
      <c r="G38" s="116">
        <f t="shared" si="22"/>
        <v>79.8</v>
      </c>
      <c r="H38" s="79">
        <f t="shared" si="3"/>
        <v>84.58</v>
      </c>
      <c r="I38" s="79">
        <f t="shared" si="4"/>
        <v>86.04</v>
      </c>
      <c r="J38" s="79">
        <f t="shared" si="5"/>
        <v>88.64</v>
      </c>
      <c r="K38" s="79">
        <f t="shared" si="31"/>
        <v>107.2</v>
      </c>
      <c r="L38" s="79">
        <f t="shared" si="7"/>
        <v>105.12</v>
      </c>
      <c r="M38" s="77">
        <f t="shared" si="8"/>
        <v>113.72</v>
      </c>
      <c r="N38" s="77">
        <f t="shared" si="9"/>
        <v>117</v>
      </c>
      <c r="O38" s="77">
        <f t="shared" si="10"/>
        <v>147.92000000000002</v>
      </c>
      <c r="P38" s="77">
        <f t="shared" si="11"/>
        <v>157.52000000000001</v>
      </c>
      <c r="Q38" s="77">
        <f t="shared" si="12"/>
        <v>155.46</v>
      </c>
      <c r="R38" s="77">
        <f t="shared" si="13"/>
        <v>166.4</v>
      </c>
      <c r="S38" s="77">
        <f t="shared" si="14"/>
        <v>150.28</v>
      </c>
      <c r="T38" s="77">
        <f t="shared" si="15"/>
        <v>153.04</v>
      </c>
      <c r="U38" s="77">
        <f t="shared" si="16"/>
        <v>147.92000000000002</v>
      </c>
      <c r="V38" s="77">
        <f t="shared" si="17"/>
        <v>153.64000000000001</v>
      </c>
      <c r="W38" s="77">
        <f t="shared" si="18"/>
        <v>156.08000000000001</v>
      </c>
      <c r="X38" s="77">
        <f t="shared" si="19"/>
        <v>171.68</v>
      </c>
      <c r="Y38" s="77">
        <f t="shared" si="20"/>
        <v>197.66</v>
      </c>
      <c r="Z38" s="77">
        <f t="shared" si="21"/>
        <v>150.36000000000001</v>
      </c>
      <c r="AA38" s="77">
        <f t="shared" si="23"/>
        <v>181.76</v>
      </c>
      <c r="AB38" s="77">
        <f t="shared" si="24"/>
        <v>190</v>
      </c>
      <c r="AC38" s="77">
        <f t="shared" si="25"/>
        <v>171.12</v>
      </c>
      <c r="AD38" s="77">
        <f t="shared" si="26"/>
        <v>160.02000000000001</v>
      </c>
      <c r="AE38" s="77">
        <f t="shared" si="27"/>
        <v>171.82</v>
      </c>
      <c r="AF38" s="77">
        <f t="shared" si="28"/>
        <v>177.76</v>
      </c>
      <c r="AG38" s="77">
        <f t="shared" si="29"/>
        <v>187.98</v>
      </c>
      <c r="AH38" s="77">
        <f t="shared" si="30"/>
        <v>203.94</v>
      </c>
      <c r="AI38" s="77">
        <f t="shared" si="32"/>
        <v>237.5</v>
      </c>
      <c r="AJ38" s="77">
        <f t="shared" si="33"/>
        <v>287.26</v>
      </c>
      <c r="AK38" s="77">
        <f t="shared" si="34"/>
        <v>331.8</v>
      </c>
      <c r="AL38" s="77">
        <f t="shared" si="36"/>
        <v>355.74</v>
      </c>
      <c r="AM38" s="77">
        <f t="shared" ref="AM38:AM101" si="37">$D$37*$E6</f>
        <v>349.14</v>
      </c>
      <c r="AN38" s="77">
        <f>$D$38*$E5</f>
        <v>0</v>
      </c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</row>
    <row r="39" spans="3:111" x14ac:dyDescent="0.25">
      <c r="C39" s="77">
        <v>1974</v>
      </c>
      <c r="D39" s="79">
        <v>16751</v>
      </c>
      <c r="E39" s="114">
        <f t="shared" si="0"/>
        <v>0.02</v>
      </c>
      <c r="F39" s="117">
        <f t="shared" si="35"/>
        <v>6007.3600000000006</v>
      </c>
      <c r="G39" s="116">
        <f t="shared" si="22"/>
        <v>79.8</v>
      </c>
      <c r="H39" s="79">
        <f t="shared" si="3"/>
        <v>84.58</v>
      </c>
      <c r="I39" s="79">
        <f t="shared" si="4"/>
        <v>86.04</v>
      </c>
      <c r="J39" s="79">
        <f t="shared" si="5"/>
        <v>88.64</v>
      </c>
      <c r="K39" s="79">
        <f t="shared" si="31"/>
        <v>107.2</v>
      </c>
      <c r="L39" s="79">
        <f t="shared" si="7"/>
        <v>105.12</v>
      </c>
      <c r="M39" s="77">
        <f t="shared" si="8"/>
        <v>113.72</v>
      </c>
      <c r="N39" s="77">
        <f t="shared" si="9"/>
        <v>117</v>
      </c>
      <c r="O39" s="77">
        <f t="shared" si="10"/>
        <v>147.92000000000002</v>
      </c>
      <c r="P39" s="77">
        <f t="shared" si="11"/>
        <v>157.52000000000001</v>
      </c>
      <c r="Q39" s="77">
        <f t="shared" si="12"/>
        <v>155.46</v>
      </c>
      <c r="R39" s="77">
        <f t="shared" si="13"/>
        <v>166.4</v>
      </c>
      <c r="S39" s="77">
        <f t="shared" si="14"/>
        <v>150.28</v>
      </c>
      <c r="T39" s="77">
        <f t="shared" si="15"/>
        <v>153.04</v>
      </c>
      <c r="U39" s="77">
        <f t="shared" si="16"/>
        <v>147.92000000000002</v>
      </c>
      <c r="V39" s="77">
        <f t="shared" si="17"/>
        <v>153.64000000000001</v>
      </c>
      <c r="W39" s="77">
        <f t="shared" si="18"/>
        <v>156.08000000000001</v>
      </c>
      <c r="X39" s="77">
        <f t="shared" si="19"/>
        <v>171.68</v>
      </c>
      <c r="Y39" s="77">
        <f t="shared" si="20"/>
        <v>197.66</v>
      </c>
      <c r="Z39" s="77">
        <f t="shared" si="21"/>
        <v>150.36000000000001</v>
      </c>
      <c r="AA39" s="77">
        <f t="shared" si="23"/>
        <v>181.76</v>
      </c>
      <c r="AB39" s="77">
        <f t="shared" si="24"/>
        <v>190</v>
      </c>
      <c r="AC39" s="77">
        <f t="shared" si="25"/>
        <v>171.12</v>
      </c>
      <c r="AD39" s="77">
        <f t="shared" si="26"/>
        <v>160.02000000000001</v>
      </c>
      <c r="AE39" s="77">
        <f t="shared" si="27"/>
        <v>171.82</v>
      </c>
      <c r="AF39" s="77">
        <f t="shared" si="28"/>
        <v>177.76</v>
      </c>
      <c r="AG39" s="77">
        <f t="shared" si="29"/>
        <v>187.98</v>
      </c>
      <c r="AH39" s="77">
        <f t="shared" si="30"/>
        <v>203.94</v>
      </c>
      <c r="AI39" s="77">
        <f t="shared" si="32"/>
        <v>237.5</v>
      </c>
      <c r="AJ39" s="77">
        <f t="shared" si="33"/>
        <v>287.26</v>
      </c>
      <c r="AK39" s="77">
        <f t="shared" si="34"/>
        <v>331.8</v>
      </c>
      <c r="AL39" s="77">
        <f t="shared" si="36"/>
        <v>355.74</v>
      </c>
      <c r="AM39" s="77">
        <f t="shared" si="37"/>
        <v>349.14</v>
      </c>
      <c r="AN39" s="77">
        <f t="shared" ref="AN39:AN102" si="38">$D$38*$E6</f>
        <v>311.45999999999998</v>
      </c>
      <c r="AO39" s="77">
        <f>$D$39*$E5</f>
        <v>0</v>
      </c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</row>
    <row r="40" spans="3:111" x14ac:dyDescent="0.25">
      <c r="C40" s="79">
        <v>1975</v>
      </c>
      <c r="D40" s="79">
        <v>17526</v>
      </c>
      <c r="E40" s="114">
        <f t="shared" si="0"/>
        <v>0.02</v>
      </c>
      <c r="F40" s="117">
        <f t="shared" si="35"/>
        <v>6342.380000000001</v>
      </c>
      <c r="G40" s="116">
        <f t="shared" si="22"/>
        <v>79.8</v>
      </c>
      <c r="H40" s="79">
        <f t="shared" si="3"/>
        <v>84.58</v>
      </c>
      <c r="I40" s="79">
        <f t="shared" si="4"/>
        <v>86.04</v>
      </c>
      <c r="J40" s="79">
        <f t="shared" si="5"/>
        <v>88.64</v>
      </c>
      <c r="K40" s="79">
        <f t="shared" si="31"/>
        <v>107.2</v>
      </c>
      <c r="L40" s="79">
        <f t="shared" si="7"/>
        <v>105.12</v>
      </c>
      <c r="M40" s="77">
        <f t="shared" si="8"/>
        <v>113.72</v>
      </c>
      <c r="N40" s="77">
        <f t="shared" si="9"/>
        <v>117</v>
      </c>
      <c r="O40" s="77">
        <f t="shared" si="10"/>
        <v>147.92000000000002</v>
      </c>
      <c r="P40" s="77">
        <f t="shared" si="11"/>
        <v>157.52000000000001</v>
      </c>
      <c r="Q40" s="77">
        <f t="shared" si="12"/>
        <v>155.46</v>
      </c>
      <c r="R40" s="77">
        <f t="shared" si="13"/>
        <v>166.4</v>
      </c>
      <c r="S40" s="77">
        <f t="shared" si="14"/>
        <v>150.28</v>
      </c>
      <c r="T40" s="77">
        <f t="shared" si="15"/>
        <v>153.04</v>
      </c>
      <c r="U40" s="77">
        <f t="shared" si="16"/>
        <v>147.92000000000002</v>
      </c>
      <c r="V40" s="77">
        <f t="shared" si="17"/>
        <v>153.64000000000001</v>
      </c>
      <c r="W40" s="77">
        <f t="shared" si="18"/>
        <v>156.08000000000001</v>
      </c>
      <c r="X40" s="77">
        <f t="shared" si="19"/>
        <v>171.68</v>
      </c>
      <c r="Y40" s="77">
        <f t="shared" si="20"/>
        <v>197.66</v>
      </c>
      <c r="Z40" s="77">
        <f t="shared" si="21"/>
        <v>150.36000000000001</v>
      </c>
      <c r="AA40" s="77">
        <f t="shared" si="23"/>
        <v>181.76</v>
      </c>
      <c r="AB40" s="77">
        <f t="shared" si="24"/>
        <v>190</v>
      </c>
      <c r="AC40" s="77">
        <f t="shared" si="25"/>
        <v>171.12</v>
      </c>
      <c r="AD40" s="77">
        <f t="shared" si="26"/>
        <v>160.02000000000001</v>
      </c>
      <c r="AE40" s="77">
        <f t="shared" si="27"/>
        <v>171.82</v>
      </c>
      <c r="AF40" s="77">
        <f t="shared" si="28"/>
        <v>177.76</v>
      </c>
      <c r="AG40" s="77">
        <f t="shared" si="29"/>
        <v>187.98</v>
      </c>
      <c r="AH40" s="77">
        <f t="shared" si="30"/>
        <v>203.94</v>
      </c>
      <c r="AI40" s="77">
        <f t="shared" si="32"/>
        <v>237.5</v>
      </c>
      <c r="AJ40" s="77">
        <f t="shared" si="33"/>
        <v>287.26</v>
      </c>
      <c r="AK40" s="77">
        <f t="shared" si="34"/>
        <v>331.8</v>
      </c>
      <c r="AL40" s="77">
        <f t="shared" si="36"/>
        <v>355.74</v>
      </c>
      <c r="AM40" s="77">
        <f t="shared" si="37"/>
        <v>349.14</v>
      </c>
      <c r="AN40" s="77">
        <f t="shared" si="38"/>
        <v>311.45999999999998</v>
      </c>
      <c r="AO40" s="77">
        <f t="shared" ref="AO40:AO103" si="39">$D$39*$E6</f>
        <v>335.02</v>
      </c>
      <c r="AP40" s="77">
        <f t="shared" ref="AP40:AP103" si="40">$D$40*$E5</f>
        <v>0</v>
      </c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</row>
    <row r="41" spans="3:111" x14ac:dyDescent="0.25">
      <c r="C41" s="77">
        <v>1976</v>
      </c>
      <c r="D41" s="79">
        <v>19907</v>
      </c>
      <c r="E41" s="114">
        <f t="shared" si="0"/>
        <v>0.02</v>
      </c>
      <c r="F41" s="117">
        <f t="shared" si="35"/>
        <v>6692.9000000000015</v>
      </c>
      <c r="G41" s="116">
        <f>$D$5*E41</f>
        <v>79.8</v>
      </c>
      <c r="H41" s="79">
        <f t="shared" si="3"/>
        <v>84.58</v>
      </c>
      <c r="I41" s="79">
        <f t="shared" si="4"/>
        <v>86.04</v>
      </c>
      <c r="J41" s="79">
        <f t="shared" si="5"/>
        <v>88.64</v>
      </c>
      <c r="K41" s="79">
        <f t="shared" si="31"/>
        <v>107.2</v>
      </c>
      <c r="L41" s="79">
        <f t="shared" si="7"/>
        <v>105.12</v>
      </c>
      <c r="M41" s="77">
        <f t="shared" si="8"/>
        <v>113.72</v>
      </c>
      <c r="N41" s="77">
        <f t="shared" si="9"/>
        <v>117</v>
      </c>
      <c r="O41" s="77">
        <f t="shared" si="10"/>
        <v>147.92000000000002</v>
      </c>
      <c r="P41" s="77">
        <f t="shared" si="11"/>
        <v>157.52000000000001</v>
      </c>
      <c r="Q41" s="77">
        <f t="shared" si="12"/>
        <v>155.46</v>
      </c>
      <c r="R41" s="77">
        <f t="shared" si="13"/>
        <v>166.4</v>
      </c>
      <c r="S41" s="77">
        <f t="shared" si="14"/>
        <v>150.28</v>
      </c>
      <c r="T41" s="77">
        <f t="shared" si="15"/>
        <v>153.04</v>
      </c>
      <c r="U41" s="77">
        <f t="shared" si="16"/>
        <v>147.92000000000002</v>
      </c>
      <c r="V41" s="77">
        <f t="shared" si="17"/>
        <v>153.64000000000001</v>
      </c>
      <c r="W41" s="77">
        <f t="shared" si="18"/>
        <v>156.08000000000001</v>
      </c>
      <c r="X41" s="77">
        <f t="shared" si="19"/>
        <v>171.68</v>
      </c>
      <c r="Y41" s="77">
        <f t="shared" si="20"/>
        <v>197.66</v>
      </c>
      <c r="Z41" s="77">
        <f t="shared" si="21"/>
        <v>150.36000000000001</v>
      </c>
      <c r="AA41" s="77">
        <f t="shared" si="23"/>
        <v>181.76</v>
      </c>
      <c r="AB41" s="77">
        <f t="shared" si="24"/>
        <v>190</v>
      </c>
      <c r="AC41" s="77">
        <f t="shared" si="25"/>
        <v>171.12</v>
      </c>
      <c r="AD41" s="77">
        <f t="shared" si="26"/>
        <v>160.02000000000001</v>
      </c>
      <c r="AE41" s="77">
        <f t="shared" si="27"/>
        <v>171.82</v>
      </c>
      <c r="AF41" s="77">
        <f t="shared" si="28"/>
        <v>177.76</v>
      </c>
      <c r="AG41" s="77">
        <f t="shared" si="29"/>
        <v>187.98</v>
      </c>
      <c r="AH41" s="77">
        <f t="shared" si="30"/>
        <v>203.94</v>
      </c>
      <c r="AI41" s="77">
        <f t="shared" si="32"/>
        <v>237.5</v>
      </c>
      <c r="AJ41" s="77">
        <f t="shared" si="33"/>
        <v>287.26</v>
      </c>
      <c r="AK41" s="77">
        <f t="shared" si="34"/>
        <v>331.8</v>
      </c>
      <c r="AL41" s="77">
        <f t="shared" si="36"/>
        <v>355.74</v>
      </c>
      <c r="AM41" s="77">
        <f t="shared" si="37"/>
        <v>349.14</v>
      </c>
      <c r="AN41" s="77">
        <f t="shared" si="38"/>
        <v>311.45999999999998</v>
      </c>
      <c r="AO41" s="77">
        <f t="shared" si="39"/>
        <v>335.02</v>
      </c>
      <c r="AP41" s="77">
        <f t="shared" si="40"/>
        <v>350.52</v>
      </c>
      <c r="AQ41" s="77">
        <f>$D$41*$E5</f>
        <v>0</v>
      </c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3:111" x14ac:dyDescent="0.25">
      <c r="C42" s="79">
        <v>1977</v>
      </c>
      <c r="D42" s="79">
        <v>21875</v>
      </c>
      <c r="E42" s="114">
        <f t="shared" si="0"/>
        <v>0.02</v>
      </c>
      <c r="F42" s="117">
        <f t="shared" si="35"/>
        <v>7091.0400000000018</v>
      </c>
      <c r="G42" s="116">
        <f t="shared" si="22"/>
        <v>79.8</v>
      </c>
      <c r="H42" s="79">
        <f t="shared" si="3"/>
        <v>84.58</v>
      </c>
      <c r="I42" s="79">
        <f t="shared" si="4"/>
        <v>86.04</v>
      </c>
      <c r="J42" s="79">
        <f t="shared" si="5"/>
        <v>88.64</v>
      </c>
      <c r="K42" s="79">
        <f t="shared" si="31"/>
        <v>107.2</v>
      </c>
      <c r="L42" s="79">
        <f t="shared" si="7"/>
        <v>105.12</v>
      </c>
      <c r="M42" s="77">
        <f t="shared" si="8"/>
        <v>113.72</v>
      </c>
      <c r="N42" s="77">
        <f t="shared" si="9"/>
        <v>117</v>
      </c>
      <c r="O42" s="77">
        <f t="shared" si="10"/>
        <v>147.92000000000002</v>
      </c>
      <c r="P42" s="77">
        <f t="shared" si="11"/>
        <v>157.52000000000001</v>
      </c>
      <c r="Q42" s="77">
        <f t="shared" si="12"/>
        <v>155.46</v>
      </c>
      <c r="R42" s="77">
        <f t="shared" si="13"/>
        <v>166.4</v>
      </c>
      <c r="S42" s="77">
        <f t="shared" si="14"/>
        <v>150.28</v>
      </c>
      <c r="T42" s="77">
        <f t="shared" si="15"/>
        <v>153.04</v>
      </c>
      <c r="U42" s="77">
        <f t="shared" si="16"/>
        <v>147.92000000000002</v>
      </c>
      <c r="V42" s="77">
        <f t="shared" si="17"/>
        <v>153.64000000000001</v>
      </c>
      <c r="W42" s="77">
        <f t="shared" si="18"/>
        <v>156.08000000000001</v>
      </c>
      <c r="X42" s="77">
        <f t="shared" si="19"/>
        <v>171.68</v>
      </c>
      <c r="Y42" s="77">
        <f t="shared" si="20"/>
        <v>197.66</v>
      </c>
      <c r="Z42" s="77">
        <f t="shared" si="21"/>
        <v>150.36000000000001</v>
      </c>
      <c r="AA42" s="77">
        <f t="shared" si="23"/>
        <v>181.76</v>
      </c>
      <c r="AB42" s="77">
        <f t="shared" si="24"/>
        <v>190</v>
      </c>
      <c r="AC42" s="77">
        <f t="shared" si="25"/>
        <v>171.12</v>
      </c>
      <c r="AD42" s="77">
        <f t="shared" si="26"/>
        <v>160.02000000000001</v>
      </c>
      <c r="AE42" s="77">
        <f t="shared" si="27"/>
        <v>171.82</v>
      </c>
      <c r="AF42" s="77">
        <f t="shared" si="28"/>
        <v>177.76</v>
      </c>
      <c r="AG42" s="77">
        <f t="shared" si="29"/>
        <v>187.98</v>
      </c>
      <c r="AH42" s="77">
        <f t="shared" si="30"/>
        <v>203.94</v>
      </c>
      <c r="AI42" s="77">
        <f t="shared" si="32"/>
        <v>237.5</v>
      </c>
      <c r="AJ42" s="77">
        <f t="shared" si="33"/>
        <v>287.26</v>
      </c>
      <c r="AK42" s="77">
        <f t="shared" si="34"/>
        <v>331.8</v>
      </c>
      <c r="AL42" s="77">
        <f t="shared" si="36"/>
        <v>355.74</v>
      </c>
      <c r="AM42" s="77">
        <f t="shared" si="37"/>
        <v>349.14</v>
      </c>
      <c r="AN42" s="77">
        <f t="shared" si="38"/>
        <v>311.45999999999998</v>
      </c>
      <c r="AO42" s="77">
        <f t="shared" si="39"/>
        <v>335.02</v>
      </c>
      <c r="AP42" s="77">
        <f t="shared" si="40"/>
        <v>350.52</v>
      </c>
      <c r="AQ42" s="77">
        <f t="shared" ref="AQ42:AQ105" si="41">$D$41*$E6</f>
        <v>398.14</v>
      </c>
      <c r="AR42" s="77">
        <f>$D$42*$E5</f>
        <v>0</v>
      </c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</row>
    <row r="43" spans="3:111" x14ac:dyDescent="0.25">
      <c r="C43" s="77">
        <v>1978</v>
      </c>
      <c r="D43" s="79">
        <v>20749</v>
      </c>
      <c r="E43" s="114">
        <f t="shared" si="0"/>
        <v>0.02</v>
      </c>
      <c r="F43" s="117">
        <f t="shared" si="35"/>
        <v>7528.5400000000018</v>
      </c>
      <c r="G43" s="116">
        <f t="shared" si="22"/>
        <v>79.8</v>
      </c>
      <c r="H43" s="79">
        <f t="shared" si="3"/>
        <v>84.58</v>
      </c>
      <c r="I43" s="79">
        <f t="shared" si="4"/>
        <v>86.04</v>
      </c>
      <c r="J43" s="79">
        <f t="shared" si="5"/>
        <v>88.64</v>
      </c>
      <c r="K43" s="79">
        <f t="shared" si="31"/>
        <v>107.2</v>
      </c>
      <c r="L43" s="79">
        <f t="shared" si="7"/>
        <v>105.12</v>
      </c>
      <c r="M43" s="77">
        <f t="shared" si="8"/>
        <v>113.72</v>
      </c>
      <c r="N43" s="77">
        <f t="shared" si="9"/>
        <v>117</v>
      </c>
      <c r="O43" s="77">
        <f t="shared" si="10"/>
        <v>147.92000000000002</v>
      </c>
      <c r="P43" s="77">
        <f t="shared" si="11"/>
        <v>157.52000000000001</v>
      </c>
      <c r="Q43" s="77">
        <f t="shared" si="12"/>
        <v>155.46</v>
      </c>
      <c r="R43" s="77">
        <f t="shared" si="13"/>
        <v>166.4</v>
      </c>
      <c r="S43" s="77">
        <f t="shared" si="14"/>
        <v>150.28</v>
      </c>
      <c r="T43" s="77">
        <f t="shared" si="15"/>
        <v>153.04</v>
      </c>
      <c r="U43" s="77">
        <f t="shared" si="16"/>
        <v>147.92000000000002</v>
      </c>
      <c r="V43" s="77">
        <f t="shared" si="17"/>
        <v>153.64000000000001</v>
      </c>
      <c r="W43" s="77">
        <f t="shared" si="18"/>
        <v>156.08000000000001</v>
      </c>
      <c r="X43" s="77">
        <f t="shared" si="19"/>
        <v>171.68</v>
      </c>
      <c r="Y43" s="77">
        <f t="shared" si="20"/>
        <v>197.66</v>
      </c>
      <c r="Z43" s="77">
        <f t="shared" si="21"/>
        <v>150.36000000000001</v>
      </c>
      <c r="AA43" s="77">
        <f t="shared" si="23"/>
        <v>181.76</v>
      </c>
      <c r="AB43" s="77">
        <f t="shared" si="24"/>
        <v>190</v>
      </c>
      <c r="AC43" s="77">
        <f t="shared" si="25"/>
        <v>171.12</v>
      </c>
      <c r="AD43" s="77">
        <f t="shared" si="26"/>
        <v>160.02000000000001</v>
      </c>
      <c r="AE43" s="77">
        <f t="shared" si="27"/>
        <v>171.82</v>
      </c>
      <c r="AF43" s="77">
        <f t="shared" si="28"/>
        <v>177.76</v>
      </c>
      <c r="AG43" s="77">
        <f t="shared" si="29"/>
        <v>187.98</v>
      </c>
      <c r="AH43" s="77">
        <f t="shared" si="30"/>
        <v>203.94</v>
      </c>
      <c r="AI43" s="77">
        <f t="shared" si="32"/>
        <v>237.5</v>
      </c>
      <c r="AJ43" s="77">
        <f t="shared" si="33"/>
        <v>287.26</v>
      </c>
      <c r="AK43" s="77">
        <f t="shared" si="34"/>
        <v>331.8</v>
      </c>
      <c r="AL43" s="77">
        <f t="shared" si="36"/>
        <v>355.74</v>
      </c>
      <c r="AM43" s="77">
        <f t="shared" si="37"/>
        <v>349.14</v>
      </c>
      <c r="AN43" s="77">
        <f t="shared" si="38"/>
        <v>311.45999999999998</v>
      </c>
      <c r="AO43" s="77">
        <f t="shared" si="39"/>
        <v>335.02</v>
      </c>
      <c r="AP43" s="77">
        <f t="shared" si="40"/>
        <v>350.52</v>
      </c>
      <c r="AQ43" s="77">
        <f t="shared" si="41"/>
        <v>398.14</v>
      </c>
      <c r="AR43" s="77">
        <f t="shared" ref="AR43:AR106" si="42">$D$42*$E6</f>
        <v>437.5</v>
      </c>
      <c r="AS43" s="77">
        <f>$D$43*$E5</f>
        <v>0</v>
      </c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</row>
    <row r="44" spans="3:111" x14ac:dyDescent="0.25">
      <c r="C44" s="79">
        <v>1979</v>
      </c>
      <c r="D44" s="79">
        <v>20706</v>
      </c>
      <c r="E44" s="114">
        <f t="shared" si="0"/>
        <v>0.02</v>
      </c>
      <c r="F44" s="117">
        <f t="shared" si="35"/>
        <v>7943.5200000000023</v>
      </c>
      <c r="G44" s="116">
        <f t="shared" si="22"/>
        <v>79.8</v>
      </c>
      <c r="H44" s="79">
        <f t="shared" si="3"/>
        <v>84.58</v>
      </c>
      <c r="I44" s="79">
        <f t="shared" si="4"/>
        <v>86.04</v>
      </c>
      <c r="J44" s="79">
        <f t="shared" si="5"/>
        <v>88.64</v>
      </c>
      <c r="K44" s="79">
        <f t="shared" si="31"/>
        <v>107.2</v>
      </c>
      <c r="L44" s="79">
        <f t="shared" si="7"/>
        <v>105.12</v>
      </c>
      <c r="M44" s="77">
        <f t="shared" si="8"/>
        <v>113.72</v>
      </c>
      <c r="N44" s="77">
        <f t="shared" si="9"/>
        <v>117</v>
      </c>
      <c r="O44" s="77">
        <f t="shared" si="10"/>
        <v>147.92000000000002</v>
      </c>
      <c r="P44" s="77">
        <f t="shared" si="11"/>
        <v>157.52000000000001</v>
      </c>
      <c r="Q44" s="77">
        <f t="shared" si="12"/>
        <v>155.46</v>
      </c>
      <c r="R44" s="77">
        <f t="shared" si="13"/>
        <v>166.4</v>
      </c>
      <c r="S44" s="77">
        <f t="shared" si="14"/>
        <v>150.28</v>
      </c>
      <c r="T44" s="77">
        <f t="shared" si="15"/>
        <v>153.04</v>
      </c>
      <c r="U44" s="77">
        <f t="shared" si="16"/>
        <v>147.92000000000002</v>
      </c>
      <c r="V44" s="77">
        <f t="shared" si="17"/>
        <v>153.64000000000001</v>
      </c>
      <c r="W44" s="77">
        <f t="shared" si="18"/>
        <v>156.08000000000001</v>
      </c>
      <c r="X44" s="77">
        <f t="shared" si="19"/>
        <v>171.68</v>
      </c>
      <c r="Y44" s="77">
        <f t="shared" si="20"/>
        <v>197.66</v>
      </c>
      <c r="Z44" s="77">
        <f t="shared" si="21"/>
        <v>150.36000000000001</v>
      </c>
      <c r="AA44" s="77">
        <f t="shared" si="23"/>
        <v>181.76</v>
      </c>
      <c r="AB44" s="77">
        <f t="shared" si="24"/>
        <v>190</v>
      </c>
      <c r="AC44" s="77">
        <f t="shared" si="25"/>
        <v>171.12</v>
      </c>
      <c r="AD44" s="77">
        <f t="shared" si="26"/>
        <v>160.02000000000001</v>
      </c>
      <c r="AE44" s="77">
        <f t="shared" si="27"/>
        <v>171.82</v>
      </c>
      <c r="AF44" s="77">
        <f t="shared" si="28"/>
        <v>177.76</v>
      </c>
      <c r="AG44" s="77">
        <f t="shared" si="29"/>
        <v>187.98</v>
      </c>
      <c r="AH44" s="77">
        <f t="shared" si="30"/>
        <v>203.94</v>
      </c>
      <c r="AI44" s="77">
        <f t="shared" si="32"/>
        <v>237.5</v>
      </c>
      <c r="AJ44" s="77">
        <f t="shared" si="33"/>
        <v>287.26</v>
      </c>
      <c r="AK44" s="77">
        <f t="shared" si="34"/>
        <v>331.8</v>
      </c>
      <c r="AL44" s="77">
        <f t="shared" si="36"/>
        <v>355.74</v>
      </c>
      <c r="AM44" s="77">
        <f t="shared" si="37"/>
        <v>349.14</v>
      </c>
      <c r="AN44" s="77">
        <f t="shared" si="38"/>
        <v>311.45999999999998</v>
      </c>
      <c r="AO44" s="77">
        <f t="shared" si="39"/>
        <v>335.02</v>
      </c>
      <c r="AP44" s="77">
        <f t="shared" si="40"/>
        <v>350.52</v>
      </c>
      <c r="AQ44" s="77">
        <f t="shared" si="41"/>
        <v>398.14</v>
      </c>
      <c r="AR44" s="77">
        <f t="shared" si="42"/>
        <v>437.5</v>
      </c>
      <c r="AS44" s="77">
        <f t="shared" ref="AS44:AS107" si="43">$D$43*$E6</f>
        <v>414.98</v>
      </c>
      <c r="AT44" s="77">
        <f>$D$44*$E5</f>
        <v>0</v>
      </c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</row>
    <row r="45" spans="3:111" x14ac:dyDescent="0.25">
      <c r="C45" s="77">
        <v>1980</v>
      </c>
      <c r="D45" s="79">
        <v>31008</v>
      </c>
      <c r="E45" s="114">
        <f t="shared" si="0"/>
        <v>0.02</v>
      </c>
      <c r="F45" s="117">
        <f>SUM(G45:DG45)</f>
        <v>8357.6400000000031</v>
      </c>
      <c r="G45" s="116">
        <f t="shared" si="22"/>
        <v>79.8</v>
      </c>
      <c r="H45" s="79">
        <f t="shared" si="3"/>
        <v>84.58</v>
      </c>
      <c r="I45" s="79">
        <f t="shared" si="4"/>
        <v>86.04</v>
      </c>
      <c r="J45" s="79">
        <f t="shared" si="5"/>
        <v>88.64</v>
      </c>
      <c r="K45" s="79">
        <f t="shared" si="31"/>
        <v>107.2</v>
      </c>
      <c r="L45" s="79">
        <f t="shared" si="7"/>
        <v>105.12</v>
      </c>
      <c r="M45" s="77">
        <f t="shared" si="8"/>
        <v>113.72</v>
      </c>
      <c r="N45" s="77">
        <f t="shared" si="9"/>
        <v>117</v>
      </c>
      <c r="O45" s="77">
        <f t="shared" si="10"/>
        <v>147.92000000000002</v>
      </c>
      <c r="P45" s="77">
        <f t="shared" si="11"/>
        <v>157.52000000000001</v>
      </c>
      <c r="Q45" s="77">
        <f t="shared" si="12"/>
        <v>155.46</v>
      </c>
      <c r="R45" s="77">
        <f t="shared" si="13"/>
        <v>166.4</v>
      </c>
      <c r="S45" s="77">
        <f t="shared" si="14"/>
        <v>150.28</v>
      </c>
      <c r="T45" s="77">
        <f t="shared" si="15"/>
        <v>153.04</v>
      </c>
      <c r="U45" s="77">
        <f t="shared" si="16"/>
        <v>147.92000000000002</v>
      </c>
      <c r="V45" s="77">
        <f t="shared" si="17"/>
        <v>153.64000000000001</v>
      </c>
      <c r="W45" s="77">
        <f t="shared" si="18"/>
        <v>156.08000000000001</v>
      </c>
      <c r="X45" s="77">
        <f t="shared" si="19"/>
        <v>171.68</v>
      </c>
      <c r="Y45" s="77">
        <f t="shared" si="20"/>
        <v>197.66</v>
      </c>
      <c r="Z45" s="77">
        <f t="shared" si="21"/>
        <v>150.36000000000001</v>
      </c>
      <c r="AA45" s="77">
        <f t="shared" si="23"/>
        <v>181.76</v>
      </c>
      <c r="AB45" s="77">
        <f t="shared" si="24"/>
        <v>190</v>
      </c>
      <c r="AC45" s="77">
        <f t="shared" si="25"/>
        <v>171.12</v>
      </c>
      <c r="AD45" s="77">
        <f t="shared" si="26"/>
        <v>160.02000000000001</v>
      </c>
      <c r="AE45" s="77">
        <f t="shared" si="27"/>
        <v>171.82</v>
      </c>
      <c r="AF45" s="77">
        <f t="shared" si="28"/>
        <v>177.76</v>
      </c>
      <c r="AG45" s="77">
        <f t="shared" si="29"/>
        <v>187.98</v>
      </c>
      <c r="AH45" s="77">
        <f t="shared" si="30"/>
        <v>203.94</v>
      </c>
      <c r="AI45" s="77">
        <f t="shared" si="32"/>
        <v>237.5</v>
      </c>
      <c r="AJ45" s="77">
        <f t="shared" si="33"/>
        <v>287.26</v>
      </c>
      <c r="AK45" s="77">
        <f t="shared" si="34"/>
        <v>331.8</v>
      </c>
      <c r="AL45" s="77">
        <f t="shared" si="36"/>
        <v>355.74</v>
      </c>
      <c r="AM45" s="77">
        <f t="shared" si="37"/>
        <v>349.14</v>
      </c>
      <c r="AN45" s="77">
        <f t="shared" si="38"/>
        <v>311.45999999999998</v>
      </c>
      <c r="AO45" s="77">
        <f t="shared" si="39"/>
        <v>335.02</v>
      </c>
      <c r="AP45" s="77">
        <f t="shared" si="40"/>
        <v>350.52</v>
      </c>
      <c r="AQ45" s="77">
        <f t="shared" si="41"/>
        <v>398.14</v>
      </c>
      <c r="AR45" s="77">
        <f t="shared" si="42"/>
        <v>437.5</v>
      </c>
      <c r="AS45" s="77">
        <f t="shared" si="43"/>
        <v>414.98</v>
      </c>
      <c r="AT45" s="77">
        <f t="shared" ref="AT45:AT108" si="44">$D$44*$E6</f>
        <v>414.12</v>
      </c>
      <c r="AU45" s="77">
        <f>$D$45*$E5</f>
        <v>0</v>
      </c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</row>
    <row r="46" spans="3:111" x14ac:dyDescent="0.25">
      <c r="C46" s="79">
        <v>1981</v>
      </c>
      <c r="D46" s="79">
        <v>27214</v>
      </c>
      <c r="E46" s="114">
        <f t="shared" si="0"/>
        <v>0.02</v>
      </c>
      <c r="F46" s="117">
        <f t="shared" si="35"/>
        <v>8977.8000000000029</v>
      </c>
      <c r="G46" s="116">
        <f t="shared" si="22"/>
        <v>79.8</v>
      </c>
      <c r="H46" s="79">
        <f t="shared" si="3"/>
        <v>84.58</v>
      </c>
      <c r="I46" s="79">
        <f t="shared" si="4"/>
        <v>86.04</v>
      </c>
      <c r="J46" s="79">
        <f t="shared" si="5"/>
        <v>88.64</v>
      </c>
      <c r="K46" s="79">
        <f t="shared" si="31"/>
        <v>107.2</v>
      </c>
      <c r="L46" s="79">
        <f t="shared" si="7"/>
        <v>105.12</v>
      </c>
      <c r="M46" s="77">
        <f t="shared" si="8"/>
        <v>113.72</v>
      </c>
      <c r="N46" s="77">
        <f t="shared" si="9"/>
        <v>117</v>
      </c>
      <c r="O46" s="77">
        <f t="shared" si="10"/>
        <v>147.92000000000002</v>
      </c>
      <c r="P46" s="77">
        <f t="shared" si="11"/>
        <v>157.52000000000001</v>
      </c>
      <c r="Q46" s="77">
        <f t="shared" si="12"/>
        <v>155.46</v>
      </c>
      <c r="R46" s="77">
        <f t="shared" si="13"/>
        <v>166.4</v>
      </c>
      <c r="S46" s="77">
        <f t="shared" si="14"/>
        <v>150.28</v>
      </c>
      <c r="T46" s="77">
        <f t="shared" si="15"/>
        <v>153.04</v>
      </c>
      <c r="U46" s="77">
        <f t="shared" si="16"/>
        <v>147.92000000000002</v>
      </c>
      <c r="V46" s="77">
        <f t="shared" si="17"/>
        <v>153.64000000000001</v>
      </c>
      <c r="W46" s="77">
        <f t="shared" si="18"/>
        <v>156.08000000000001</v>
      </c>
      <c r="X46" s="77">
        <f t="shared" si="19"/>
        <v>171.68</v>
      </c>
      <c r="Y46" s="77">
        <f t="shared" si="20"/>
        <v>197.66</v>
      </c>
      <c r="Z46" s="77">
        <f t="shared" si="21"/>
        <v>150.36000000000001</v>
      </c>
      <c r="AA46" s="77">
        <f t="shared" si="23"/>
        <v>181.76</v>
      </c>
      <c r="AB46" s="77">
        <f t="shared" si="24"/>
        <v>190</v>
      </c>
      <c r="AC46" s="77">
        <f t="shared" si="25"/>
        <v>171.12</v>
      </c>
      <c r="AD46" s="77">
        <f t="shared" si="26"/>
        <v>160.02000000000001</v>
      </c>
      <c r="AE46" s="77">
        <f t="shared" si="27"/>
        <v>171.82</v>
      </c>
      <c r="AF46" s="77">
        <f t="shared" si="28"/>
        <v>177.76</v>
      </c>
      <c r="AG46" s="77">
        <f t="shared" si="29"/>
        <v>187.98</v>
      </c>
      <c r="AH46" s="77">
        <f t="shared" si="30"/>
        <v>203.94</v>
      </c>
      <c r="AI46" s="77">
        <f t="shared" si="32"/>
        <v>237.5</v>
      </c>
      <c r="AJ46" s="77">
        <f t="shared" si="33"/>
        <v>287.26</v>
      </c>
      <c r="AK46" s="77">
        <f t="shared" si="34"/>
        <v>331.8</v>
      </c>
      <c r="AL46" s="77">
        <f t="shared" si="36"/>
        <v>355.74</v>
      </c>
      <c r="AM46" s="77">
        <f t="shared" si="37"/>
        <v>349.14</v>
      </c>
      <c r="AN46" s="77">
        <f t="shared" si="38"/>
        <v>311.45999999999998</v>
      </c>
      <c r="AO46" s="77">
        <f t="shared" si="39"/>
        <v>335.02</v>
      </c>
      <c r="AP46" s="77">
        <f t="shared" si="40"/>
        <v>350.52</v>
      </c>
      <c r="AQ46" s="77">
        <f t="shared" si="41"/>
        <v>398.14</v>
      </c>
      <c r="AR46" s="77">
        <f t="shared" si="42"/>
        <v>437.5</v>
      </c>
      <c r="AS46" s="77">
        <f t="shared" si="43"/>
        <v>414.98</v>
      </c>
      <c r="AT46" s="77">
        <f t="shared" si="44"/>
        <v>414.12</v>
      </c>
      <c r="AU46" s="77">
        <f t="shared" ref="AU46:AU109" si="45">$D$45*$E6</f>
        <v>620.16</v>
      </c>
      <c r="AV46" s="77">
        <f>$D$46*$E5</f>
        <v>0</v>
      </c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</row>
    <row r="47" spans="3:111" x14ac:dyDescent="0.25">
      <c r="C47" s="77">
        <v>1982</v>
      </c>
      <c r="D47" s="79">
        <v>24138</v>
      </c>
      <c r="E47" s="114">
        <f t="shared" si="0"/>
        <v>0.02</v>
      </c>
      <c r="F47" s="117">
        <f t="shared" si="35"/>
        <v>9522.0800000000036</v>
      </c>
      <c r="G47" s="116">
        <f t="shared" si="22"/>
        <v>79.8</v>
      </c>
      <c r="H47" s="79">
        <f t="shared" si="3"/>
        <v>84.58</v>
      </c>
      <c r="I47" s="79">
        <f t="shared" si="4"/>
        <v>86.04</v>
      </c>
      <c r="J47" s="79">
        <f t="shared" si="5"/>
        <v>88.64</v>
      </c>
      <c r="K47" s="79">
        <f t="shared" si="31"/>
        <v>107.2</v>
      </c>
      <c r="L47" s="79">
        <f t="shared" si="7"/>
        <v>105.12</v>
      </c>
      <c r="M47" s="77">
        <f t="shared" si="8"/>
        <v>113.72</v>
      </c>
      <c r="N47" s="77">
        <f t="shared" si="9"/>
        <v>117</v>
      </c>
      <c r="O47" s="77">
        <f t="shared" si="10"/>
        <v>147.92000000000002</v>
      </c>
      <c r="P47" s="77">
        <f t="shared" si="11"/>
        <v>157.52000000000001</v>
      </c>
      <c r="Q47" s="77">
        <f t="shared" si="12"/>
        <v>155.46</v>
      </c>
      <c r="R47" s="77">
        <f t="shared" si="13"/>
        <v>166.4</v>
      </c>
      <c r="S47" s="77">
        <f t="shared" si="14"/>
        <v>150.28</v>
      </c>
      <c r="T47" s="77">
        <f t="shared" si="15"/>
        <v>153.04</v>
      </c>
      <c r="U47" s="77">
        <f t="shared" si="16"/>
        <v>147.92000000000002</v>
      </c>
      <c r="V47" s="77">
        <f t="shared" si="17"/>
        <v>153.64000000000001</v>
      </c>
      <c r="W47" s="77">
        <f t="shared" si="18"/>
        <v>156.08000000000001</v>
      </c>
      <c r="X47" s="77">
        <f t="shared" si="19"/>
        <v>171.68</v>
      </c>
      <c r="Y47" s="77">
        <f t="shared" si="20"/>
        <v>197.66</v>
      </c>
      <c r="Z47" s="77">
        <f t="shared" si="21"/>
        <v>150.36000000000001</v>
      </c>
      <c r="AA47" s="77">
        <f t="shared" si="23"/>
        <v>181.76</v>
      </c>
      <c r="AB47" s="77">
        <f t="shared" si="24"/>
        <v>190</v>
      </c>
      <c r="AC47" s="77">
        <f t="shared" si="25"/>
        <v>171.12</v>
      </c>
      <c r="AD47" s="77">
        <f t="shared" si="26"/>
        <v>160.02000000000001</v>
      </c>
      <c r="AE47" s="77">
        <f t="shared" si="27"/>
        <v>171.82</v>
      </c>
      <c r="AF47" s="77">
        <f t="shared" si="28"/>
        <v>177.76</v>
      </c>
      <c r="AG47" s="77">
        <f t="shared" si="29"/>
        <v>187.98</v>
      </c>
      <c r="AH47" s="77">
        <f t="shared" si="30"/>
        <v>203.94</v>
      </c>
      <c r="AI47" s="77">
        <f t="shared" si="32"/>
        <v>237.5</v>
      </c>
      <c r="AJ47" s="77">
        <f t="shared" si="33"/>
        <v>287.26</v>
      </c>
      <c r="AK47" s="77">
        <f t="shared" si="34"/>
        <v>331.8</v>
      </c>
      <c r="AL47" s="77">
        <f t="shared" si="36"/>
        <v>355.74</v>
      </c>
      <c r="AM47" s="77">
        <f t="shared" si="37"/>
        <v>349.14</v>
      </c>
      <c r="AN47" s="77">
        <f t="shared" si="38"/>
        <v>311.45999999999998</v>
      </c>
      <c r="AO47" s="77">
        <f t="shared" si="39"/>
        <v>335.02</v>
      </c>
      <c r="AP47" s="77">
        <f t="shared" si="40"/>
        <v>350.52</v>
      </c>
      <c r="AQ47" s="77">
        <f t="shared" si="41"/>
        <v>398.14</v>
      </c>
      <c r="AR47" s="77">
        <f t="shared" si="42"/>
        <v>437.5</v>
      </c>
      <c r="AS47" s="77">
        <f t="shared" si="43"/>
        <v>414.98</v>
      </c>
      <c r="AT47" s="77">
        <f t="shared" si="44"/>
        <v>414.12</v>
      </c>
      <c r="AU47" s="77">
        <f t="shared" si="45"/>
        <v>620.16</v>
      </c>
      <c r="AV47" s="77">
        <f t="shared" ref="AV47:AV110" si="46">$D$46*$E6</f>
        <v>544.28</v>
      </c>
      <c r="AW47" s="77">
        <f>$D$47*$E5</f>
        <v>0</v>
      </c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</row>
    <row r="48" spans="3:111" x14ac:dyDescent="0.25">
      <c r="C48" s="79">
        <v>1983</v>
      </c>
      <c r="D48" s="79">
        <v>23844</v>
      </c>
      <c r="E48" s="114">
        <f t="shared" si="0"/>
        <v>0.02</v>
      </c>
      <c r="F48" s="117">
        <f t="shared" si="35"/>
        <v>10004.840000000004</v>
      </c>
      <c r="G48" s="116">
        <f t="shared" si="22"/>
        <v>79.8</v>
      </c>
      <c r="H48" s="79">
        <f t="shared" si="3"/>
        <v>84.58</v>
      </c>
      <c r="I48" s="79">
        <f t="shared" si="4"/>
        <v>86.04</v>
      </c>
      <c r="J48" s="79">
        <f t="shared" si="5"/>
        <v>88.64</v>
      </c>
      <c r="K48" s="79">
        <f t="shared" si="31"/>
        <v>107.2</v>
      </c>
      <c r="L48" s="79">
        <f t="shared" si="7"/>
        <v>105.12</v>
      </c>
      <c r="M48" s="77">
        <f t="shared" si="8"/>
        <v>113.72</v>
      </c>
      <c r="N48" s="77">
        <f t="shared" si="9"/>
        <v>117</v>
      </c>
      <c r="O48" s="77">
        <f t="shared" si="10"/>
        <v>147.92000000000002</v>
      </c>
      <c r="P48" s="77">
        <f t="shared" si="11"/>
        <v>157.52000000000001</v>
      </c>
      <c r="Q48" s="77">
        <f t="shared" si="12"/>
        <v>155.46</v>
      </c>
      <c r="R48" s="77">
        <f t="shared" si="13"/>
        <v>166.4</v>
      </c>
      <c r="S48" s="77">
        <f t="shared" si="14"/>
        <v>150.28</v>
      </c>
      <c r="T48" s="77">
        <f t="shared" si="15"/>
        <v>153.04</v>
      </c>
      <c r="U48" s="77">
        <f t="shared" si="16"/>
        <v>147.92000000000002</v>
      </c>
      <c r="V48" s="77">
        <f t="shared" si="17"/>
        <v>153.64000000000001</v>
      </c>
      <c r="W48" s="77">
        <f t="shared" si="18"/>
        <v>156.08000000000001</v>
      </c>
      <c r="X48" s="77">
        <f t="shared" si="19"/>
        <v>171.68</v>
      </c>
      <c r="Y48" s="77">
        <f t="shared" si="20"/>
        <v>197.66</v>
      </c>
      <c r="Z48" s="77">
        <f t="shared" si="21"/>
        <v>150.36000000000001</v>
      </c>
      <c r="AA48" s="77">
        <f t="shared" si="23"/>
        <v>181.76</v>
      </c>
      <c r="AB48" s="77">
        <f t="shared" si="24"/>
        <v>190</v>
      </c>
      <c r="AC48" s="77">
        <f t="shared" si="25"/>
        <v>171.12</v>
      </c>
      <c r="AD48" s="77">
        <f t="shared" si="26"/>
        <v>160.02000000000001</v>
      </c>
      <c r="AE48" s="77">
        <f t="shared" si="27"/>
        <v>171.82</v>
      </c>
      <c r="AF48" s="77">
        <f t="shared" si="28"/>
        <v>177.76</v>
      </c>
      <c r="AG48" s="77">
        <f t="shared" si="29"/>
        <v>187.98</v>
      </c>
      <c r="AH48" s="77">
        <f t="shared" si="30"/>
        <v>203.94</v>
      </c>
      <c r="AI48" s="77">
        <f t="shared" si="32"/>
        <v>237.5</v>
      </c>
      <c r="AJ48" s="77">
        <f t="shared" si="33"/>
        <v>287.26</v>
      </c>
      <c r="AK48" s="77">
        <f t="shared" si="34"/>
        <v>331.8</v>
      </c>
      <c r="AL48" s="77">
        <f t="shared" si="36"/>
        <v>355.74</v>
      </c>
      <c r="AM48" s="77">
        <f t="shared" si="37"/>
        <v>349.14</v>
      </c>
      <c r="AN48" s="77">
        <f t="shared" si="38"/>
        <v>311.45999999999998</v>
      </c>
      <c r="AO48" s="77">
        <f t="shared" si="39"/>
        <v>335.02</v>
      </c>
      <c r="AP48" s="77">
        <f t="shared" si="40"/>
        <v>350.52</v>
      </c>
      <c r="AQ48" s="77">
        <f t="shared" si="41"/>
        <v>398.14</v>
      </c>
      <c r="AR48" s="77">
        <f t="shared" si="42"/>
        <v>437.5</v>
      </c>
      <c r="AS48" s="77">
        <f t="shared" si="43"/>
        <v>414.98</v>
      </c>
      <c r="AT48" s="77">
        <f t="shared" si="44"/>
        <v>414.12</v>
      </c>
      <c r="AU48" s="77">
        <f t="shared" si="45"/>
        <v>620.16</v>
      </c>
      <c r="AV48" s="77">
        <f t="shared" si="46"/>
        <v>544.28</v>
      </c>
      <c r="AW48" s="77">
        <f t="shared" ref="AW48:AW111" si="47">$D$47*$E6</f>
        <v>482.76</v>
      </c>
      <c r="AX48" s="77">
        <f>$D$48*$E5</f>
        <v>0</v>
      </c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</row>
    <row r="49" spans="3:111" x14ac:dyDescent="0.25">
      <c r="C49" s="77">
        <v>1984</v>
      </c>
      <c r="D49" s="79">
        <v>21250</v>
      </c>
      <c r="E49" s="114">
        <f t="shared" si="0"/>
        <v>0.02</v>
      </c>
      <c r="F49" s="117">
        <f t="shared" si="35"/>
        <v>10481.720000000003</v>
      </c>
      <c r="G49" s="116">
        <f t="shared" si="22"/>
        <v>79.8</v>
      </c>
      <c r="H49" s="79">
        <f t="shared" si="3"/>
        <v>84.58</v>
      </c>
      <c r="I49" s="79">
        <f t="shared" si="4"/>
        <v>86.04</v>
      </c>
      <c r="J49" s="79">
        <f t="shared" si="5"/>
        <v>88.64</v>
      </c>
      <c r="K49" s="79">
        <f t="shared" si="31"/>
        <v>107.2</v>
      </c>
      <c r="L49" s="79">
        <f t="shared" si="7"/>
        <v>105.12</v>
      </c>
      <c r="M49" s="77">
        <f t="shared" si="8"/>
        <v>113.72</v>
      </c>
      <c r="N49" s="77">
        <f t="shared" si="9"/>
        <v>117</v>
      </c>
      <c r="O49" s="77">
        <f t="shared" si="10"/>
        <v>147.92000000000002</v>
      </c>
      <c r="P49" s="77">
        <f t="shared" si="11"/>
        <v>157.52000000000001</v>
      </c>
      <c r="Q49" s="77">
        <f t="shared" si="12"/>
        <v>155.46</v>
      </c>
      <c r="R49" s="77">
        <f t="shared" si="13"/>
        <v>166.4</v>
      </c>
      <c r="S49" s="77">
        <f t="shared" si="14"/>
        <v>150.28</v>
      </c>
      <c r="T49" s="77">
        <f t="shared" si="15"/>
        <v>153.04</v>
      </c>
      <c r="U49" s="77">
        <f t="shared" si="16"/>
        <v>147.92000000000002</v>
      </c>
      <c r="V49" s="77">
        <f t="shared" si="17"/>
        <v>153.64000000000001</v>
      </c>
      <c r="W49" s="77">
        <f t="shared" si="18"/>
        <v>156.08000000000001</v>
      </c>
      <c r="X49" s="77">
        <f t="shared" si="19"/>
        <v>171.68</v>
      </c>
      <c r="Y49" s="77">
        <f t="shared" si="20"/>
        <v>197.66</v>
      </c>
      <c r="Z49" s="77">
        <f t="shared" si="21"/>
        <v>150.36000000000001</v>
      </c>
      <c r="AA49" s="77">
        <f t="shared" si="23"/>
        <v>181.76</v>
      </c>
      <c r="AB49" s="77">
        <f t="shared" si="24"/>
        <v>190</v>
      </c>
      <c r="AC49" s="77">
        <f t="shared" si="25"/>
        <v>171.12</v>
      </c>
      <c r="AD49" s="77">
        <f t="shared" si="26"/>
        <v>160.02000000000001</v>
      </c>
      <c r="AE49" s="77">
        <f t="shared" si="27"/>
        <v>171.82</v>
      </c>
      <c r="AF49" s="77">
        <f t="shared" si="28"/>
        <v>177.76</v>
      </c>
      <c r="AG49" s="77">
        <f t="shared" si="29"/>
        <v>187.98</v>
      </c>
      <c r="AH49" s="77">
        <f t="shared" si="30"/>
        <v>203.94</v>
      </c>
      <c r="AI49" s="77">
        <f t="shared" si="32"/>
        <v>237.5</v>
      </c>
      <c r="AJ49" s="77">
        <f t="shared" si="33"/>
        <v>287.26</v>
      </c>
      <c r="AK49" s="77">
        <f t="shared" si="34"/>
        <v>331.8</v>
      </c>
      <c r="AL49" s="77">
        <f t="shared" si="36"/>
        <v>355.74</v>
      </c>
      <c r="AM49" s="77">
        <f t="shared" si="37"/>
        <v>349.14</v>
      </c>
      <c r="AN49" s="77">
        <f t="shared" si="38"/>
        <v>311.45999999999998</v>
      </c>
      <c r="AO49" s="77">
        <f t="shared" si="39"/>
        <v>335.02</v>
      </c>
      <c r="AP49" s="77">
        <f t="shared" si="40"/>
        <v>350.52</v>
      </c>
      <c r="AQ49" s="77">
        <f t="shared" si="41"/>
        <v>398.14</v>
      </c>
      <c r="AR49" s="77">
        <f t="shared" si="42"/>
        <v>437.5</v>
      </c>
      <c r="AS49" s="77">
        <f t="shared" si="43"/>
        <v>414.98</v>
      </c>
      <c r="AT49" s="77">
        <f t="shared" si="44"/>
        <v>414.12</v>
      </c>
      <c r="AU49" s="77">
        <f t="shared" si="45"/>
        <v>620.16</v>
      </c>
      <c r="AV49" s="77">
        <f t="shared" si="46"/>
        <v>544.28</v>
      </c>
      <c r="AW49" s="77">
        <f t="shared" si="47"/>
        <v>482.76</v>
      </c>
      <c r="AX49" s="77">
        <f t="shared" ref="AX49:AX112" si="48">$D$48*$E6</f>
        <v>476.88</v>
      </c>
      <c r="AY49" s="77">
        <f>$D$49*$E5</f>
        <v>0</v>
      </c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3:111" x14ac:dyDescent="0.25">
      <c r="C50" s="79">
        <v>1985</v>
      </c>
      <c r="D50" s="79">
        <v>18134</v>
      </c>
      <c r="E50" s="114">
        <f t="shared" si="0"/>
        <v>0.02</v>
      </c>
      <c r="F50" s="117">
        <f t="shared" si="35"/>
        <v>10906.720000000003</v>
      </c>
      <c r="G50" s="116">
        <f t="shared" si="22"/>
        <v>79.8</v>
      </c>
      <c r="H50" s="79">
        <f t="shared" si="3"/>
        <v>84.58</v>
      </c>
      <c r="I50" s="79">
        <f t="shared" si="4"/>
        <v>86.04</v>
      </c>
      <c r="J50" s="79">
        <f t="shared" si="5"/>
        <v>88.64</v>
      </c>
      <c r="K50" s="79">
        <f t="shared" si="31"/>
        <v>107.2</v>
      </c>
      <c r="L50" s="79">
        <f t="shared" si="7"/>
        <v>105.12</v>
      </c>
      <c r="M50" s="77">
        <f t="shared" si="8"/>
        <v>113.72</v>
      </c>
      <c r="N50" s="77">
        <f t="shared" si="9"/>
        <v>117</v>
      </c>
      <c r="O50" s="77">
        <f t="shared" si="10"/>
        <v>147.92000000000002</v>
      </c>
      <c r="P50" s="77">
        <f t="shared" si="11"/>
        <v>157.52000000000001</v>
      </c>
      <c r="Q50" s="77">
        <f t="shared" si="12"/>
        <v>155.46</v>
      </c>
      <c r="R50" s="77">
        <f t="shared" si="13"/>
        <v>166.4</v>
      </c>
      <c r="S50" s="77">
        <f t="shared" si="14"/>
        <v>150.28</v>
      </c>
      <c r="T50" s="77">
        <f t="shared" si="15"/>
        <v>153.04</v>
      </c>
      <c r="U50" s="77">
        <f t="shared" si="16"/>
        <v>147.92000000000002</v>
      </c>
      <c r="V50" s="77">
        <f t="shared" si="17"/>
        <v>153.64000000000001</v>
      </c>
      <c r="W50" s="77">
        <f t="shared" si="18"/>
        <v>156.08000000000001</v>
      </c>
      <c r="X50" s="77">
        <f t="shared" si="19"/>
        <v>171.68</v>
      </c>
      <c r="Y50" s="77">
        <f t="shared" si="20"/>
        <v>197.66</v>
      </c>
      <c r="Z50" s="77">
        <f t="shared" si="21"/>
        <v>150.36000000000001</v>
      </c>
      <c r="AA50" s="77">
        <f t="shared" si="23"/>
        <v>181.76</v>
      </c>
      <c r="AB50" s="77">
        <f t="shared" si="24"/>
        <v>190</v>
      </c>
      <c r="AC50" s="77">
        <f t="shared" si="25"/>
        <v>171.12</v>
      </c>
      <c r="AD50" s="77">
        <f t="shared" si="26"/>
        <v>160.02000000000001</v>
      </c>
      <c r="AE50" s="77">
        <f t="shared" si="27"/>
        <v>171.82</v>
      </c>
      <c r="AF50" s="77">
        <f t="shared" si="28"/>
        <v>177.76</v>
      </c>
      <c r="AG50" s="77">
        <f t="shared" si="29"/>
        <v>187.98</v>
      </c>
      <c r="AH50" s="77">
        <f t="shared" si="30"/>
        <v>203.94</v>
      </c>
      <c r="AI50" s="77">
        <f t="shared" si="32"/>
        <v>237.5</v>
      </c>
      <c r="AJ50" s="77">
        <f t="shared" si="33"/>
        <v>287.26</v>
      </c>
      <c r="AK50" s="77">
        <f t="shared" si="34"/>
        <v>331.8</v>
      </c>
      <c r="AL50" s="77">
        <f t="shared" si="36"/>
        <v>355.74</v>
      </c>
      <c r="AM50" s="77">
        <f t="shared" si="37"/>
        <v>349.14</v>
      </c>
      <c r="AN50" s="77">
        <f t="shared" si="38"/>
        <v>311.45999999999998</v>
      </c>
      <c r="AO50" s="77">
        <f t="shared" si="39"/>
        <v>335.02</v>
      </c>
      <c r="AP50" s="77">
        <f t="shared" si="40"/>
        <v>350.52</v>
      </c>
      <c r="AQ50" s="77">
        <f t="shared" si="41"/>
        <v>398.14</v>
      </c>
      <c r="AR50" s="77">
        <f t="shared" si="42"/>
        <v>437.5</v>
      </c>
      <c r="AS50" s="77">
        <f t="shared" si="43"/>
        <v>414.98</v>
      </c>
      <c r="AT50" s="77">
        <f t="shared" si="44"/>
        <v>414.12</v>
      </c>
      <c r="AU50" s="77">
        <f t="shared" si="45"/>
        <v>620.16</v>
      </c>
      <c r="AV50" s="77">
        <f t="shared" si="46"/>
        <v>544.28</v>
      </c>
      <c r="AW50" s="77">
        <f t="shared" si="47"/>
        <v>482.76</v>
      </c>
      <c r="AX50" s="77">
        <f t="shared" si="48"/>
        <v>476.88</v>
      </c>
      <c r="AY50" s="77">
        <f t="shared" ref="AY50:AY113" si="49">$D$49*$E6</f>
        <v>425</v>
      </c>
      <c r="AZ50" s="77">
        <f>$D$50*$E5</f>
        <v>0</v>
      </c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/>
      <c r="CX50" s="79"/>
      <c r="CY50" s="79"/>
      <c r="CZ50" s="79"/>
      <c r="DA50" s="79"/>
      <c r="DB50" s="79"/>
      <c r="DC50" s="79"/>
      <c r="DD50" s="79"/>
      <c r="DE50" s="79"/>
      <c r="DF50" s="79"/>
      <c r="DG50" s="79"/>
    </row>
    <row r="51" spans="3:111" x14ac:dyDescent="0.25">
      <c r="C51" s="77">
        <v>1986</v>
      </c>
      <c r="D51" s="79">
        <v>21588</v>
      </c>
      <c r="E51" s="114">
        <f t="shared" si="0"/>
        <v>0.02</v>
      </c>
      <c r="F51" s="117">
        <f t="shared" si="35"/>
        <v>11269.400000000003</v>
      </c>
      <c r="G51" s="116">
        <f t="shared" si="22"/>
        <v>79.8</v>
      </c>
      <c r="H51" s="79">
        <f t="shared" si="3"/>
        <v>84.58</v>
      </c>
      <c r="I51" s="79">
        <f t="shared" si="4"/>
        <v>86.04</v>
      </c>
      <c r="J51" s="79">
        <f t="shared" si="5"/>
        <v>88.64</v>
      </c>
      <c r="K51" s="79">
        <f t="shared" si="31"/>
        <v>107.2</v>
      </c>
      <c r="L51" s="79">
        <f t="shared" si="7"/>
        <v>105.12</v>
      </c>
      <c r="M51" s="77">
        <f t="shared" si="8"/>
        <v>113.72</v>
      </c>
      <c r="N51" s="77">
        <f t="shared" si="9"/>
        <v>117</v>
      </c>
      <c r="O51" s="77">
        <f t="shared" si="10"/>
        <v>147.92000000000002</v>
      </c>
      <c r="P51" s="77">
        <f t="shared" si="11"/>
        <v>157.52000000000001</v>
      </c>
      <c r="Q51" s="77">
        <f t="shared" si="12"/>
        <v>155.46</v>
      </c>
      <c r="R51" s="77">
        <f t="shared" si="13"/>
        <v>166.4</v>
      </c>
      <c r="S51" s="77">
        <f t="shared" si="14"/>
        <v>150.28</v>
      </c>
      <c r="T51" s="77">
        <f t="shared" si="15"/>
        <v>153.04</v>
      </c>
      <c r="U51" s="77">
        <f t="shared" si="16"/>
        <v>147.92000000000002</v>
      </c>
      <c r="V51" s="77">
        <f t="shared" si="17"/>
        <v>153.64000000000001</v>
      </c>
      <c r="W51" s="77">
        <f t="shared" si="18"/>
        <v>156.08000000000001</v>
      </c>
      <c r="X51" s="77">
        <f t="shared" si="19"/>
        <v>171.68</v>
      </c>
      <c r="Y51" s="77">
        <f t="shared" si="20"/>
        <v>197.66</v>
      </c>
      <c r="Z51" s="77">
        <f t="shared" si="21"/>
        <v>150.36000000000001</v>
      </c>
      <c r="AA51" s="77">
        <f t="shared" si="23"/>
        <v>181.76</v>
      </c>
      <c r="AB51" s="77">
        <f t="shared" si="24"/>
        <v>190</v>
      </c>
      <c r="AC51" s="77">
        <f t="shared" si="25"/>
        <v>171.12</v>
      </c>
      <c r="AD51" s="77">
        <f t="shared" si="26"/>
        <v>160.02000000000001</v>
      </c>
      <c r="AE51" s="77">
        <f t="shared" si="27"/>
        <v>171.82</v>
      </c>
      <c r="AF51" s="77">
        <f t="shared" si="28"/>
        <v>177.76</v>
      </c>
      <c r="AG51" s="77">
        <f t="shared" si="29"/>
        <v>187.98</v>
      </c>
      <c r="AH51" s="77">
        <f t="shared" si="30"/>
        <v>203.94</v>
      </c>
      <c r="AI51" s="77">
        <f t="shared" si="32"/>
        <v>237.5</v>
      </c>
      <c r="AJ51" s="77">
        <f t="shared" si="33"/>
        <v>287.26</v>
      </c>
      <c r="AK51" s="77">
        <f t="shared" si="34"/>
        <v>331.8</v>
      </c>
      <c r="AL51" s="77">
        <f t="shared" si="36"/>
        <v>355.74</v>
      </c>
      <c r="AM51" s="77">
        <f t="shared" si="37"/>
        <v>349.14</v>
      </c>
      <c r="AN51" s="77">
        <f t="shared" si="38"/>
        <v>311.45999999999998</v>
      </c>
      <c r="AO51" s="77">
        <f t="shared" si="39"/>
        <v>335.02</v>
      </c>
      <c r="AP51" s="77">
        <f t="shared" si="40"/>
        <v>350.52</v>
      </c>
      <c r="AQ51" s="77">
        <f t="shared" si="41"/>
        <v>398.14</v>
      </c>
      <c r="AR51" s="77">
        <f t="shared" si="42"/>
        <v>437.5</v>
      </c>
      <c r="AS51" s="77">
        <f t="shared" si="43"/>
        <v>414.98</v>
      </c>
      <c r="AT51" s="77">
        <f t="shared" si="44"/>
        <v>414.12</v>
      </c>
      <c r="AU51" s="77">
        <f t="shared" si="45"/>
        <v>620.16</v>
      </c>
      <c r="AV51" s="77">
        <f t="shared" si="46"/>
        <v>544.28</v>
      </c>
      <c r="AW51" s="77">
        <f t="shared" si="47"/>
        <v>482.76</v>
      </c>
      <c r="AX51" s="77">
        <f t="shared" si="48"/>
        <v>476.88</v>
      </c>
      <c r="AY51" s="77">
        <f t="shared" si="49"/>
        <v>425</v>
      </c>
      <c r="AZ51" s="77">
        <f t="shared" ref="AZ51:AZ114" si="50">$D$50*$E6</f>
        <v>362.68</v>
      </c>
      <c r="BA51" s="77">
        <f>$D$51*$E5</f>
        <v>0</v>
      </c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79"/>
      <c r="CX51" s="79"/>
      <c r="CY51" s="79"/>
      <c r="CZ51" s="79"/>
      <c r="DA51" s="79"/>
      <c r="DB51" s="79"/>
      <c r="DC51" s="79"/>
      <c r="DD51" s="79"/>
      <c r="DE51" s="79"/>
      <c r="DF51" s="79"/>
      <c r="DG51" s="79"/>
    </row>
    <row r="52" spans="3:111" x14ac:dyDescent="0.25">
      <c r="C52" s="79">
        <v>1987</v>
      </c>
      <c r="D52" s="79">
        <v>24353</v>
      </c>
      <c r="E52" s="114">
        <f t="shared" si="0"/>
        <v>0.02</v>
      </c>
      <c r="F52" s="117">
        <f t="shared" si="35"/>
        <v>11701.160000000003</v>
      </c>
      <c r="G52" s="116">
        <f t="shared" si="22"/>
        <v>79.8</v>
      </c>
      <c r="H52" s="79">
        <f t="shared" si="3"/>
        <v>84.58</v>
      </c>
      <c r="I52" s="79">
        <f t="shared" si="4"/>
        <v>86.04</v>
      </c>
      <c r="J52" s="79">
        <f t="shared" si="5"/>
        <v>88.64</v>
      </c>
      <c r="K52" s="79">
        <f t="shared" si="31"/>
        <v>107.2</v>
      </c>
      <c r="L52" s="79">
        <f t="shared" si="7"/>
        <v>105.12</v>
      </c>
      <c r="M52" s="77">
        <f t="shared" si="8"/>
        <v>113.72</v>
      </c>
      <c r="N52" s="77">
        <f t="shared" si="9"/>
        <v>117</v>
      </c>
      <c r="O52" s="77">
        <f t="shared" si="10"/>
        <v>147.92000000000002</v>
      </c>
      <c r="P52" s="77">
        <f t="shared" si="11"/>
        <v>157.52000000000001</v>
      </c>
      <c r="Q52" s="77">
        <f t="shared" si="12"/>
        <v>155.46</v>
      </c>
      <c r="R52" s="77">
        <f t="shared" si="13"/>
        <v>166.4</v>
      </c>
      <c r="S52" s="77">
        <f t="shared" si="14"/>
        <v>150.28</v>
      </c>
      <c r="T52" s="77">
        <f t="shared" si="15"/>
        <v>153.04</v>
      </c>
      <c r="U52" s="77">
        <f t="shared" si="16"/>
        <v>147.92000000000002</v>
      </c>
      <c r="V52" s="77">
        <f t="shared" si="17"/>
        <v>153.64000000000001</v>
      </c>
      <c r="W52" s="77">
        <f t="shared" si="18"/>
        <v>156.08000000000001</v>
      </c>
      <c r="X52" s="77">
        <f t="shared" si="19"/>
        <v>171.68</v>
      </c>
      <c r="Y52" s="77">
        <f t="shared" si="20"/>
        <v>197.66</v>
      </c>
      <c r="Z52" s="77">
        <f t="shared" si="21"/>
        <v>150.36000000000001</v>
      </c>
      <c r="AA52" s="77">
        <f t="shared" si="23"/>
        <v>181.76</v>
      </c>
      <c r="AB52" s="77">
        <f t="shared" si="24"/>
        <v>190</v>
      </c>
      <c r="AC52" s="77">
        <f t="shared" si="25"/>
        <v>171.12</v>
      </c>
      <c r="AD52" s="77">
        <f t="shared" si="26"/>
        <v>160.02000000000001</v>
      </c>
      <c r="AE52" s="77">
        <f t="shared" si="27"/>
        <v>171.82</v>
      </c>
      <c r="AF52" s="77">
        <f t="shared" si="28"/>
        <v>177.76</v>
      </c>
      <c r="AG52" s="77">
        <f t="shared" si="29"/>
        <v>187.98</v>
      </c>
      <c r="AH52" s="77">
        <f t="shared" si="30"/>
        <v>203.94</v>
      </c>
      <c r="AI52" s="77">
        <f t="shared" si="32"/>
        <v>237.5</v>
      </c>
      <c r="AJ52" s="77">
        <f t="shared" si="33"/>
        <v>287.26</v>
      </c>
      <c r="AK52" s="77">
        <f t="shared" si="34"/>
        <v>331.8</v>
      </c>
      <c r="AL52" s="77">
        <f t="shared" si="36"/>
        <v>355.74</v>
      </c>
      <c r="AM52" s="77">
        <f t="shared" si="37"/>
        <v>349.14</v>
      </c>
      <c r="AN52" s="77">
        <f t="shared" si="38"/>
        <v>311.45999999999998</v>
      </c>
      <c r="AO52" s="77">
        <f t="shared" si="39"/>
        <v>335.02</v>
      </c>
      <c r="AP52" s="77">
        <f t="shared" si="40"/>
        <v>350.52</v>
      </c>
      <c r="AQ52" s="77">
        <f t="shared" si="41"/>
        <v>398.14</v>
      </c>
      <c r="AR52" s="77">
        <f t="shared" si="42"/>
        <v>437.5</v>
      </c>
      <c r="AS52" s="77">
        <f t="shared" si="43"/>
        <v>414.98</v>
      </c>
      <c r="AT52" s="77">
        <f t="shared" si="44"/>
        <v>414.12</v>
      </c>
      <c r="AU52" s="77">
        <f t="shared" si="45"/>
        <v>620.16</v>
      </c>
      <c r="AV52" s="77">
        <f t="shared" si="46"/>
        <v>544.28</v>
      </c>
      <c r="AW52" s="77">
        <f t="shared" si="47"/>
        <v>482.76</v>
      </c>
      <c r="AX52" s="77">
        <f t="shared" si="48"/>
        <v>476.88</v>
      </c>
      <c r="AY52" s="77">
        <f t="shared" si="49"/>
        <v>425</v>
      </c>
      <c r="AZ52" s="77">
        <f t="shared" si="50"/>
        <v>362.68</v>
      </c>
      <c r="BA52" s="77">
        <f t="shared" ref="BA52:BA115" si="51">$D$51*$E6</f>
        <v>431.76</v>
      </c>
      <c r="BB52" s="77">
        <f>$D$52*$E5</f>
        <v>0</v>
      </c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/>
      <c r="CN52" s="79"/>
      <c r="CO52" s="79"/>
      <c r="CP52" s="79"/>
      <c r="CQ52" s="79"/>
      <c r="CR52" s="79"/>
      <c r="CS52" s="79"/>
      <c r="CT52" s="79"/>
      <c r="CU52" s="79"/>
      <c r="CV52" s="79"/>
      <c r="CW52" s="79"/>
      <c r="CX52" s="79"/>
      <c r="CY52" s="79"/>
      <c r="CZ52" s="79"/>
      <c r="DA52" s="79"/>
      <c r="DB52" s="79"/>
      <c r="DC52" s="79"/>
      <c r="DD52" s="79"/>
      <c r="DE52" s="79"/>
      <c r="DF52" s="79"/>
      <c r="DG52" s="79"/>
    </row>
    <row r="53" spans="3:111" x14ac:dyDescent="0.25">
      <c r="C53" s="77">
        <v>1988</v>
      </c>
      <c r="D53" s="79">
        <v>23582</v>
      </c>
      <c r="E53" s="114">
        <f t="shared" si="0"/>
        <v>0.02</v>
      </c>
      <c r="F53" s="117">
        <f t="shared" si="35"/>
        <v>12188.220000000003</v>
      </c>
      <c r="G53" s="116">
        <f t="shared" si="22"/>
        <v>79.8</v>
      </c>
      <c r="H53" s="79">
        <f t="shared" si="3"/>
        <v>84.58</v>
      </c>
      <c r="I53" s="79">
        <f t="shared" si="4"/>
        <v>86.04</v>
      </c>
      <c r="J53" s="79">
        <f t="shared" si="5"/>
        <v>88.64</v>
      </c>
      <c r="K53" s="79">
        <f t="shared" si="31"/>
        <v>107.2</v>
      </c>
      <c r="L53" s="79">
        <f t="shared" si="7"/>
        <v>105.12</v>
      </c>
      <c r="M53" s="77">
        <f t="shared" si="8"/>
        <v>113.72</v>
      </c>
      <c r="N53" s="77">
        <f t="shared" si="9"/>
        <v>117</v>
      </c>
      <c r="O53" s="77">
        <f t="shared" si="10"/>
        <v>147.92000000000002</v>
      </c>
      <c r="P53" s="77">
        <f t="shared" si="11"/>
        <v>157.52000000000001</v>
      </c>
      <c r="Q53" s="77">
        <f t="shared" si="12"/>
        <v>155.46</v>
      </c>
      <c r="R53" s="77">
        <f t="shared" si="13"/>
        <v>166.4</v>
      </c>
      <c r="S53" s="77">
        <f t="shared" si="14"/>
        <v>150.28</v>
      </c>
      <c r="T53" s="77">
        <f t="shared" si="15"/>
        <v>153.04</v>
      </c>
      <c r="U53" s="77">
        <f t="shared" si="16"/>
        <v>147.92000000000002</v>
      </c>
      <c r="V53" s="77">
        <f t="shared" si="17"/>
        <v>153.64000000000001</v>
      </c>
      <c r="W53" s="77">
        <f t="shared" si="18"/>
        <v>156.08000000000001</v>
      </c>
      <c r="X53" s="77">
        <f t="shared" si="19"/>
        <v>171.68</v>
      </c>
      <c r="Y53" s="77">
        <f t="shared" si="20"/>
        <v>197.66</v>
      </c>
      <c r="Z53" s="77">
        <f t="shared" si="21"/>
        <v>150.36000000000001</v>
      </c>
      <c r="AA53" s="77">
        <f t="shared" si="23"/>
        <v>181.76</v>
      </c>
      <c r="AB53" s="77">
        <f t="shared" si="24"/>
        <v>190</v>
      </c>
      <c r="AC53" s="77">
        <f t="shared" si="25"/>
        <v>171.12</v>
      </c>
      <c r="AD53" s="77">
        <f t="shared" si="26"/>
        <v>160.02000000000001</v>
      </c>
      <c r="AE53" s="77">
        <f t="shared" si="27"/>
        <v>171.82</v>
      </c>
      <c r="AF53" s="77">
        <f t="shared" si="28"/>
        <v>177.76</v>
      </c>
      <c r="AG53" s="77">
        <f t="shared" si="29"/>
        <v>187.98</v>
      </c>
      <c r="AH53" s="77">
        <f t="shared" si="30"/>
        <v>203.94</v>
      </c>
      <c r="AI53" s="77">
        <f t="shared" si="32"/>
        <v>237.5</v>
      </c>
      <c r="AJ53" s="77">
        <f t="shared" si="33"/>
        <v>287.26</v>
      </c>
      <c r="AK53" s="77">
        <f t="shared" si="34"/>
        <v>331.8</v>
      </c>
      <c r="AL53" s="77">
        <f t="shared" si="36"/>
        <v>355.74</v>
      </c>
      <c r="AM53" s="77">
        <f t="shared" si="37"/>
        <v>349.14</v>
      </c>
      <c r="AN53" s="77">
        <f t="shared" si="38"/>
        <v>311.45999999999998</v>
      </c>
      <c r="AO53" s="77">
        <f t="shared" si="39"/>
        <v>335.02</v>
      </c>
      <c r="AP53" s="77">
        <f t="shared" si="40"/>
        <v>350.52</v>
      </c>
      <c r="AQ53" s="77">
        <f t="shared" si="41"/>
        <v>398.14</v>
      </c>
      <c r="AR53" s="77">
        <f t="shared" si="42"/>
        <v>437.5</v>
      </c>
      <c r="AS53" s="77">
        <f t="shared" si="43"/>
        <v>414.98</v>
      </c>
      <c r="AT53" s="77">
        <f t="shared" si="44"/>
        <v>414.12</v>
      </c>
      <c r="AU53" s="77">
        <f t="shared" si="45"/>
        <v>620.16</v>
      </c>
      <c r="AV53" s="77">
        <f t="shared" si="46"/>
        <v>544.28</v>
      </c>
      <c r="AW53" s="77">
        <f t="shared" si="47"/>
        <v>482.76</v>
      </c>
      <c r="AX53" s="77">
        <f t="shared" si="48"/>
        <v>476.88</v>
      </c>
      <c r="AY53" s="77">
        <f t="shared" si="49"/>
        <v>425</v>
      </c>
      <c r="AZ53" s="77">
        <f t="shared" si="50"/>
        <v>362.68</v>
      </c>
      <c r="BA53" s="77">
        <f t="shared" si="51"/>
        <v>431.76</v>
      </c>
      <c r="BB53" s="77">
        <f t="shared" ref="BB53:BB116" si="52">$D$52*$E6</f>
        <v>487.06</v>
      </c>
      <c r="BC53" s="77">
        <f>$D$53*$E5</f>
        <v>0</v>
      </c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79"/>
    </row>
    <row r="54" spans="3:111" x14ac:dyDescent="0.25">
      <c r="C54" s="79">
        <v>1989</v>
      </c>
      <c r="D54" s="79">
        <v>17934</v>
      </c>
      <c r="E54" s="114">
        <f t="shared" si="0"/>
        <v>0.02</v>
      </c>
      <c r="F54" s="117">
        <f t="shared" si="35"/>
        <v>12659.860000000002</v>
      </c>
      <c r="G54" s="116">
        <f t="shared" si="22"/>
        <v>79.8</v>
      </c>
      <c r="H54" s="79">
        <f t="shared" si="3"/>
        <v>84.58</v>
      </c>
      <c r="I54" s="79">
        <f t="shared" si="4"/>
        <v>86.04</v>
      </c>
      <c r="J54" s="79">
        <f t="shared" si="5"/>
        <v>88.64</v>
      </c>
      <c r="K54" s="79">
        <f t="shared" si="31"/>
        <v>107.2</v>
      </c>
      <c r="L54" s="79">
        <f t="shared" si="7"/>
        <v>105.12</v>
      </c>
      <c r="M54" s="77">
        <f t="shared" si="8"/>
        <v>113.72</v>
      </c>
      <c r="N54" s="77">
        <f t="shared" si="9"/>
        <v>117</v>
      </c>
      <c r="O54" s="77">
        <f t="shared" si="10"/>
        <v>147.92000000000002</v>
      </c>
      <c r="P54" s="77">
        <f t="shared" si="11"/>
        <v>157.52000000000001</v>
      </c>
      <c r="Q54" s="77">
        <f t="shared" si="12"/>
        <v>155.46</v>
      </c>
      <c r="R54" s="77">
        <f t="shared" si="13"/>
        <v>166.4</v>
      </c>
      <c r="S54" s="77">
        <f t="shared" si="14"/>
        <v>150.28</v>
      </c>
      <c r="T54" s="77">
        <f t="shared" si="15"/>
        <v>153.04</v>
      </c>
      <c r="U54" s="77">
        <f t="shared" si="16"/>
        <v>147.92000000000002</v>
      </c>
      <c r="V54" s="77">
        <f t="shared" si="17"/>
        <v>153.64000000000001</v>
      </c>
      <c r="W54" s="77">
        <f t="shared" si="18"/>
        <v>156.08000000000001</v>
      </c>
      <c r="X54" s="77">
        <f t="shared" si="19"/>
        <v>171.68</v>
      </c>
      <c r="Y54" s="77">
        <f t="shared" si="20"/>
        <v>197.66</v>
      </c>
      <c r="Z54" s="77">
        <f t="shared" si="21"/>
        <v>150.36000000000001</v>
      </c>
      <c r="AA54" s="77">
        <f t="shared" si="23"/>
        <v>181.76</v>
      </c>
      <c r="AB54" s="77">
        <f t="shared" si="24"/>
        <v>190</v>
      </c>
      <c r="AC54" s="77">
        <f t="shared" si="25"/>
        <v>171.12</v>
      </c>
      <c r="AD54" s="77">
        <f t="shared" si="26"/>
        <v>160.02000000000001</v>
      </c>
      <c r="AE54" s="77">
        <f t="shared" si="27"/>
        <v>171.82</v>
      </c>
      <c r="AF54" s="77">
        <f t="shared" si="28"/>
        <v>177.76</v>
      </c>
      <c r="AG54" s="77">
        <f t="shared" si="29"/>
        <v>187.98</v>
      </c>
      <c r="AH54" s="77">
        <f t="shared" si="30"/>
        <v>203.94</v>
      </c>
      <c r="AI54" s="77">
        <f t="shared" si="32"/>
        <v>237.5</v>
      </c>
      <c r="AJ54" s="77">
        <f t="shared" si="33"/>
        <v>287.26</v>
      </c>
      <c r="AK54" s="77">
        <f t="shared" si="34"/>
        <v>331.8</v>
      </c>
      <c r="AL54" s="77">
        <f t="shared" si="36"/>
        <v>355.74</v>
      </c>
      <c r="AM54" s="77">
        <f t="shared" si="37"/>
        <v>349.14</v>
      </c>
      <c r="AN54" s="77">
        <f t="shared" si="38"/>
        <v>311.45999999999998</v>
      </c>
      <c r="AO54" s="77">
        <f t="shared" si="39"/>
        <v>335.02</v>
      </c>
      <c r="AP54" s="77">
        <f t="shared" si="40"/>
        <v>350.52</v>
      </c>
      <c r="AQ54" s="77">
        <f t="shared" si="41"/>
        <v>398.14</v>
      </c>
      <c r="AR54" s="77">
        <f t="shared" si="42"/>
        <v>437.5</v>
      </c>
      <c r="AS54" s="77">
        <f t="shared" si="43"/>
        <v>414.98</v>
      </c>
      <c r="AT54" s="77">
        <f t="shared" si="44"/>
        <v>414.12</v>
      </c>
      <c r="AU54" s="77">
        <f t="shared" si="45"/>
        <v>620.16</v>
      </c>
      <c r="AV54" s="77">
        <f t="shared" si="46"/>
        <v>544.28</v>
      </c>
      <c r="AW54" s="77">
        <f t="shared" si="47"/>
        <v>482.76</v>
      </c>
      <c r="AX54" s="77">
        <f t="shared" si="48"/>
        <v>476.88</v>
      </c>
      <c r="AY54" s="77">
        <f t="shared" si="49"/>
        <v>425</v>
      </c>
      <c r="AZ54" s="77">
        <f t="shared" si="50"/>
        <v>362.68</v>
      </c>
      <c r="BA54" s="77">
        <f t="shared" si="51"/>
        <v>431.76</v>
      </c>
      <c r="BB54" s="77">
        <f t="shared" si="52"/>
        <v>487.06</v>
      </c>
      <c r="BC54" s="77">
        <f t="shared" ref="BC54:BC117" si="53">$D$53*$E6</f>
        <v>471.64</v>
      </c>
      <c r="BD54" s="77">
        <f>$D$54*$E5</f>
        <v>0</v>
      </c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/>
      <c r="CN54" s="79"/>
      <c r="CO54" s="79"/>
      <c r="CP54" s="79"/>
      <c r="CQ54" s="79"/>
      <c r="CR54" s="79"/>
      <c r="CS54" s="79"/>
      <c r="CT54" s="79"/>
      <c r="CU54" s="79"/>
      <c r="CV54" s="79"/>
      <c r="CW54" s="79"/>
      <c r="CX54" s="79"/>
      <c r="CY54" s="79"/>
      <c r="CZ54" s="79"/>
      <c r="DA54" s="79"/>
      <c r="DB54" s="79"/>
      <c r="DC54" s="79"/>
      <c r="DD54" s="79"/>
      <c r="DE54" s="79"/>
      <c r="DF54" s="79"/>
      <c r="DG54" s="79"/>
    </row>
    <row r="55" spans="3:111" x14ac:dyDescent="0.25">
      <c r="C55" s="77">
        <v>1990</v>
      </c>
      <c r="D55" s="79">
        <v>14663</v>
      </c>
      <c r="E55" s="114">
        <f t="shared" si="0"/>
        <v>0</v>
      </c>
      <c r="F55" s="117">
        <f t="shared" si="35"/>
        <v>12938.740000000003</v>
      </c>
      <c r="G55" s="116">
        <f t="shared" si="22"/>
        <v>0</v>
      </c>
      <c r="H55" s="79">
        <f t="shared" si="3"/>
        <v>84.58</v>
      </c>
      <c r="I55" s="79">
        <f t="shared" si="4"/>
        <v>86.04</v>
      </c>
      <c r="J55" s="79">
        <f t="shared" si="5"/>
        <v>88.64</v>
      </c>
      <c r="K55" s="79">
        <f t="shared" si="31"/>
        <v>107.2</v>
      </c>
      <c r="L55" s="79">
        <f t="shared" si="7"/>
        <v>105.12</v>
      </c>
      <c r="M55" s="77">
        <f t="shared" si="8"/>
        <v>113.72</v>
      </c>
      <c r="N55" s="77">
        <f t="shared" si="9"/>
        <v>117</v>
      </c>
      <c r="O55" s="77">
        <f t="shared" si="10"/>
        <v>147.92000000000002</v>
      </c>
      <c r="P55" s="77">
        <f t="shared" si="11"/>
        <v>157.52000000000001</v>
      </c>
      <c r="Q55" s="77">
        <f t="shared" si="12"/>
        <v>155.46</v>
      </c>
      <c r="R55" s="77">
        <f t="shared" si="13"/>
        <v>166.4</v>
      </c>
      <c r="S55" s="77">
        <f t="shared" si="14"/>
        <v>150.28</v>
      </c>
      <c r="T55" s="77">
        <f t="shared" si="15"/>
        <v>153.04</v>
      </c>
      <c r="U55" s="77">
        <f t="shared" si="16"/>
        <v>147.92000000000002</v>
      </c>
      <c r="V55" s="77">
        <f t="shared" si="17"/>
        <v>153.64000000000001</v>
      </c>
      <c r="W55" s="77">
        <f t="shared" si="18"/>
        <v>156.08000000000001</v>
      </c>
      <c r="X55" s="77">
        <f t="shared" si="19"/>
        <v>171.68</v>
      </c>
      <c r="Y55" s="77">
        <f t="shared" si="20"/>
        <v>197.66</v>
      </c>
      <c r="Z55" s="77">
        <f t="shared" si="21"/>
        <v>150.36000000000001</v>
      </c>
      <c r="AA55" s="77">
        <f t="shared" si="23"/>
        <v>181.76</v>
      </c>
      <c r="AB55" s="77">
        <f t="shared" si="24"/>
        <v>190</v>
      </c>
      <c r="AC55" s="77">
        <f t="shared" si="25"/>
        <v>171.12</v>
      </c>
      <c r="AD55" s="77">
        <f t="shared" si="26"/>
        <v>160.02000000000001</v>
      </c>
      <c r="AE55" s="77">
        <f t="shared" si="27"/>
        <v>171.82</v>
      </c>
      <c r="AF55" s="77">
        <f t="shared" si="28"/>
        <v>177.76</v>
      </c>
      <c r="AG55" s="77">
        <f t="shared" si="29"/>
        <v>187.98</v>
      </c>
      <c r="AH55" s="77">
        <f t="shared" si="30"/>
        <v>203.94</v>
      </c>
      <c r="AI55" s="77">
        <f t="shared" si="32"/>
        <v>237.5</v>
      </c>
      <c r="AJ55" s="77">
        <f t="shared" si="33"/>
        <v>287.26</v>
      </c>
      <c r="AK55" s="77">
        <f t="shared" si="34"/>
        <v>331.8</v>
      </c>
      <c r="AL55" s="77">
        <f t="shared" si="36"/>
        <v>355.74</v>
      </c>
      <c r="AM55" s="77">
        <f t="shared" si="37"/>
        <v>349.14</v>
      </c>
      <c r="AN55" s="77">
        <f t="shared" si="38"/>
        <v>311.45999999999998</v>
      </c>
      <c r="AO55" s="77">
        <f t="shared" si="39"/>
        <v>335.02</v>
      </c>
      <c r="AP55" s="77">
        <f t="shared" si="40"/>
        <v>350.52</v>
      </c>
      <c r="AQ55" s="77">
        <f t="shared" si="41"/>
        <v>398.14</v>
      </c>
      <c r="AR55" s="77">
        <f t="shared" si="42"/>
        <v>437.5</v>
      </c>
      <c r="AS55" s="77">
        <f t="shared" si="43"/>
        <v>414.98</v>
      </c>
      <c r="AT55" s="77">
        <f t="shared" si="44"/>
        <v>414.12</v>
      </c>
      <c r="AU55" s="77">
        <f t="shared" si="45"/>
        <v>620.16</v>
      </c>
      <c r="AV55" s="77">
        <f t="shared" si="46"/>
        <v>544.28</v>
      </c>
      <c r="AW55" s="77">
        <f t="shared" si="47"/>
        <v>482.76</v>
      </c>
      <c r="AX55" s="77">
        <f t="shared" si="48"/>
        <v>476.88</v>
      </c>
      <c r="AY55" s="77">
        <f t="shared" si="49"/>
        <v>425</v>
      </c>
      <c r="AZ55" s="77">
        <f t="shared" si="50"/>
        <v>362.68</v>
      </c>
      <c r="BA55" s="77">
        <f t="shared" si="51"/>
        <v>431.76</v>
      </c>
      <c r="BB55" s="77">
        <f t="shared" si="52"/>
        <v>487.06</v>
      </c>
      <c r="BC55" s="77">
        <f t="shared" si="53"/>
        <v>471.64</v>
      </c>
      <c r="BD55" s="77">
        <f t="shared" ref="BD55:BD118" si="54">$D$54*$E6</f>
        <v>358.68</v>
      </c>
      <c r="BE55" s="77">
        <f>$D$55*$E5</f>
        <v>0</v>
      </c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79"/>
    </row>
    <row r="56" spans="3:111" x14ac:dyDescent="0.25">
      <c r="C56" s="79">
        <v>1991</v>
      </c>
      <c r="D56" s="79">
        <v>18683</v>
      </c>
      <c r="E56" s="114">
        <f t="shared" si="0"/>
        <v>0</v>
      </c>
      <c r="F56" s="117">
        <f t="shared" si="35"/>
        <v>13147.420000000004</v>
      </c>
      <c r="G56" s="116">
        <f t="shared" si="22"/>
        <v>0</v>
      </c>
      <c r="H56" s="79">
        <f t="shared" si="3"/>
        <v>0</v>
      </c>
      <c r="I56" s="79">
        <f t="shared" si="4"/>
        <v>86.04</v>
      </c>
      <c r="J56" s="79">
        <f t="shared" si="5"/>
        <v>88.64</v>
      </c>
      <c r="K56" s="79">
        <f t="shared" si="31"/>
        <v>107.2</v>
      </c>
      <c r="L56" s="79">
        <f t="shared" si="7"/>
        <v>105.12</v>
      </c>
      <c r="M56" s="77">
        <f t="shared" si="8"/>
        <v>113.72</v>
      </c>
      <c r="N56" s="77">
        <f t="shared" si="9"/>
        <v>117</v>
      </c>
      <c r="O56" s="77">
        <f t="shared" si="10"/>
        <v>147.92000000000002</v>
      </c>
      <c r="P56" s="77">
        <f t="shared" si="11"/>
        <v>157.52000000000001</v>
      </c>
      <c r="Q56" s="77">
        <f t="shared" si="12"/>
        <v>155.46</v>
      </c>
      <c r="R56" s="77">
        <f t="shared" si="13"/>
        <v>166.4</v>
      </c>
      <c r="S56" s="77">
        <f t="shared" si="14"/>
        <v>150.28</v>
      </c>
      <c r="T56" s="77">
        <f t="shared" si="15"/>
        <v>153.04</v>
      </c>
      <c r="U56" s="77">
        <f t="shared" si="16"/>
        <v>147.92000000000002</v>
      </c>
      <c r="V56" s="77">
        <f t="shared" si="17"/>
        <v>153.64000000000001</v>
      </c>
      <c r="W56" s="77">
        <f t="shared" si="18"/>
        <v>156.08000000000001</v>
      </c>
      <c r="X56" s="77">
        <f t="shared" si="19"/>
        <v>171.68</v>
      </c>
      <c r="Y56" s="77">
        <f t="shared" si="20"/>
        <v>197.66</v>
      </c>
      <c r="Z56" s="77">
        <f t="shared" si="21"/>
        <v>150.36000000000001</v>
      </c>
      <c r="AA56" s="77">
        <f t="shared" si="23"/>
        <v>181.76</v>
      </c>
      <c r="AB56" s="77">
        <f t="shared" si="24"/>
        <v>190</v>
      </c>
      <c r="AC56" s="77">
        <f t="shared" si="25"/>
        <v>171.12</v>
      </c>
      <c r="AD56" s="77">
        <f t="shared" si="26"/>
        <v>160.02000000000001</v>
      </c>
      <c r="AE56" s="77">
        <f t="shared" si="27"/>
        <v>171.82</v>
      </c>
      <c r="AF56" s="77">
        <f t="shared" si="28"/>
        <v>177.76</v>
      </c>
      <c r="AG56" s="77">
        <f t="shared" si="29"/>
        <v>187.98</v>
      </c>
      <c r="AH56" s="77">
        <f t="shared" si="30"/>
        <v>203.94</v>
      </c>
      <c r="AI56" s="77">
        <f t="shared" si="32"/>
        <v>237.5</v>
      </c>
      <c r="AJ56" s="77">
        <f t="shared" si="33"/>
        <v>287.26</v>
      </c>
      <c r="AK56" s="77">
        <f t="shared" si="34"/>
        <v>331.8</v>
      </c>
      <c r="AL56" s="77">
        <f t="shared" si="36"/>
        <v>355.74</v>
      </c>
      <c r="AM56" s="77">
        <f t="shared" si="37"/>
        <v>349.14</v>
      </c>
      <c r="AN56" s="77">
        <f t="shared" si="38"/>
        <v>311.45999999999998</v>
      </c>
      <c r="AO56" s="77">
        <f t="shared" si="39"/>
        <v>335.02</v>
      </c>
      <c r="AP56" s="77">
        <f t="shared" si="40"/>
        <v>350.52</v>
      </c>
      <c r="AQ56" s="77">
        <f t="shared" si="41"/>
        <v>398.14</v>
      </c>
      <c r="AR56" s="77">
        <f t="shared" si="42"/>
        <v>437.5</v>
      </c>
      <c r="AS56" s="77">
        <f t="shared" si="43"/>
        <v>414.98</v>
      </c>
      <c r="AT56" s="77">
        <f t="shared" si="44"/>
        <v>414.12</v>
      </c>
      <c r="AU56" s="77">
        <f t="shared" si="45"/>
        <v>620.16</v>
      </c>
      <c r="AV56" s="77">
        <f t="shared" si="46"/>
        <v>544.28</v>
      </c>
      <c r="AW56" s="77">
        <f t="shared" si="47"/>
        <v>482.76</v>
      </c>
      <c r="AX56" s="77">
        <f t="shared" si="48"/>
        <v>476.88</v>
      </c>
      <c r="AY56" s="77">
        <f t="shared" si="49"/>
        <v>425</v>
      </c>
      <c r="AZ56" s="77">
        <f t="shared" si="50"/>
        <v>362.68</v>
      </c>
      <c r="BA56" s="77">
        <f t="shared" si="51"/>
        <v>431.76</v>
      </c>
      <c r="BB56" s="77">
        <f t="shared" si="52"/>
        <v>487.06</v>
      </c>
      <c r="BC56" s="77">
        <f t="shared" si="53"/>
        <v>471.64</v>
      </c>
      <c r="BD56" s="77">
        <f t="shared" si="54"/>
        <v>358.68</v>
      </c>
      <c r="BE56" s="77">
        <f t="shared" ref="BE56:BE119" si="55">$D$55*$E6</f>
        <v>293.26</v>
      </c>
      <c r="BF56" s="77">
        <f>$D$56*$E5</f>
        <v>0</v>
      </c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  <c r="CG56" s="79"/>
      <c r="CH56" s="79"/>
      <c r="CI56" s="79"/>
      <c r="CJ56" s="79"/>
      <c r="CK56" s="79"/>
      <c r="CL56" s="79"/>
      <c r="CM56" s="79"/>
      <c r="CN56" s="79"/>
      <c r="CO56" s="79"/>
      <c r="CP56" s="79"/>
      <c r="CQ56" s="79"/>
      <c r="CR56" s="79"/>
      <c r="CS56" s="79"/>
      <c r="CT56" s="79"/>
      <c r="CU56" s="79"/>
      <c r="CV56" s="79"/>
      <c r="CW56" s="79"/>
      <c r="CX56" s="79"/>
      <c r="CY56" s="79"/>
      <c r="CZ56" s="79"/>
      <c r="DA56" s="79"/>
      <c r="DB56" s="79"/>
      <c r="DC56" s="79"/>
      <c r="DD56" s="79"/>
      <c r="DE56" s="79"/>
      <c r="DF56" s="79"/>
      <c r="DG56" s="79"/>
    </row>
    <row r="57" spans="3:111" x14ac:dyDescent="0.25">
      <c r="C57" s="77">
        <v>1992</v>
      </c>
      <c r="D57" s="79">
        <v>21756</v>
      </c>
      <c r="E57" s="114">
        <f t="shared" si="0"/>
        <v>0</v>
      </c>
      <c r="F57" s="117">
        <f t="shared" si="35"/>
        <v>13435.040000000003</v>
      </c>
      <c r="G57" s="116">
        <f t="shared" si="22"/>
        <v>0</v>
      </c>
      <c r="H57" s="79">
        <f t="shared" si="3"/>
        <v>0</v>
      </c>
      <c r="I57" s="79">
        <f t="shared" si="4"/>
        <v>0</v>
      </c>
      <c r="J57" s="79">
        <f t="shared" si="5"/>
        <v>88.64</v>
      </c>
      <c r="K57" s="79">
        <f t="shared" si="31"/>
        <v>107.2</v>
      </c>
      <c r="L57" s="79">
        <f t="shared" si="7"/>
        <v>105.12</v>
      </c>
      <c r="M57" s="77">
        <f t="shared" si="8"/>
        <v>113.72</v>
      </c>
      <c r="N57" s="77">
        <f t="shared" si="9"/>
        <v>117</v>
      </c>
      <c r="O57" s="77">
        <f t="shared" si="10"/>
        <v>147.92000000000002</v>
      </c>
      <c r="P57" s="77">
        <f t="shared" si="11"/>
        <v>157.52000000000001</v>
      </c>
      <c r="Q57" s="77">
        <f t="shared" si="12"/>
        <v>155.46</v>
      </c>
      <c r="R57" s="77">
        <f t="shared" si="13"/>
        <v>166.4</v>
      </c>
      <c r="S57" s="77">
        <f t="shared" si="14"/>
        <v>150.28</v>
      </c>
      <c r="T57" s="77">
        <f t="shared" si="15"/>
        <v>153.04</v>
      </c>
      <c r="U57" s="77">
        <f t="shared" si="16"/>
        <v>147.92000000000002</v>
      </c>
      <c r="V57" s="77">
        <f t="shared" si="17"/>
        <v>153.64000000000001</v>
      </c>
      <c r="W57" s="77">
        <f t="shared" si="18"/>
        <v>156.08000000000001</v>
      </c>
      <c r="X57" s="77">
        <f t="shared" si="19"/>
        <v>171.68</v>
      </c>
      <c r="Y57" s="77">
        <f t="shared" si="20"/>
        <v>197.66</v>
      </c>
      <c r="Z57" s="77">
        <f t="shared" si="21"/>
        <v>150.36000000000001</v>
      </c>
      <c r="AA57" s="77">
        <f t="shared" si="23"/>
        <v>181.76</v>
      </c>
      <c r="AB57" s="77">
        <f t="shared" si="24"/>
        <v>190</v>
      </c>
      <c r="AC57" s="77">
        <f t="shared" si="25"/>
        <v>171.12</v>
      </c>
      <c r="AD57" s="77">
        <f t="shared" si="26"/>
        <v>160.02000000000001</v>
      </c>
      <c r="AE57" s="77">
        <f t="shared" si="27"/>
        <v>171.82</v>
      </c>
      <c r="AF57" s="77">
        <f t="shared" si="28"/>
        <v>177.76</v>
      </c>
      <c r="AG57" s="77">
        <f t="shared" si="29"/>
        <v>187.98</v>
      </c>
      <c r="AH57" s="77">
        <f t="shared" si="30"/>
        <v>203.94</v>
      </c>
      <c r="AI57" s="77">
        <f t="shared" si="32"/>
        <v>237.5</v>
      </c>
      <c r="AJ57" s="77">
        <f t="shared" si="33"/>
        <v>287.26</v>
      </c>
      <c r="AK57" s="77">
        <f t="shared" si="34"/>
        <v>331.8</v>
      </c>
      <c r="AL57" s="77">
        <f t="shared" si="36"/>
        <v>355.74</v>
      </c>
      <c r="AM57" s="77">
        <f t="shared" si="37"/>
        <v>349.14</v>
      </c>
      <c r="AN57" s="77">
        <f t="shared" si="38"/>
        <v>311.45999999999998</v>
      </c>
      <c r="AO57" s="77">
        <f t="shared" si="39"/>
        <v>335.02</v>
      </c>
      <c r="AP57" s="77">
        <f t="shared" si="40"/>
        <v>350.52</v>
      </c>
      <c r="AQ57" s="77">
        <f t="shared" si="41"/>
        <v>398.14</v>
      </c>
      <c r="AR57" s="77">
        <f t="shared" si="42"/>
        <v>437.5</v>
      </c>
      <c r="AS57" s="77">
        <f t="shared" si="43"/>
        <v>414.98</v>
      </c>
      <c r="AT57" s="77">
        <f t="shared" si="44"/>
        <v>414.12</v>
      </c>
      <c r="AU57" s="77">
        <f t="shared" si="45"/>
        <v>620.16</v>
      </c>
      <c r="AV57" s="77">
        <f t="shared" si="46"/>
        <v>544.28</v>
      </c>
      <c r="AW57" s="77">
        <f t="shared" si="47"/>
        <v>482.76</v>
      </c>
      <c r="AX57" s="77">
        <f t="shared" si="48"/>
        <v>476.88</v>
      </c>
      <c r="AY57" s="77">
        <f t="shared" si="49"/>
        <v>425</v>
      </c>
      <c r="AZ57" s="77">
        <f t="shared" si="50"/>
        <v>362.68</v>
      </c>
      <c r="BA57" s="77">
        <f t="shared" si="51"/>
        <v>431.76</v>
      </c>
      <c r="BB57" s="77">
        <f t="shared" si="52"/>
        <v>487.06</v>
      </c>
      <c r="BC57" s="77">
        <f t="shared" si="53"/>
        <v>471.64</v>
      </c>
      <c r="BD57" s="77">
        <f t="shared" si="54"/>
        <v>358.68</v>
      </c>
      <c r="BE57" s="77">
        <f t="shared" si="55"/>
        <v>293.26</v>
      </c>
      <c r="BF57" s="77">
        <f t="shared" ref="BF57:BF120" si="56">$D$56*$E6</f>
        <v>373.66</v>
      </c>
      <c r="BG57" s="77">
        <f>$D$57*$E5</f>
        <v>0</v>
      </c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  <c r="CG57" s="79"/>
      <c r="CH57" s="79"/>
      <c r="CI57" s="79"/>
      <c r="CJ57" s="79"/>
      <c r="CK57" s="79"/>
      <c r="CL57" s="79"/>
      <c r="CM57" s="79"/>
      <c r="CN57" s="79"/>
      <c r="CO57" s="79"/>
      <c r="CP57" s="79"/>
      <c r="CQ57" s="79"/>
      <c r="CR57" s="79"/>
      <c r="CS57" s="79"/>
      <c r="CT57" s="79"/>
      <c r="CU57" s="79"/>
      <c r="CV57" s="79"/>
      <c r="CW57" s="79"/>
      <c r="CX57" s="79"/>
      <c r="CY57" s="79"/>
      <c r="CZ57" s="79"/>
      <c r="DA57" s="79"/>
      <c r="DB57" s="79"/>
      <c r="DC57" s="79"/>
      <c r="DD57" s="79"/>
      <c r="DE57" s="79"/>
      <c r="DF57" s="79"/>
      <c r="DG57" s="79"/>
    </row>
    <row r="58" spans="3:111" x14ac:dyDescent="0.25">
      <c r="C58" s="79">
        <v>1993</v>
      </c>
      <c r="D58" s="79">
        <f>'Actualización IBIF'!AM4</f>
        <v>27786.451573247708</v>
      </c>
      <c r="E58" s="114">
        <f t="shared" si="0"/>
        <v>0</v>
      </c>
      <c r="F58" s="117">
        <f t="shared" si="35"/>
        <v>13781.520000000004</v>
      </c>
      <c r="G58" s="116">
        <f t="shared" si="22"/>
        <v>0</v>
      </c>
      <c r="H58" s="79">
        <f t="shared" si="3"/>
        <v>0</v>
      </c>
      <c r="I58" s="79">
        <f t="shared" si="4"/>
        <v>0</v>
      </c>
      <c r="J58" s="79">
        <f t="shared" si="5"/>
        <v>0</v>
      </c>
      <c r="K58" s="79">
        <f t="shared" si="31"/>
        <v>107.2</v>
      </c>
      <c r="L58" s="79">
        <f t="shared" si="7"/>
        <v>105.12</v>
      </c>
      <c r="M58" s="77">
        <f t="shared" si="8"/>
        <v>113.72</v>
      </c>
      <c r="N58" s="77">
        <f t="shared" si="9"/>
        <v>117</v>
      </c>
      <c r="O58" s="77">
        <f t="shared" si="10"/>
        <v>147.92000000000002</v>
      </c>
      <c r="P58" s="77">
        <f t="shared" si="11"/>
        <v>157.52000000000001</v>
      </c>
      <c r="Q58" s="77">
        <f t="shared" si="12"/>
        <v>155.46</v>
      </c>
      <c r="R58" s="77">
        <f t="shared" si="13"/>
        <v>166.4</v>
      </c>
      <c r="S58" s="77">
        <f t="shared" si="14"/>
        <v>150.28</v>
      </c>
      <c r="T58" s="77">
        <f t="shared" si="15"/>
        <v>153.04</v>
      </c>
      <c r="U58" s="77">
        <f t="shared" si="16"/>
        <v>147.92000000000002</v>
      </c>
      <c r="V58" s="77">
        <f t="shared" si="17"/>
        <v>153.64000000000001</v>
      </c>
      <c r="W58" s="77">
        <f t="shared" si="18"/>
        <v>156.08000000000001</v>
      </c>
      <c r="X58" s="77">
        <f t="shared" si="19"/>
        <v>171.68</v>
      </c>
      <c r="Y58" s="77">
        <f t="shared" si="20"/>
        <v>197.66</v>
      </c>
      <c r="Z58" s="77">
        <f t="shared" si="21"/>
        <v>150.36000000000001</v>
      </c>
      <c r="AA58" s="77">
        <f t="shared" si="23"/>
        <v>181.76</v>
      </c>
      <c r="AB58" s="77">
        <f t="shared" si="24"/>
        <v>190</v>
      </c>
      <c r="AC58" s="77">
        <f t="shared" si="25"/>
        <v>171.12</v>
      </c>
      <c r="AD58" s="77">
        <f t="shared" si="26"/>
        <v>160.02000000000001</v>
      </c>
      <c r="AE58" s="77">
        <f t="shared" si="27"/>
        <v>171.82</v>
      </c>
      <c r="AF58" s="77">
        <f t="shared" si="28"/>
        <v>177.76</v>
      </c>
      <c r="AG58" s="77">
        <f t="shared" si="29"/>
        <v>187.98</v>
      </c>
      <c r="AH58" s="77">
        <f t="shared" si="30"/>
        <v>203.94</v>
      </c>
      <c r="AI58" s="77">
        <f t="shared" si="32"/>
        <v>237.5</v>
      </c>
      <c r="AJ58" s="77">
        <f t="shared" si="33"/>
        <v>287.26</v>
      </c>
      <c r="AK58" s="77">
        <f t="shared" si="34"/>
        <v>331.8</v>
      </c>
      <c r="AL58" s="77">
        <f t="shared" si="36"/>
        <v>355.74</v>
      </c>
      <c r="AM58" s="77">
        <f t="shared" si="37"/>
        <v>349.14</v>
      </c>
      <c r="AN58" s="77">
        <f t="shared" si="38"/>
        <v>311.45999999999998</v>
      </c>
      <c r="AO58" s="77">
        <f t="shared" si="39"/>
        <v>335.02</v>
      </c>
      <c r="AP58" s="77">
        <f t="shared" si="40"/>
        <v>350.52</v>
      </c>
      <c r="AQ58" s="77">
        <f t="shared" si="41"/>
        <v>398.14</v>
      </c>
      <c r="AR58" s="77">
        <f t="shared" si="42"/>
        <v>437.5</v>
      </c>
      <c r="AS58" s="77">
        <f t="shared" si="43"/>
        <v>414.98</v>
      </c>
      <c r="AT58" s="77">
        <f t="shared" si="44"/>
        <v>414.12</v>
      </c>
      <c r="AU58" s="77">
        <f t="shared" si="45"/>
        <v>620.16</v>
      </c>
      <c r="AV58" s="77">
        <f t="shared" si="46"/>
        <v>544.28</v>
      </c>
      <c r="AW58" s="77">
        <f t="shared" si="47"/>
        <v>482.76</v>
      </c>
      <c r="AX58" s="77">
        <f t="shared" si="48"/>
        <v>476.88</v>
      </c>
      <c r="AY58" s="77">
        <f t="shared" si="49"/>
        <v>425</v>
      </c>
      <c r="AZ58" s="77">
        <f t="shared" si="50"/>
        <v>362.68</v>
      </c>
      <c r="BA58" s="77">
        <f t="shared" si="51"/>
        <v>431.76</v>
      </c>
      <c r="BB58" s="77">
        <f t="shared" si="52"/>
        <v>487.06</v>
      </c>
      <c r="BC58" s="77">
        <f t="shared" si="53"/>
        <v>471.64</v>
      </c>
      <c r="BD58" s="77">
        <f t="shared" si="54"/>
        <v>358.68</v>
      </c>
      <c r="BE58" s="77">
        <f t="shared" si="55"/>
        <v>293.26</v>
      </c>
      <c r="BF58" s="77">
        <f t="shared" si="56"/>
        <v>373.66</v>
      </c>
      <c r="BG58" s="77">
        <f t="shared" ref="BG58:BG121" si="57">$D$57*$E6</f>
        <v>435.12</v>
      </c>
      <c r="BH58" s="77">
        <f>$D$58*$E5</f>
        <v>0</v>
      </c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79"/>
      <c r="DC58" s="79"/>
      <c r="DD58" s="79"/>
      <c r="DE58" s="79"/>
      <c r="DF58" s="79"/>
      <c r="DG58" s="79"/>
    </row>
    <row r="59" spans="3:111" x14ac:dyDescent="0.25">
      <c r="C59" s="77">
        <v>1994</v>
      </c>
      <c r="D59" s="79">
        <f>'Actualización IBIF'!AM5</f>
        <v>30290.403636364423</v>
      </c>
      <c r="E59" s="114">
        <f t="shared" si="0"/>
        <v>0</v>
      </c>
      <c r="F59" s="117">
        <f t="shared" si="35"/>
        <v>14230.049031464958</v>
      </c>
      <c r="G59" s="116">
        <f t="shared" si="22"/>
        <v>0</v>
      </c>
      <c r="H59" s="79">
        <f t="shared" si="3"/>
        <v>0</v>
      </c>
      <c r="I59" s="79">
        <f t="shared" si="4"/>
        <v>0</v>
      </c>
      <c r="J59" s="79">
        <f t="shared" si="5"/>
        <v>0</v>
      </c>
      <c r="K59" s="79">
        <f t="shared" si="31"/>
        <v>0</v>
      </c>
      <c r="L59" s="79">
        <f t="shared" si="7"/>
        <v>105.12</v>
      </c>
      <c r="M59" s="77">
        <f t="shared" si="8"/>
        <v>113.72</v>
      </c>
      <c r="N59" s="77">
        <f t="shared" si="9"/>
        <v>117</v>
      </c>
      <c r="O59" s="77">
        <f t="shared" si="10"/>
        <v>147.92000000000002</v>
      </c>
      <c r="P59" s="77">
        <f t="shared" si="11"/>
        <v>157.52000000000001</v>
      </c>
      <c r="Q59" s="77">
        <f t="shared" si="12"/>
        <v>155.46</v>
      </c>
      <c r="R59" s="77">
        <f t="shared" si="13"/>
        <v>166.4</v>
      </c>
      <c r="S59" s="77">
        <f t="shared" si="14"/>
        <v>150.28</v>
      </c>
      <c r="T59" s="77">
        <f t="shared" si="15"/>
        <v>153.04</v>
      </c>
      <c r="U59" s="77">
        <f t="shared" si="16"/>
        <v>147.92000000000002</v>
      </c>
      <c r="V59" s="77">
        <f t="shared" si="17"/>
        <v>153.64000000000001</v>
      </c>
      <c r="W59" s="77">
        <f t="shared" si="18"/>
        <v>156.08000000000001</v>
      </c>
      <c r="X59" s="77">
        <f t="shared" si="19"/>
        <v>171.68</v>
      </c>
      <c r="Y59" s="77">
        <f t="shared" si="20"/>
        <v>197.66</v>
      </c>
      <c r="Z59" s="77">
        <f t="shared" si="21"/>
        <v>150.36000000000001</v>
      </c>
      <c r="AA59" s="77">
        <f t="shared" si="23"/>
        <v>181.76</v>
      </c>
      <c r="AB59" s="77">
        <f t="shared" si="24"/>
        <v>190</v>
      </c>
      <c r="AC59" s="77">
        <f t="shared" si="25"/>
        <v>171.12</v>
      </c>
      <c r="AD59" s="77">
        <f t="shared" si="26"/>
        <v>160.02000000000001</v>
      </c>
      <c r="AE59" s="77">
        <f t="shared" si="27"/>
        <v>171.82</v>
      </c>
      <c r="AF59" s="77">
        <f t="shared" si="28"/>
        <v>177.76</v>
      </c>
      <c r="AG59" s="77">
        <f t="shared" si="29"/>
        <v>187.98</v>
      </c>
      <c r="AH59" s="77">
        <f t="shared" si="30"/>
        <v>203.94</v>
      </c>
      <c r="AI59" s="77">
        <f t="shared" si="32"/>
        <v>237.5</v>
      </c>
      <c r="AJ59" s="77">
        <f t="shared" si="33"/>
        <v>287.26</v>
      </c>
      <c r="AK59" s="77">
        <f t="shared" si="34"/>
        <v>331.8</v>
      </c>
      <c r="AL59" s="77">
        <f t="shared" si="36"/>
        <v>355.74</v>
      </c>
      <c r="AM59" s="77">
        <f t="shared" si="37"/>
        <v>349.14</v>
      </c>
      <c r="AN59" s="77">
        <f t="shared" si="38"/>
        <v>311.45999999999998</v>
      </c>
      <c r="AO59" s="77">
        <f t="shared" si="39"/>
        <v>335.02</v>
      </c>
      <c r="AP59" s="77">
        <f t="shared" si="40"/>
        <v>350.52</v>
      </c>
      <c r="AQ59" s="77">
        <f t="shared" si="41"/>
        <v>398.14</v>
      </c>
      <c r="AR59" s="77">
        <f t="shared" si="42"/>
        <v>437.5</v>
      </c>
      <c r="AS59" s="77">
        <f t="shared" si="43"/>
        <v>414.98</v>
      </c>
      <c r="AT59" s="77">
        <f t="shared" si="44"/>
        <v>414.12</v>
      </c>
      <c r="AU59" s="77">
        <f t="shared" si="45"/>
        <v>620.16</v>
      </c>
      <c r="AV59" s="77">
        <f t="shared" si="46"/>
        <v>544.28</v>
      </c>
      <c r="AW59" s="77">
        <f t="shared" si="47"/>
        <v>482.76</v>
      </c>
      <c r="AX59" s="77">
        <f t="shared" si="48"/>
        <v>476.88</v>
      </c>
      <c r="AY59" s="77">
        <f t="shared" si="49"/>
        <v>425</v>
      </c>
      <c r="AZ59" s="77">
        <f t="shared" si="50"/>
        <v>362.68</v>
      </c>
      <c r="BA59" s="77">
        <f t="shared" si="51"/>
        <v>431.76</v>
      </c>
      <c r="BB59" s="77">
        <f t="shared" si="52"/>
        <v>487.06</v>
      </c>
      <c r="BC59" s="77">
        <f t="shared" si="53"/>
        <v>471.64</v>
      </c>
      <c r="BD59" s="77">
        <f t="shared" si="54"/>
        <v>358.68</v>
      </c>
      <c r="BE59" s="77">
        <f t="shared" si="55"/>
        <v>293.26</v>
      </c>
      <c r="BF59" s="77">
        <f t="shared" si="56"/>
        <v>373.66</v>
      </c>
      <c r="BG59" s="77">
        <f t="shared" si="57"/>
        <v>435.12</v>
      </c>
      <c r="BH59" s="77">
        <f t="shared" ref="BH59:BH122" si="58">$D$58*$E6</f>
        <v>555.72903146495423</v>
      </c>
      <c r="BI59" s="77">
        <f>$D$59*$E5</f>
        <v>0</v>
      </c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79"/>
    </row>
    <row r="60" spans="3:111" x14ac:dyDescent="0.25">
      <c r="C60" s="79">
        <v>1995</v>
      </c>
      <c r="D60" s="79">
        <f>'Actualización IBIF'!AM6</f>
        <v>27081.5827620743</v>
      </c>
      <c r="E60" s="114">
        <f t="shared" si="0"/>
        <v>0</v>
      </c>
      <c r="F60" s="117">
        <f t="shared" si="35"/>
        <v>14730.737104192247</v>
      </c>
      <c r="G60" s="116">
        <f t="shared" si="22"/>
        <v>0</v>
      </c>
      <c r="H60" s="79">
        <f t="shared" si="3"/>
        <v>0</v>
      </c>
      <c r="I60" s="79">
        <f t="shared" si="4"/>
        <v>0</v>
      </c>
      <c r="J60" s="79">
        <f t="shared" si="5"/>
        <v>0</v>
      </c>
      <c r="K60" s="79">
        <f t="shared" si="31"/>
        <v>0</v>
      </c>
      <c r="L60" s="79">
        <f t="shared" si="7"/>
        <v>0</v>
      </c>
      <c r="M60" s="77">
        <f t="shared" si="8"/>
        <v>113.72</v>
      </c>
      <c r="N60" s="77">
        <f t="shared" si="9"/>
        <v>117</v>
      </c>
      <c r="O60" s="77">
        <f t="shared" si="10"/>
        <v>147.92000000000002</v>
      </c>
      <c r="P60" s="77">
        <f t="shared" si="11"/>
        <v>157.52000000000001</v>
      </c>
      <c r="Q60" s="77">
        <f t="shared" si="12"/>
        <v>155.46</v>
      </c>
      <c r="R60" s="77">
        <f t="shared" si="13"/>
        <v>166.4</v>
      </c>
      <c r="S60" s="77">
        <f t="shared" si="14"/>
        <v>150.28</v>
      </c>
      <c r="T60" s="77">
        <f t="shared" si="15"/>
        <v>153.04</v>
      </c>
      <c r="U60" s="77">
        <f t="shared" si="16"/>
        <v>147.92000000000002</v>
      </c>
      <c r="V60" s="77">
        <f t="shared" si="17"/>
        <v>153.64000000000001</v>
      </c>
      <c r="W60" s="77">
        <f t="shared" si="18"/>
        <v>156.08000000000001</v>
      </c>
      <c r="X60" s="77">
        <f t="shared" si="19"/>
        <v>171.68</v>
      </c>
      <c r="Y60" s="77">
        <f t="shared" si="20"/>
        <v>197.66</v>
      </c>
      <c r="Z60" s="77">
        <f t="shared" si="21"/>
        <v>150.36000000000001</v>
      </c>
      <c r="AA60" s="77">
        <f t="shared" si="23"/>
        <v>181.76</v>
      </c>
      <c r="AB60" s="77">
        <f t="shared" si="24"/>
        <v>190</v>
      </c>
      <c r="AC60" s="77">
        <f t="shared" si="25"/>
        <v>171.12</v>
      </c>
      <c r="AD60" s="77">
        <f t="shared" si="26"/>
        <v>160.02000000000001</v>
      </c>
      <c r="AE60" s="77">
        <f t="shared" si="27"/>
        <v>171.82</v>
      </c>
      <c r="AF60" s="77">
        <f t="shared" si="28"/>
        <v>177.76</v>
      </c>
      <c r="AG60" s="77">
        <f t="shared" si="29"/>
        <v>187.98</v>
      </c>
      <c r="AH60" s="77">
        <f t="shared" si="30"/>
        <v>203.94</v>
      </c>
      <c r="AI60" s="77">
        <f t="shared" si="32"/>
        <v>237.5</v>
      </c>
      <c r="AJ60" s="77">
        <f t="shared" si="33"/>
        <v>287.26</v>
      </c>
      <c r="AK60" s="77">
        <f t="shared" si="34"/>
        <v>331.8</v>
      </c>
      <c r="AL60" s="77">
        <f t="shared" si="36"/>
        <v>355.74</v>
      </c>
      <c r="AM60" s="77">
        <f t="shared" si="37"/>
        <v>349.14</v>
      </c>
      <c r="AN60" s="77">
        <f t="shared" si="38"/>
        <v>311.45999999999998</v>
      </c>
      <c r="AO60" s="77">
        <f t="shared" si="39"/>
        <v>335.02</v>
      </c>
      <c r="AP60" s="77">
        <f t="shared" si="40"/>
        <v>350.52</v>
      </c>
      <c r="AQ60" s="77">
        <f t="shared" si="41"/>
        <v>398.14</v>
      </c>
      <c r="AR60" s="77">
        <f t="shared" si="42"/>
        <v>437.5</v>
      </c>
      <c r="AS60" s="77">
        <f t="shared" si="43"/>
        <v>414.98</v>
      </c>
      <c r="AT60" s="77">
        <f t="shared" si="44"/>
        <v>414.12</v>
      </c>
      <c r="AU60" s="77">
        <f t="shared" si="45"/>
        <v>620.16</v>
      </c>
      <c r="AV60" s="77">
        <f t="shared" si="46"/>
        <v>544.28</v>
      </c>
      <c r="AW60" s="77">
        <f t="shared" si="47"/>
        <v>482.76</v>
      </c>
      <c r="AX60" s="77">
        <f t="shared" si="48"/>
        <v>476.88</v>
      </c>
      <c r="AY60" s="77">
        <f t="shared" si="49"/>
        <v>425</v>
      </c>
      <c r="AZ60" s="77">
        <f t="shared" si="50"/>
        <v>362.68</v>
      </c>
      <c r="BA60" s="77">
        <f t="shared" si="51"/>
        <v>431.76</v>
      </c>
      <c r="BB60" s="77">
        <f t="shared" si="52"/>
        <v>487.06</v>
      </c>
      <c r="BC60" s="77">
        <f t="shared" si="53"/>
        <v>471.64</v>
      </c>
      <c r="BD60" s="77">
        <f t="shared" si="54"/>
        <v>358.68</v>
      </c>
      <c r="BE60" s="77">
        <f t="shared" si="55"/>
        <v>293.26</v>
      </c>
      <c r="BF60" s="77">
        <f t="shared" si="56"/>
        <v>373.66</v>
      </c>
      <c r="BG60" s="77">
        <f t="shared" si="57"/>
        <v>435.12</v>
      </c>
      <c r="BH60" s="77">
        <f t="shared" si="58"/>
        <v>555.72903146495423</v>
      </c>
      <c r="BI60" s="77">
        <f t="shared" ref="BI60:BI123" si="59">$D$59*$E6</f>
        <v>605.8080727272885</v>
      </c>
      <c r="BJ60" s="77">
        <f>$D$60*$E5</f>
        <v>0</v>
      </c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</row>
    <row r="61" spans="3:111" x14ac:dyDescent="0.25">
      <c r="C61" s="77">
        <v>1996</v>
      </c>
      <c r="D61" s="79">
        <f>'Actualización IBIF'!AM7</f>
        <v>28541.068708283332</v>
      </c>
      <c r="E61" s="114">
        <f t="shared" si="0"/>
        <v>0</v>
      </c>
      <c r="F61" s="117">
        <f t="shared" si="35"/>
        <v>15158.648759433732</v>
      </c>
      <c r="G61" s="116">
        <f t="shared" si="22"/>
        <v>0</v>
      </c>
      <c r="H61" s="79">
        <f t="shared" si="3"/>
        <v>0</v>
      </c>
      <c r="I61" s="79">
        <f t="shared" si="4"/>
        <v>0</v>
      </c>
      <c r="J61" s="79">
        <f t="shared" si="5"/>
        <v>0</v>
      </c>
      <c r="K61" s="79">
        <f t="shared" si="31"/>
        <v>0</v>
      </c>
      <c r="L61" s="79">
        <f t="shared" si="7"/>
        <v>0</v>
      </c>
      <c r="M61" s="77">
        <f t="shared" si="8"/>
        <v>0</v>
      </c>
      <c r="N61" s="77">
        <f t="shared" si="9"/>
        <v>117</v>
      </c>
      <c r="O61" s="77">
        <f t="shared" si="10"/>
        <v>147.92000000000002</v>
      </c>
      <c r="P61" s="77">
        <f t="shared" si="11"/>
        <v>157.52000000000001</v>
      </c>
      <c r="Q61" s="77">
        <f t="shared" si="12"/>
        <v>155.46</v>
      </c>
      <c r="R61" s="77">
        <f t="shared" si="13"/>
        <v>166.4</v>
      </c>
      <c r="S61" s="77">
        <f t="shared" si="14"/>
        <v>150.28</v>
      </c>
      <c r="T61" s="77">
        <f t="shared" si="15"/>
        <v>153.04</v>
      </c>
      <c r="U61" s="77">
        <f t="shared" si="16"/>
        <v>147.92000000000002</v>
      </c>
      <c r="V61" s="77">
        <f t="shared" si="17"/>
        <v>153.64000000000001</v>
      </c>
      <c r="W61" s="77">
        <f t="shared" si="18"/>
        <v>156.08000000000001</v>
      </c>
      <c r="X61" s="77">
        <f t="shared" si="19"/>
        <v>171.68</v>
      </c>
      <c r="Y61" s="77">
        <f t="shared" si="20"/>
        <v>197.66</v>
      </c>
      <c r="Z61" s="77">
        <f t="shared" si="21"/>
        <v>150.36000000000001</v>
      </c>
      <c r="AA61" s="77">
        <f t="shared" si="23"/>
        <v>181.76</v>
      </c>
      <c r="AB61" s="77">
        <f t="shared" si="24"/>
        <v>190</v>
      </c>
      <c r="AC61" s="77">
        <f t="shared" si="25"/>
        <v>171.12</v>
      </c>
      <c r="AD61" s="77">
        <f t="shared" si="26"/>
        <v>160.02000000000001</v>
      </c>
      <c r="AE61" s="77">
        <f t="shared" si="27"/>
        <v>171.82</v>
      </c>
      <c r="AF61" s="77">
        <f t="shared" si="28"/>
        <v>177.76</v>
      </c>
      <c r="AG61" s="77">
        <f t="shared" si="29"/>
        <v>187.98</v>
      </c>
      <c r="AH61" s="77">
        <f t="shared" si="30"/>
        <v>203.94</v>
      </c>
      <c r="AI61" s="77">
        <f t="shared" si="32"/>
        <v>237.5</v>
      </c>
      <c r="AJ61" s="77">
        <f t="shared" si="33"/>
        <v>287.26</v>
      </c>
      <c r="AK61" s="77">
        <f t="shared" si="34"/>
        <v>331.8</v>
      </c>
      <c r="AL61" s="77">
        <f t="shared" si="36"/>
        <v>355.74</v>
      </c>
      <c r="AM61" s="77">
        <f t="shared" si="37"/>
        <v>349.14</v>
      </c>
      <c r="AN61" s="77">
        <f t="shared" si="38"/>
        <v>311.45999999999998</v>
      </c>
      <c r="AO61" s="77">
        <f t="shared" si="39"/>
        <v>335.02</v>
      </c>
      <c r="AP61" s="77">
        <f t="shared" si="40"/>
        <v>350.52</v>
      </c>
      <c r="AQ61" s="77">
        <f t="shared" si="41"/>
        <v>398.14</v>
      </c>
      <c r="AR61" s="77">
        <f t="shared" si="42"/>
        <v>437.5</v>
      </c>
      <c r="AS61" s="77">
        <f t="shared" si="43"/>
        <v>414.98</v>
      </c>
      <c r="AT61" s="77">
        <f t="shared" si="44"/>
        <v>414.12</v>
      </c>
      <c r="AU61" s="77">
        <f t="shared" si="45"/>
        <v>620.16</v>
      </c>
      <c r="AV61" s="77">
        <f t="shared" si="46"/>
        <v>544.28</v>
      </c>
      <c r="AW61" s="77">
        <f t="shared" si="47"/>
        <v>482.76</v>
      </c>
      <c r="AX61" s="77">
        <f t="shared" si="48"/>
        <v>476.88</v>
      </c>
      <c r="AY61" s="77">
        <f t="shared" si="49"/>
        <v>425</v>
      </c>
      <c r="AZ61" s="77">
        <f t="shared" si="50"/>
        <v>362.68</v>
      </c>
      <c r="BA61" s="77">
        <f t="shared" si="51"/>
        <v>431.76</v>
      </c>
      <c r="BB61" s="77">
        <f t="shared" si="52"/>
        <v>487.06</v>
      </c>
      <c r="BC61" s="77">
        <f t="shared" si="53"/>
        <v>471.64</v>
      </c>
      <c r="BD61" s="77">
        <f t="shared" si="54"/>
        <v>358.68</v>
      </c>
      <c r="BE61" s="77">
        <f t="shared" si="55"/>
        <v>293.26</v>
      </c>
      <c r="BF61" s="77">
        <f t="shared" si="56"/>
        <v>373.66</v>
      </c>
      <c r="BG61" s="77">
        <f t="shared" si="57"/>
        <v>435.12</v>
      </c>
      <c r="BH61" s="77">
        <f t="shared" si="58"/>
        <v>555.72903146495423</v>
      </c>
      <c r="BI61" s="77">
        <f t="shared" si="59"/>
        <v>605.8080727272885</v>
      </c>
      <c r="BJ61" s="77">
        <f t="shared" ref="BJ61:BJ124" si="60">$D$60*$E6</f>
        <v>541.63165524148599</v>
      </c>
      <c r="BK61" s="77">
        <f>$D$61*$E5</f>
        <v>0</v>
      </c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79"/>
      <c r="BY61" s="79"/>
      <c r="BZ61" s="79"/>
      <c r="CA61" s="79"/>
      <c r="CB61" s="79"/>
      <c r="CC61" s="79"/>
      <c r="CD61" s="79"/>
      <c r="CE61" s="79"/>
      <c r="CF61" s="79"/>
      <c r="CG61" s="79"/>
      <c r="CH61" s="79"/>
      <c r="CI61" s="79"/>
      <c r="CJ61" s="79"/>
      <c r="CK61" s="79"/>
      <c r="CL61" s="79"/>
      <c r="CM61" s="79"/>
      <c r="CN61" s="79"/>
      <c r="CO61" s="79"/>
      <c r="CP61" s="79"/>
      <c r="CQ61" s="79"/>
      <c r="CR61" s="79"/>
      <c r="CS61" s="79"/>
      <c r="CT61" s="79"/>
      <c r="CU61" s="79"/>
      <c r="CV61" s="79"/>
      <c r="CW61" s="79"/>
      <c r="CX61" s="79"/>
      <c r="CY61" s="79"/>
      <c r="CZ61" s="79"/>
      <c r="DA61" s="79"/>
      <c r="DB61" s="79"/>
      <c r="DC61" s="79"/>
      <c r="DD61" s="79"/>
      <c r="DE61" s="79"/>
      <c r="DF61" s="79"/>
      <c r="DG61" s="79"/>
    </row>
    <row r="62" spans="3:111" x14ac:dyDescent="0.25">
      <c r="C62" s="79">
        <v>1997</v>
      </c>
      <c r="D62" s="79">
        <f>'Actualización IBIF'!AM8</f>
        <v>32305.850553834436</v>
      </c>
      <c r="E62" s="114">
        <f t="shared" si="0"/>
        <v>0</v>
      </c>
      <c r="F62" s="117">
        <f t="shared" si="35"/>
        <v>15612.4701335994</v>
      </c>
      <c r="G62" s="116">
        <f t="shared" si="22"/>
        <v>0</v>
      </c>
      <c r="H62" s="79">
        <f t="shared" si="3"/>
        <v>0</v>
      </c>
      <c r="I62" s="79">
        <f t="shared" si="4"/>
        <v>0</v>
      </c>
      <c r="J62" s="79">
        <f t="shared" si="5"/>
        <v>0</v>
      </c>
      <c r="K62" s="79">
        <f t="shared" si="31"/>
        <v>0</v>
      </c>
      <c r="L62" s="79">
        <f t="shared" si="7"/>
        <v>0</v>
      </c>
      <c r="M62" s="77">
        <f t="shared" si="8"/>
        <v>0</v>
      </c>
      <c r="N62" s="77">
        <f t="shared" si="9"/>
        <v>0</v>
      </c>
      <c r="O62" s="77">
        <f t="shared" si="10"/>
        <v>147.92000000000002</v>
      </c>
      <c r="P62" s="77">
        <f t="shared" si="11"/>
        <v>157.52000000000001</v>
      </c>
      <c r="Q62" s="77">
        <f t="shared" si="12"/>
        <v>155.46</v>
      </c>
      <c r="R62" s="77">
        <f t="shared" si="13"/>
        <v>166.4</v>
      </c>
      <c r="S62" s="77">
        <f t="shared" si="14"/>
        <v>150.28</v>
      </c>
      <c r="T62" s="77">
        <f t="shared" si="15"/>
        <v>153.04</v>
      </c>
      <c r="U62" s="77">
        <f t="shared" si="16"/>
        <v>147.92000000000002</v>
      </c>
      <c r="V62" s="77">
        <f t="shared" si="17"/>
        <v>153.64000000000001</v>
      </c>
      <c r="W62" s="77">
        <f t="shared" si="18"/>
        <v>156.08000000000001</v>
      </c>
      <c r="X62" s="77">
        <f t="shared" si="19"/>
        <v>171.68</v>
      </c>
      <c r="Y62" s="77">
        <f t="shared" si="20"/>
        <v>197.66</v>
      </c>
      <c r="Z62" s="77">
        <f t="shared" si="21"/>
        <v>150.36000000000001</v>
      </c>
      <c r="AA62" s="77">
        <f t="shared" si="23"/>
        <v>181.76</v>
      </c>
      <c r="AB62" s="77">
        <f t="shared" si="24"/>
        <v>190</v>
      </c>
      <c r="AC62" s="77">
        <f t="shared" si="25"/>
        <v>171.12</v>
      </c>
      <c r="AD62" s="77">
        <f t="shared" si="26"/>
        <v>160.02000000000001</v>
      </c>
      <c r="AE62" s="77">
        <f t="shared" si="27"/>
        <v>171.82</v>
      </c>
      <c r="AF62" s="77">
        <f t="shared" si="28"/>
        <v>177.76</v>
      </c>
      <c r="AG62" s="77">
        <f t="shared" si="29"/>
        <v>187.98</v>
      </c>
      <c r="AH62" s="77">
        <f t="shared" si="30"/>
        <v>203.94</v>
      </c>
      <c r="AI62" s="77">
        <f t="shared" si="32"/>
        <v>237.5</v>
      </c>
      <c r="AJ62" s="77">
        <f t="shared" si="33"/>
        <v>287.26</v>
      </c>
      <c r="AK62" s="77">
        <f t="shared" si="34"/>
        <v>331.8</v>
      </c>
      <c r="AL62" s="77">
        <f t="shared" si="36"/>
        <v>355.74</v>
      </c>
      <c r="AM62" s="77">
        <f t="shared" si="37"/>
        <v>349.14</v>
      </c>
      <c r="AN62" s="77">
        <f t="shared" si="38"/>
        <v>311.45999999999998</v>
      </c>
      <c r="AO62" s="77">
        <f t="shared" si="39"/>
        <v>335.02</v>
      </c>
      <c r="AP62" s="77">
        <f t="shared" si="40"/>
        <v>350.52</v>
      </c>
      <c r="AQ62" s="77">
        <f t="shared" si="41"/>
        <v>398.14</v>
      </c>
      <c r="AR62" s="77">
        <f t="shared" si="42"/>
        <v>437.5</v>
      </c>
      <c r="AS62" s="77">
        <f t="shared" si="43"/>
        <v>414.98</v>
      </c>
      <c r="AT62" s="77">
        <f t="shared" si="44"/>
        <v>414.12</v>
      </c>
      <c r="AU62" s="77">
        <f t="shared" si="45"/>
        <v>620.16</v>
      </c>
      <c r="AV62" s="77">
        <f t="shared" si="46"/>
        <v>544.28</v>
      </c>
      <c r="AW62" s="77">
        <f t="shared" si="47"/>
        <v>482.76</v>
      </c>
      <c r="AX62" s="77">
        <f t="shared" si="48"/>
        <v>476.88</v>
      </c>
      <c r="AY62" s="77">
        <f t="shared" si="49"/>
        <v>425</v>
      </c>
      <c r="AZ62" s="77">
        <f t="shared" si="50"/>
        <v>362.68</v>
      </c>
      <c r="BA62" s="77">
        <f t="shared" si="51"/>
        <v>431.76</v>
      </c>
      <c r="BB62" s="77">
        <f t="shared" si="52"/>
        <v>487.06</v>
      </c>
      <c r="BC62" s="77">
        <f t="shared" si="53"/>
        <v>471.64</v>
      </c>
      <c r="BD62" s="77">
        <f t="shared" si="54"/>
        <v>358.68</v>
      </c>
      <c r="BE62" s="77">
        <f t="shared" si="55"/>
        <v>293.26</v>
      </c>
      <c r="BF62" s="77">
        <f t="shared" si="56"/>
        <v>373.66</v>
      </c>
      <c r="BG62" s="77">
        <f t="shared" si="57"/>
        <v>435.12</v>
      </c>
      <c r="BH62" s="77">
        <f t="shared" si="58"/>
        <v>555.72903146495423</v>
      </c>
      <c r="BI62" s="77">
        <f t="shared" si="59"/>
        <v>605.8080727272885</v>
      </c>
      <c r="BJ62" s="77">
        <f t="shared" si="60"/>
        <v>541.63165524148599</v>
      </c>
      <c r="BK62" s="77">
        <f t="shared" ref="BK62:BK125" si="61">$D$61*$E6</f>
        <v>570.82137416566661</v>
      </c>
      <c r="BL62" s="77">
        <f>$D$62*$E5</f>
        <v>0</v>
      </c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79"/>
      <c r="CC62" s="79"/>
      <c r="CD62" s="79"/>
      <c r="CE62" s="79"/>
      <c r="CF62" s="79"/>
      <c r="CG62" s="79"/>
      <c r="CH62" s="79"/>
      <c r="CI62" s="79"/>
      <c r="CJ62" s="79"/>
      <c r="CK62" s="79"/>
      <c r="CL62" s="79"/>
      <c r="CM62" s="79"/>
      <c r="CN62" s="79"/>
      <c r="CO62" s="79"/>
      <c r="CP62" s="79"/>
      <c r="CQ62" s="79"/>
      <c r="CR62" s="79"/>
      <c r="CS62" s="79"/>
      <c r="CT62" s="79"/>
      <c r="CU62" s="79"/>
      <c r="CV62" s="79"/>
      <c r="CW62" s="79"/>
      <c r="CX62" s="79"/>
      <c r="CY62" s="79"/>
      <c r="CZ62" s="79"/>
      <c r="DA62" s="79"/>
      <c r="DB62" s="79"/>
      <c r="DC62" s="79"/>
      <c r="DD62" s="79"/>
      <c r="DE62" s="79"/>
      <c r="DF62" s="79"/>
      <c r="DG62" s="79"/>
    </row>
    <row r="63" spans="3:111" x14ac:dyDescent="0.25">
      <c r="C63" s="77">
        <v>1998</v>
      </c>
      <c r="D63" s="79">
        <f>'Actualización IBIF'!AM9</f>
        <v>33910.350095606758</v>
      </c>
      <c r="E63" s="114">
        <f t="shared" si="0"/>
        <v>0</v>
      </c>
      <c r="F63" s="117">
        <f t="shared" si="35"/>
        <v>16110.667144676087</v>
      </c>
      <c r="G63" s="116">
        <f t="shared" si="22"/>
        <v>0</v>
      </c>
      <c r="H63" s="79">
        <f t="shared" si="3"/>
        <v>0</v>
      </c>
      <c r="I63" s="79">
        <f t="shared" si="4"/>
        <v>0</v>
      </c>
      <c r="J63" s="79">
        <f t="shared" si="5"/>
        <v>0</v>
      </c>
      <c r="K63" s="79">
        <f t="shared" si="31"/>
        <v>0</v>
      </c>
      <c r="L63" s="79">
        <f t="shared" si="7"/>
        <v>0</v>
      </c>
      <c r="M63" s="77">
        <f t="shared" si="8"/>
        <v>0</v>
      </c>
      <c r="N63" s="77">
        <f t="shared" si="9"/>
        <v>0</v>
      </c>
      <c r="O63" s="77">
        <f t="shared" si="10"/>
        <v>0</v>
      </c>
      <c r="P63" s="77">
        <f t="shared" si="11"/>
        <v>157.52000000000001</v>
      </c>
      <c r="Q63" s="77">
        <f t="shared" si="12"/>
        <v>155.46</v>
      </c>
      <c r="R63" s="77">
        <f t="shared" si="13"/>
        <v>166.4</v>
      </c>
      <c r="S63" s="77">
        <f t="shared" si="14"/>
        <v>150.28</v>
      </c>
      <c r="T63" s="77">
        <f t="shared" si="15"/>
        <v>153.04</v>
      </c>
      <c r="U63" s="77">
        <f t="shared" si="16"/>
        <v>147.92000000000002</v>
      </c>
      <c r="V63" s="77">
        <f t="shared" si="17"/>
        <v>153.64000000000001</v>
      </c>
      <c r="W63" s="77">
        <f t="shared" si="18"/>
        <v>156.08000000000001</v>
      </c>
      <c r="X63" s="77">
        <f t="shared" si="19"/>
        <v>171.68</v>
      </c>
      <c r="Y63" s="77">
        <f t="shared" si="20"/>
        <v>197.66</v>
      </c>
      <c r="Z63" s="77">
        <f t="shared" si="21"/>
        <v>150.36000000000001</v>
      </c>
      <c r="AA63" s="77">
        <f t="shared" si="23"/>
        <v>181.76</v>
      </c>
      <c r="AB63" s="77">
        <f t="shared" si="24"/>
        <v>190</v>
      </c>
      <c r="AC63" s="77">
        <f t="shared" si="25"/>
        <v>171.12</v>
      </c>
      <c r="AD63" s="77">
        <f t="shared" si="26"/>
        <v>160.02000000000001</v>
      </c>
      <c r="AE63" s="77">
        <f t="shared" si="27"/>
        <v>171.82</v>
      </c>
      <c r="AF63" s="77">
        <f t="shared" si="28"/>
        <v>177.76</v>
      </c>
      <c r="AG63" s="77">
        <f t="shared" si="29"/>
        <v>187.98</v>
      </c>
      <c r="AH63" s="77">
        <f t="shared" si="30"/>
        <v>203.94</v>
      </c>
      <c r="AI63" s="77">
        <f t="shared" si="32"/>
        <v>237.5</v>
      </c>
      <c r="AJ63" s="77">
        <f t="shared" si="33"/>
        <v>287.26</v>
      </c>
      <c r="AK63" s="77">
        <f t="shared" si="34"/>
        <v>331.8</v>
      </c>
      <c r="AL63" s="77">
        <f t="shared" si="36"/>
        <v>355.74</v>
      </c>
      <c r="AM63" s="77">
        <f t="shared" si="37"/>
        <v>349.14</v>
      </c>
      <c r="AN63" s="77">
        <f t="shared" si="38"/>
        <v>311.45999999999998</v>
      </c>
      <c r="AO63" s="77">
        <f t="shared" si="39"/>
        <v>335.02</v>
      </c>
      <c r="AP63" s="77">
        <f t="shared" si="40"/>
        <v>350.52</v>
      </c>
      <c r="AQ63" s="77">
        <f t="shared" si="41"/>
        <v>398.14</v>
      </c>
      <c r="AR63" s="77">
        <f t="shared" si="42"/>
        <v>437.5</v>
      </c>
      <c r="AS63" s="77">
        <f t="shared" si="43"/>
        <v>414.98</v>
      </c>
      <c r="AT63" s="77">
        <f t="shared" si="44"/>
        <v>414.12</v>
      </c>
      <c r="AU63" s="77">
        <f t="shared" si="45"/>
        <v>620.16</v>
      </c>
      <c r="AV63" s="77">
        <f t="shared" si="46"/>
        <v>544.28</v>
      </c>
      <c r="AW63" s="77">
        <f t="shared" si="47"/>
        <v>482.76</v>
      </c>
      <c r="AX63" s="77">
        <f t="shared" si="48"/>
        <v>476.88</v>
      </c>
      <c r="AY63" s="77">
        <f t="shared" si="49"/>
        <v>425</v>
      </c>
      <c r="AZ63" s="77">
        <f t="shared" si="50"/>
        <v>362.68</v>
      </c>
      <c r="BA63" s="77">
        <f t="shared" si="51"/>
        <v>431.76</v>
      </c>
      <c r="BB63" s="77">
        <f t="shared" si="52"/>
        <v>487.06</v>
      </c>
      <c r="BC63" s="77">
        <f t="shared" si="53"/>
        <v>471.64</v>
      </c>
      <c r="BD63" s="77">
        <f t="shared" si="54"/>
        <v>358.68</v>
      </c>
      <c r="BE63" s="77">
        <f t="shared" si="55"/>
        <v>293.26</v>
      </c>
      <c r="BF63" s="77">
        <f t="shared" si="56"/>
        <v>373.66</v>
      </c>
      <c r="BG63" s="77">
        <f t="shared" si="57"/>
        <v>435.12</v>
      </c>
      <c r="BH63" s="77">
        <f t="shared" si="58"/>
        <v>555.72903146495423</v>
      </c>
      <c r="BI63" s="77">
        <f t="shared" si="59"/>
        <v>605.8080727272885</v>
      </c>
      <c r="BJ63" s="77">
        <f t="shared" si="60"/>
        <v>541.63165524148599</v>
      </c>
      <c r="BK63" s="77">
        <f t="shared" si="61"/>
        <v>570.82137416566661</v>
      </c>
      <c r="BL63" s="77">
        <f t="shared" ref="BL63:BL126" si="62">$D$62*$E6</f>
        <v>646.11701107668875</v>
      </c>
      <c r="BM63" s="77">
        <f>$D$63*$E5</f>
        <v>0</v>
      </c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</row>
    <row r="64" spans="3:111" x14ac:dyDescent="0.25">
      <c r="C64" s="79">
        <v>1999</v>
      </c>
      <c r="D64" s="79">
        <f>'Actualización IBIF'!AM10</f>
        <v>29994.892677093278</v>
      </c>
      <c r="E64" s="114">
        <f t="shared" si="0"/>
        <v>0</v>
      </c>
      <c r="F64" s="117">
        <f t="shared" si="35"/>
        <v>16631.354146588223</v>
      </c>
      <c r="G64" s="116">
        <f t="shared" si="22"/>
        <v>0</v>
      </c>
      <c r="H64" s="79">
        <f t="shared" si="3"/>
        <v>0</v>
      </c>
      <c r="I64" s="79">
        <f t="shared" si="4"/>
        <v>0</v>
      </c>
      <c r="J64" s="79">
        <f t="shared" si="5"/>
        <v>0</v>
      </c>
      <c r="K64" s="79">
        <f t="shared" si="31"/>
        <v>0</v>
      </c>
      <c r="L64" s="79">
        <f t="shared" si="7"/>
        <v>0</v>
      </c>
      <c r="M64" s="77">
        <f t="shared" si="8"/>
        <v>0</v>
      </c>
      <c r="N64" s="77">
        <f t="shared" si="9"/>
        <v>0</v>
      </c>
      <c r="O64" s="77">
        <f t="shared" si="10"/>
        <v>0</v>
      </c>
      <c r="P64" s="77">
        <f t="shared" si="11"/>
        <v>0</v>
      </c>
      <c r="Q64" s="77">
        <f t="shared" si="12"/>
        <v>155.46</v>
      </c>
      <c r="R64" s="77">
        <f t="shared" si="13"/>
        <v>166.4</v>
      </c>
      <c r="S64" s="77">
        <f t="shared" si="14"/>
        <v>150.28</v>
      </c>
      <c r="T64" s="77">
        <f t="shared" si="15"/>
        <v>153.04</v>
      </c>
      <c r="U64" s="77">
        <f t="shared" si="16"/>
        <v>147.92000000000002</v>
      </c>
      <c r="V64" s="77">
        <f t="shared" si="17"/>
        <v>153.64000000000001</v>
      </c>
      <c r="W64" s="77">
        <f t="shared" si="18"/>
        <v>156.08000000000001</v>
      </c>
      <c r="X64" s="77">
        <f t="shared" si="19"/>
        <v>171.68</v>
      </c>
      <c r="Y64" s="77">
        <f t="shared" si="20"/>
        <v>197.66</v>
      </c>
      <c r="Z64" s="77">
        <f t="shared" si="21"/>
        <v>150.36000000000001</v>
      </c>
      <c r="AA64" s="77">
        <f t="shared" si="23"/>
        <v>181.76</v>
      </c>
      <c r="AB64" s="77">
        <f t="shared" si="24"/>
        <v>190</v>
      </c>
      <c r="AC64" s="77">
        <f t="shared" si="25"/>
        <v>171.12</v>
      </c>
      <c r="AD64" s="77">
        <f t="shared" si="26"/>
        <v>160.02000000000001</v>
      </c>
      <c r="AE64" s="77">
        <f t="shared" si="27"/>
        <v>171.82</v>
      </c>
      <c r="AF64" s="77">
        <f t="shared" si="28"/>
        <v>177.76</v>
      </c>
      <c r="AG64" s="77">
        <f t="shared" si="29"/>
        <v>187.98</v>
      </c>
      <c r="AH64" s="77">
        <f t="shared" si="30"/>
        <v>203.94</v>
      </c>
      <c r="AI64" s="77">
        <f t="shared" si="32"/>
        <v>237.5</v>
      </c>
      <c r="AJ64" s="77">
        <f t="shared" si="33"/>
        <v>287.26</v>
      </c>
      <c r="AK64" s="77">
        <f t="shared" si="34"/>
        <v>331.8</v>
      </c>
      <c r="AL64" s="77">
        <f t="shared" si="36"/>
        <v>355.74</v>
      </c>
      <c r="AM64" s="77">
        <f t="shared" si="37"/>
        <v>349.14</v>
      </c>
      <c r="AN64" s="77">
        <f t="shared" si="38"/>
        <v>311.45999999999998</v>
      </c>
      <c r="AO64" s="77">
        <f t="shared" si="39"/>
        <v>335.02</v>
      </c>
      <c r="AP64" s="77">
        <f t="shared" si="40"/>
        <v>350.52</v>
      </c>
      <c r="AQ64" s="77">
        <f t="shared" si="41"/>
        <v>398.14</v>
      </c>
      <c r="AR64" s="77">
        <f t="shared" si="42"/>
        <v>437.5</v>
      </c>
      <c r="AS64" s="77">
        <f t="shared" si="43"/>
        <v>414.98</v>
      </c>
      <c r="AT64" s="77">
        <f t="shared" si="44"/>
        <v>414.12</v>
      </c>
      <c r="AU64" s="77">
        <f t="shared" si="45"/>
        <v>620.16</v>
      </c>
      <c r="AV64" s="77">
        <f t="shared" si="46"/>
        <v>544.28</v>
      </c>
      <c r="AW64" s="77">
        <f t="shared" si="47"/>
        <v>482.76</v>
      </c>
      <c r="AX64" s="77">
        <f t="shared" si="48"/>
        <v>476.88</v>
      </c>
      <c r="AY64" s="77">
        <f t="shared" si="49"/>
        <v>425</v>
      </c>
      <c r="AZ64" s="77">
        <f t="shared" si="50"/>
        <v>362.68</v>
      </c>
      <c r="BA64" s="77">
        <f t="shared" si="51"/>
        <v>431.76</v>
      </c>
      <c r="BB64" s="77">
        <f t="shared" si="52"/>
        <v>487.06</v>
      </c>
      <c r="BC64" s="77">
        <f t="shared" si="53"/>
        <v>471.64</v>
      </c>
      <c r="BD64" s="77">
        <f t="shared" si="54"/>
        <v>358.68</v>
      </c>
      <c r="BE64" s="77">
        <f t="shared" si="55"/>
        <v>293.26</v>
      </c>
      <c r="BF64" s="77">
        <f t="shared" si="56"/>
        <v>373.66</v>
      </c>
      <c r="BG64" s="77">
        <f t="shared" si="57"/>
        <v>435.12</v>
      </c>
      <c r="BH64" s="77">
        <f t="shared" si="58"/>
        <v>555.72903146495423</v>
      </c>
      <c r="BI64" s="77">
        <f t="shared" si="59"/>
        <v>605.8080727272885</v>
      </c>
      <c r="BJ64" s="77">
        <f t="shared" si="60"/>
        <v>541.63165524148599</v>
      </c>
      <c r="BK64" s="77">
        <f t="shared" si="61"/>
        <v>570.82137416566661</v>
      </c>
      <c r="BL64" s="77">
        <f t="shared" si="62"/>
        <v>646.11701107668875</v>
      </c>
      <c r="BM64" s="77">
        <f t="shared" ref="BM64:BM127" si="63">$D$63*$E6</f>
        <v>678.20700191213518</v>
      </c>
      <c r="BN64" s="77">
        <f>$D$64*$E5</f>
        <v>0</v>
      </c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/>
      <c r="CT64" s="79"/>
      <c r="CU64" s="79"/>
      <c r="CV64" s="79"/>
      <c r="CW64" s="79"/>
      <c r="CX64" s="79"/>
      <c r="CY64" s="79"/>
      <c r="CZ64" s="79"/>
      <c r="DA64" s="79"/>
      <c r="DB64" s="79"/>
      <c r="DC64" s="79"/>
      <c r="DD64" s="79"/>
      <c r="DE64" s="79"/>
      <c r="DF64" s="79"/>
      <c r="DG64" s="79"/>
    </row>
    <row r="65" spans="1:111" x14ac:dyDescent="0.25">
      <c r="A65" s="91"/>
      <c r="B65" s="91"/>
      <c r="C65" s="77">
        <v>2000</v>
      </c>
      <c r="D65" s="79">
        <f>'Actualización IBIF'!AM11</f>
        <v>28177.888705798712</v>
      </c>
      <c r="E65" s="114">
        <f t="shared" si="0"/>
        <v>0</v>
      </c>
      <c r="F65" s="117">
        <f t="shared" si="35"/>
        <v>17075.792000130088</v>
      </c>
      <c r="G65" s="116">
        <f t="shared" si="22"/>
        <v>0</v>
      </c>
      <c r="H65" s="79">
        <f t="shared" si="3"/>
        <v>0</v>
      </c>
      <c r="I65" s="79">
        <f t="shared" si="4"/>
        <v>0</v>
      </c>
      <c r="J65" s="79">
        <f t="shared" si="5"/>
        <v>0</v>
      </c>
      <c r="K65" s="79">
        <f t="shared" si="31"/>
        <v>0</v>
      </c>
      <c r="L65" s="79">
        <f t="shared" si="7"/>
        <v>0</v>
      </c>
      <c r="M65" s="77">
        <f t="shared" si="8"/>
        <v>0</v>
      </c>
      <c r="N65" s="77">
        <f t="shared" si="9"/>
        <v>0</v>
      </c>
      <c r="O65" s="77">
        <f t="shared" si="10"/>
        <v>0</v>
      </c>
      <c r="P65" s="77">
        <f t="shared" si="11"/>
        <v>0</v>
      </c>
      <c r="Q65" s="77">
        <f t="shared" si="12"/>
        <v>0</v>
      </c>
      <c r="R65" s="77">
        <f t="shared" si="13"/>
        <v>166.4</v>
      </c>
      <c r="S65" s="77">
        <f t="shared" si="14"/>
        <v>150.28</v>
      </c>
      <c r="T65" s="77">
        <f t="shared" si="15"/>
        <v>153.04</v>
      </c>
      <c r="U65" s="77">
        <f t="shared" si="16"/>
        <v>147.92000000000002</v>
      </c>
      <c r="V65" s="77">
        <f t="shared" si="17"/>
        <v>153.64000000000001</v>
      </c>
      <c r="W65" s="77">
        <f t="shared" si="18"/>
        <v>156.08000000000001</v>
      </c>
      <c r="X65" s="77">
        <f t="shared" si="19"/>
        <v>171.68</v>
      </c>
      <c r="Y65" s="77">
        <f t="shared" si="20"/>
        <v>197.66</v>
      </c>
      <c r="Z65" s="77">
        <f t="shared" si="21"/>
        <v>150.36000000000001</v>
      </c>
      <c r="AA65" s="77">
        <f t="shared" si="23"/>
        <v>181.76</v>
      </c>
      <c r="AB65" s="77">
        <f t="shared" si="24"/>
        <v>190</v>
      </c>
      <c r="AC65" s="77">
        <f t="shared" si="25"/>
        <v>171.12</v>
      </c>
      <c r="AD65" s="77">
        <f t="shared" si="26"/>
        <v>160.02000000000001</v>
      </c>
      <c r="AE65" s="77">
        <f t="shared" si="27"/>
        <v>171.82</v>
      </c>
      <c r="AF65" s="77">
        <f t="shared" si="28"/>
        <v>177.76</v>
      </c>
      <c r="AG65" s="77">
        <f t="shared" si="29"/>
        <v>187.98</v>
      </c>
      <c r="AH65" s="77">
        <f t="shared" si="30"/>
        <v>203.94</v>
      </c>
      <c r="AI65" s="77">
        <f t="shared" si="32"/>
        <v>237.5</v>
      </c>
      <c r="AJ65" s="77">
        <f t="shared" si="33"/>
        <v>287.26</v>
      </c>
      <c r="AK65" s="77">
        <f t="shared" si="34"/>
        <v>331.8</v>
      </c>
      <c r="AL65" s="77">
        <f t="shared" si="36"/>
        <v>355.74</v>
      </c>
      <c r="AM65" s="77">
        <f t="shared" si="37"/>
        <v>349.14</v>
      </c>
      <c r="AN65" s="77">
        <f t="shared" si="38"/>
        <v>311.45999999999998</v>
      </c>
      <c r="AO65" s="77">
        <f t="shared" si="39"/>
        <v>335.02</v>
      </c>
      <c r="AP65" s="77">
        <f t="shared" si="40"/>
        <v>350.52</v>
      </c>
      <c r="AQ65" s="77">
        <f t="shared" si="41"/>
        <v>398.14</v>
      </c>
      <c r="AR65" s="77">
        <f t="shared" si="42"/>
        <v>437.5</v>
      </c>
      <c r="AS65" s="77">
        <f t="shared" si="43"/>
        <v>414.98</v>
      </c>
      <c r="AT65" s="77">
        <f t="shared" si="44"/>
        <v>414.12</v>
      </c>
      <c r="AU65" s="77">
        <f t="shared" si="45"/>
        <v>620.16</v>
      </c>
      <c r="AV65" s="77">
        <f t="shared" si="46"/>
        <v>544.28</v>
      </c>
      <c r="AW65" s="77">
        <f t="shared" si="47"/>
        <v>482.76</v>
      </c>
      <c r="AX65" s="77">
        <f t="shared" si="48"/>
        <v>476.88</v>
      </c>
      <c r="AY65" s="77">
        <f t="shared" si="49"/>
        <v>425</v>
      </c>
      <c r="AZ65" s="77">
        <f t="shared" si="50"/>
        <v>362.68</v>
      </c>
      <c r="BA65" s="77">
        <f t="shared" si="51"/>
        <v>431.76</v>
      </c>
      <c r="BB65" s="77">
        <f t="shared" si="52"/>
        <v>487.06</v>
      </c>
      <c r="BC65" s="77">
        <f t="shared" si="53"/>
        <v>471.64</v>
      </c>
      <c r="BD65" s="77">
        <f t="shared" si="54"/>
        <v>358.68</v>
      </c>
      <c r="BE65" s="77">
        <f t="shared" si="55"/>
        <v>293.26</v>
      </c>
      <c r="BF65" s="77">
        <f t="shared" si="56"/>
        <v>373.66</v>
      </c>
      <c r="BG65" s="77">
        <f t="shared" si="57"/>
        <v>435.12</v>
      </c>
      <c r="BH65" s="77">
        <f t="shared" si="58"/>
        <v>555.72903146495423</v>
      </c>
      <c r="BI65" s="77">
        <f t="shared" si="59"/>
        <v>605.8080727272885</v>
      </c>
      <c r="BJ65" s="77">
        <f t="shared" si="60"/>
        <v>541.63165524148599</v>
      </c>
      <c r="BK65" s="77">
        <f t="shared" si="61"/>
        <v>570.82137416566661</v>
      </c>
      <c r="BL65" s="77">
        <f t="shared" si="62"/>
        <v>646.11701107668875</v>
      </c>
      <c r="BM65" s="77">
        <f t="shared" si="63"/>
        <v>678.20700191213518</v>
      </c>
      <c r="BN65" s="77">
        <f t="shared" ref="BN65:BN128" si="64">$D$64*$E6</f>
        <v>599.89785354186552</v>
      </c>
      <c r="BO65" s="77">
        <f>$D$65*$E5</f>
        <v>0</v>
      </c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/>
      <c r="DA65" s="79"/>
      <c r="DB65" s="79"/>
      <c r="DC65" s="79"/>
      <c r="DD65" s="79"/>
      <c r="DE65" s="79"/>
      <c r="DF65" s="79"/>
      <c r="DG65" s="79"/>
    </row>
    <row r="66" spans="1:111" x14ac:dyDescent="0.25">
      <c r="A66" s="91"/>
      <c r="B66" s="91"/>
      <c r="C66" s="79">
        <v>2001</v>
      </c>
      <c r="D66" s="79">
        <f>'Actualización IBIF'!AM12</f>
        <v>25317.589879931966</v>
      </c>
      <c r="E66" s="114">
        <f t="shared" si="0"/>
        <v>0</v>
      </c>
      <c r="F66" s="117">
        <f t="shared" si="35"/>
        <v>17472.949774246063</v>
      </c>
      <c r="G66" s="116">
        <f t="shared" si="22"/>
        <v>0</v>
      </c>
      <c r="H66" s="79">
        <f t="shared" si="3"/>
        <v>0</v>
      </c>
      <c r="I66" s="79">
        <f t="shared" si="4"/>
        <v>0</v>
      </c>
      <c r="J66" s="79">
        <f t="shared" si="5"/>
        <v>0</v>
      </c>
      <c r="K66" s="79">
        <f t="shared" si="31"/>
        <v>0</v>
      </c>
      <c r="L66" s="79">
        <f t="shared" si="7"/>
        <v>0</v>
      </c>
      <c r="M66" s="77">
        <f t="shared" si="8"/>
        <v>0</v>
      </c>
      <c r="N66" s="77">
        <f t="shared" si="9"/>
        <v>0</v>
      </c>
      <c r="O66" s="77">
        <f t="shared" si="10"/>
        <v>0</v>
      </c>
      <c r="P66" s="77">
        <f t="shared" si="11"/>
        <v>0</v>
      </c>
      <c r="Q66" s="77">
        <f t="shared" si="12"/>
        <v>0</v>
      </c>
      <c r="R66" s="77">
        <f t="shared" si="13"/>
        <v>0</v>
      </c>
      <c r="S66" s="77">
        <f t="shared" si="14"/>
        <v>150.28</v>
      </c>
      <c r="T66" s="77">
        <f t="shared" si="15"/>
        <v>153.04</v>
      </c>
      <c r="U66" s="77">
        <f t="shared" si="16"/>
        <v>147.92000000000002</v>
      </c>
      <c r="V66" s="77">
        <f t="shared" si="17"/>
        <v>153.64000000000001</v>
      </c>
      <c r="W66" s="77">
        <f t="shared" si="18"/>
        <v>156.08000000000001</v>
      </c>
      <c r="X66" s="77">
        <f t="shared" si="19"/>
        <v>171.68</v>
      </c>
      <c r="Y66" s="77">
        <f t="shared" si="20"/>
        <v>197.66</v>
      </c>
      <c r="Z66" s="77">
        <f t="shared" si="21"/>
        <v>150.36000000000001</v>
      </c>
      <c r="AA66" s="77">
        <f t="shared" si="23"/>
        <v>181.76</v>
      </c>
      <c r="AB66" s="77">
        <f t="shared" si="24"/>
        <v>190</v>
      </c>
      <c r="AC66" s="77">
        <f t="shared" si="25"/>
        <v>171.12</v>
      </c>
      <c r="AD66" s="77">
        <f t="shared" si="26"/>
        <v>160.02000000000001</v>
      </c>
      <c r="AE66" s="77">
        <f t="shared" si="27"/>
        <v>171.82</v>
      </c>
      <c r="AF66" s="77">
        <f t="shared" si="28"/>
        <v>177.76</v>
      </c>
      <c r="AG66" s="77">
        <f t="shared" si="29"/>
        <v>187.98</v>
      </c>
      <c r="AH66" s="77">
        <f t="shared" si="30"/>
        <v>203.94</v>
      </c>
      <c r="AI66" s="77">
        <f t="shared" si="32"/>
        <v>237.5</v>
      </c>
      <c r="AJ66" s="77">
        <f t="shared" si="33"/>
        <v>287.26</v>
      </c>
      <c r="AK66" s="77">
        <f t="shared" si="34"/>
        <v>331.8</v>
      </c>
      <c r="AL66" s="77">
        <f t="shared" si="36"/>
        <v>355.74</v>
      </c>
      <c r="AM66" s="77">
        <f t="shared" si="37"/>
        <v>349.14</v>
      </c>
      <c r="AN66" s="77">
        <f t="shared" si="38"/>
        <v>311.45999999999998</v>
      </c>
      <c r="AO66" s="77">
        <f t="shared" si="39"/>
        <v>335.02</v>
      </c>
      <c r="AP66" s="77">
        <f t="shared" si="40"/>
        <v>350.52</v>
      </c>
      <c r="AQ66" s="77">
        <f t="shared" si="41"/>
        <v>398.14</v>
      </c>
      <c r="AR66" s="77">
        <f t="shared" si="42"/>
        <v>437.5</v>
      </c>
      <c r="AS66" s="77">
        <f t="shared" si="43"/>
        <v>414.98</v>
      </c>
      <c r="AT66" s="77">
        <f t="shared" si="44"/>
        <v>414.12</v>
      </c>
      <c r="AU66" s="77">
        <f t="shared" si="45"/>
        <v>620.16</v>
      </c>
      <c r="AV66" s="77">
        <f t="shared" si="46"/>
        <v>544.28</v>
      </c>
      <c r="AW66" s="77">
        <f t="shared" si="47"/>
        <v>482.76</v>
      </c>
      <c r="AX66" s="77">
        <f t="shared" si="48"/>
        <v>476.88</v>
      </c>
      <c r="AY66" s="77">
        <f t="shared" si="49"/>
        <v>425</v>
      </c>
      <c r="AZ66" s="77">
        <f t="shared" si="50"/>
        <v>362.68</v>
      </c>
      <c r="BA66" s="77">
        <f t="shared" si="51"/>
        <v>431.76</v>
      </c>
      <c r="BB66" s="77">
        <f t="shared" si="52"/>
        <v>487.06</v>
      </c>
      <c r="BC66" s="77">
        <f t="shared" si="53"/>
        <v>471.64</v>
      </c>
      <c r="BD66" s="77">
        <f t="shared" si="54"/>
        <v>358.68</v>
      </c>
      <c r="BE66" s="77">
        <f t="shared" si="55"/>
        <v>293.26</v>
      </c>
      <c r="BF66" s="77">
        <f t="shared" si="56"/>
        <v>373.66</v>
      </c>
      <c r="BG66" s="77">
        <f t="shared" si="57"/>
        <v>435.12</v>
      </c>
      <c r="BH66" s="77">
        <f t="shared" si="58"/>
        <v>555.72903146495423</v>
      </c>
      <c r="BI66" s="77">
        <f t="shared" si="59"/>
        <v>605.8080727272885</v>
      </c>
      <c r="BJ66" s="77">
        <f t="shared" si="60"/>
        <v>541.63165524148599</v>
      </c>
      <c r="BK66" s="77">
        <f t="shared" si="61"/>
        <v>570.82137416566661</v>
      </c>
      <c r="BL66" s="77">
        <f t="shared" si="62"/>
        <v>646.11701107668875</v>
      </c>
      <c r="BM66" s="77">
        <f t="shared" si="63"/>
        <v>678.20700191213518</v>
      </c>
      <c r="BN66" s="77">
        <f t="shared" si="64"/>
        <v>599.89785354186552</v>
      </c>
      <c r="BO66" s="77">
        <f t="shared" ref="BO66:BO129" si="65">$D$65*$E6</f>
        <v>563.55777411597421</v>
      </c>
      <c r="BP66" s="77">
        <f>$D$66*$E5</f>
        <v>0</v>
      </c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</row>
    <row r="67" spans="1:111" x14ac:dyDescent="0.25">
      <c r="A67" s="91"/>
      <c r="B67" s="91"/>
      <c r="C67" s="77">
        <v>2002</v>
      </c>
      <c r="D67" s="79">
        <f>'Actualización IBIF'!AM13</f>
        <v>17033.590022500808</v>
      </c>
      <c r="E67" s="114">
        <f t="shared" si="0"/>
        <v>0</v>
      </c>
      <c r="F67" s="117">
        <f t="shared" si="35"/>
        <v>17829.021571844703</v>
      </c>
      <c r="G67" s="116">
        <f t="shared" si="22"/>
        <v>0</v>
      </c>
      <c r="H67" s="79">
        <f t="shared" si="3"/>
        <v>0</v>
      </c>
      <c r="I67" s="79">
        <f t="shared" si="4"/>
        <v>0</v>
      </c>
      <c r="J67" s="79">
        <f t="shared" si="5"/>
        <v>0</v>
      </c>
      <c r="K67" s="79">
        <f t="shared" si="31"/>
        <v>0</v>
      </c>
      <c r="L67" s="79">
        <f t="shared" si="7"/>
        <v>0</v>
      </c>
      <c r="M67" s="77">
        <f t="shared" si="8"/>
        <v>0</v>
      </c>
      <c r="N67" s="77">
        <f t="shared" si="9"/>
        <v>0</v>
      </c>
      <c r="O67" s="77">
        <f t="shared" si="10"/>
        <v>0</v>
      </c>
      <c r="P67" s="77">
        <f t="shared" si="11"/>
        <v>0</v>
      </c>
      <c r="Q67" s="77">
        <f t="shared" si="12"/>
        <v>0</v>
      </c>
      <c r="R67" s="77">
        <f t="shared" si="13"/>
        <v>0</v>
      </c>
      <c r="S67" s="77">
        <f t="shared" si="14"/>
        <v>0</v>
      </c>
      <c r="T67" s="77">
        <f t="shared" si="15"/>
        <v>153.04</v>
      </c>
      <c r="U67" s="77">
        <f t="shared" si="16"/>
        <v>147.92000000000002</v>
      </c>
      <c r="V67" s="77">
        <f t="shared" si="17"/>
        <v>153.64000000000001</v>
      </c>
      <c r="W67" s="77">
        <f t="shared" si="18"/>
        <v>156.08000000000001</v>
      </c>
      <c r="X67" s="77">
        <f t="shared" si="19"/>
        <v>171.68</v>
      </c>
      <c r="Y67" s="77">
        <f t="shared" si="20"/>
        <v>197.66</v>
      </c>
      <c r="Z67" s="77">
        <f t="shared" si="21"/>
        <v>150.36000000000001</v>
      </c>
      <c r="AA67" s="77">
        <f t="shared" si="23"/>
        <v>181.76</v>
      </c>
      <c r="AB67" s="77">
        <f t="shared" si="24"/>
        <v>190</v>
      </c>
      <c r="AC67" s="77">
        <f t="shared" si="25"/>
        <v>171.12</v>
      </c>
      <c r="AD67" s="77">
        <f t="shared" si="26"/>
        <v>160.02000000000001</v>
      </c>
      <c r="AE67" s="77">
        <f t="shared" si="27"/>
        <v>171.82</v>
      </c>
      <c r="AF67" s="77">
        <f t="shared" si="28"/>
        <v>177.76</v>
      </c>
      <c r="AG67" s="77">
        <f t="shared" si="29"/>
        <v>187.98</v>
      </c>
      <c r="AH67" s="77">
        <f t="shared" si="30"/>
        <v>203.94</v>
      </c>
      <c r="AI67" s="77">
        <f t="shared" si="32"/>
        <v>237.5</v>
      </c>
      <c r="AJ67" s="77">
        <f t="shared" si="33"/>
        <v>287.26</v>
      </c>
      <c r="AK67" s="77">
        <f t="shared" si="34"/>
        <v>331.8</v>
      </c>
      <c r="AL67" s="77">
        <f t="shared" si="36"/>
        <v>355.74</v>
      </c>
      <c r="AM67" s="77">
        <f t="shared" si="37"/>
        <v>349.14</v>
      </c>
      <c r="AN67" s="77">
        <f t="shared" si="38"/>
        <v>311.45999999999998</v>
      </c>
      <c r="AO67" s="77">
        <f t="shared" si="39"/>
        <v>335.02</v>
      </c>
      <c r="AP67" s="77">
        <f t="shared" si="40"/>
        <v>350.52</v>
      </c>
      <c r="AQ67" s="77">
        <f t="shared" si="41"/>
        <v>398.14</v>
      </c>
      <c r="AR67" s="77">
        <f t="shared" si="42"/>
        <v>437.5</v>
      </c>
      <c r="AS67" s="77">
        <f t="shared" si="43"/>
        <v>414.98</v>
      </c>
      <c r="AT67" s="77">
        <f t="shared" si="44"/>
        <v>414.12</v>
      </c>
      <c r="AU67" s="77">
        <f t="shared" si="45"/>
        <v>620.16</v>
      </c>
      <c r="AV67" s="77">
        <f t="shared" si="46"/>
        <v>544.28</v>
      </c>
      <c r="AW67" s="77">
        <f t="shared" si="47"/>
        <v>482.76</v>
      </c>
      <c r="AX67" s="77">
        <f t="shared" si="48"/>
        <v>476.88</v>
      </c>
      <c r="AY67" s="77">
        <f t="shared" si="49"/>
        <v>425</v>
      </c>
      <c r="AZ67" s="77">
        <f t="shared" si="50"/>
        <v>362.68</v>
      </c>
      <c r="BA67" s="77">
        <f t="shared" si="51"/>
        <v>431.76</v>
      </c>
      <c r="BB67" s="77">
        <f t="shared" si="52"/>
        <v>487.06</v>
      </c>
      <c r="BC67" s="77">
        <f t="shared" si="53"/>
        <v>471.64</v>
      </c>
      <c r="BD67" s="77">
        <f t="shared" si="54"/>
        <v>358.68</v>
      </c>
      <c r="BE67" s="77">
        <f t="shared" si="55"/>
        <v>293.26</v>
      </c>
      <c r="BF67" s="77">
        <f t="shared" si="56"/>
        <v>373.66</v>
      </c>
      <c r="BG67" s="77">
        <f t="shared" si="57"/>
        <v>435.12</v>
      </c>
      <c r="BH67" s="77">
        <f t="shared" si="58"/>
        <v>555.72903146495423</v>
      </c>
      <c r="BI67" s="77">
        <f t="shared" si="59"/>
        <v>605.8080727272885</v>
      </c>
      <c r="BJ67" s="77">
        <f t="shared" si="60"/>
        <v>541.63165524148599</v>
      </c>
      <c r="BK67" s="77">
        <f t="shared" si="61"/>
        <v>570.82137416566661</v>
      </c>
      <c r="BL67" s="77">
        <f t="shared" si="62"/>
        <v>646.11701107668875</v>
      </c>
      <c r="BM67" s="77">
        <f t="shared" si="63"/>
        <v>678.20700191213518</v>
      </c>
      <c r="BN67" s="77">
        <f t="shared" si="64"/>
        <v>599.89785354186552</v>
      </c>
      <c r="BO67" s="77">
        <f t="shared" si="65"/>
        <v>563.55777411597421</v>
      </c>
      <c r="BP67" s="77">
        <f t="shared" ref="BP67:BP129" si="66">$D$66*$E6</f>
        <v>506.35179759863934</v>
      </c>
      <c r="BQ67" s="77">
        <f>$D$67*$E5</f>
        <v>0</v>
      </c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</row>
    <row r="68" spans="1:111" x14ac:dyDescent="0.25">
      <c r="A68" s="91"/>
      <c r="B68" s="118"/>
      <c r="C68" s="79">
        <v>2003</v>
      </c>
      <c r="D68" s="79">
        <f>'Actualización IBIF'!AM14</f>
        <v>22808.401146316904</v>
      </c>
      <c r="E68" s="114">
        <f t="shared" si="0"/>
        <v>0</v>
      </c>
      <c r="F68" s="117">
        <f t="shared" si="35"/>
        <v>18016.653372294717</v>
      </c>
      <c r="G68" s="116">
        <f t="shared" si="22"/>
        <v>0</v>
      </c>
      <c r="H68" s="79">
        <f t="shared" si="3"/>
        <v>0</v>
      </c>
      <c r="I68" s="79">
        <f t="shared" si="4"/>
        <v>0</v>
      </c>
      <c r="J68" s="79">
        <f t="shared" si="5"/>
        <v>0</v>
      </c>
      <c r="K68" s="79">
        <f t="shared" si="31"/>
        <v>0</v>
      </c>
      <c r="L68" s="79">
        <f t="shared" si="7"/>
        <v>0</v>
      </c>
      <c r="M68" s="77">
        <f t="shared" si="8"/>
        <v>0</v>
      </c>
      <c r="N68" s="77">
        <f t="shared" si="9"/>
        <v>0</v>
      </c>
      <c r="O68" s="77">
        <f t="shared" si="10"/>
        <v>0</v>
      </c>
      <c r="P68" s="77">
        <f t="shared" si="11"/>
        <v>0</v>
      </c>
      <c r="Q68" s="77">
        <f t="shared" si="12"/>
        <v>0</v>
      </c>
      <c r="R68" s="77">
        <f t="shared" si="13"/>
        <v>0</v>
      </c>
      <c r="S68" s="77">
        <f t="shared" si="14"/>
        <v>0</v>
      </c>
      <c r="T68" s="77">
        <f t="shared" si="15"/>
        <v>0</v>
      </c>
      <c r="U68" s="77">
        <f t="shared" si="16"/>
        <v>147.92000000000002</v>
      </c>
      <c r="V68" s="77">
        <f t="shared" si="17"/>
        <v>153.64000000000001</v>
      </c>
      <c r="W68" s="77">
        <f t="shared" si="18"/>
        <v>156.08000000000001</v>
      </c>
      <c r="X68" s="77">
        <f t="shared" si="19"/>
        <v>171.68</v>
      </c>
      <c r="Y68" s="77">
        <f t="shared" si="20"/>
        <v>197.66</v>
      </c>
      <c r="Z68" s="77">
        <f t="shared" si="21"/>
        <v>150.36000000000001</v>
      </c>
      <c r="AA68" s="77">
        <f t="shared" si="23"/>
        <v>181.76</v>
      </c>
      <c r="AB68" s="77">
        <f t="shared" si="24"/>
        <v>190</v>
      </c>
      <c r="AC68" s="77">
        <f t="shared" si="25"/>
        <v>171.12</v>
      </c>
      <c r="AD68" s="77">
        <f t="shared" si="26"/>
        <v>160.02000000000001</v>
      </c>
      <c r="AE68" s="77">
        <f t="shared" si="27"/>
        <v>171.82</v>
      </c>
      <c r="AF68" s="77">
        <f t="shared" si="28"/>
        <v>177.76</v>
      </c>
      <c r="AG68" s="77">
        <f t="shared" si="29"/>
        <v>187.98</v>
      </c>
      <c r="AH68" s="77">
        <f t="shared" si="30"/>
        <v>203.94</v>
      </c>
      <c r="AI68" s="77">
        <f t="shared" si="32"/>
        <v>237.5</v>
      </c>
      <c r="AJ68" s="77">
        <f t="shared" si="33"/>
        <v>287.26</v>
      </c>
      <c r="AK68" s="77">
        <f t="shared" si="34"/>
        <v>331.8</v>
      </c>
      <c r="AL68" s="77">
        <f t="shared" si="36"/>
        <v>355.74</v>
      </c>
      <c r="AM68" s="77">
        <f t="shared" si="37"/>
        <v>349.14</v>
      </c>
      <c r="AN68" s="77">
        <f t="shared" si="38"/>
        <v>311.45999999999998</v>
      </c>
      <c r="AO68" s="77">
        <f t="shared" si="39"/>
        <v>335.02</v>
      </c>
      <c r="AP68" s="77">
        <f t="shared" si="40"/>
        <v>350.52</v>
      </c>
      <c r="AQ68" s="77">
        <f t="shared" si="41"/>
        <v>398.14</v>
      </c>
      <c r="AR68" s="77">
        <f t="shared" si="42"/>
        <v>437.5</v>
      </c>
      <c r="AS68" s="77">
        <f t="shared" si="43"/>
        <v>414.98</v>
      </c>
      <c r="AT68" s="77">
        <f t="shared" si="44"/>
        <v>414.12</v>
      </c>
      <c r="AU68" s="77">
        <f t="shared" si="45"/>
        <v>620.16</v>
      </c>
      <c r="AV68" s="77">
        <f t="shared" si="46"/>
        <v>544.28</v>
      </c>
      <c r="AW68" s="77">
        <f t="shared" si="47"/>
        <v>482.76</v>
      </c>
      <c r="AX68" s="77">
        <f t="shared" si="48"/>
        <v>476.88</v>
      </c>
      <c r="AY68" s="77">
        <f t="shared" si="49"/>
        <v>425</v>
      </c>
      <c r="AZ68" s="77">
        <f t="shared" si="50"/>
        <v>362.68</v>
      </c>
      <c r="BA68" s="77">
        <f t="shared" si="51"/>
        <v>431.76</v>
      </c>
      <c r="BB68" s="77">
        <f t="shared" si="52"/>
        <v>487.06</v>
      </c>
      <c r="BC68" s="77">
        <f t="shared" si="53"/>
        <v>471.64</v>
      </c>
      <c r="BD68" s="77">
        <f t="shared" si="54"/>
        <v>358.68</v>
      </c>
      <c r="BE68" s="77">
        <f t="shared" si="55"/>
        <v>293.26</v>
      </c>
      <c r="BF68" s="77">
        <f t="shared" si="56"/>
        <v>373.66</v>
      </c>
      <c r="BG68" s="77">
        <f t="shared" si="57"/>
        <v>435.12</v>
      </c>
      <c r="BH68" s="77">
        <f t="shared" si="58"/>
        <v>555.72903146495423</v>
      </c>
      <c r="BI68" s="77">
        <f t="shared" si="59"/>
        <v>605.8080727272885</v>
      </c>
      <c r="BJ68" s="77">
        <f t="shared" si="60"/>
        <v>541.63165524148599</v>
      </c>
      <c r="BK68" s="77">
        <f t="shared" si="61"/>
        <v>570.82137416566661</v>
      </c>
      <c r="BL68" s="77">
        <f t="shared" si="62"/>
        <v>646.11701107668875</v>
      </c>
      <c r="BM68" s="77">
        <f t="shared" si="63"/>
        <v>678.20700191213518</v>
      </c>
      <c r="BN68" s="77">
        <f t="shared" si="64"/>
        <v>599.89785354186552</v>
      </c>
      <c r="BO68" s="77">
        <f t="shared" si="65"/>
        <v>563.55777411597421</v>
      </c>
      <c r="BP68" s="77">
        <f t="shared" si="66"/>
        <v>506.35179759863934</v>
      </c>
      <c r="BQ68" s="77">
        <f t="shared" ref="BQ68:BQ129" si="67">$D$67*$E6</f>
        <v>340.67180045001618</v>
      </c>
      <c r="BR68" s="77">
        <f>$D$68*$E5</f>
        <v>0</v>
      </c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</row>
    <row r="69" spans="1:111" x14ac:dyDescent="0.25">
      <c r="A69" s="91"/>
      <c r="B69" s="118"/>
      <c r="C69" s="77">
        <v>2004</v>
      </c>
      <c r="D69" s="79">
        <f>'Actualización IBIF'!AM15</f>
        <v>28465.013380084289</v>
      </c>
      <c r="E69" s="114">
        <f t="shared" si="0"/>
        <v>0</v>
      </c>
      <c r="F69" s="117">
        <f t="shared" si="35"/>
        <v>18324.901395221052</v>
      </c>
      <c r="G69" s="116">
        <f t="shared" si="22"/>
        <v>0</v>
      </c>
      <c r="H69" s="79">
        <f t="shared" si="3"/>
        <v>0</v>
      </c>
      <c r="I69" s="79">
        <f t="shared" si="4"/>
        <v>0</v>
      </c>
      <c r="J69" s="79">
        <f t="shared" si="5"/>
        <v>0</v>
      </c>
      <c r="K69" s="79">
        <f t="shared" si="31"/>
        <v>0</v>
      </c>
      <c r="L69" s="79">
        <f t="shared" si="7"/>
        <v>0</v>
      </c>
      <c r="M69" s="77">
        <f t="shared" si="8"/>
        <v>0</v>
      </c>
      <c r="N69" s="77">
        <f t="shared" si="9"/>
        <v>0</v>
      </c>
      <c r="O69" s="77">
        <f t="shared" si="10"/>
        <v>0</v>
      </c>
      <c r="P69" s="77">
        <f t="shared" si="11"/>
        <v>0</v>
      </c>
      <c r="Q69" s="77">
        <f t="shared" si="12"/>
        <v>0</v>
      </c>
      <c r="R69" s="77">
        <f t="shared" si="13"/>
        <v>0</v>
      </c>
      <c r="S69" s="77">
        <f t="shared" si="14"/>
        <v>0</v>
      </c>
      <c r="T69" s="77">
        <f t="shared" si="15"/>
        <v>0</v>
      </c>
      <c r="U69" s="77">
        <f t="shared" si="16"/>
        <v>0</v>
      </c>
      <c r="V69" s="77">
        <f t="shared" si="17"/>
        <v>153.64000000000001</v>
      </c>
      <c r="W69" s="77">
        <f t="shared" si="18"/>
        <v>156.08000000000001</v>
      </c>
      <c r="X69" s="77">
        <f t="shared" si="19"/>
        <v>171.68</v>
      </c>
      <c r="Y69" s="77">
        <f t="shared" si="20"/>
        <v>197.66</v>
      </c>
      <c r="Z69" s="77">
        <f t="shared" si="21"/>
        <v>150.36000000000001</v>
      </c>
      <c r="AA69" s="77">
        <f t="shared" si="23"/>
        <v>181.76</v>
      </c>
      <c r="AB69" s="77">
        <f t="shared" si="24"/>
        <v>190</v>
      </c>
      <c r="AC69" s="77">
        <f t="shared" si="25"/>
        <v>171.12</v>
      </c>
      <c r="AD69" s="77">
        <f t="shared" si="26"/>
        <v>160.02000000000001</v>
      </c>
      <c r="AE69" s="77">
        <f t="shared" si="27"/>
        <v>171.82</v>
      </c>
      <c r="AF69" s="77">
        <f t="shared" si="28"/>
        <v>177.76</v>
      </c>
      <c r="AG69" s="77">
        <f t="shared" si="29"/>
        <v>187.98</v>
      </c>
      <c r="AH69" s="77">
        <f t="shared" si="30"/>
        <v>203.94</v>
      </c>
      <c r="AI69" s="77">
        <f t="shared" si="32"/>
        <v>237.5</v>
      </c>
      <c r="AJ69" s="77">
        <f t="shared" si="33"/>
        <v>287.26</v>
      </c>
      <c r="AK69" s="77">
        <f t="shared" si="34"/>
        <v>331.8</v>
      </c>
      <c r="AL69" s="77">
        <f t="shared" si="36"/>
        <v>355.74</v>
      </c>
      <c r="AM69" s="77">
        <f t="shared" si="37"/>
        <v>349.14</v>
      </c>
      <c r="AN69" s="77">
        <f t="shared" si="38"/>
        <v>311.45999999999998</v>
      </c>
      <c r="AO69" s="77">
        <f t="shared" si="39"/>
        <v>335.02</v>
      </c>
      <c r="AP69" s="77">
        <f t="shared" si="40"/>
        <v>350.52</v>
      </c>
      <c r="AQ69" s="77">
        <f t="shared" si="41"/>
        <v>398.14</v>
      </c>
      <c r="AR69" s="77">
        <f t="shared" si="42"/>
        <v>437.5</v>
      </c>
      <c r="AS69" s="77">
        <f t="shared" si="43"/>
        <v>414.98</v>
      </c>
      <c r="AT69" s="77">
        <f t="shared" si="44"/>
        <v>414.12</v>
      </c>
      <c r="AU69" s="77">
        <f t="shared" si="45"/>
        <v>620.16</v>
      </c>
      <c r="AV69" s="77">
        <f t="shared" si="46"/>
        <v>544.28</v>
      </c>
      <c r="AW69" s="77">
        <f t="shared" si="47"/>
        <v>482.76</v>
      </c>
      <c r="AX69" s="77">
        <f t="shared" si="48"/>
        <v>476.88</v>
      </c>
      <c r="AY69" s="77">
        <f t="shared" si="49"/>
        <v>425</v>
      </c>
      <c r="AZ69" s="77">
        <f t="shared" si="50"/>
        <v>362.68</v>
      </c>
      <c r="BA69" s="77">
        <f t="shared" si="51"/>
        <v>431.76</v>
      </c>
      <c r="BB69" s="77">
        <f t="shared" si="52"/>
        <v>487.06</v>
      </c>
      <c r="BC69" s="77">
        <f t="shared" si="53"/>
        <v>471.64</v>
      </c>
      <c r="BD69" s="77">
        <f t="shared" si="54"/>
        <v>358.68</v>
      </c>
      <c r="BE69" s="77">
        <f t="shared" si="55"/>
        <v>293.26</v>
      </c>
      <c r="BF69" s="77">
        <f t="shared" si="56"/>
        <v>373.66</v>
      </c>
      <c r="BG69" s="77">
        <f t="shared" si="57"/>
        <v>435.12</v>
      </c>
      <c r="BH69" s="77">
        <f t="shared" si="58"/>
        <v>555.72903146495423</v>
      </c>
      <c r="BI69" s="77">
        <f t="shared" si="59"/>
        <v>605.8080727272885</v>
      </c>
      <c r="BJ69" s="77">
        <f t="shared" si="60"/>
        <v>541.63165524148599</v>
      </c>
      <c r="BK69" s="77">
        <f t="shared" si="61"/>
        <v>570.82137416566661</v>
      </c>
      <c r="BL69" s="77">
        <f t="shared" si="62"/>
        <v>646.11701107668875</v>
      </c>
      <c r="BM69" s="77">
        <f t="shared" si="63"/>
        <v>678.20700191213518</v>
      </c>
      <c r="BN69" s="77">
        <f t="shared" si="64"/>
        <v>599.89785354186552</v>
      </c>
      <c r="BO69" s="77">
        <f t="shared" si="65"/>
        <v>563.55777411597421</v>
      </c>
      <c r="BP69" s="77">
        <f t="shared" si="66"/>
        <v>506.35179759863934</v>
      </c>
      <c r="BQ69" s="77">
        <f t="shared" si="67"/>
        <v>340.67180045001618</v>
      </c>
      <c r="BR69" s="77">
        <f t="shared" ref="BR69:BR129" si="68">$D$68*$E6</f>
        <v>456.1680229263381</v>
      </c>
      <c r="BS69" s="77">
        <f>$D$69*$E5</f>
        <v>0</v>
      </c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</row>
    <row r="70" spans="1:111" x14ac:dyDescent="0.25">
      <c r="A70" s="91"/>
      <c r="B70" s="118"/>
      <c r="C70" s="79">
        <v>2005</v>
      </c>
      <c r="D70" s="79">
        <f>'Actualización IBIF'!AM16</f>
        <v>30974.193383982391</v>
      </c>
      <c r="E70" s="114">
        <f t="shared" ref="E70:E109" si="69">IF(C71-$C$5&lt;$B$5,1/$A$5,0)</f>
        <v>0</v>
      </c>
      <c r="F70" s="117">
        <f t="shared" si="35"/>
        <v>18740.561662822736</v>
      </c>
      <c r="G70" s="116">
        <f t="shared" si="22"/>
        <v>0</v>
      </c>
      <c r="H70" s="79">
        <f t="shared" si="3"/>
        <v>0</v>
      </c>
      <c r="I70" s="79">
        <f t="shared" si="4"/>
        <v>0</v>
      </c>
      <c r="J70" s="79">
        <f t="shared" si="5"/>
        <v>0</v>
      </c>
      <c r="K70" s="79">
        <f t="shared" si="31"/>
        <v>0</v>
      </c>
      <c r="L70" s="79">
        <f t="shared" si="7"/>
        <v>0</v>
      </c>
      <c r="M70" s="77">
        <f t="shared" si="8"/>
        <v>0</v>
      </c>
      <c r="N70" s="77">
        <f t="shared" si="9"/>
        <v>0</v>
      </c>
      <c r="O70" s="77">
        <f t="shared" si="10"/>
        <v>0</v>
      </c>
      <c r="P70" s="77">
        <f t="shared" si="11"/>
        <v>0</v>
      </c>
      <c r="Q70" s="77">
        <f t="shared" si="12"/>
        <v>0</v>
      </c>
      <c r="R70" s="77">
        <f t="shared" si="13"/>
        <v>0</v>
      </c>
      <c r="S70" s="77">
        <f t="shared" si="14"/>
        <v>0</v>
      </c>
      <c r="T70" s="77">
        <f t="shared" si="15"/>
        <v>0</v>
      </c>
      <c r="U70" s="77">
        <f t="shared" si="16"/>
        <v>0</v>
      </c>
      <c r="V70" s="77">
        <f t="shared" si="17"/>
        <v>0</v>
      </c>
      <c r="W70" s="77">
        <f t="shared" si="18"/>
        <v>156.08000000000001</v>
      </c>
      <c r="X70" s="77">
        <f t="shared" si="19"/>
        <v>171.68</v>
      </c>
      <c r="Y70" s="77">
        <f t="shared" si="20"/>
        <v>197.66</v>
      </c>
      <c r="Z70" s="77">
        <f t="shared" si="21"/>
        <v>150.36000000000001</v>
      </c>
      <c r="AA70" s="77">
        <f t="shared" si="23"/>
        <v>181.76</v>
      </c>
      <c r="AB70" s="77">
        <f t="shared" si="24"/>
        <v>190</v>
      </c>
      <c r="AC70" s="77">
        <f t="shared" si="25"/>
        <v>171.12</v>
      </c>
      <c r="AD70" s="77">
        <f t="shared" si="26"/>
        <v>160.02000000000001</v>
      </c>
      <c r="AE70" s="77">
        <f t="shared" si="27"/>
        <v>171.82</v>
      </c>
      <c r="AF70" s="77">
        <f t="shared" si="28"/>
        <v>177.76</v>
      </c>
      <c r="AG70" s="77">
        <f t="shared" si="29"/>
        <v>187.98</v>
      </c>
      <c r="AH70" s="77">
        <f t="shared" si="30"/>
        <v>203.94</v>
      </c>
      <c r="AI70" s="77">
        <f t="shared" si="32"/>
        <v>237.5</v>
      </c>
      <c r="AJ70" s="77">
        <f t="shared" si="33"/>
        <v>287.26</v>
      </c>
      <c r="AK70" s="77">
        <f t="shared" si="34"/>
        <v>331.8</v>
      </c>
      <c r="AL70" s="77">
        <f t="shared" si="36"/>
        <v>355.74</v>
      </c>
      <c r="AM70" s="77">
        <f t="shared" si="37"/>
        <v>349.14</v>
      </c>
      <c r="AN70" s="77">
        <f t="shared" si="38"/>
        <v>311.45999999999998</v>
      </c>
      <c r="AO70" s="77">
        <f t="shared" si="39"/>
        <v>335.02</v>
      </c>
      <c r="AP70" s="77">
        <f t="shared" si="40"/>
        <v>350.52</v>
      </c>
      <c r="AQ70" s="77">
        <f t="shared" si="41"/>
        <v>398.14</v>
      </c>
      <c r="AR70" s="77">
        <f t="shared" si="42"/>
        <v>437.5</v>
      </c>
      <c r="AS70" s="77">
        <f t="shared" si="43"/>
        <v>414.98</v>
      </c>
      <c r="AT70" s="77">
        <f t="shared" si="44"/>
        <v>414.12</v>
      </c>
      <c r="AU70" s="77">
        <f t="shared" si="45"/>
        <v>620.16</v>
      </c>
      <c r="AV70" s="77">
        <f t="shared" si="46"/>
        <v>544.28</v>
      </c>
      <c r="AW70" s="77">
        <f t="shared" si="47"/>
        <v>482.76</v>
      </c>
      <c r="AX70" s="77">
        <f t="shared" si="48"/>
        <v>476.88</v>
      </c>
      <c r="AY70" s="77">
        <f t="shared" si="49"/>
        <v>425</v>
      </c>
      <c r="AZ70" s="77">
        <f t="shared" si="50"/>
        <v>362.68</v>
      </c>
      <c r="BA70" s="77">
        <f t="shared" si="51"/>
        <v>431.76</v>
      </c>
      <c r="BB70" s="77">
        <f t="shared" si="52"/>
        <v>487.06</v>
      </c>
      <c r="BC70" s="77">
        <f t="shared" si="53"/>
        <v>471.64</v>
      </c>
      <c r="BD70" s="77">
        <f t="shared" si="54"/>
        <v>358.68</v>
      </c>
      <c r="BE70" s="77">
        <f t="shared" si="55"/>
        <v>293.26</v>
      </c>
      <c r="BF70" s="77">
        <f t="shared" si="56"/>
        <v>373.66</v>
      </c>
      <c r="BG70" s="77">
        <f t="shared" si="57"/>
        <v>435.12</v>
      </c>
      <c r="BH70" s="77">
        <f t="shared" si="58"/>
        <v>555.72903146495423</v>
      </c>
      <c r="BI70" s="77">
        <f t="shared" si="59"/>
        <v>605.8080727272885</v>
      </c>
      <c r="BJ70" s="77">
        <f t="shared" si="60"/>
        <v>541.63165524148599</v>
      </c>
      <c r="BK70" s="77">
        <f t="shared" si="61"/>
        <v>570.82137416566661</v>
      </c>
      <c r="BL70" s="77">
        <f t="shared" si="62"/>
        <v>646.11701107668875</v>
      </c>
      <c r="BM70" s="77">
        <f t="shared" si="63"/>
        <v>678.20700191213518</v>
      </c>
      <c r="BN70" s="77">
        <f t="shared" si="64"/>
        <v>599.89785354186552</v>
      </c>
      <c r="BO70" s="77">
        <f t="shared" si="65"/>
        <v>563.55777411597421</v>
      </c>
      <c r="BP70" s="77">
        <f t="shared" si="66"/>
        <v>506.35179759863934</v>
      </c>
      <c r="BQ70" s="77">
        <f t="shared" si="67"/>
        <v>340.67180045001618</v>
      </c>
      <c r="BR70" s="77">
        <f t="shared" si="68"/>
        <v>456.1680229263381</v>
      </c>
      <c r="BS70" s="77">
        <f t="shared" ref="BS70:BS129" si="70">$D$69*$E6</f>
        <v>569.30026760168573</v>
      </c>
      <c r="BT70" s="77">
        <f>$D$70*$E5</f>
        <v>0</v>
      </c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</row>
    <row r="71" spans="1:111" x14ac:dyDescent="0.25">
      <c r="A71" s="91"/>
      <c r="B71" s="118"/>
      <c r="C71" s="77">
        <v>2006</v>
      </c>
      <c r="D71" s="79">
        <f>'Actualización IBIF'!AM17</f>
        <v>34631.398519232745</v>
      </c>
      <c r="E71" s="114">
        <f t="shared" si="69"/>
        <v>0</v>
      </c>
      <c r="F71" s="117">
        <f t="shared" si="35"/>
        <v>19203.965530502381</v>
      </c>
      <c r="G71" s="116">
        <f t="shared" si="22"/>
        <v>0</v>
      </c>
      <c r="H71" s="79">
        <f t="shared" ref="H71:H128" si="71">$D$6*E70</f>
        <v>0</v>
      </c>
      <c r="I71" s="79">
        <f t="shared" si="4"/>
        <v>0</v>
      </c>
      <c r="J71" s="79">
        <f t="shared" si="5"/>
        <v>0</v>
      </c>
      <c r="K71" s="79">
        <f t="shared" si="31"/>
        <v>0</v>
      </c>
      <c r="L71" s="79">
        <f t="shared" si="7"/>
        <v>0</v>
      </c>
      <c r="M71" s="77">
        <f t="shared" si="8"/>
        <v>0</v>
      </c>
      <c r="N71" s="77">
        <f t="shared" si="9"/>
        <v>0</v>
      </c>
      <c r="O71" s="77">
        <f t="shared" si="10"/>
        <v>0</v>
      </c>
      <c r="P71" s="77">
        <f t="shared" si="11"/>
        <v>0</v>
      </c>
      <c r="Q71" s="77">
        <f t="shared" si="12"/>
        <v>0</v>
      </c>
      <c r="R71" s="77">
        <f t="shared" si="13"/>
        <v>0</v>
      </c>
      <c r="S71" s="77">
        <f t="shared" si="14"/>
        <v>0</v>
      </c>
      <c r="T71" s="77">
        <f t="shared" si="15"/>
        <v>0</v>
      </c>
      <c r="U71" s="77">
        <f t="shared" si="16"/>
        <v>0</v>
      </c>
      <c r="V71" s="77">
        <f t="shared" si="17"/>
        <v>0</v>
      </c>
      <c r="W71" s="77">
        <f t="shared" si="18"/>
        <v>0</v>
      </c>
      <c r="X71" s="77">
        <f t="shared" si="19"/>
        <v>171.68</v>
      </c>
      <c r="Y71" s="77">
        <f t="shared" si="20"/>
        <v>197.66</v>
      </c>
      <c r="Z71" s="77">
        <f t="shared" si="21"/>
        <v>150.36000000000001</v>
      </c>
      <c r="AA71" s="77">
        <f t="shared" si="23"/>
        <v>181.76</v>
      </c>
      <c r="AB71" s="77">
        <f t="shared" si="24"/>
        <v>190</v>
      </c>
      <c r="AC71" s="77">
        <f t="shared" si="25"/>
        <v>171.12</v>
      </c>
      <c r="AD71" s="77">
        <f t="shared" si="26"/>
        <v>160.02000000000001</v>
      </c>
      <c r="AE71" s="77">
        <f t="shared" si="27"/>
        <v>171.82</v>
      </c>
      <c r="AF71" s="77">
        <f t="shared" si="28"/>
        <v>177.76</v>
      </c>
      <c r="AG71" s="77">
        <f t="shared" si="29"/>
        <v>187.98</v>
      </c>
      <c r="AH71" s="77">
        <f t="shared" si="30"/>
        <v>203.94</v>
      </c>
      <c r="AI71" s="77">
        <f t="shared" si="32"/>
        <v>237.5</v>
      </c>
      <c r="AJ71" s="77">
        <f t="shared" si="33"/>
        <v>287.26</v>
      </c>
      <c r="AK71" s="77">
        <f t="shared" si="34"/>
        <v>331.8</v>
      </c>
      <c r="AL71" s="77">
        <f t="shared" si="36"/>
        <v>355.74</v>
      </c>
      <c r="AM71" s="77">
        <f t="shared" si="37"/>
        <v>349.14</v>
      </c>
      <c r="AN71" s="77">
        <f t="shared" si="38"/>
        <v>311.45999999999998</v>
      </c>
      <c r="AO71" s="77">
        <f t="shared" si="39"/>
        <v>335.02</v>
      </c>
      <c r="AP71" s="77">
        <f t="shared" si="40"/>
        <v>350.52</v>
      </c>
      <c r="AQ71" s="77">
        <f t="shared" si="41"/>
        <v>398.14</v>
      </c>
      <c r="AR71" s="77">
        <f t="shared" si="42"/>
        <v>437.5</v>
      </c>
      <c r="AS71" s="77">
        <f t="shared" si="43"/>
        <v>414.98</v>
      </c>
      <c r="AT71" s="77">
        <f t="shared" si="44"/>
        <v>414.12</v>
      </c>
      <c r="AU71" s="77">
        <f t="shared" si="45"/>
        <v>620.16</v>
      </c>
      <c r="AV71" s="77">
        <f t="shared" si="46"/>
        <v>544.28</v>
      </c>
      <c r="AW71" s="77">
        <f t="shared" si="47"/>
        <v>482.76</v>
      </c>
      <c r="AX71" s="77">
        <f t="shared" si="48"/>
        <v>476.88</v>
      </c>
      <c r="AY71" s="77">
        <f t="shared" si="49"/>
        <v>425</v>
      </c>
      <c r="AZ71" s="77">
        <f t="shared" si="50"/>
        <v>362.68</v>
      </c>
      <c r="BA71" s="77">
        <f t="shared" si="51"/>
        <v>431.76</v>
      </c>
      <c r="BB71" s="77">
        <f t="shared" si="52"/>
        <v>487.06</v>
      </c>
      <c r="BC71" s="77">
        <f t="shared" si="53"/>
        <v>471.64</v>
      </c>
      <c r="BD71" s="77">
        <f t="shared" si="54"/>
        <v>358.68</v>
      </c>
      <c r="BE71" s="77">
        <f t="shared" si="55"/>
        <v>293.26</v>
      </c>
      <c r="BF71" s="77">
        <f t="shared" si="56"/>
        <v>373.66</v>
      </c>
      <c r="BG71" s="77">
        <f t="shared" si="57"/>
        <v>435.12</v>
      </c>
      <c r="BH71" s="77">
        <f t="shared" si="58"/>
        <v>555.72903146495423</v>
      </c>
      <c r="BI71" s="77">
        <f t="shared" si="59"/>
        <v>605.8080727272885</v>
      </c>
      <c r="BJ71" s="77">
        <f t="shared" si="60"/>
        <v>541.63165524148599</v>
      </c>
      <c r="BK71" s="77">
        <f t="shared" si="61"/>
        <v>570.82137416566661</v>
      </c>
      <c r="BL71" s="77">
        <f t="shared" si="62"/>
        <v>646.11701107668875</v>
      </c>
      <c r="BM71" s="77">
        <f t="shared" si="63"/>
        <v>678.20700191213518</v>
      </c>
      <c r="BN71" s="77">
        <f t="shared" si="64"/>
        <v>599.89785354186552</v>
      </c>
      <c r="BO71" s="77">
        <f t="shared" si="65"/>
        <v>563.55777411597421</v>
      </c>
      <c r="BP71" s="77">
        <f t="shared" si="66"/>
        <v>506.35179759863934</v>
      </c>
      <c r="BQ71" s="77">
        <f t="shared" si="67"/>
        <v>340.67180045001618</v>
      </c>
      <c r="BR71" s="77">
        <f t="shared" si="68"/>
        <v>456.1680229263381</v>
      </c>
      <c r="BS71" s="77">
        <f t="shared" si="70"/>
        <v>569.30026760168573</v>
      </c>
      <c r="BT71" s="77">
        <f t="shared" ref="BT71:BT129" si="72">$D$70*$E6</f>
        <v>619.4838676796478</v>
      </c>
      <c r="BU71" s="77">
        <f>$D$71*$E5</f>
        <v>0</v>
      </c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</row>
    <row r="72" spans="1:111" x14ac:dyDescent="0.25">
      <c r="A72" s="91"/>
      <c r="B72" s="118"/>
      <c r="C72" s="79">
        <v>2007</v>
      </c>
      <c r="D72" s="79">
        <f>'Actualización IBIF'!AM18</f>
        <v>38254.850788495052</v>
      </c>
      <c r="E72" s="114">
        <f t="shared" si="69"/>
        <v>0</v>
      </c>
      <c r="F72" s="117">
        <f t="shared" si="35"/>
        <v>19724.91350088704</v>
      </c>
      <c r="G72" s="116">
        <f t="shared" si="22"/>
        <v>0</v>
      </c>
      <c r="H72" s="79">
        <f t="shared" si="71"/>
        <v>0</v>
      </c>
      <c r="I72" s="79">
        <f t="shared" ref="I72:I128" si="73">$D$7*E70</f>
        <v>0</v>
      </c>
      <c r="J72" s="79">
        <f t="shared" si="5"/>
        <v>0</v>
      </c>
      <c r="K72" s="79">
        <f t="shared" si="31"/>
        <v>0</v>
      </c>
      <c r="L72" s="79">
        <f t="shared" si="7"/>
        <v>0</v>
      </c>
      <c r="M72" s="77">
        <f t="shared" si="8"/>
        <v>0</v>
      </c>
      <c r="N72" s="77">
        <f t="shared" si="9"/>
        <v>0</v>
      </c>
      <c r="O72" s="77">
        <f t="shared" si="10"/>
        <v>0</v>
      </c>
      <c r="P72" s="77">
        <f t="shared" si="11"/>
        <v>0</v>
      </c>
      <c r="Q72" s="77">
        <f t="shared" si="12"/>
        <v>0</v>
      </c>
      <c r="R72" s="77">
        <f t="shared" si="13"/>
        <v>0</v>
      </c>
      <c r="S72" s="77">
        <f t="shared" si="14"/>
        <v>0</v>
      </c>
      <c r="T72" s="77">
        <f t="shared" si="15"/>
        <v>0</v>
      </c>
      <c r="U72" s="77">
        <f t="shared" si="16"/>
        <v>0</v>
      </c>
      <c r="V72" s="77">
        <f t="shared" si="17"/>
        <v>0</v>
      </c>
      <c r="W72" s="77">
        <f t="shared" si="18"/>
        <v>0</v>
      </c>
      <c r="X72" s="77">
        <f t="shared" si="19"/>
        <v>0</v>
      </c>
      <c r="Y72" s="77">
        <f t="shared" si="20"/>
        <v>197.66</v>
      </c>
      <c r="Z72" s="77">
        <f t="shared" si="21"/>
        <v>150.36000000000001</v>
      </c>
      <c r="AA72" s="77">
        <f t="shared" si="23"/>
        <v>181.76</v>
      </c>
      <c r="AB72" s="77">
        <f t="shared" si="24"/>
        <v>190</v>
      </c>
      <c r="AC72" s="77">
        <f t="shared" si="25"/>
        <v>171.12</v>
      </c>
      <c r="AD72" s="77">
        <f t="shared" si="26"/>
        <v>160.02000000000001</v>
      </c>
      <c r="AE72" s="77">
        <f t="shared" si="27"/>
        <v>171.82</v>
      </c>
      <c r="AF72" s="77">
        <f t="shared" si="28"/>
        <v>177.76</v>
      </c>
      <c r="AG72" s="77">
        <f t="shared" si="29"/>
        <v>187.98</v>
      </c>
      <c r="AH72" s="77">
        <f t="shared" si="30"/>
        <v>203.94</v>
      </c>
      <c r="AI72" s="77">
        <f t="shared" si="32"/>
        <v>237.5</v>
      </c>
      <c r="AJ72" s="77">
        <f t="shared" si="33"/>
        <v>287.26</v>
      </c>
      <c r="AK72" s="77">
        <f t="shared" si="34"/>
        <v>331.8</v>
      </c>
      <c r="AL72" s="77">
        <f t="shared" si="36"/>
        <v>355.74</v>
      </c>
      <c r="AM72" s="77">
        <f t="shared" si="37"/>
        <v>349.14</v>
      </c>
      <c r="AN72" s="77">
        <f t="shared" si="38"/>
        <v>311.45999999999998</v>
      </c>
      <c r="AO72" s="77">
        <f t="shared" si="39"/>
        <v>335.02</v>
      </c>
      <c r="AP72" s="77">
        <f t="shared" si="40"/>
        <v>350.52</v>
      </c>
      <c r="AQ72" s="77">
        <f t="shared" si="41"/>
        <v>398.14</v>
      </c>
      <c r="AR72" s="77">
        <f t="shared" si="42"/>
        <v>437.5</v>
      </c>
      <c r="AS72" s="77">
        <f t="shared" si="43"/>
        <v>414.98</v>
      </c>
      <c r="AT72" s="77">
        <f t="shared" si="44"/>
        <v>414.12</v>
      </c>
      <c r="AU72" s="77">
        <f t="shared" si="45"/>
        <v>620.16</v>
      </c>
      <c r="AV72" s="77">
        <f t="shared" si="46"/>
        <v>544.28</v>
      </c>
      <c r="AW72" s="77">
        <f t="shared" si="47"/>
        <v>482.76</v>
      </c>
      <c r="AX72" s="77">
        <f t="shared" si="48"/>
        <v>476.88</v>
      </c>
      <c r="AY72" s="77">
        <f t="shared" si="49"/>
        <v>425</v>
      </c>
      <c r="AZ72" s="77">
        <f t="shared" si="50"/>
        <v>362.68</v>
      </c>
      <c r="BA72" s="77">
        <f t="shared" si="51"/>
        <v>431.76</v>
      </c>
      <c r="BB72" s="77">
        <f t="shared" si="52"/>
        <v>487.06</v>
      </c>
      <c r="BC72" s="77">
        <f t="shared" si="53"/>
        <v>471.64</v>
      </c>
      <c r="BD72" s="77">
        <f t="shared" si="54"/>
        <v>358.68</v>
      </c>
      <c r="BE72" s="77">
        <f t="shared" si="55"/>
        <v>293.26</v>
      </c>
      <c r="BF72" s="77">
        <f t="shared" si="56"/>
        <v>373.66</v>
      </c>
      <c r="BG72" s="77">
        <f t="shared" si="57"/>
        <v>435.12</v>
      </c>
      <c r="BH72" s="77">
        <f t="shared" si="58"/>
        <v>555.72903146495423</v>
      </c>
      <c r="BI72" s="77">
        <f t="shared" si="59"/>
        <v>605.8080727272885</v>
      </c>
      <c r="BJ72" s="77">
        <f t="shared" si="60"/>
        <v>541.63165524148599</v>
      </c>
      <c r="BK72" s="77">
        <f t="shared" si="61"/>
        <v>570.82137416566661</v>
      </c>
      <c r="BL72" s="77">
        <f t="shared" si="62"/>
        <v>646.11701107668875</v>
      </c>
      <c r="BM72" s="77">
        <f t="shared" si="63"/>
        <v>678.20700191213518</v>
      </c>
      <c r="BN72" s="77">
        <f t="shared" si="64"/>
        <v>599.89785354186552</v>
      </c>
      <c r="BO72" s="77">
        <f t="shared" si="65"/>
        <v>563.55777411597421</v>
      </c>
      <c r="BP72" s="77">
        <f t="shared" si="66"/>
        <v>506.35179759863934</v>
      </c>
      <c r="BQ72" s="77">
        <f t="shared" si="67"/>
        <v>340.67180045001618</v>
      </c>
      <c r="BR72" s="77">
        <f t="shared" si="68"/>
        <v>456.1680229263381</v>
      </c>
      <c r="BS72" s="77">
        <f t="shared" si="70"/>
        <v>569.30026760168573</v>
      </c>
      <c r="BT72" s="77">
        <f t="shared" si="72"/>
        <v>619.4838676796478</v>
      </c>
      <c r="BU72" s="77">
        <f t="shared" ref="BU72:BU129" si="74">$D$71*$E6</f>
        <v>692.62797038465487</v>
      </c>
      <c r="BV72" s="77">
        <f>$D$72*$E5</f>
        <v>0</v>
      </c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</row>
    <row r="73" spans="1:111" x14ac:dyDescent="0.25">
      <c r="A73" s="91"/>
      <c r="B73" s="118"/>
      <c r="C73" s="77">
        <v>2008</v>
      </c>
      <c r="D73" s="79">
        <f>'Actualización IBIF'!AM19</f>
        <v>40062.839257556792</v>
      </c>
      <c r="E73" s="114">
        <f t="shared" si="69"/>
        <v>0</v>
      </c>
      <c r="F73" s="117">
        <f t="shared" si="35"/>
        <v>20292.350516656938</v>
      </c>
      <c r="G73" s="116">
        <f t="shared" si="22"/>
        <v>0</v>
      </c>
      <c r="H73" s="79">
        <f t="shared" si="71"/>
        <v>0</v>
      </c>
      <c r="I73" s="79">
        <f t="shared" si="73"/>
        <v>0</v>
      </c>
      <c r="J73" s="79">
        <f t="shared" ref="J73:J128" si="75">$D$8*E70</f>
        <v>0</v>
      </c>
      <c r="K73" s="79">
        <f t="shared" si="31"/>
        <v>0</v>
      </c>
      <c r="L73" s="79">
        <f t="shared" si="7"/>
        <v>0</v>
      </c>
      <c r="M73" s="77">
        <f t="shared" si="8"/>
        <v>0</v>
      </c>
      <c r="N73" s="77">
        <f t="shared" si="9"/>
        <v>0</v>
      </c>
      <c r="O73" s="77">
        <f t="shared" si="10"/>
        <v>0</v>
      </c>
      <c r="P73" s="77">
        <f t="shared" si="11"/>
        <v>0</v>
      </c>
      <c r="Q73" s="77">
        <f t="shared" si="12"/>
        <v>0</v>
      </c>
      <c r="R73" s="77">
        <f t="shared" si="13"/>
        <v>0</v>
      </c>
      <c r="S73" s="77">
        <f t="shared" si="14"/>
        <v>0</v>
      </c>
      <c r="T73" s="77">
        <f t="shared" si="15"/>
        <v>0</v>
      </c>
      <c r="U73" s="77">
        <f t="shared" si="16"/>
        <v>0</v>
      </c>
      <c r="V73" s="77">
        <f t="shared" si="17"/>
        <v>0</v>
      </c>
      <c r="W73" s="77">
        <f t="shared" si="18"/>
        <v>0</v>
      </c>
      <c r="X73" s="77">
        <f t="shared" si="19"/>
        <v>0</v>
      </c>
      <c r="Y73" s="77">
        <f t="shared" si="20"/>
        <v>0</v>
      </c>
      <c r="Z73" s="77">
        <f t="shared" si="21"/>
        <v>150.36000000000001</v>
      </c>
      <c r="AA73" s="77">
        <f t="shared" si="23"/>
        <v>181.76</v>
      </c>
      <c r="AB73" s="77">
        <f t="shared" si="24"/>
        <v>190</v>
      </c>
      <c r="AC73" s="77">
        <f t="shared" si="25"/>
        <v>171.12</v>
      </c>
      <c r="AD73" s="77">
        <f t="shared" si="26"/>
        <v>160.02000000000001</v>
      </c>
      <c r="AE73" s="77">
        <f t="shared" si="27"/>
        <v>171.82</v>
      </c>
      <c r="AF73" s="77">
        <f t="shared" si="28"/>
        <v>177.76</v>
      </c>
      <c r="AG73" s="77">
        <f t="shared" si="29"/>
        <v>187.98</v>
      </c>
      <c r="AH73" s="77">
        <f t="shared" si="30"/>
        <v>203.94</v>
      </c>
      <c r="AI73" s="77">
        <f t="shared" si="32"/>
        <v>237.5</v>
      </c>
      <c r="AJ73" s="77">
        <f t="shared" si="33"/>
        <v>287.26</v>
      </c>
      <c r="AK73" s="77">
        <f t="shared" si="34"/>
        <v>331.8</v>
      </c>
      <c r="AL73" s="77">
        <f t="shared" si="36"/>
        <v>355.74</v>
      </c>
      <c r="AM73" s="77">
        <f t="shared" si="37"/>
        <v>349.14</v>
      </c>
      <c r="AN73" s="77">
        <f t="shared" si="38"/>
        <v>311.45999999999998</v>
      </c>
      <c r="AO73" s="77">
        <f t="shared" si="39"/>
        <v>335.02</v>
      </c>
      <c r="AP73" s="77">
        <f t="shared" si="40"/>
        <v>350.52</v>
      </c>
      <c r="AQ73" s="77">
        <f t="shared" si="41"/>
        <v>398.14</v>
      </c>
      <c r="AR73" s="77">
        <f t="shared" si="42"/>
        <v>437.5</v>
      </c>
      <c r="AS73" s="77">
        <f t="shared" si="43"/>
        <v>414.98</v>
      </c>
      <c r="AT73" s="77">
        <f t="shared" si="44"/>
        <v>414.12</v>
      </c>
      <c r="AU73" s="77">
        <f t="shared" si="45"/>
        <v>620.16</v>
      </c>
      <c r="AV73" s="77">
        <f t="shared" si="46"/>
        <v>544.28</v>
      </c>
      <c r="AW73" s="77">
        <f t="shared" si="47"/>
        <v>482.76</v>
      </c>
      <c r="AX73" s="77">
        <f t="shared" si="48"/>
        <v>476.88</v>
      </c>
      <c r="AY73" s="77">
        <f t="shared" si="49"/>
        <v>425</v>
      </c>
      <c r="AZ73" s="77">
        <f t="shared" si="50"/>
        <v>362.68</v>
      </c>
      <c r="BA73" s="77">
        <f t="shared" si="51"/>
        <v>431.76</v>
      </c>
      <c r="BB73" s="77">
        <f t="shared" si="52"/>
        <v>487.06</v>
      </c>
      <c r="BC73" s="77">
        <f t="shared" si="53"/>
        <v>471.64</v>
      </c>
      <c r="BD73" s="77">
        <f t="shared" si="54"/>
        <v>358.68</v>
      </c>
      <c r="BE73" s="77">
        <f t="shared" si="55"/>
        <v>293.26</v>
      </c>
      <c r="BF73" s="77">
        <f t="shared" si="56"/>
        <v>373.66</v>
      </c>
      <c r="BG73" s="77">
        <f t="shared" si="57"/>
        <v>435.12</v>
      </c>
      <c r="BH73" s="77">
        <f t="shared" si="58"/>
        <v>555.72903146495423</v>
      </c>
      <c r="BI73" s="77">
        <f t="shared" si="59"/>
        <v>605.8080727272885</v>
      </c>
      <c r="BJ73" s="77">
        <f t="shared" si="60"/>
        <v>541.63165524148599</v>
      </c>
      <c r="BK73" s="77">
        <f t="shared" si="61"/>
        <v>570.82137416566661</v>
      </c>
      <c r="BL73" s="77">
        <f t="shared" si="62"/>
        <v>646.11701107668875</v>
      </c>
      <c r="BM73" s="77">
        <f t="shared" si="63"/>
        <v>678.20700191213518</v>
      </c>
      <c r="BN73" s="77">
        <f t="shared" si="64"/>
        <v>599.89785354186552</v>
      </c>
      <c r="BO73" s="77">
        <f t="shared" si="65"/>
        <v>563.55777411597421</v>
      </c>
      <c r="BP73" s="77">
        <f t="shared" si="66"/>
        <v>506.35179759863934</v>
      </c>
      <c r="BQ73" s="77">
        <f t="shared" si="67"/>
        <v>340.67180045001618</v>
      </c>
      <c r="BR73" s="77">
        <f t="shared" si="68"/>
        <v>456.1680229263381</v>
      </c>
      <c r="BS73" s="77">
        <f t="shared" si="70"/>
        <v>569.30026760168573</v>
      </c>
      <c r="BT73" s="77">
        <f t="shared" si="72"/>
        <v>619.4838676796478</v>
      </c>
      <c r="BU73" s="77">
        <f t="shared" si="74"/>
        <v>692.62797038465487</v>
      </c>
      <c r="BV73" s="77">
        <f t="shared" ref="BV73:BV129" si="76">$D$72*$E6</f>
        <v>765.09701576990108</v>
      </c>
      <c r="BW73" s="77">
        <f>$D$73*$E5</f>
        <v>0</v>
      </c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</row>
    <row r="74" spans="1:111" x14ac:dyDescent="0.25">
      <c r="A74" s="91"/>
      <c r="B74" s="118"/>
      <c r="C74" s="79">
        <v>2009</v>
      </c>
      <c r="D74" s="79">
        <f>'Actualización IBIF'!AM20</f>
        <v>32648.330461414691</v>
      </c>
      <c r="E74" s="114">
        <f t="shared" si="69"/>
        <v>0</v>
      </c>
      <c r="F74" s="117">
        <f t="shared" si="35"/>
        <v>20943.247301808075</v>
      </c>
      <c r="G74" s="116">
        <f t="shared" si="22"/>
        <v>0</v>
      </c>
      <c r="H74" s="79">
        <f t="shared" si="71"/>
        <v>0</v>
      </c>
      <c r="I74" s="79">
        <f t="shared" si="73"/>
        <v>0</v>
      </c>
      <c r="J74" s="79">
        <f t="shared" si="75"/>
        <v>0</v>
      </c>
      <c r="K74" s="79">
        <f t="shared" si="31"/>
        <v>0</v>
      </c>
      <c r="L74" s="79">
        <f t="shared" si="7"/>
        <v>0</v>
      </c>
      <c r="M74" s="77">
        <f t="shared" si="8"/>
        <v>0</v>
      </c>
      <c r="N74" s="77">
        <f t="shared" si="9"/>
        <v>0</v>
      </c>
      <c r="O74" s="77">
        <f t="shared" si="10"/>
        <v>0</v>
      </c>
      <c r="P74" s="77">
        <f t="shared" si="11"/>
        <v>0</v>
      </c>
      <c r="Q74" s="77">
        <f t="shared" si="12"/>
        <v>0</v>
      </c>
      <c r="R74" s="77">
        <f t="shared" si="13"/>
        <v>0</v>
      </c>
      <c r="S74" s="77">
        <f t="shared" si="14"/>
        <v>0</v>
      </c>
      <c r="T74" s="77">
        <f t="shared" si="15"/>
        <v>0</v>
      </c>
      <c r="U74" s="77">
        <f t="shared" si="16"/>
        <v>0</v>
      </c>
      <c r="V74" s="77">
        <f t="shared" si="17"/>
        <v>0</v>
      </c>
      <c r="W74" s="77">
        <f t="shared" si="18"/>
        <v>0</v>
      </c>
      <c r="X74" s="77">
        <f t="shared" si="19"/>
        <v>0</v>
      </c>
      <c r="Y74" s="77">
        <f t="shared" si="20"/>
        <v>0</v>
      </c>
      <c r="Z74" s="77">
        <f t="shared" si="21"/>
        <v>0</v>
      </c>
      <c r="AA74" s="77">
        <f t="shared" si="23"/>
        <v>181.76</v>
      </c>
      <c r="AB74" s="77">
        <f t="shared" si="24"/>
        <v>190</v>
      </c>
      <c r="AC74" s="77">
        <f t="shared" si="25"/>
        <v>171.12</v>
      </c>
      <c r="AD74" s="77">
        <f t="shared" si="26"/>
        <v>160.02000000000001</v>
      </c>
      <c r="AE74" s="77">
        <f t="shared" si="27"/>
        <v>171.82</v>
      </c>
      <c r="AF74" s="77">
        <f t="shared" si="28"/>
        <v>177.76</v>
      </c>
      <c r="AG74" s="77">
        <f t="shared" si="29"/>
        <v>187.98</v>
      </c>
      <c r="AH74" s="77">
        <f t="shared" si="30"/>
        <v>203.94</v>
      </c>
      <c r="AI74" s="77">
        <f t="shared" si="32"/>
        <v>237.5</v>
      </c>
      <c r="AJ74" s="77">
        <f t="shared" si="33"/>
        <v>287.26</v>
      </c>
      <c r="AK74" s="77">
        <f t="shared" si="34"/>
        <v>331.8</v>
      </c>
      <c r="AL74" s="77">
        <f t="shared" si="36"/>
        <v>355.74</v>
      </c>
      <c r="AM74" s="77">
        <f t="shared" si="37"/>
        <v>349.14</v>
      </c>
      <c r="AN74" s="77">
        <f t="shared" si="38"/>
        <v>311.45999999999998</v>
      </c>
      <c r="AO74" s="77">
        <f t="shared" si="39"/>
        <v>335.02</v>
      </c>
      <c r="AP74" s="77">
        <f t="shared" si="40"/>
        <v>350.52</v>
      </c>
      <c r="AQ74" s="77">
        <f t="shared" si="41"/>
        <v>398.14</v>
      </c>
      <c r="AR74" s="77">
        <f t="shared" si="42"/>
        <v>437.5</v>
      </c>
      <c r="AS74" s="77">
        <f t="shared" si="43"/>
        <v>414.98</v>
      </c>
      <c r="AT74" s="77">
        <f t="shared" si="44"/>
        <v>414.12</v>
      </c>
      <c r="AU74" s="77">
        <f t="shared" si="45"/>
        <v>620.16</v>
      </c>
      <c r="AV74" s="77">
        <f t="shared" si="46"/>
        <v>544.28</v>
      </c>
      <c r="AW74" s="77">
        <f t="shared" si="47"/>
        <v>482.76</v>
      </c>
      <c r="AX74" s="77">
        <f t="shared" si="48"/>
        <v>476.88</v>
      </c>
      <c r="AY74" s="77">
        <f t="shared" si="49"/>
        <v>425</v>
      </c>
      <c r="AZ74" s="77">
        <f t="shared" si="50"/>
        <v>362.68</v>
      </c>
      <c r="BA74" s="77">
        <f t="shared" si="51"/>
        <v>431.76</v>
      </c>
      <c r="BB74" s="77">
        <f t="shared" si="52"/>
        <v>487.06</v>
      </c>
      <c r="BC74" s="77">
        <f t="shared" si="53"/>
        <v>471.64</v>
      </c>
      <c r="BD74" s="77">
        <f t="shared" si="54"/>
        <v>358.68</v>
      </c>
      <c r="BE74" s="77">
        <f t="shared" si="55"/>
        <v>293.26</v>
      </c>
      <c r="BF74" s="77">
        <f t="shared" si="56"/>
        <v>373.66</v>
      </c>
      <c r="BG74" s="77">
        <f t="shared" si="57"/>
        <v>435.12</v>
      </c>
      <c r="BH74" s="77">
        <f t="shared" si="58"/>
        <v>555.72903146495423</v>
      </c>
      <c r="BI74" s="77">
        <f t="shared" si="59"/>
        <v>605.8080727272885</v>
      </c>
      <c r="BJ74" s="77">
        <f t="shared" si="60"/>
        <v>541.63165524148599</v>
      </c>
      <c r="BK74" s="77">
        <f t="shared" si="61"/>
        <v>570.82137416566661</v>
      </c>
      <c r="BL74" s="77">
        <f t="shared" si="62"/>
        <v>646.11701107668875</v>
      </c>
      <c r="BM74" s="77">
        <f t="shared" si="63"/>
        <v>678.20700191213518</v>
      </c>
      <c r="BN74" s="77">
        <f t="shared" si="64"/>
        <v>599.89785354186552</v>
      </c>
      <c r="BO74" s="77">
        <f t="shared" si="65"/>
        <v>563.55777411597421</v>
      </c>
      <c r="BP74" s="77">
        <f t="shared" si="66"/>
        <v>506.35179759863934</v>
      </c>
      <c r="BQ74" s="77">
        <f t="shared" si="67"/>
        <v>340.67180045001618</v>
      </c>
      <c r="BR74" s="77">
        <f t="shared" si="68"/>
        <v>456.1680229263381</v>
      </c>
      <c r="BS74" s="77">
        <f t="shared" si="70"/>
        <v>569.30026760168573</v>
      </c>
      <c r="BT74" s="77">
        <f t="shared" si="72"/>
        <v>619.4838676796478</v>
      </c>
      <c r="BU74" s="77">
        <f t="shared" si="74"/>
        <v>692.62797038465487</v>
      </c>
      <c r="BV74" s="77">
        <f t="shared" si="76"/>
        <v>765.09701576990108</v>
      </c>
      <c r="BW74" s="77">
        <f t="shared" ref="BW74:BW129" si="77">$D$73*$E6</f>
        <v>801.25678515113589</v>
      </c>
      <c r="BX74" s="77">
        <f>$D$74*$E5</f>
        <v>0</v>
      </c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</row>
    <row r="75" spans="1:111" x14ac:dyDescent="0.25">
      <c r="A75" s="91"/>
      <c r="B75" s="118"/>
      <c r="C75" s="77">
        <v>2010</v>
      </c>
      <c r="D75" s="79">
        <f>'Actualización IBIF'!AM21</f>
        <v>37710.745229571279</v>
      </c>
      <c r="E75" s="114">
        <f t="shared" si="69"/>
        <v>0</v>
      </c>
      <c r="F75" s="117">
        <f t="shared" si="35"/>
        <v>21414.453911036366</v>
      </c>
      <c r="G75" s="116">
        <f t="shared" si="22"/>
        <v>0</v>
      </c>
      <c r="H75" s="79">
        <f t="shared" si="71"/>
        <v>0</v>
      </c>
      <c r="I75" s="79">
        <f t="shared" si="73"/>
        <v>0</v>
      </c>
      <c r="J75" s="79">
        <f t="shared" si="75"/>
        <v>0</v>
      </c>
      <c r="K75" s="79">
        <f t="shared" si="31"/>
        <v>0</v>
      </c>
      <c r="L75" s="79">
        <f t="shared" ref="L75:L128" si="78">$D$10*E70</f>
        <v>0</v>
      </c>
      <c r="M75" s="77">
        <f t="shared" si="8"/>
        <v>0</v>
      </c>
      <c r="N75" s="77">
        <f t="shared" si="9"/>
        <v>0</v>
      </c>
      <c r="O75" s="77">
        <f t="shared" si="10"/>
        <v>0</v>
      </c>
      <c r="P75" s="77">
        <f t="shared" si="11"/>
        <v>0</v>
      </c>
      <c r="Q75" s="77">
        <f t="shared" si="12"/>
        <v>0</v>
      </c>
      <c r="R75" s="77">
        <f t="shared" si="13"/>
        <v>0</v>
      </c>
      <c r="S75" s="77">
        <f t="shared" si="14"/>
        <v>0</v>
      </c>
      <c r="T75" s="77">
        <f t="shared" si="15"/>
        <v>0</v>
      </c>
      <c r="U75" s="77">
        <f t="shared" si="16"/>
        <v>0</v>
      </c>
      <c r="V75" s="77">
        <f t="shared" si="17"/>
        <v>0</v>
      </c>
      <c r="W75" s="77">
        <f t="shared" si="18"/>
        <v>0</v>
      </c>
      <c r="X75" s="77">
        <f t="shared" si="19"/>
        <v>0</v>
      </c>
      <c r="Y75" s="77">
        <f t="shared" si="20"/>
        <v>0</v>
      </c>
      <c r="Z75" s="77">
        <f t="shared" si="21"/>
        <v>0</v>
      </c>
      <c r="AA75" s="77">
        <f t="shared" si="23"/>
        <v>0</v>
      </c>
      <c r="AB75" s="77">
        <f t="shared" si="24"/>
        <v>190</v>
      </c>
      <c r="AC75" s="77">
        <f t="shared" si="25"/>
        <v>171.12</v>
      </c>
      <c r="AD75" s="77">
        <f t="shared" si="26"/>
        <v>160.02000000000001</v>
      </c>
      <c r="AE75" s="77">
        <f t="shared" si="27"/>
        <v>171.82</v>
      </c>
      <c r="AF75" s="77">
        <f t="shared" si="28"/>
        <v>177.76</v>
      </c>
      <c r="AG75" s="77">
        <f t="shared" si="29"/>
        <v>187.98</v>
      </c>
      <c r="AH75" s="77">
        <f t="shared" si="30"/>
        <v>203.94</v>
      </c>
      <c r="AI75" s="77">
        <f t="shared" si="32"/>
        <v>237.5</v>
      </c>
      <c r="AJ75" s="77">
        <f t="shared" si="33"/>
        <v>287.26</v>
      </c>
      <c r="AK75" s="77">
        <f t="shared" si="34"/>
        <v>331.8</v>
      </c>
      <c r="AL75" s="77">
        <f t="shared" si="36"/>
        <v>355.74</v>
      </c>
      <c r="AM75" s="77">
        <f t="shared" si="37"/>
        <v>349.14</v>
      </c>
      <c r="AN75" s="77">
        <f t="shared" si="38"/>
        <v>311.45999999999998</v>
      </c>
      <c r="AO75" s="77">
        <f t="shared" si="39"/>
        <v>335.02</v>
      </c>
      <c r="AP75" s="77">
        <f t="shared" si="40"/>
        <v>350.52</v>
      </c>
      <c r="AQ75" s="77">
        <f t="shared" si="41"/>
        <v>398.14</v>
      </c>
      <c r="AR75" s="77">
        <f t="shared" si="42"/>
        <v>437.5</v>
      </c>
      <c r="AS75" s="77">
        <f t="shared" si="43"/>
        <v>414.98</v>
      </c>
      <c r="AT75" s="77">
        <f t="shared" si="44"/>
        <v>414.12</v>
      </c>
      <c r="AU75" s="77">
        <f t="shared" si="45"/>
        <v>620.16</v>
      </c>
      <c r="AV75" s="77">
        <f t="shared" si="46"/>
        <v>544.28</v>
      </c>
      <c r="AW75" s="77">
        <f t="shared" si="47"/>
        <v>482.76</v>
      </c>
      <c r="AX75" s="77">
        <f t="shared" si="48"/>
        <v>476.88</v>
      </c>
      <c r="AY75" s="77">
        <f t="shared" si="49"/>
        <v>425</v>
      </c>
      <c r="AZ75" s="77">
        <f t="shared" si="50"/>
        <v>362.68</v>
      </c>
      <c r="BA75" s="77">
        <f t="shared" si="51"/>
        <v>431.76</v>
      </c>
      <c r="BB75" s="77">
        <f t="shared" si="52"/>
        <v>487.06</v>
      </c>
      <c r="BC75" s="77">
        <f t="shared" si="53"/>
        <v>471.64</v>
      </c>
      <c r="BD75" s="77">
        <f t="shared" si="54"/>
        <v>358.68</v>
      </c>
      <c r="BE75" s="77">
        <f t="shared" si="55"/>
        <v>293.26</v>
      </c>
      <c r="BF75" s="77">
        <f t="shared" si="56"/>
        <v>373.66</v>
      </c>
      <c r="BG75" s="77">
        <f t="shared" si="57"/>
        <v>435.12</v>
      </c>
      <c r="BH75" s="77">
        <f t="shared" si="58"/>
        <v>555.72903146495423</v>
      </c>
      <c r="BI75" s="77">
        <f t="shared" si="59"/>
        <v>605.8080727272885</v>
      </c>
      <c r="BJ75" s="77">
        <f t="shared" si="60"/>
        <v>541.63165524148599</v>
      </c>
      <c r="BK75" s="77">
        <f t="shared" si="61"/>
        <v>570.82137416566661</v>
      </c>
      <c r="BL75" s="77">
        <f t="shared" si="62"/>
        <v>646.11701107668875</v>
      </c>
      <c r="BM75" s="77">
        <f t="shared" si="63"/>
        <v>678.20700191213518</v>
      </c>
      <c r="BN75" s="77">
        <f t="shared" si="64"/>
        <v>599.89785354186552</v>
      </c>
      <c r="BO75" s="77">
        <f t="shared" si="65"/>
        <v>563.55777411597421</v>
      </c>
      <c r="BP75" s="77">
        <f t="shared" si="66"/>
        <v>506.35179759863934</v>
      </c>
      <c r="BQ75" s="77">
        <f t="shared" si="67"/>
        <v>340.67180045001618</v>
      </c>
      <c r="BR75" s="77">
        <f t="shared" si="68"/>
        <v>456.1680229263381</v>
      </c>
      <c r="BS75" s="77">
        <f t="shared" si="70"/>
        <v>569.30026760168573</v>
      </c>
      <c r="BT75" s="77">
        <f t="shared" si="72"/>
        <v>619.4838676796478</v>
      </c>
      <c r="BU75" s="77">
        <f t="shared" si="74"/>
        <v>692.62797038465487</v>
      </c>
      <c r="BV75" s="77">
        <f t="shared" si="76"/>
        <v>765.09701576990108</v>
      </c>
      <c r="BW75" s="77">
        <f t="shared" si="77"/>
        <v>801.25678515113589</v>
      </c>
      <c r="BX75" s="77">
        <f t="shared" ref="BX75:BX129" si="79">$D$74*$E6</f>
        <v>652.96660922829381</v>
      </c>
      <c r="BY75" s="77">
        <f>$D$75*$E5</f>
        <v>0</v>
      </c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</row>
    <row r="76" spans="1:111" x14ac:dyDescent="0.25">
      <c r="A76" s="91"/>
      <c r="B76" s="118"/>
      <c r="C76" s="79">
        <v>2011</v>
      </c>
      <c r="D76" s="79">
        <f>'Actualización IBIF'!AM22</f>
        <v>41181.391131347322</v>
      </c>
      <c r="E76" s="114">
        <f t="shared" si="69"/>
        <v>0</v>
      </c>
      <c r="F76" s="117">
        <f t="shared" si="35"/>
        <v>21978.668815627796</v>
      </c>
      <c r="G76" s="116">
        <f t="shared" si="22"/>
        <v>0</v>
      </c>
      <c r="H76" s="79">
        <f t="shared" si="71"/>
        <v>0</v>
      </c>
      <c r="I76" s="79">
        <f t="shared" si="73"/>
        <v>0</v>
      </c>
      <c r="J76" s="79">
        <f t="shared" si="75"/>
        <v>0</v>
      </c>
      <c r="K76" s="79">
        <f t="shared" si="31"/>
        <v>0</v>
      </c>
      <c r="L76" s="79">
        <f t="shared" si="78"/>
        <v>0</v>
      </c>
      <c r="M76" s="77">
        <f t="shared" ref="M76:M128" si="80">$D$11*$E70</f>
        <v>0</v>
      </c>
      <c r="N76" s="77">
        <f t="shared" si="9"/>
        <v>0</v>
      </c>
      <c r="O76" s="77">
        <f t="shared" si="10"/>
        <v>0</v>
      </c>
      <c r="P76" s="77">
        <f t="shared" si="11"/>
        <v>0</v>
      </c>
      <c r="Q76" s="77">
        <f t="shared" si="12"/>
        <v>0</v>
      </c>
      <c r="R76" s="77">
        <f t="shared" si="13"/>
        <v>0</v>
      </c>
      <c r="S76" s="77">
        <f t="shared" si="14"/>
        <v>0</v>
      </c>
      <c r="T76" s="77">
        <f t="shared" si="15"/>
        <v>0</v>
      </c>
      <c r="U76" s="77">
        <f t="shared" si="16"/>
        <v>0</v>
      </c>
      <c r="V76" s="77">
        <f t="shared" si="17"/>
        <v>0</v>
      </c>
      <c r="W76" s="77">
        <f t="shared" si="18"/>
        <v>0</v>
      </c>
      <c r="X76" s="77">
        <f t="shared" si="19"/>
        <v>0</v>
      </c>
      <c r="Y76" s="77">
        <f t="shared" si="20"/>
        <v>0</v>
      </c>
      <c r="Z76" s="77">
        <f t="shared" si="21"/>
        <v>0</v>
      </c>
      <c r="AA76" s="77">
        <f t="shared" si="23"/>
        <v>0</v>
      </c>
      <c r="AB76" s="77">
        <f t="shared" si="24"/>
        <v>0</v>
      </c>
      <c r="AC76" s="77">
        <f t="shared" si="25"/>
        <v>171.12</v>
      </c>
      <c r="AD76" s="77">
        <f t="shared" si="26"/>
        <v>160.02000000000001</v>
      </c>
      <c r="AE76" s="77">
        <f t="shared" si="27"/>
        <v>171.82</v>
      </c>
      <c r="AF76" s="77">
        <f t="shared" si="28"/>
        <v>177.76</v>
      </c>
      <c r="AG76" s="77">
        <f t="shared" si="29"/>
        <v>187.98</v>
      </c>
      <c r="AH76" s="77">
        <f t="shared" si="30"/>
        <v>203.94</v>
      </c>
      <c r="AI76" s="77">
        <f t="shared" si="32"/>
        <v>237.5</v>
      </c>
      <c r="AJ76" s="77">
        <f t="shared" si="33"/>
        <v>287.26</v>
      </c>
      <c r="AK76" s="77">
        <f t="shared" si="34"/>
        <v>331.8</v>
      </c>
      <c r="AL76" s="77">
        <f t="shared" si="36"/>
        <v>355.74</v>
      </c>
      <c r="AM76" s="77">
        <f t="shared" si="37"/>
        <v>349.14</v>
      </c>
      <c r="AN76" s="77">
        <f t="shared" si="38"/>
        <v>311.45999999999998</v>
      </c>
      <c r="AO76" s="77">
        <f t="shared" si="39"/>
        <v>335.02</v>
      </c>
      <c r="AP76" s="77">
        <f t="shared" si="40"/>
        <v>350.52</v>
      </c>
      <c r="AQ76" s="77">
        <f t="shared" si="41"/>
        <v>398.14</v>
      </c>
      <c r="AR76" s="77">
        <f t="shared" si="42"/>
        <v>437.5</v>
      </c>
      <c r="AS76" s="77">
        <f t="shared" si="43"/>
        <v>414.98</v>
      </c>
      <c r="AT76" s="77">
        <f t="shared" si="44"/>
        <v>414.12</v>
      </c>
      <c r="AU76" s="77">
        <f t="shared" si="45"/>
        <v>620.16</v>
      </c>
      <c r="AV76" s="77">
        <f t="shared" si="46"/>
        <v>544.28</v>
      </c>
      <c r="AW76" s="77">
        <f t="shared" si="47"/>
        <v>482.76</v>
      </c>
      <c r="AX76" s="77">
        <f t="shared" si="48"/>
        <v>476.88</v>
      </c>
      <c r="AY76" s="77">
        <f t="shared" si="49"/>
        <v>425</v>
      </c>
      <c r="AZ76" s="77">
        <f t="shared" si="50"/>
        <v>362.68</v>
      </c>
      <c r="BA76" s="77">
        <f t="shared" si="51"/>
        <v>431.76</v>
      </c>
      <c r="BB76" s="77">
        <f t="shared" si="52"/>
        <v>487.06</v>
      </c>
      <c r="BC76" s="77">
        <f t="shared" si="53"/>
        <v>471.64</v>
      </c>
      <c r="BD76" s="77">
        <f t="shared" si="54"/>
        <v>358.68</v>
      </c>
      <c r="BE76" s="77">
        <f t="shared" si="55"/>
        <v>293.26</v>
      </c>
      <c r="BF76" s="77">
        <f t="shared" si="56"/>
        <v>373.66</v>
      </c>
      <c r="BG76" s="77">
        <f t="shared" si="57"/>
        <v>435.12</v>
      </c>
      <c r="BH76" s="77">
        <f t="shared" si="58"/>
        <v>555.72903146495423</v>
      </c>
      <c r="BI76" s="77">
        <f t="shared" si="59"/>
        <v>605.8080727272885</v>
      </c>
      <c r="BJ76" s="77">
        <f t="shared" si="60"/>
        <v>541.63165524148599</v>
      </c>
      <c r="BK76" s="77">
        <f t="shared" si="61"/>
        <v>570.82137416566661</v>
      </c>
      <c r="BL76" s="77">
        <f t="shared" si="62"/>
        <v>646.11701107668875</v>
      </c>
      <c r="BM76" s="77">
        <f t="shared" si="63"/>
        <v>678.20700191213518</v>
      </c>
      <c r="BN76" s="77">
        <f t="shared" si="64"/>
        <v>599.89785354186552</v>
      </c>
      <c r="BO76" s="77">
        <f t="shared" si="65"/>
        <v>563.55777411597421</v>
      </c>
      <c r="BP76" s="77">
        <f t="shared" si="66"/>
        <v>506.35179759863934</v>
      </c>
      <c r="BQ76" s="77">
        <f t="shared" si="67"/>
        <v>340.67180045001618</v>
      </c>
      <c r="BR76" s="77">
        <f t="shared" si="68"/>
        <v>456.1680229263381</v>
      </c>
      <c r="BS76" s="77">
        <f t="shared" si="70"/>
        <v>569.30026760168573</v>
      </c>
      <c r="BT76" s="77">
        <f t="shared" si="72"/>
        <v>619.4838676796478</v>
      </c>
      <c r="BU76" s="77">
        <f t="shared" si="74"/>
        <v>692.62797038465487</v>
      </c>
      <c r="BV76" s="77">
        <f t="shared" si="76"/>
        <v>765.09701576990108</v>
      </c>
      <c r="BW76" s="77">
        <f t="shared" si="77"/>
        <v>801.25678515113589</v>
      </c>
      <c r="BX76" s="77">
        <f t="shared" si="79"/>
        <v>652.96660922829381</v>
      </c>
      <c r="BY76" s="77">
        <f t="shared" ref="BY76:BY129" si="81">$D$75*$E6</f>
        <v>754.21490459142558</v>
      </c>
      <c r="BZ76" s="77">
        <f>$D$76*$E5</f>
        <v>0</v>
      </c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</row>
    <row r="77" spans="1:111" x14ac:dyDescent="0.25">
      <c r="A77" s="91"/>
      <c r="B77" s="118"/>
      <c r="C77" s="77">
        <v>2012</v>
      </c>
      <c r="D77" s="79">
        <f>'Actualización IBIF'!AM23</f>
        <v>39887.503370554979</v>
      </c>
      <c r="E77" s="114">
        <f t="shared" si="69"/>
        <v>0</v>
      </c>
      <c r="F77" s="117">
        <f t="shared" si="35"/>
        <v>22631.176638254743</v>
      </c>
      <c r="G77" s="116">
        <f t="shared" si="22"/>
        <v>0</v>
      </c>
      <c r="H77" s="79">
        <f t="shared" si="71"/>
        <v>0</v>
      </c>
      <c r="I77" s="79">
        <f t="shared" si="73"/>
        <v>0</v>
      </c>
      <c r="J77" s="79">
        <f t="shared" si="75"/>
        <v>0</v>
      </c>
      <c r="K77" s="79">
        <f t="shared" si="31"/>
        <v>0</v>
      </c>
      <c r="L77" s="79">
        <f t="shared" si="78"/>
        <v>0</v>
      </c>
      <c r="M77" s="77">
        <f t="shared" si="80"/>
        <v>0</v>
      </c>
      <c r="N77" s="77">
        <f t="shared" ref="N77:N128" si="82">$D$12*$E70</f>
        <v>0</v>
      </c>
      <c r="O77" s="77">
        <f t="shared" si="10"/>
        <v>0</v>
      </c>
      <c r="P77" s="77">
        <f t="shared" si="11"/>
        <v>0</v>
      </c>
      <c r="Q77" s="77">
        <f t="shared" si="12"/>
        <v>0</v>
      </c>
      <c r="R77" s="77">
        <f t="shared" si="13"/>
        <v>0</v>
      </c>
      <c r="S77" s="77">
        <f t="shared" si="14"/>
        <v>0</v>
      </c>
      <c r="T77" s="77">
        <f t="shared" si="15"/>
        <v>0</v>
      </c>
      <c r="U77" s="77">
        <f t="shared" si="16"/>
        <v>0</v>
      </c>
      <c r="V77" s="77">
        <f t="shared" si="17"/>
        <v>0</v>
      </c>
      <c r="W77" s="77">
        <f t="shared" si="18"/>
        <v>0</v>
      </c>
      <c r="X77" s="77">
        <f t="shared" si="19"/>
        <v>0</v>
      </c>
      <c r="Y77" s="77">
        <f t="shared" si="20"/>
        <v>0</v>
      </c>
      <c r="Z77" s="77">
        <f t="shared" si="21"/>
        <v>0</v>
      </c>
      <c r="AA77" s="77">
        <f t="shared" si="23"/>
        <v>0</v>
      </c>
      <c r="AB77" s="77">
        <f t="shared" si="24"/>
        <v>0</v>
      </c>
      <c r="AC77" s="77">
        <f t="shared" si="25"/>
        <v>0</v>
      </c>
      <c r="AD77" s="77">
        <f t="shared" si="26"/>
        <v>160.02000000000001</v>
      </c>
      <c r="AE77" s="77">
        <f t="shared" si="27"/>
        <v>171.82</v>
      </c>
      <c r="AF77" s="77">
        <f t="shared" si="28"/>
        <v>177.76</v>
      </c>
      <c r="AG77" s="77">
        <f t="shared" si="29"/>
        <v>187.98</v>
      </c>
      <c r="AH77" s="77">
        <f t="shared" si="30"/>
        <v>203.94</v>
      </c>
      <c r="AI77" s="77">
        <f t="shared" si="32"/>
        <v>237.5</v>
      </c>
      <c r="AJ77" s="77">
        <f t="shared" si="33"/>
        <v>287.26</v>
      </c>
      <c r="AK77" s="77">
        <f t="shared" si="34"/>
        <v>331.8</v>
      </c>
      <c r="AL77" s="77">
        <f t="shared" si="36"/>
        <v>355.74</v>
      </c>
      <c r="AM77" s="77">
        <f t="shared" si="37"/>
        <v>349.14</v>
      </c>
      <c r="AN77" s="77">
        <f t="shared" si="38"/>
        <v>311.45999999999998</v>
      </c>
      <c r="AO77" s="77">
        <f t="shared" si="39"/>
        <v>335.02</v>
      </c>
      <c r="AP77" s="77">
        <f t="shared" si="40"/>
        <v>350.52</v>
      </c>
      <c r="AQ77" s="77">
        <f t="shared" si="41"/>
        <v>398.14</v>
      </c>
      <c r="AR77" s="77">
        <f t="shared" si="42"/>
        <v>437.5</v>
      </c>
      <c r="AS77" s="77">
        <f t="shared" si="43"/>
        <v>414.98</v>
      </c>
      <c r="AT77" s="77">
        <f t="shared" si="44"/>
        <v>414.12</v>
      </c>
      <c r="AU77" s="77">
        <f t="shared" si="45"/>
        <v>620.16</v>
      </c>
      <c r="AV77" s="77">
        <f t="shared" si="46"/>
        <v>544.28</v>
      </c>
      <c r="AW77" s="77">
        <f t="shared" si="47"/>
        <v>482.76</v>
      </c>
      <c r="AX77" s="77">
        <f t="shared" si="48"/>
        <v>476.88</v>
      </c>
      <c r="AY77" s="77">
        <f t="shared" si="49"/>
        <v>425</v>
      </c>
      <c r="AZ77" s="77">
        <f t="shared" si="50"/>
        <v>362.68</v>
      </c>
      <c r="BA77" s="77">
        <f t="shared" si="51"/>
        <v>431.76</v>
      </c>
      <c r="BB77" s="77">
        <f t="shared" si="52"/>
        <v>487.06</v>
      </c>
      <c r="BC77" s="77">
        <f t="shared" si="53"/>
        <v>471.64</v>
      </c>
      <c r="BD77" s="77">
        <f t="shared" si="54"/>
        <v>358.68</v>
      </c>
      <c r="BE77" s="77">
        <f t="shared" si="55"/>
        <v>293.26</v>
      </c>
      <c r="BF77" s="77">
        <f t="shared" si="56"/>
        <v>373.66</v>
      </c>
      <c r="BG77" s="77">
        <f t="shared" si="57"/>
        <v>435.12</v>
      </c>
      <c r="BH77" s="77">
        <f t="shared" si="58"/>
        <v>555.72903146495423</v>
      </c>
      <c r="BI77" s="77">
        <f t="shared" si="59"/>
        <v>605.8080727272885</v>
      </c>
      <c r="BJ77" s="77">
        <f t="shared" si="60"/>
        <v>541.63165524148599</v>
      </c>
      <c r="BK77" s="77">
        <f t="shared" si="61"/>
        <v>570.82137416566661</v>
      </c>
      <c r="BL77" s="77">
        <f t="shared" si="62"/>
        <v>646.11701107668875</v>
      </c>
      <c r="BM77" s="77">
        <f t="shared" si="63"/>
        <v>678.20700191213518</v>
      </c>
      <c r="BN77" s="77">
        <f t="shared" si="64"/>
        <v>599.89785354186552</v>
      </c>
      <c r="BO77" s="77">
        <f t="shared" si="65"/>
        <v>563.55777411597421</v>
      </c>
      <c r="BP77" s="77">
        <f t="shared" si="66"/>
        <v>506.35179759863934</v>
      </c>
      <c r="BQ77" s="77">
        <f t="shared" si="67"/>
        <v>340.67180045001618</v>
      </c>
      <c r="BR77" s="77">
        <f t="shared" si="68"/>
        <v>456.1680229263381</v>
      </c>
      <c r="BS77" s="77">
        <f t="shared" si="70"/>
        <v>569.30026760168573</v>
      </c>
      <c r="BT77" s="77">
        <f t="shared" si="72"/>
        <v>619.4838676796478</v>
      </c>
      <c r="BU77" s="77">
        <f t="shared" si="74"/>
        <v>692.62797038465487</v>
      </c>
      <c r="BV77" s="77">
        <f t="shared" si="76"/>
        <v>765.09701576990108</v>
      </c>
      <c r="BW77" s="77">
        <f t="shared" si="77"/>
        <v>801.25678515113589</v>
      </c>
      <c r="BX77" s="77">
        <f t="shared" si="79"/>
        <v>652.96660922829381</v>
      </c>
      <c r="BY77" s="77">
        <f t="shared" si="81"/>
        <v>754.21490459142558</v>
      </c>
      <c r="BZ77" s="77">
        <f t="shared" ref="BZ77:BZ129" si="83">$D$76*$E6</f>
        <v>823.62782262694645</v>
      </c>
      <c r="CA77" s="77">
        <f>$D$77*$E5</f>
        <v>0</v>
      </c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</row>
    <row r="78" spans="1:111" x14ac:dyDescent="0.25">
      <c r="A78" s="91"/>
      <c r="B78" s="91"/>
      <c r="C78" s="79">
        <v>2013</v>
      </c>
      <c r="D78" s="79">
        <f>'Actualización IBIF'!AM24</f>
        <v>40194.928273502468</v>
      </c>
      <c r="E78" s="114">
        <f t="shared" si="69"/>
        <v>0</v>
      </c>
      <c r="F78" s="117">
        <f t="shared" si="35"/>
        <v>23268.906705665842</v>
      </c>
      <c r="G78" s="116">
        <f t="shared" si="22"/>
        <v>0</v>
      </c>
      <c r="H78" s="79">
        <f t="shared" si="71"/>
        <v>0</v>
      </c>
      <c r="I78" s="79">
        <f t="shared" si="73"/>
        <v>0</v>
      </c>
      <c r="J78" s="79">
        <f t="shared" si="75"/>
        <v>0</v>
      </c>
      <c r="K78" s="79">
        <f t="shared" si="31"/>
        <v>0</v>
      </c>
      <c r="L78" s="79">
        <f t="shared" si="78"/>
        <v>0</v>
      </c>
      <c r="M78" s="77">
        <f t="shared" si="80"/>
        <v>0</v>
      </c>
      <c r="N78" s="77">
        <f t="shared" si="82"/>
        <v>0</v>
      </c>
      <c r="O78" s="77">
        <f t="shared" ref="O78:O128" si="84">$D$13*$E70</f>
        <v>0</v>
      </c>
      <c r="P78" s="77">
        <f t="shared" si="11"/>
        <v>0</v>
      </c>
      <c r="Q78" s="77">
        <f t="shared" si="12"/>
        <v>0</v>
      </c>
      <c r="R78" s="77">
        <f t="shared" si="13"/>
        <v>0</v>
      </c>
      <c r="S78" s="77">
        <f t="shared" si="14"/>
        <v>0</v>
      </c>
      <c r="T78" s="77">
        <f t="shared" si="15"/>
        <v>0</v>
      </c>
      <c r="U78" s="77">
        <f t="shared" si="16"/>
        <v>0</v>
      </c>
      <c r="V78" s="77">
        <f t="shared" si="17"/>
        <v>0</v>
      </c>
      <c r="W78" s="77">
        <f t="shared" si="18"/>
        <v>0</v>
      </c>
      <c r="X78" s="77">
        <f t="shared" si="19"/>
        <v>0</v>
      </c>
      <c r="Y78" s="77">
        <f t="shared" si="20"/>
        <v>0</v>
      </c>
      <c r="Z78" s="77">
        <f t="shared" si="21"/>
        <v>0</v>
      </c>
      <c r="AA78" s="77">
        <f t="shared" si="23"/>
        <v>0</v>
      </c>
      <c r="AB78" s="77">
        <f t="shared" si="24"/>
        <v>0</v>
      </c>
      <c r="AC78" s="77">
        <f t="shared" si="25"/>
        <v>0</v>
      </c>
      <c r="AD78" s="77">
        <f t="shared" si="26"/>
        <v>0</v>
      </c>
      <c r="AE78" s="77">
        <f t="shared" si="27"/>
        <v>171.82</v>
      </c>
      <c r="AF78" s="77">
        <f t="shared" si="28"/>
        <v>177.76</v>
      </c>
      <c r="AG78" s="77">
        <f t="shared" si="29"/>
        <v>187.98</v>
      </c>
      <c r="AH78" s="77">
        <f t="shared" si="30"/>
        <v>203.94</v>
      </c>
      <c r="AI78" s="77">
        <f t="shared" si="32"/>
        <v>237.5</v>
      </c>
      <c r="AJ78" s="77">
        <f t="shared" si="33"/>
        <v>287.26</v>
      </c>
      <c r="AK78" s="77">
        <f t="shared" si="34"/>
        <v>331.8</v>
      </c>
      <c r="AL78" s="77">
        <f t="shared" si="36"/>
        <v>355.74</v>
      </c>
      <c r="AM78" s="77">
        <f t="shared" si="37"/>
        <v>349.14</v>
      </c>
      <c r="AN78" s="77">
        <f t="shared" si="38"/>
        <v>311.45999999999998</v>
      </c>
      <c r="AO78" s="77">
        <f t="shared" si="39"/>
        <v>335.02</v>
      </c>
      <c r="AP78" s="77">
        <f t="shared" si="40"/>
        <v>350.52</v>
      </c>
      <c r="AQ78" s="77">
        <f t="shared" si="41"/>
        <v>398.14</v>
      </c>
      <c r="AR78" s="77">
        <f t="shared" si="42"/>
        <v>437.5</v>
      </c>
      <c r="AS78" s="77">
        <f t="shared" si="43"/>
        <v>414.98</v>
      </c>
      <c r="AT78" s="77">
        <f t="shared" si="44"/>
        <v>414.12</v>
      </c>
      <c r="AU78" s="77">
        <f t="shared" si="45"/>
        <v>620.16</v>
      </c>
      <c r="AV78" s="77">
        <f t="shared" si="46"/>
        <v>544.28</v>
      </c>
      <c r="AW78" s="77">
        <f t="shared" si="47"/>
        <v>482.76</v>
      </c>
      <c r="AX78" s="77">
        <f t="shared" si="48"/>
        <v>476.88</v>
      </c>
      <c r="AY78" s="77">
        <f t="shared" si="49"/>
        <v>425</v>
      </c>
      <c r="AZ78" s="77">
        <f t="shared" si="50"/>
        <v>362.68</v>
      </c>
      <c r="BA78" s="77">
        <f t="shared" si="51"/>
        <v>431.76</v>
      </c>
      <c r="BB78" s="77">
        <f t="shared" si="52"/>
        <v>487.06</v>
      </c>
      <c r="BC78" s="77">
        <f t="shared" si="53"/>
        <v>471.64</v>
      </c>
      <c r="BD78" s="77">
        <f t="shared" si="54"/>
        <v>358.68</v>
      </c>
      <c r="BE78" s="77">
        <f t="shared" si="55"/>
        <v>293.26</v>
      </c>
      <c r="BF78" s="77">
        <f t="shared" si="56"/>
        <v>373.66</v>
      </c>
      <c r="BG78" s="77">
        <f t="shared" si="57"/>
        <v>435.12</v>
      </c>
      <c r="BH78" s="77">
        <f t="shared" si="58"/>
        <v>555.72903146495423</v>
      </c>
      <c r="BI78" s="77">
        <f t="shared" si="59"/>
        <v>605.8080727272885</v>
      </c>
      <c r="BJ78" s="77">
        <f t="shared" si="60"/>
        <v>541.63165524148599</v>
      </c>
      <c r="BK78" s="77">
        <f t="shared" si="61"/>
        <v>570.82137416566661</v>
      </c>
      <c r="BL78" s="77">
        <f t="shared" si="62"/>
        <v>646.11701107668875</v>
      </c>
      <c r="BM78" s="77">
        <f t="shared" si="63"/>
        <v>678.20700191213518</v>
      </c>
      <c r="BN78" s="77">
        <f t="shared" si="64"/>
        <v>599.89785354186552</v>
      </c>
      <c r="BO78" s="77">
        <f t="shared" si="65"/>
        <v>563.55777411597421</v>
      </c>
      <c r="BP78" s="77">
        <f t="shared" si="66"/>
        <v>506.35179759863934</v>
      </c>
      <c r="BQ78" s="77">
        <f t="shared" si="67"/>
        <v>340.67180045001618</v>
      </c>
      <c r="BR78" s="77">
        <f t="shared" si="68"/>
        <v>456.1680229263381</v>
      </c>
      <c r="BS78" s="77">
        <f t="shared" si="70"/>
        <v>569.30026760168573</v>
      </c>
      <c r="BT78" s="77">
        <f t="shared" si="72"/>
        <v>619.4838676796478</v>
      </c>
      <c r="BU78" s="77">
        <f t="shared" si="74"/>
        <v>692.62797038465487</v>
      </c>
      <c r="BV78" s="77">
        <f t="shared" si="76"/>
        <v>765.09701576990108</v>
      </c>
      <c r="BW78" s="77">
        <f t="shared" si="77"/>
        <v>801.25678515113589</v>
      </c>
      <c r="BX78" s="77">
        <f t="shared" si="79"/>
        <v>652.96660922829381</v>
      </c>
      <c r="BY78" s="77">
        <f t="shared" si="81"/>
        <v>754.21490459142558</v>
      </c>
      <c r="BZ78" s="77">
        <f t="shared" si="83"/>
        <v>823.62782262694645</v>
      </c>
      <c r="CA78" s="77">
        <f t="shared" ref="CA78:CA129" si="85">$D$77*$E6</f>
        <v>797.75006741109962</v>
      </c>
      <c r="CB78" s="77">
        <f>$D$78*$E5</f>
        <v>0</v>
      </c>
      <c r="CC78" s="79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9"/>
      <c r="CO78" s="79"/>
      <c r="CP78" s="79"/>
      <c r="CQ78" s="79"/>
      <c r="CR78" s="79"/>
      <c r="CS78" s="79"/>
      <c r="CT78" s="79"/>
      <c r="CU78" s="79"/>
      <c r="CV78" s="79"/>
      <c r="CW78" s="79"/>
      <c r="CX78" s="79"/>
      <c r="CY78" s="79"/>
      <c r="CZ78" s="79"/>
      <c r="DA78" s="79"/>
      <c r="DB78" s="79"/>
      <c r="DC78" s="79"/>
      <c r="DD78" s="79"/>
      <c r="DE78" s="79"/>
      <c r="DF78" s="79"/>
      <c r="DG78" s="79"/>
    </row>
    <row r="79" spans="1:111" x14ac:dyDescent="0.25">
      <c r="A79" s="91"/>
      <c r="B79" s="91"/>
      <c r="C79" s="77">
        <v>2014</v>
      </c>
      <c r="D79" s="79">
        <f>'Actualización IBIF'!AM25</f>
        <v>39205.691661393677</v>
      </c>
      <c r="E79" s="114">
        <f t="shared" si="69"/>
        <v>0</v>
      </c>
      <c r="F79" s="117">
        <f>SUM(G79:DG79)</f>
        <v>23900.985271135891</v>
      </c>
      <c r="G79" s="116">
        <f t="shared" si="22"/>
        <v>0</v>
      </c>
      <c r="H79" s="79">
        <f t="shared" si="71"/>
        <v>0</v>
      </c>
      <c r="I79" s="79">
        <f t="shared" si="73"/>
        <v>0</v>
      </c>
      <c r="J79" s="79">
        <f t="shared" si="75"/>
        <v>0</v>
      </c>
      <c r="K79" s="79">
        <f t="shared" si="31"/>
        <v>0</v>
      </c>
      <c r="L79" s="79">
        <f t="shared" si="78"/>
        <v>0</v>
      </c>
      <c r="M79" s="77">
        <f t="shared" si="80"/>
        <v>0</v>
      </c>
      <c r="N79" s="77">
        <f t="shared" si="82"/>
        <v>0</v>
      </c>
      <c r="O79" s="77">
        <f t="shared" si="84"/>
        <v>0</v>
      </c>
      <c r="P79" s="77">
        <f t="shared" ref="P79:P128" si="86">$D$14*$E70</f>
        <v>0</v>
      </c>
      <c r="Q79" s="77">
        <f t="shared" si="12"/>
        <v>0</v>
      </c>
      <c r="R79" s="77">
        <f t="shared" si="13"/>
        <v>0</v>
      </c>
      <c r="S79" s="77">
        <f t="shared" si="14"/>
        <v>0</v>
      </c>
      <c r="T79" s="77">
        <f t="shared" si="15"/>
        <v>0</v>
      </c>
      <c r="U79" s="77">
        <f t="shared" si="16"/>
        <v>0</v>
      </c>
      <c r="V79" s="77">
        <f t="shared" si="17"/>
        <v>0</v>
      </c>
      <c r="W79" s="77">
        <f t="shared" si="18"/>
        <v>0</v>
      </c>
      <c r="X79" s="77">
        <f t="shared" si="19"/>
        <v>0</v>
      </c>
      <c r="Y79" s="77">
        <f t="shared" si="20"/>
        <v>0</v>
      </c>
      <c r="Z79" s="77">
        <f t="shared" si="21"/>
        <v>0</v>
      </c>
      <c r="AA79" s="77">
        <f t="shared" si="23"/>
        <v>0</v>
      </c>
      <c r="AB79" s="77">
        <f t="shared" si="24"/>
        <v>0</v>
      </c>
      <c r="AC79" s="77">
        <f t="shared" si="25"/>
        <v>0</v>
      </c>
      <c r="AD79" s="77">
        <f t="shared" si="26"/>
        <v>0</v>
      </c>
      <c r="AE79" s="77">
        <f t="shared" si="27"/>
        <v>0</v>
      </c>
      <c r="AF79" s="77">
        <f t="shared" si="28"/>
        <v>177.76</v>
      </c>
      <c r="AG79" s="77">
        <f t="shared" si="29"/>
        <v>187.98</v>
      </c>
      <c r="AH79" s="77">
        <f t="shared" si="30"/>
        <v>203.94</v>
      </c>
      <c r="AI79" s="77">
        <f t="shared" si="32"/>
        <v>237.5</v>
      </c>
      <c r="AJ79" s="77">
        <f t="shared" si="33"/>
        <v>287.26</v>
      </c>
      <c r="AK79" s="77">
        <f t="shared" si="34"/>
        <v>331.8</v>
      </c>
      <c r="AL79" s="77">
        <f t="shared" si="36"/>
        <v>355.74</v>
      </c>
      <c r="AM79" s="77">
        <f t="shared" si="37"/>
        <v>349.14</v>
      </c>
      <c r="AN79" s="77">
        <f t="shared" si="38"/>
        <v>311.45999999999998</v>
      </c>
      <c r="AO79" s="77">
        <f t="shared" si="39"/>
        <v>335.02</v>
      </c>
      <c r="AP79" s="77">
        <f t="shared" si="40"/>
        <v>350.52</v>
      </c>
      <c r="AQ79" s="77">
        <f t="shared" si="41"/>
        <v>398.14</v>
      </c>
      <c r="AR79" s="77">
        <f t="shared" si="42"/>
        <v>437.5</v>
      </c>
      <c r="AS79" s="77">
        <f t="shared" si="43"/>
        <v>414.98</v>
      </c>
      <c r="AT79" s="77">
        <f t="shared" si="44"/>
        <v>414.12</v>
      </c>
      <c r="AU79" s="77">
        <f t="shared" si="45"/>
        <v>620.16</v>
      </c>
      <c r="AV79" s="77">
        <f t="shared" si="46"/>
        <v>544.28</v>
      </c>
      <c r="AW79" s="77">
        <f t="shared" si="47"/>
        <v>482.76</v>
      </c>
      <c r="AX79" s="77">
        <f t="shared" si="48"/>
        <v>476.88</v>
      </c>
      <c r="AY79" s="77">
        <f t="shared" si="49"/>
        <v>425</v>
      </c>
      <c r="AZ79" s="77">
        <f t="shared" si="50"/>
        <v>362.68</v>
      </c>
      <c r="BA79" s="77">
        <f t="shared" si="51"/>
        <v>431.76</v>
      </c>
      <c r="BB79" s="77">
        <f t="shared" si="52"/>
        <v>487.06</v>
      </c>
      <c r="BC79" s="77">
        <f t="shared" si="53"/>
        <v>471.64</v>
      </c>
      <c r="BD79" s="77">
        <f t="shared" si="54"/>
        <v>358.68</v>
      </c>
      <c r="BE79" s="77">
        <f t="shared" si="55"/>
        <v>293.26</v>
      </c>
      <c r="BF79" s="77">
        <f t="shared" si="56"/>
        <v>373.66</v>
      </c>
      <c r="BG79" s="77">
        <f t="shared" si="57"/>
        <v>435.12</v>
      </c>
      <c r="BH79" s="77">
        <f t="shared" si="58"/>
        <v>555.72903146495423</v>
      </c>
      <c r="BI79" s="77">
        <f t="shared" si="59"/>
        <v>605.8080727272885</v>
      </c>
      <c r="BJ79" s="77">
        <f t="shared" si="60"/>
        <v>541.63165524148599</v>
      </c>
      <c r="BK79" s="77">
        <f t="shared" si="61"/>
        <v>570.82137416566661</v>
      </c>
      <c r="BL79" s="77">
        <f t="shared" si="62"/>
        <v>646.11701107668875</v>
      </c>
      <c r="BM79" s="77">
        <f t="shared" si="63"/>
        <v>678.20700191213518</v>
      </c>
      <c r="BN79" s="77">
        <f t="shared" si="64"/>
        <v>599.89785354186552</v>
      </c>
      <c r="BO79" s="77">
        <f t="shared" si="65"/>
        <v>563.55777411597421</v>
      </c>
      <c r="BP79" s="77">
        <f t="shared" si="66"/>
        <v>506.35179759863934</v>
      </c>
      <c r="BQ79" s="77">
        <f t="shared" si="67"/>
        <v>340.67180045001618</v>
      </c>
      <c r="BR79" s="77">
        <f t="shared" si="68"/>
        <v>456.1680229263381</v>
      </c>
      <c r="BS79" s="77">
        <f t="shared" si="70"/>
        <v>569.30026760168573</v>
      </c>
      <c r="BT79" s="77">
        <f t="shared" si="72"/>
        <v>619.4838676796478</v>
      </c>
      <c r="BU79" s="77">
        <f t="shared" si="74"/>
        <v>692.62797038465487</v>
      </c>
      <c r="BV79" s="77">
        <f t="shared" si="76"/>
        <v>765.09701576990108</v>
      </c>
      <c r="BW79" s="77">
        <f t="shared" si="77"/>
        <v>801.25678515113589</v>
      </c>
      <c r="BX79" s="77">
        <f t="shared" si="79"/>
        <v>652.96660922829381</v>
      </c>
      <c r="BY79" s="77">
        <f t="shared" si="81"/>
        <v>754.21490459142558</v>
      </c>
      <c r="BZ79" s="77">
        <f t="shared" si="83"/>
        <v>823.62782262694645</v>
      </c>
      <c r="CA79" s="77">
        <f t="shared" si="85"/>
        <v>797.75006741109962</v>
      </c>
      <c r="CB79" s="77">
        <f t="shared" ref="CB79:CB129" si="87">$D$78*$E6</f>
        <v>803.89856547004933</v>
      </c>
      <c r="CC79" s="77">
        <f>$D$79*$E5</f>
        <v>0</v>
      </c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79"/>
      <c r="DB79" s="79"/>
      <c r="DC79" s="79"/>
      <c r="DD79" s="79"/>
      <c r="DE79" s="79"/>
      <c r="DF79" s="79"/>
      <c r="DG79" s="79"/>
    </row>
    <row r="80" spans="1:111" x14ac:dyDescent="0.25">
      <c r="A80" s="91"/>
      <c r="B80" s="91"/>
      <c r="C80" s="79">
        <v>2015</v>
      </c>
      <c r="D80" s="79">
        <f>'Actualización IBIF'!AM26</f>
        <v>40105.638339020414</v>
      </c>
      <c r="E80" s="114">
        <f t="shared" si="69"/>
        <v>0</v>
      </c>
      <c r="F80" s="117">
        <f t="shared" si="35"/>
        <v>24507.339104363768</v>
      </c>
      <c r="G80" s="116">
        <f t="shared" si="22"/>
        <v>0</v>
      </c>
      <c r="H80" s="79">
        <f t="shared" si="71"/>
        <v>0</v>
      </c>
      <c r="I80" s="79">
        <f t="shared" si="73"/>
        <v>0</v>
      </c>
      <c r="J80" s="79">
        <f t="shared" si="75"/>
        <v>0</v>
      </c>
      <c r="K80" s="79">
        <f t="shared" si="31"/>
        <v>0</v>
      </c>
      <c r="L80" s="79">
        <f t="shared" si="78"/>
        <v>0</v>
      </c>
      <c r="M80" s="77">
        <f t="shared" si="80"/>
        <v>0</v>
      </c>
      <c r="N80" s="77">
        <f t="shared" si="82"/>
        <v>0</v>
      </c>
      <c r="O80" s="77">
        <f t="shared" si="84"/>
        <v>0</v>
      </c>
      <c r="P80" s="77">
        <f t="shared" si="86"/>
        <v>0</v>
      </c>
      <c r="Q80" s="77">
        <f t="shared" ref="Q80:Q128" si="88">$D$15*$E70</f>
        <v>0</v>
      </c>
      <c r="R80" s="77">
        <f t="shared" si="13"/>
        <v>0</v>
      </c>
      <c r="S80" s="77">
        <f t="shared" si="14"/>
        <v>0</v>
      </c>
      <c r="T80" s="77">
        <f t="shared" si="15"/>
        <v>0</v>
      </c>
      <c r="U80" s="77">
        <f t="shared" si="16"/>
        <v>0</v>
      </c>
      <c r="V80" s="77">
        <f t="shared" si="17"/>
        <v>0</v>
      </c>
      <c r="W80" s="77">
        <f t="shared" si="18"/>
        <v>0</v>
      </c>
      <c r="X80" s="77">
        <f t="shared" si="19"/>
        <v>0</v>
      </c>
      <c r="Y80" s="77">
        <f t="shared" si="20"/>
        <v>0</v>
      </c>
      <c r="Z80" s="77">
        <f t="shared" si="21"/>
        <v>0</v>
      </c>
      <c r="AA80" s="77">
        <f t="shared" si="23"/>
        <v>0</v>
      </c>
      <c r="AB80" s="77">
        <f t="shared" si="24"/>
        <v>0</v>
      </c>
      <c r="AC80" s="77">
        <f t="shared" si="25"/>
        <v>0</v>
      </c>
      <c r="AD80" s="77">
        <f t="shared" si="26"/>
        <v>0</v>
      </c>
      <c r="AE80" s="77">
        <f t="shared" si="27"/>
        <v>0</v>
      </c>
      <c r="AF80" s="77">
        <f t="shared" si="28"/>
        <v>0</v>
      </c>
      <c r="AG80" s="77">
        <f t="shared" si="29"/>
        <v>187.98</v>
      </c>
      <c r="AH80" s="77">
        <f t="shared" si="30"/>
        <v>203.94</v>
      </c>
      <c r="AI80" s="77">
        <f t="shared" si="32"/>
        <v>237.5</v>
      </c>
      <c r="AJ80" s="77">
        <f t="shared" si="33"/>
        <v>287.26</v>
      </c>
      <c r="AK80" s="77">
        <f t="shared" si="34"/>
        <v>331.8</v>
      </c>
      <c r="AL80" s="77">
        <f t="shared" si="36"/>
        <v>355.74</v>
      </c>
      <c r="AM80" s="77">
        <f t="shared" si="37"/>
        <v>349.14</v>
      </c>
      <c r="AN80" s="77">
        <f t="shared" si="38"/>
        <v>311.45999999999998</v>
      </c>
      <c r="AO80" s="77">
        <f t="shared" si="39"/>
        <v>335.02</v>
      </c>
      <c r="AP80" s="77">
        <f t="shared" si="40"/>
        <v>350.52</v>
      </c>
      <c r="AQ80" s="77">
        <f t="shared" si="41"/>
        <v>398.14</v>
      </c>
      <c r="AR80" s="77">
        <f t="shared" si="42"/>
        <v>437.5</v>
      </c>
      <c r="AS80" s="77">
        <f t="shared" si="43"/>
        <v>414.98</v>
      </c>
      <c r="AT80" s="77">
        <f t="shared" si="44"/>
        <v>414.12</v>
      </c>
      <c r="AU80" s="77">
        <f t="shared" si="45"/>
        <v>620.16</v>
      </c>
      <c r="AV80" s="77">
        <f t="shared" si="46"/>
        <v>544.28</v>
      </c>
      <c r="AW80" s="77">
        <f t="shared" si="47"/>
        <v>482.76</v>
      </c>
      <c r="AX80" s="77">
        <f t="shared" si="48"/>
        <v>476.88</v>
      </c>
      <c r="AY80" s="77">
        <f t="shared" si="49"/>
        <v>425</v>
      </c>
      <c r="AZ80" s="77">
        <f t="shared" si="50"/>
        <v>362.68</v>
      </c>
      <c r="BA80" s="77">
        <f t="shared" si="51"/>
        <v>431.76</v>
      </c>
      <c r="BB80" s="77">
        <f t="shared" si="52"/>
        <v>487.06</v>
      </c>
      <c r="BC80" s="77">
        <f t="shared" si="53"/>
        <v>471.64</v>
      </c>
      <c r="BD80" s="77">
        <f t="shared" si="54"/>
        <v>358.68</v>
      </c>
      <c r="BE80" s="77">
        <f t="shared" si="55"/>
        <v>293.26</v>
      </c>
      <c r="BF80" s="77">
        <f t="shared" si="56"/>
        <v>373.66</v>
      </c>
      <c r="BG80" s="77">
        <f t="shared" si="57"/>
        <v>435.12</v>
      </c>
      <c r="BH80" s="77">
        <f t="shared" si="58"/>
        <v>555.72903146495423</v>
      </c>
      <c r="BI80" s="77">
        <f t="shared" si="59"/>
        <v>605.8080727272885</v>
      </c>
      <c r="BJ80" s="77">
        <f t="shared" si="60"/>
        <v>541.63165524148599</v>
      </c>
      <c r="BK80" s="77">
        <f t="shared" si="61"/>
        <v>570.82137416566661</v>
      </c>
      <c r="BL80" s="77">
        <f t="shared" si="62"/>
        <v>646.11701107668875</v>
      </c>
      <c r="BM80" s="77">
        <f t="shared" si="63"/>
        <v>678.20700191213518</v>
      </c>
      <c r="BN80" s="77">
        <f t="shared" si="64"/>
        <v>599.89785354186552</v>
      </c>
      <c r="BO80" s="77">
        <f t="shared" si="65"/>
        <v>563.55777411597421</v>
      </c>
      <c r="BP80" s="77">
        <f t="shared" si="66"/>
        <v>506.35179759863934</v>
      </c>
      <c r="BQ80" s="77">
        <f t="shared" si="67"/>
        <v>340.67180045001618</v>
      </c>
      <c r="BR80" s="77">
        <f t="shared" si="68"/>
        <v>456.1680229263381</v>
      </c>
      <c r="BS80" s="77">
        <f t="shared" si="70"/>
        <v>569.30026760168573</v>
      </c>
      <c r="BT80" s="77">
        <f t="shared" si="72"/>
        <v>619.4838676796478</v>
      </c>
      <c r="BU80" s="77">
        <f t="shared" si="74"/>
        <v>692.62797038465487</v>
      </c>
      <c r="BV80" s="77">
        <f t="shared" si="76"/>
        <v>765.09701576990108</v>
      </c>
      <c r="BW80" s="77">
        <f t="shared" si="77"/>
        <v>801.25678515113589</v>
      </c>
      <c r="BX80" s="77">
        <f t="shared" si="79"/>
        <v>652.96660922829381</v>
      </c>
      <c r="BY80" s="77">
        <f t="shared" si="81"/>
        <v>754.21490459142558</v>
      </c>
      <c r="BZ80" s="77">
        <f t="shared" si="83"/>
        <v>823.62782262694645</v>
      </c>
      <c r="CA80" s="77">
        <f t="shared" si="85"/>
        <v>797.75006741109962</v>
      </c>
      <c r="CB80" s="77">
        <f t="shared" si="87"/>
        <v>803.89856547004933</v>
      </c>
      <c r="CC80" s="77">
        <f t="shared" ref="CC80:CC129" si="89">$D$79*$E6</f>
        <v>784.11383322787356</v>
      </c>
      <c r="CD80" s="77">
        <f>$D$80*$E5</f>
        <v>0</v>
      </c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  <c r="DD80" s="79"/>
      <c r="DE80" s="79"/>
      <c r="DF80" s="79"/>
      <c r="DG80" s="79"/>
    </row>
    <row r="81" spans="1:111" x14ac:dyDescent="0.25">
      <c r="A81" s="91"/>
      <c r="B81" s="91"/>
      <c r="C81" s="77">
        <v>2016</v>
      </c>
      <c r="D81" s="79">
        <f>'Actualización IBIF'!AM27</f>
        <v>34859.874503930252</v>
      </c>
      <c r="E81" s="114">
        <f t="shared" si="69"/>
        <v>0</v>
      </c>
      <c r="F81" s="117">
        <f t="shared" si="35"/>
        <v>25121.471871144178</v>
      </c>
      <c r="G81" s="116">
        <f t="shared" si="22"/>
        <v>0</v>
      </c>
      <c r="H81" s="79">
        <f t="shared" si="71"/>
        <v>0</v>
      </c>
      <c r="I81" s="79">
        <f t="shared" si="73"/>
        <v>0</v>
      </c>
      <c r="J81" s="79">
        <f t="shared" si="75"/>
        <v>0</v>
      </c>
      <c r="K81" s="79">
        <f t="shared" si="31"/>
        <v>0</v>
      </c>
      <c r="L81" s="79">
        <f t="shared" si="78"/>
        <v>0</v>
      </c>
      <c r="M81" s="77">
        <f t="shared" si="80"/>
        <v>0</v>
      </c>
      <c r="N81" s="77">
        <f t="shared" si="82"/>
        <v>0</v>
      </c>
      <c r="O81" s="77">
        <f t="shared" si="84"/>
        <v>0</v>
      </c>
      <c r="P81" s="77">
        <f t="shared" si="86"/>
        <v>0</v>
      </c>
      <c r="Q81" s="77">
        <f t="shared" si="88"/>
        <v>0</v>
      </c>
      <c r="R81" s="77">
        <f t="shared" ref="R81:R128" si="90">$D$16*$E70</f>
        <v>0</v>
      </c>
      <c r="S81" s="77">
        <f t="shared" si="14"/>
        <v>0</v>
      </c>
      <c r="T81" s="77">
        <f t="shared" si="15"/>
        <v>0</v>
      </c>
      <c r="U81" s="77">
        <f t="shared" si="16"/>
        <v>0</v>
      </c>
      <c r="V81" s="77">
        <f t="shared" si="17"/>
        <v>0</v>
      </c>
      <c r="W81" s="77">
        <f t="shared" si="18"/>
        <v>0</v>
      </c>
      <c r="X81" s="77">
        <f t="shared" si="19"/>
        <v>0</v>
      </c>
      <c r="Y81" s="77">
        <f t="shared" si="20"/>
        <v>0</v>
      </c>
      <c r="Z81" s="77">
        <f t="shared" si="21"/>
        <v>0</v>
      </c>
      <c r="AA81" s="77">
        <f t="shared" si="23"/>
        <v>0</v>
      </c>
      <c r="AB81" s="77">
        <f t="shared" si="24"/>
        <v>0</v>
      </c>
      <c r="AC81" s="77">
        <f t="shared" si="25"/>
        <v>0</v>
      </c>
      <c r="AD81" s="77">
        <f t="shared" si="26"/>
        <v>0</v>
      </c>
      <c r="AE81" s="77">
        <f t="shared" si="27"/>
        <v>0</v>
      </c>
      <c r="AF81" s="77">
        <f t="shared" si="28"/>
        <v>0</v>
      </c>
      <c r="AG81" s="77">
        <f t="shared" si="29"/>
        <v>0</v>
      </c>
      <c r="AH81" s="77">
        <f t="shared" si="30"/>
        <v>203.94</v>
      </c>
      <c r="AI81" s="77">
        <f t="shared" si="32"/>
        <v>237.5</v>
      </c>
      <c r="AJ81" s="77">
        <f t="shared" si="33"/>
        <v>287.26</v>
      </c>
      <c r="AK81" s="77">
        <f t="shared" si="34"/>
        <v>331.8</v>
      </c>
      <c r="AL81" s="77">
        <f t="shared" si="36"/>
        <v>355.74</v>
      </c>
      <c r="AM81" s="77">
        <f t="shared" si="37"/>
        <v>349.14</v>
      </c>
      <c r="AN81" s="77">
        <f t="shared" si="38"/>
        <v>311.45999999999998</v>
      </c>
      <c r="AO81" s="77">
        <f t="shared" si="39"/>
        <v>335.02</v>
      </c>
      <c r="AP81" s="77">
        <f t="shared" si="40"/>
        <v>350.52</v>
      </c>
      <c r="AQ81" s="77">
        <f t="shared" si="41"/>
        <v>398.14</v>
      </c>
      <c r="AR81" s="77">
        <f t="shared" si="42"/>
        <v>437.5</v>
      </c>
      <c r="AS81" s="77">
        <f t="shared" si="43"/>
        <v>414.98</v>
      </c>
      <c r="AT81" s="77">
        <f t="shared" si="44"/>
        <v>414.12</v>
      </c>
      <c r="AU81" s="77">
        <f t="shared" si="45"/>
        <v>620.16</v>
      </c>
      <c r="AV81" s="77">
        <f t="shared" si="46"/>
        <v>544.28</v>
      </c>
      <c r="AW81" s="77">
        <f t="shared" si="47"/>
        <v>482.76</v>
      </c>
      <c r="AX81" s="77">
        <f t="shared" si="48"/>
        <v>476.88</v>
      </c>
      <c r="AY81" s="77">
        <f t="shared" si="49"/>
        <v>425</v>
      </c>
      <c r="AZ81" s="77">
        <f t="shared" si="50"/>
        <v>362.68</v>
      </c>
      <c r="BA81" s="77">
        <f t="shared" si="51"/>
        <v>431.76</v>
      </c>
      <c r="BB81" s="77">
        <f t="shared" si="52"/>
        <v>487.06</v>
      </c>
      <c r="BC81" s="77">
        <f t="shared" si="53"/>
        <v>471.64</v>
      </c>
      <c r="BD81" s="77">
        <f t="shared" si="54"/>
        <v>358.68</v>
      </c>
      <c r="BE81" s="77">
        <f t="shared" si="55"/>
        <v>293.26</v>
      </c>
      <c r="BF81" s="77">
        <f t="shared" si="56"/>
        <v>373.66</v>
      </c>
      <c r="BG81" s="77">
        <f t="shared" si="57"/>
        <v>435.12</v>
      </c>
      <c r="BH81" s="77">
        <f t="shared" si="58"/>
        <v>555.72903146495423</v>
      </c>
      <c r="BI81" s="77">
        <f t="shared" si="59"/>
        <v>605.8080727272885</v>
      </c>
      <c r="BJ81" s="77">
        <f t="shared" si="60"/>
        <v>541.63165524148599</v>
      </c>
      <c r="BK81" s="77">
        <f t="shared" si="61"/>
        <v>570.82137416566661</v>
      </c>
      <c r="BL81" s="77">
        <f t="shared" si="62"/>
        <v>646.11701107668875</v>
      </c>
      <c r="BM81" s="77">
        <f t="shared" si="63"/>
        <v>678.20700191213518</v>
      </c>
      <c r="BN81" s="77">
        <f t="shared" si="64"/>
        <v>599.89785354186552</v>
      </c>
      <c r="BO81" s="77">
        <f t="shared" si="65"/>
        <v>563.55777411597421</v>
      </c>
      <c r="BP81" s="77">
        <f t="shared" si="66"/>
        <v>506.35179759863934</v>
      </c>
      <c r="BQ81" s="77">
        <f t="shared" si="67"/>
        <v>340.67180045001618</v>
      </c>
      <c r="BR81" s="77">
        <f t="shared" si="68"/>
        <v>456.1680229263381</v>
      </c>
      <c r="BS81" s="77">
        <f t="shared" si="70"/>
        <v>569.30026760168573</v>
      </c>
      <c r="BT81" s="77">
        <f t="shared" si="72"/>
        <v>619.4838676796478</v>
      </c>
      <c r="BU81" s="77">
        <f t="shared" si="74"/>
        <v>692.62797038465487</v>
      </c>
      <c r="BV81" s="77">
        <f t="shared" si="76"/>
        <v>765.09701576990108</v>
      </c>
      <c r="BW81" s="77">
        <f t="shared" si="77"/>
        <v>801.25678515113589</v>
      </c>
      <c r="BX81" s="77">
        <f t="shared" si="79"/>
        <v>652.96660922829381</v>
      </c>
      <c r="BY81" s="77">
        <f t="shared" si="81"/>
        <v>754.21490459142558</v>
      </c>
      <c r="BZ81" s="77">
        <f t="shared" si="83"/>
        <v>823.62782262694645</v>
      </c>
      <c r="CA81" s="77">
        <f t="shared" si="85"/>
        <v>797.75006741109962</v>
      </c>
      <c r="CB81" s="77">
        <f t="shared" si="87"/>
        <v>803.89856547004933</v>
      </c>
      <c r="CC81" s="77">
        <f t="shared" si="89"/>
        <v>784.11383322787356</v>
      </c>
      <c r="CD81" s="77">
        <f t="shared" ref="CD81:CD129" si="91">$D$80*$E6</f>
        <v>802.11276678040826</v>
      </c>
      <c r="CE81" s="77">
        <f>$D$81*$E5</f>
        <v>0</v>
      </c>
      <c r="CF81" s="79"/>
      <c r="CG81" s="79"/>
      <c r="CH81" s="79"/>
      <c r="CI81" s="79"/>
      <c r="CJ81" s="79"/>
      <c r="CK81" s="79"/>
      <c r="CL81" s="79"/>
      <c r="CM81" s="79"/>
      <c r="CN81" s="79"/>
      <c r="CO81" s="79"/>
      <c r="CP81" s="79"/>
      <c r="CQ81" s="79"/>
      <c r="CR81" s="79"/>
      <c r="CS81" s="79"/>
      <c r="CT81" s="79"/>
      <c r="CU81" s="79"/>
      <c r="CV81" s="79"/>
      <c r="CW81" s="79"/>
      <c r="CX81" s="79"/>
      <c r="CY81" s="79"/>
      <c r="CZ81" s="79"/>
      <c r="DA81" s="79"/>
      <c r="DB81" s="79"/>
      <c r="DC81" s="79"/>
      <c r="DD81" s="79"/>
      <c r="DE81" s="79"/>
      <c r="DF81" s="79"/>
      <c r="DG81" s="79"/>
    </row>
    <row r="82" spans="1:111" x14ac:dyDescent="0.25">
      <c r="C82" s="79">
        <v>2017</v>
      </c>
      <c r="D82" s="79">
        <f>'Actualización IBIF'!AM28</f>
        <v>38690.093871824676</v>
      </c>
      <c r="E82" s="114">
        <f t="shared" si="69"/>
        <v>0</v>
      </c>
      <c r="F82" s="117">
        <f>SUM(G82:DG82)</f>
        <v>25614.729361222784</v>
      </c>
      <c r="G82" s="116">
        <f t="shared" si="22"/>
        <v>0</v>
      </c>
      <c r="H82" s="79">
        <f t="shared" si="71"/>
        <v>0</v>
      </c>
      <c r="I82" s="79">
        <f t="shared" si="73"/>
        <v>0</v>
      </c>
      <c r="J82" s="79">
        <f t="shared" si="75"/>
        <v>0</v>
      </c>
      <c r="K82" s="79">
        <f t="shared" si="31"/>
        <v>0</v>
      </c>
      <c r="L82" s="79">
        <f t="shared" si="78"/>
        <v>0</v>
      </c>
      <c r="M82" s="77">
        <f t="shared" si="80"/>
        <v>0</v>
      </c>
      <c r="N82" s="77">
        <f t="shared" si="82"/>
        <v>0</v>
      </c>
      <c r="O82" s="77">
        <f t="shared" si="84"/>
        <v>0</v>
      </c>
      <c r="P82" s="77">
        <f t="shared" si="86"/>
        <v>0</v>
      </c>
      <c r="Q82" s="77">
        <f t="shared" si="88"/>
        <v>0</v>
      </c>
      <c r="R82" s="77">
        <f t="shared" si="90"/>
        <v>0</v>
      </c>
      <c r="S82" s="77">
        <f t="shared" ref="S82:S128" si="92">$D$17*$E70</f>
        <v>0</v>
      </c>
      <c r="T82" s="77">
        <f t="shared" si="15"/>
        <v>0</v>
      </c>
      <c r="U82" s="77">
        <f t="shared" si="16"/>
        <v>0</v>
      </c>
      <c r="V82" s="77">
        <f t="shared" si="17"/>
        <v>0</v>
      </c>
      <c r="W82" s="77">
        <f t="shared" si="18"/>
        <v>0</v>
      </c>
      <c r="X82" s="77">
        <f t="shared" si="19"/>
        <v>0</v>
      </c>
      <c r="Y82" s="77">
        <f t="shared" si="20"/>
        <v>0</v>
      </c>
      <c r="Z82" s="77">
        <f t="shared" si="21"/>
        <v>0</v>
      </c>
      <c r="AA82" s="77">
        <f t="shared" si="23"/>
        <v>0</v>
      </c>
      <c r="AB82" s="77">
        <f t="shared" si="24"/>
        <v>0</v>
      </c>
      <c r="AC82" s="77">
        <f t="shared" si="25"/>
        <v>0</v>
      </c>
      <c r="AD82" s="77">
        <f t="shared" si="26"/>
        <v>0</v>
      </c>
      <c r="AE82" s="77">
        <f t="shared" si="27"/>
        <v>0</v>
      </c>
      <c r="AF82" s="77">
        <f t="shared" si="28"/>
        <v>0</v>
      </c>
      <c r="AG82" s="77">
        <f t="shared" si="29"/>
        <v>0</v>
      </c>
      <c r="AH82" s="77">
        <f t="shared" si="30"/>
        <v>0</v>
      </c>
      <c r="AI82" s="77">
        <f t="shared" si="32"/>
        <v>237.5</v>
      </c>
      <c r="AJ82" s="77">
        <f t="shared" si="33"/>
        <v>287.26</v>
      </c>
      <c r="AK82" s="77">
        <f t="shared" si="34"/>
        <v>331.8</v>
      </c>
      <c r="AL82" s="77">
        <f t="shared" si="36"/>
        <v>355.74</v>
      </c>
      <c r="AM82" s="77">
        <f t="shared" si="37"/>
        <v>349.14</v>
      </c>
      <c r="AN82" s="77">
        <f t="shared" si="38"/>
        <v>311.45999999999998</v>
      </c>
      <c r="AO82" s="77">
        <f t="shared" si="39"/>
        <v>335.02</v>
      </c>
      <c r="AP82" s="77">
        <f t="shared" si="40"/>
        <v>350.52</v>
      </c>
      <c r="AQ82" s="77">
        <f t="shared" si="41"/>
        <v>398.14</v>
      </c>
      <c r="AR82" s="77">
        <f t="shared" si="42"/>
        <v>437.5</v>
      </c>
      <c r="AS82" s="77">
        <f t="shared" si="43"/>
        <v>414.98</v>
      </c>
      <c r="AT82" s="77">
        <f t="shared" si="44"/>
        <v>414.12</v>
      </c>
      <c r="AU82" s="77">
        <f t="shared" si="45"/>
        <v>620.16</v>
      </c>
      <c r="AV82" s="77">
        <f t="shared" si="46"/>
        <v>544.28</v>
      </c>
      <c r="AW82" s="77">
        <f t="shared" si="47"/>
        <v>482.76</v>
      </c>
      <c r="AX82" s="77">
        <f t="shared" si="48"/>
        <v>476.88</v>
      </c>
      <c r="AY82" s="77">
        <f t="shared" si="49"/>
        <v>425</v>
      </c>
      <c r="AZ82" s="77">
        <f t="shared" si="50"/>
        <v>362.68</v>
      </c>
      <c r="BA82" s="77">
        <f t="shared" si="51"/>
        <v>431.76</v>
      </c>
      <c r="BB82" s="77">
        <f t="shared" si="52"/>
        <v>487.06</v>
      </c>
      <c r="BC82" s="77">
        <f t="shared" si="53"/>
        <v>471.64</v>
      </c>
      <c r="BD82" s="77">
        <f t="shared" si="54"/>
        <v>358.68</v>
      </c>
      <c r="BE82" s="77">
        <f t="shared" si="55"/>
        <v>293.26</v>
      </c>
      <c r="BF82" s="77">
        <f t="shared" si="56"/>
        <v>373.66</v>
      </c>
      <c r="BG82" s="77">
        <f t="shared" si="57"/>
        <v>435.12</v>
      </c>
      <c r="BH82" s="77">
        <f t="shared" si="58"/>
        <v>555.72903146495423</v>
      </c>
      <c r="BI82" s="77">
        <f t="shared" si="59"/>
        <v>605.8080727272885</v>
      </c>
      <c r="BJ82" s="77">
        <f t="shared" si="60"/>
        <v>541.63165524148599</v>
      </c>
      <c r="BK82" s="77">
        <f t="shared" si="61"/>
        <v>570.82137416566661</v>
      </c>
      <c r="BL82" s="77">
        <f t="shared" si="62"/>
        <v>646.11701107668875</v>
      </c>
      <c r="BM82" s="77">
        <f t="shared" si="63"/>
        <v>678.20700191213518</v>
      </c>
      <c r="BN82" s="77">
        <f t="shared" si="64"/>
        <v>599.89785354186552</v>
      </c>
      <c r="BO82" s="77">
        <f t="shared" si="65"/>
        <v>563.55777411597421</v>
      </c>
      <c r="BP82" s="77">
        <f t="shared" si="66"/>
        <v>506.35179759863934</v>
      </c>
      <c r="BQ82" s="77">
        <f t="shared" si="67"/>
        <v>340.67180045001618</v>
      </c>
      <c r="BR82" s="77">
        <f t="shared" si="68"/>
        <v>456.1680229263381</v>
      </c>
      <c r="BS82" s="77">
        <f t="shared" si="70"/>
        <v>569.30026760168573</v>
      </c>
      <c r="BT82" s="77">
        <f t="shared" si="72"/>
        <v>619.4838676796478</v>
      </c>
      <c r="BU82" s="77">
        <f t="shared" si="74"/>
        <v>692.62797038465487</v>
      </c>
      <c r="BV82" s="77">
        <f t="shared" si="76"/>
        <v>765.09701576990108</v>
      </c>
      <c r="BW82" s="77">
        <f t="shared" si="77"/>
        <v>801.25678515113589</v>
      </c>
      <c r="BX82" s="77">
        <f t="shared" si="79"/>
        <v>652.96660922829381</v>
      </c>
      <c r="BY82" s="77">
        <f t="shared" si="81"/>
        <v>754.21490459142558</v>
      </c>
      <c r="BZ82" s="77">
        <f t="shared" si="83"/>
        <v>823.62782262694645</v>
      </c>
      <c r="CA82" s="77">
        <f t="shared" si="85"/>
        <v>797.75006741109962</v>
      </c>
      <c r="CB82" s="77">
        <f t="shared" si="87"/>
        <v>803.89856547004933</v>
      </c>
      <c r="CC82" s="77">
        <f t="shared" si="89"/>
        <v>784.11383322787356</v>
      </c>
      <c r="CD82" s="77">
        <f t="shared" si="91"/>
        <v>802.11276678040826</v>
      </c>
      <c r="CE82" s="77">
        <f t="shared" ref="CE82:CE129" si="93">$D$81*$E6</f>
        <v>697.19749007860503</v>
      </c>
      <c r="CF82" s="77">
        <f>$D$82*$E5</f>
        <v>0</v>
      </c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79"/>
      <c r="CX82" s="79"/>
      <c r="CY82" s="79"/>
      <c r="CZ82" s="79"/>
      <c r="DA82" s="79"/>
      <c r="DB82" s="79"/>
      <c r="DC82" s="79"/>
      <c r="DD82" s="79"/>
      <c r="DE82" s="79"/>
      <c r="DF82" s="79"/>
      <c r="DG82" s="79"/>
    </row>
    <row r="83" spans="1:111" x14ac:dyDescent="0.25">
      <c r="C83" s="77">
        <v>2018</v>
      </c>
      <c r="D83" s="79">
        <f>'Actualización IBIF'!AM29</f>
        <v>38861.805870699674</v>
      </c>
      <c r="E83" s="114">
        <f t="shared" si="69"/>
        <v>0</v>
      </c>
      <c r="F83" s="117">
        <f>SUM(G83:DG83)</f>
        <v>26151.031238659278</v>
      </c>
      <c r="G83" s="116">
        <f t="shared" si="22"/>
        <v>0</v>
      </c>
      <c r="H83" s="79">
        <f t="shared" si="71"/>
        <v>0</v>
      </c>
      <c r="I83" s="79">
        <f t="shared" si="73"/>
        <v>0</v>
      </c>
      <c r="J83" s="79">
        <f t="shared" si="75"/>
        <v>0</v>
      </c>
      <c r="K83" s="79">
        <f t="shared" si="31"/>
        <v>0</v>
      </c>
      <c r="L83" s="79">
        <f t="shared" si="78"/>
        <v>0</v>
      </c>
      <c r="M83" s="77">
        <f t="shared" si="80"/>
        <v>0</v>
      </c>
      <c r="N83" s="77">
        <f t="shared" si="82"/>
        <v>0</v>
      </c>
      <c r="O83" s="77">
        <f t="shared" si="84"/>
        <v>0</v>
      </c>
      <c r="P83" s="77">
        <f t="shared" si="86"/>
        <v>0</v>
      </c>
      <c r="Q83" s="77">
        <f t="shared" si="88"/>
        <v>0</v>
      </c>
      <c r="R83" s="77">
        <f t="shared" si="90"/>
        <v>0</v>
      </c>
      <c r="S83" s="77">
        <f t="shared" si="92"/>
        <v>0</v>
      </c>
      <c r="T83" s="77">
        <f t="shared" ref="T83:T128" si="94">$D$18*$E70</f>
        <v>0</v>
      </c>
      <c r="U83" s="77">
        <f t="shared" si="16"/>
        <v>0</v>
      </c>
      <c r="V83" s="77">
        <f t="shared" si="17"/>
        <v>0</v>
      </c>
      <c r="W83" s="77">
        <f t="shared" si="18"/>
        <v>0</v>
      </c>
      <c r="X83" s="77">
        <f t="shared" si="19"/>
        <v>0</v>
      </c>
      <c r="Y83" s="77">
        <f t="shared" si="20"/>
        <v>0</v>
      </c>
      <c r="Z83" s="77">
        <f t="shared" si="21"/>
        <v>0</v>
      </c>
      <c r="AA83" s="77">
        <f t="shared" si="23"/>
        <v>0</v>
      </c>
      <c r="AB83" s="77">
        <f t="shared" si="24"/>
        <v>0</v>
      </c>
      <c r="AC83" s="77">
        <f t="shared" si="25"/>
        <v>0</v>
      </c>
      <c r="AD83" s="77">
        <f t="shared" si="26"/>
        <v>0</v>
      </c>
      <c r="AE83" s="77">
        <f t="shared" si="27"/>
        <v>0</v>
      </c>
      <c r="AF83" s="77">
        <f t="shared" si="28"/>
        <v>0</v>
      </c>
      <c r="AG83" s="77">
        <f t="shared" si="29"/>
        <v>0</v>
      </c>
      <c r="AH83" s="77">
        <f t="shared" si="30"/>
        <v>0</v>
      </c>
      <c r="AI83" s="77">
        <f t="shared" si="32"/>
        <v>0</v>
      </c>
      <c r="AJ83" s="77">
        <f t="shared" si="33"/>
        <v>287.26</v>
      </c>
      <c r="AK83" s="77">
        <f t="shared" si="34"/>
        <v>331.8</v>
      </c>
      <c r="AL83" s="77">
        <f t="shared" si="36"/>
        <v>355.74</v>
      </c>
      <c r="AM83" s="77">
        <f t="shared" si="37"/>
        <v>349.14</v>
      </c>
      <c r="AN83" s="77">
        <f t="shared" si="38"/>
        <v>311.45999999999998</v>
      </c>
      <c r="AO83" s="77">
        <f t="shared" si="39"/>
        <v>335.02</v>
      </c>
      <c r="AP83" s="77">
        <f t="shared" si="40"/>
        <v>350.52</v>
      </c>
      <c r="AQ83" s="77">
        <f t="shared" si="41"/>
        <v>398.14</v>
      </c>
      <c r="AR83" s="77">
        <f t="shared" si="42"/>
        <v>437.5</v>
      </c>
      <c r="AS83" s="77">
        <f t="shared" si="43"/>
        <v>414.98</v>
      </c>
      <c r="AT83" s="77">
        <f t="shared" si="44"/>
        <v>414.12</v>
      </c>
      <c r="AU83" s="77">
        <f t="shared" si="45"/>
        <v>620.16</v>
      </c>
      <c r="AV83" s="77">
        <f t="shared" si="46"/>
        <v>544.28</v>
      </c>
      <c r="AW83" s="77">
        <f t="shared" si="47"/>
        <v>482.76</v>
      </c>
      <c r="AX83" s="77">
        <f t="shared" si="48"/>
        <v>476.88</v>
      </c>
      <c r="AY83" s="77">
        <f t="shared" si="49"/>
        <v>425</v>
      </c>
      <c r="AZ83" s="77">
        <f t="shared" si="50"/>
        <v>362.68</v>
      </c>
      <c r="BA83" s="77">
        <f t="shared" si="51"/>
        <v>431.76</v>
      </c>
      <c r="BB83" s="77">
        <f t="shared" si="52"/>
        <v>487.06</v>
      </c>
      <c r="BC83" s="77">
        <f t="shared" si="53"/>
        <v>471.64</v>
      </c>
      <c r="BD83" s="77">
        <f t="shared" si="54"/>
        <v>358.68</v>
      </c>
      <c r="BE83" s="77">
        <f t="shared" si="55"/>
        <v>293.26</v>
      </c>
      <c r="BF83" s="77">
        <f t="shared" si="56"/>
        <v>373.66</v>
      </c>
      <c r="BG83" s="77">
        <f t="shared" si="57"/>
        <v>435.12</v>
      </c>
      <c r="BH83" s="77">
        <f t="shared" si="58"/>
        <v>555.72903146495423</v>
      </c>
      <c r="BI83" s="77">
        <f t="shared" si="59"/>
        <v>605.8080727272885</v>
      </c>
      <c r="BJ83" s="77">
        <f t="shared" si="60"/>
        <v>541.63165524148599</v>
      </c>
      <c r="BK83" s="77">
        <f t="shared" si="61"/>
        <v>570.82137416566661</v>
      </c>
      <c r="BL83" s="77">
        <f t="shared" si="62"/>
        <v>646.11701107668875</v>
      </c>
      <c r="BM83" s="77">
        <f t="shared" si="63"/>
        <v>678.20700191213518</v>
      </c>
      <c r="BN83" s="77">
        <f t="shared" si="64"/>
        <v>599.89785354186552</v>
      </c>
      <c r="BO83" s="77">
        <f t="shared" si="65"/>
        <v>563.55777411597421</v>
      </c>
      <c r="BP83" s="77">
        <f t="shared" si="66"/>
        <v>506.35179759863934</v>
      </c>
      <c r="BQ83" s="77">
        <f t="shared" si="67"/>
        <v>340.67180045001618</v>
      </c>
      <c r="BR83" s="77">
        <f t="shared" si="68"/>
        <v>456.1680229263381</v>
      </c>
      <c r="BS83" s="77">
        <f t="shared" si="70"/>
        <v>569.30026760168573</v>
      </c>
      <c r="BT83" s="77">
        <f t="shared" si="72"/>
        <v>619.4838676796478</v>
      </c>
      <c r="BU83" s="77">
        <f t="shared" si="74"/>
        <v>692.62797038465487</v>
      </c>
      <c r="BV83" s="77">
        <f t="shared" si="76"/>
        <v>765.09701576990108</v>
      </c>
      <c r="BW83" s="77">
        <f t="shared" si="77"/>
        <v>801.25678515113589</v>
      </c>
      <c r="BX83" s="77">
        <f t="shared" si="79"/>
        <v>652.96660922829381</v>
      </c>
      <c r="BY83" s="77">
        <f t="shared" si="81"/>
        <v>754.21490459142558</v>
      </c>
      <c r="BZ83" s="77">
        <f t="shared" si="83"/>
        <v>823.62782262694645</v>
      </c>
      <c r="CA83" s="77">
        <f t="shared" si="85"/>
        <v>797.75006741109962</v>
      </c>
      <c r="CB83" s="77">
        <f t="shared" si="87"/>
        <v>803.89856547004933</v>
      </c>
      <c r="CC83" s="77">
        <f t="shared" si="89"/>
        <v>784.11383322787356</v>
      </c>
      <c r="CD83" s="77">
        <f t="shared" si="91"/>
        <v>802.11276678040826</v>
      </c>
      <c r="CE83" s="77">
        <f t="shared" si="93"/>
        <v>697.19749007860503</v>
      </c>
      <c r="CF83" s="77">
        <f t="shared" ref="CF83:CF129" si="95">$D$82*$E6</f>
        <v>773.80187743649356</v>
      </c>
      <c r="CG83" s="77">
        <f>$D$83*$E5</f>
        <v>0</v>
      </c>
      <c r="CH83" s="79"/>
      <c r="CI83" s="79"/>
      <c r="CJ83" s="79"/>
      <c r="CK83" s="79"/>
      <c r="CL83" s="79"/>
      <c r="CM83" s="79"/>
      <c r="CN83" s="79"/>
      <c r="CO83" s="79"/>
      <c r="CP83" s="79"/>
      <c r="CQ83" s="79"/>
      <c r="CR83" s="79"/>
      <c r="CS83" s="79"/>
      <c r="CT83" s="79"/>
      <c r="CU83" s="79"/>
      <c r="CV83" s="79"/>
      <c r="CW83" s="79"/>
      <c r="CX83" s="79"/>
      <c r="CY83" s="79"/>
      <c r="CZ83" s="79"/>
      <c r="DA83" s="79"/>
      <c r="DB83" s="79"/>
      <c r="DC83" s="79"/>
      <c r="DD83" s="79"/>
      <c r="DE83" s="79"/>
      <c r="DF83" s="79"/>
      <c r="DG83" s="79"/>
    </row>
    <row r="84" spans="1:111" x14ac:dyDescent="0.25">
      <c r="C84" s="79">
        <v>2019</v>
      </c>
      <c r="D84" s="79">
        <f>'Actualización IBIF'!AM30</f>
        <v>36445.859429169417</v>
      </c>
      <c r="E84" s="114">
        <f t="shared" si="69"/>
        <v>0</v>
      </c>
      <c r="F84" s="117">
        <f t="shared" si="35"/>
        <v>26641.007356073271</v>
      </c>
      <c r="G84" s="116">
        <f t="shared" si="22"/>
        <v>0</v>
      </c>
      <c r="H84" s="79">
        <f t="shared" si="71"/>
        <v>0</v>
      </c>
      <c r="I84" s="79">
        <f t="shared" si="73"/>
        <v>0</v>
      </c>
      <c r="J84" s="79">
        <f t="shared" si="75"/>
        <v>0</v>
      </c>
      <c r="K84" s="79">
        <f t="shared" si="31"/>
        <v>0</v>
      </c>
      <c r="L84" s="79">
        <f t="shared" si="78"/>
        <v>0</v>
      </c>
      <c r="M84" s="77">
        <f t="shared" si="80"/>
        <v>0</v>
      </c>
      <c r="N84" s="77">
        <f t="shared" si="82"/>
        <v>0</v>
      </c>
      <c r="O84" s="77">
        <f t="shared" si="84"/>
        <v>0</v>
      </c>
      <c r="P84" s="77">
        <f t="shared" si="86"/>
        <v>0</v>
      </c>
      <c r="Q84" s="77">
        <f t="shared" si="88"/>
        <v>0</v>
      </c>
      <c r="R84" s="77">
        <f t="shared" si="90"/>
        <v>0</v>
      </c>
      <c r="S84" s="77">
        <f t="shared" si="92"/>
        <v>0</v>
      </c>
      <c r="T84" s="77">
        <f t="shared" si="94"/>
        <v>0</v>
      </c>
      <c r="U84" s="77">
        <f t="shared" ref="U84:U128" si="96">$D$19*$E70</f>
        <v>0</v>
      </c>
      <c r="V84" s="77">
        <f t="shared" si="17"/>
        <v>0</v>
      </c>
      <c r="W84" s="77">
        <f t="shared" si="18"/>
        <v>0</v>
      </c>
      <c r="X84" s="77">
        <f t="shared" si="19"/>
        <v>0</v>
      </c>
      <c r="Y84" s="77">
        <f t="shared" si="20"/>
        <v>0</v>
      </c>
      <c r="Z84" s="77">
        <f t="shared" si="21"/>
        <v>0</v>
      </c>
      <c r="AA84" s="77">
        <f t="shared" si="23"/>
        <v>0</v>
      </c>
      <c r="AB84" s="77">
        <f t="shared" si="24"/>
        <v>0</v>
      </c>
      <c r="AC84" s="77">
        <f t="shared" si="25"/>
        <v>0</v>
      </c>
      <c r="AD84" s="77">
        <f t="shared" si="26"/>
        <v>0</v>
      </c>
      <c r="AE84" s="77">
        <f t="shared" si="27"/>
        <v>0</v>
      </c>
      <c r="AF84" s="77">
        <f t="shared" si="28"/>
        <v>0</v>
      </c>
      <c r="AG84" s="77">
        <f t="shared" si="29"/>
        <v>0</v>
      </c>
      <c r="AH84" s="77">
        <f t="shared" si="30"/>
        <v>0</v>
      </c>
      <c r="AI84" s="77">
        <f t="shared" si="32"/>
        <v>0</v>
      </c>
      <c r="AJ84" s="77">
        <f t="shared" si="33"/>
        <v>0</v>
      </c>
      <c r="AK84" s="77">
        <f t="shared" si="34"/>
        <v>331.8</v>
      </c>
      <c r="AL84" s="77">
        <f t="shared" si="36"/>
        <v>355.74</v>
      </c>
      <c r="AM84" s="77">
        <f t="shared" si="37"/>
        <v>349.14</v>
      </c>
      <c r="AN84" s="77">
        <f t="shared" si="38"/>
        <v>311.45999999999998</v>
      </c>
      <c r="AO84" s="77">
        <f t="shared" si="39"/>
        <v>335.02</v>
      </c>
      <c r="AP84" s="77">
        <f t="shared" si="40"/>
        <v>350.52</v>
      </c>
      <c r="AQ84" s="77">
        <f t="shared" si="41"/>
        <v>398.14</v>
      </c>
      <c r="AR84" s="77">
        <f t="shared" si="42"/>
        <v>437.5</v>
      </c>
      <c r="AS84" s="77">
        <f t="shared" si="43"/>
        <v>414.98</v>
      </c>
      <c r="AT84" s="77">
        <f t="shared" si="44"/>
        <v>414.12</v>
      </c>
      <c r="AU84" s="77">
        <f t="shared" si="45"/>
        <v>620.16</v>
      </c>
      <c r="AV84" s="77">
        <f t="shared" si="46"/>
        <v>544.28</v>
      </c>
      <c r="AW84" s="77">
        <f t="shared" si="47"/>
        <v>482.76</v>
      </c>
      <c r="AX84" s="77">
        <f t="shared" si="48"/>
        <v>476.88</v>
      </c>
      <c r="AY84" s="77">
        <f t="shared" si="49"/>
        <v>425</v>
      </c>
      <c r="AZ84" s="77">
        <f t="shared" si="50"/>
        <v>362.68</v>
      </c>
      <c r="BA84" s="77">
        <f t="shared" si="51"/>
        <v>431.76</v>
      </c>
      <c r="BB84" s="77">
        <f t="shared" si="52"/>
        <v>487.06</v>
      </c>
      <c r="BC84" s="77">
        <f t="shared" si="53"/>
        <v>471.64</v>
      </c>
      <c r="BD84" s="77">
        <f t="shared" si="54"/>
        <v>358.68</v>
      </c>
      <c r="BE84" s="77">
        <f t="shared" si="55"/>
        <v>293.26</v>
      </c>
      <c r="BF84" s="77">
        <f t="shared" si="56"/>
        <v>373.66</v>
      </c>
      <c r="BG84" s="77">
        <f t="shared" si="57"/>
        <v>435.12</v>
      </c>
      <c r="BH84" s="77">
        <f t="shared" si="58"/>
        <v>555.72903146495423</v>
      </c>
      <c r="BI84" s="77">
        <f t="shared" si="59"/>
        <v>605.8080727272885</v>
      </c>
      <c r="BJ84" s="77">
        <f t="shared" si="60"/>
        <v>541.63165524148599</v>
      </c>
      <c r="BK84" s="77">
        <f t="shared" si="61"/>
        <v>570.82137416566661</v>
      </c>
      <c r="BL84" s="77">
        <f t="shared" si="62"/>
        <v>646.11701107668875</v>
      </c>
      <c r="BM84" s="77">
        <f t="shared" si="63"/>
        <v>678.20700191213518</v>
      </c>
      <c r="BN84" s="77">
        <f t="shared" si="64"/>
        <v>599.89785354186552</v>
      </c>
      <c r="BO84" s="77">
        <f t="shared" si="65"/>
        <v>563.55777411597421</v>
      </c>
      <c r="BP84" s="77">
        <f t="shared" si="66"/>
        <v>506.35179759863934</v>
      </c>
      <c r="BQ84" s="77">
        <f t="shared" si="67"/>
        <v>340.67180045001618</v>
      </c>
      <c r="BR84" s="77">
        <f t="shared" si="68"/>
        <v>456.1680229263381</v>
      </c>
      <c r="BS84" s="77">
        <f t="shared" si="70"/>
        <v>569.30026760168573</v>
      </c>
      <c r="BT84" s="77">
        <f t="shared" si="72"/>
        <v>619.4838676796478</v>
      </c>
      <c r="BU84" s="77">
        <f t="shared" si="74"/>
        <v>692.62797038465487</v>
      </c>
      <c r="BV84" s="77">
        <f t="shared" si="76"/>
        <v>765.09701576990108</v>
      </c>
      <c r="BW84" s="77">
        <f t="shared" si="77"/>
        <v>801.25678515113589</v>
      </c>
      <c r="BX84" s="77">
        <f t="shared" si="79"/>
        <v>652.96660922829381</v>
      </c>
      <c r="BY84" s="77">
        <f t="shared" si="81"/>
        <v>754.21490459142558</v>
      </c>
      <c r="BZ84" s="77">
        <f t="shared" si="83"/>
        <v>823.62782262694645</v>
      </c>
      <c r="CA84" s="77">
        <f t="shared" si="85"/>
        <v>797.75006741109962</v>
      </c>
      <c r="CB84" s="77">
        <f t="shared" si="87"/>
        <v>803.89856547004933</v>
      </c>
      <c r="CC84" s="77">
        <f t="shared" si="89"/>
        <v>784.11383322787356</v>
      </c>
      <c r="CD84" s="77">
        <f t="shared" si="91"/>
        <v>802.11276678040826</v>
      </c>
      <c r="CE84" s="77">
        <f t="shared" si="93"/>
        <v>697.19749007860503</v>
      </c>
      <c r="CF84" s="77">
        <f t="shared" si="95"/>
        <v>773.80187743649356</v>
      </c>
      <c r="CG84" s="77">
        <f t="shared" ref="CG84:CG129" si="97">$D$83*$E6</f>
        <v>777.2361174139935</v>
      </c>
      <c r="CH84" s="77">
        <f>$D$84*$E5</f>
        <v>0</v>
      </c>
      <c r="CI84" s="79"/>
      <c r="CJ84" s="79"/>
      <c r="CK84" s="79"/>
      <c r="CL84" s="79"/>
      <c r="CM84" s="79"/>
      <c r="CN84" s="79"/>
      <c r="CO84" s="79"/>
      <c r="CP84" s="79"/>
      <c r="CQ84" s="79"/>
      <c r="CR84" s="79"/>
      <c r="CS84" s="79"/>
      <c r="CT84" s="79"/>
      <c r="CU84" s="79"/>
      <c r="CV84" s="79"/>
      <c r="CW84" s="79"/>
      <c r="CX84" s="79"/>
      <c r="CY84" s="79"/>
      <c r="CZ84" s="79"/>
      <c r="DA84" s="79"/>
      <c r="DB84" s="79"/>
      <c r="DC84" s="79"/>
      <c r="DD84" s="79"/>
      <c r="DE84" s="79"/>
      <c r="DF84" s="79"/>
      <c r="DG84" s="79"/>
    </row>
    <row r="85" spans="1:111" x14ac:dyDescent="0.25">
      <c r="C85" s="77">
        <v>2020</v>
      </c>
      <c r="D85" s="79">
        <f>'Actualización IBIF'!AM31</f>
        <v>28706.656687275783</v>
      </c>
      <c r="E85" s="114">
        <f t="shared" si="69"/>
        <v>0</v>
      </c>
      <c r="F85" s="117">
        <f t="shared" si="35"/>
        <v>27038.124544656661</v>
      </c>
      <c r="G85" s="116">
        <f t="shared" si="22"/>
        <v>0</v>
      </c>
      <c r="H85" s="79">
        <f t="shared" si="71"/>
        <v>0</v>
      </c>
      <c r="I85" s="79">
        <f t="shared" si="73"/>
        <v>0</v>
      </c>
      <c r="J85" s="79">
        <f t="shared" si="75"/>
        <v>0</v>
      </c>
      <c r="K85" s="79">
        <f t="shared" si="31"/>
        <v>0</v>
      </c>
      <c r="L85" s="79">
        <f t="shared" si="78"/>
        <v>0</v>
      </c>
      <c r="M85" s="77">
        <f t="shared" si="80"/>
        <v>0</v>
      </c>
      <c r="N85" s="77">
        <f t="shared" si="82"/>
        <v>0</v>
      </c>
      <c r="O85" s="77">
        <f t="shared" si="84"/>
        <v>0</v>
      </c>
      <c r="P85" s="77">
        <f t="shared" si="86"/>
        <v>0</v>
      </c>
      <c r="Q85" s="77">
        <f t="shared" si="88"/>
        <v>0</v>
      </c>
      <c r="R85" s="77">
        <f t="shared" si="90"/>
        <v>0</v>
      </c>
      <c r="S85" s="77">
        <f t="shared" si="92"/>
        <v>0</v>
      </c>
      <c r="T85" s="77">
        <f t="shared" si="94"/>
        <v>0</v>
      </c>
      <c r="U85" s="77">
        <f t="shared" si="96"/>
        <v>0</v>
      </c>
      <c r="V85" s="77">
        <f t="shared" ref="V85:V128" si="98">$D$20*$E70</f>
        <v>0</v>
      </c>
      <c r="W85" s="77">
        <f t="shared" si="18"/>
        <v>0</v>
      </c>
      <c r="X85" s="77">
        <f t="shared" si="19"/>
        <v>0</v>
      </c>
      <c r="Y85" s="77">
        <f t="shared" si="20"/>
        <v>0</v>
      </c>
      <c r="Z85" s="77">
        <f t="shared" si="21"/>
        <v>0</v>
      </c>
      <c r="AA85" s="77">
        <f t="shared" si="23"/>
        <v>0</v>
      </c>
      <c r="AB85" s="77">
        <f t="shared" si="24"/>
        <v>0</v>
      </c>
      <c r="AC85" s="77">
        <f t="shared" si="25"/>
        <v>0</v>
      </c>
      <c r="AD85" s="77">
        <f t="shared" si="26"/>
        <v>0</v>
      </c>
      <c r="AE85" s="77">
        <f t="shared" si="27"/>
        <v>0</v>
      </c>
      <c r="AF85" s="77">
        <f t="shared" si="28"/>
        <v>0</v>
      </c>
      <c r="AG85" s="77">
        <f t="shared" si="29"/>
        <v>0</v>
      </c>
      <c r="AH85" s="77">
        <f t="shared" si="30"/>
        <v>0</v>
      </c>
      <c r="AI85" s="77">
        <f t="shared" si="32"/>
        <v>0</v>
      </c>
      <c r="AJ85" s="77">
        <f t="shared" si="33"/>
        <v>0</v>
      </c>
      <c r="AK85" s="77">
        <f t="shared" si="34"/>
        <v>0</v>
      </c>
      <c r="AL85" s="77">
        <f t="shared" si="36"/>
        <v>355.74</v>
      </c>
      <c r="AM85" s="77">
        <f t="shared" si="37"/>
        <v>349.14</v>
      </c>
      <c r="AN85" s="77">
        <f t="shared" si="38"/>
        <v>311.45999999999998</v>
      </c>
      <c r="AO85" s="77">
        <f t="shared" si="39"/>
        <v>335.02</v>
      </c>
      <c r="AP85" s="77">
        <f t="shared" si="40"/>
        <v>350.52</v>
      </c>
      <c r="AQ85" s="77">
        <f t="shared" si="41"/>
        <v>398.14</v>
      </c>
      <c r="AR85" s="77">
        <f t="shared" si="42"/>
        <v>437.5</v>
      </c>
      <c r="AS85" s="77">
        <f t="shared" si="43"/>
        <v>414.98</v>
      </c>
      <c r="AT85" s="77">
        <f t="shared" si="44"/>
        <v>414.12</v>
      </c>
      <c r="AU85" s="77">
        <f t="shared" si="45"/>
        <v>620.16</v>
      </c>
      <c r="AV85" s="77">
        <f t="shared" si="46"/>
        <v>544.28</v>
      </c>
      <c r="AW85" s="77">
        <f t="shared" si="47"/>
        <v>482.76</v>
      </c>
      <c r="AX85" s="77">
        <f t="shared" si="48"/>
        <v>476.88</v>
      </c>
      <c r="AY85" s="77">
        <f t="shared" si="49"/>
        <v>425</v>
      </c>
      <c r="AZ85" s="77">
        <f t="shared" si="50"/>
        <v>362.68</v>
      </c>
      <c r="BA85" s="77">
        <f t="shared" si="51"/>
        <v>431.76</v>
      </c>
      <c r="BB85" s="77">
        <f t="shared" si="52"/>
        <v>487.06</v>
      </c>
      <c r="BC85" s="77">
        <f t="shared" si="53"/>
        <v>471.64</v>
      </c>
      <c r="BD85" s="77">
        <f t="shared" si="54"/>
        <v>358.68</v>
      </c>
      <c r="BE85" s="77">
        <f t="shared" si="55"/>
        <v>293.26</v>
      </c>
      <c r="BF85" s="77">
        <f t="shared" si="56"/>
        <v>373.66</v>
      </c>
      <c r="BG85" s="77">
        <f t="shared" si="57"/>
        <v>435.12</v>
      </c>
      <c r="BH85" s="77">
        <f t="shared" si="58"/>
        <v>555.72903146495423</v>
      </c>
      <c r="BI85" s="77">
        <f t="shared" si="59"/>
        <v>605.8080727272885</v>
      </c>
      <c r="BJ85" s="77">
        <f t="shared" si="60"/>
        <v>541.63165524148599</v>
      </c>
      <c r="BK85" s="77">
        <f t="shared" si="61"/>
        <v>570.82137416566661</v>
      </c>
      <c r="BL85" s="77">
        <f t="shared" si="62"/>
        <v>646.11701107668875</v>
      </c>
      <c r="BM85" s="77">
        <f t="shared" si="63"/>
        <v>678.20700191213518</v>
      </c>
      <c r="BN85" s="77">
        <f t="shared" si="64"/>
        <v>599.89785354186552</v>
      </c>
      <c r="BO85" s="77">
        <f t="shared" si="65"/>
        <v>563.55777411597421</v>
      </c>
      <c r="BP85" s="77">
        <f t="shared" si="66"/>
        <v>506.35179759863934</v>
      </c>
      <c r="BQ85" s="77">
        <f t="shared" si="67"/>
        <v>340.67180045001618</v>
      </c>
      <c r="BR85" s="77">
        <f t="shared" si="68"/>
        <v>456.1680229263381</v>
      </c>
      <c r="BS85" s="77">
        <f t="shared" si="70"/>
        <v>569.30026760168573</v>
      </c>
      <c r="BT85" s="77">
        <f t="shared" si="72"/>
        <v>619.4838676796478</v>
      </c>
      <c r="BU85" s="77">
        <f t="shared" si="74"/>
        <v>692.62797038465487</v>
      </c>
      <c r="BV85" s="77">
        <f t="shared" si="76"/>
        <v>765.09701576990108</v>
      </c>
      <c r="BW85" s="77">
        <f t="shared" si="77"/>
        <v>801.25678515113589</v>
      </c>
      <c r="BX85" s="77">
        <f t="shared" si="79"/>
        <v>652.96660922829381</v>
      </c>
      <c r="BY85" s="77">
        <f t="shared" si="81"/>
        <v>754.21490459142558</v>
      </c>
      <c r="BZ85" s="77">
        <f t="shared" si="83"/>
        <v>823.62782262694645</v>
      </c>
      <c r="CA85" s="77">
        <f t="shared" si="85"/>
        <v>797.75006741109962</v>
      </c>
      <c r="CB85" s="77">
        <f t="shared" si="87"/>
        <v>803.89856547004933</v>
      </c>
      <c r="CC85" s="77">
        <f t="shared" si="89"/>
        <v>784.11383322787356</v>
      </c>
      <c r="CD85" s="77">
        <f t="shared" si="91"/>
        <v>802.11276678040826</v>
      </c>
      <c r="CE85" s="77">
        <f t="shared" si="93"/>
        <v>697.19749007860503</v>
      </c>
      <c r="CF85" s="77">
        <f t="shared" si="95"/>
        <v>773.80187743649356</v>
      </c>
      <c r="CG85" s="77">
        <f t="shared" si="97"/>
        <v>777.2361174139935</v>
      </c>
      <c r="CH85" s="77">
        <f t="shared" ref="CH85:CH129" si="99">$D$84*$E6</f>
        <v>728.91718858338834</v>
      </c>
      <c r="CI85" s="77">
        <f>$D$85*$E5</f>
        <v>0</v>
      </c>
      <c r="CJ85" s="79"/>
      <c r="CK85" s="79"/>
      <c r="CL85" s="79"/>
      <c r="CM85" s="79"/>
      <c r="CN85" s="79"/>
      <c r="CO85" s="79"/>
      <c r="CP85" s="79"/>
      <c r="CQ85" s="79"/>
      <c r="CR85" s="79"/>
      <c r="CS85" s="79"/>
      <c r="CT85" s="79"/>
      <c r="CU85" s="79"/>
      <c r="CV85" s="79"/>
      <c r="CW85" s="79"/>
      <c r="CX85" s="79"/>
      <c r="CY85" s="79"/>
      <c r="CZ85" s="79"/>
      <c r="DA85" s="79"/>
      <c r="DB85" s="79"/>
      <c r="DC85" s="79"/>
      <c r="DD85" s="79"/>
      <c r="DE85" s="79"/>
      <c r="DF85" s="79"/>
      <c r="DG85" s="79"/>
    </row>
    <row r="86" spans="1:111" x14ac:dyDescent="0.25">
      <c r="C86" s="79">
        <v>2021</v>
      </c>
      <c r="D86" s="79">
        <f>'Actualización IBIF'!AM32</f>
        <v>37521.030677328155</v>
      </c>
      <c r="E86" s="114">
        <f t="shared" si="69"/>
        <v>0</v>
      </c>
      <c r="F86" s="117">
        <f t="shared" si="35"/>
        <v>27256.517678402179</v>
      </c>
      <c r="G86" s="116">
        <f t="shared" si="22"/>
        <v>0</v>
      </c>
      <c r="H86" s="79">
        <f t="shared" si="71"/>
        <v>0</v>
      </c>
      <c r="I86" s="79">
        <f t="shared" si="73"/>
        <v>0</v>
      </c>
      <c r="J86" s="79">
        <f t="shared" si="75"/>
        <v>0</v>
      </c>
      <c r="K86" s="79">
        <f t="shared" si="31"/>
        <v>0</v>
      </c>
      <c r="L86" s="79">
        <f t="shared" si="78"/>
        <v>0</v>
      </c>
      <c r="M86" s="77">
        <f t="shared" si="80"/>
        <v>0</v>
      </c>
      <c r="N86" s="77">
        <f t="shared" si="82"/>
        <v>0</v>
      </c>
      <c r="O86" s="77">
        <f t="shared" si="84"/>
        <v>0</v>
      </c>
      <c r="P86" s="77">
        <f t="shared" si="86"/>
        <v>0</v>
      </c>
      <c r="Q86" s="77">
        <f t="shared" si="88"/>
        <v>0</v>
      </c>
      <c r="R86" s="77">
        <f t="shared" si="90"/>
        <v>0</v>
      </c>
      <c r="S86" s="77">
        <f t="shared" si="92"/>
        <v>0</v>
      </c>
      <c r="T86" s="77">
        <f t="shared" si="94"/>
        <v>0</v>
      </c>
      <c r="U86" s="77">
        <f t="shared" si="96"/>
        <v>0</v>
      </c>
      <c r="V86" s="77">
        <f t="shared" si="98"/>
        <v>0</v>
      </c>
      <c r="W86" s="77">
        <f t="shared" ref="W86:W128" si="100">$D$21*$E70</f>
        <v>0</v>
      </c>
      <c r="X86" s="77">
        <f t="shared" si="19"/>
        <v>0</v>
      </c>
      <c r="Y86" s="77">
        <f t="shared" si="20"/>
        <v>0</v>
      </c>
      <c r="Z86" s="77">
        <f t="shared" si="21"/>
        <v>0</v>
      </c>
      <c r="AA86" s="77">
        <f t="shared" si="23"/>
        <v>0</v>
      </c>
      <c r="AB86" s="77">
        <f t="shared" si="24"/>
        <v>0</v>
      </c>
      <c r="AC86" s="77">
        <f t="shared" si="25"/>
        <v>0</v>
      </c>
      <c r="AD86" s="77">
        <f t="shared" si="26"/>
        <v>0</v>
      </c>
      <c r="AE86" s="77">
        <f t="shared" si="27"/>
        <v>0</v>
      </c>
      <c r="AF86" s="77">
        <f t="shared" si="28"/>
        <v>0</v>
      </c>
      <c r="AG86" s="77">
        <f t="shared" si="29"/>
        <v>0</v>
      </c>
      <c r="AH86" s="77">
        <f t="shared" si="30"/>
        <v>0</v>
      </c>
      <c r="AI86" s="77">
        <f t="shared" si="32"/>
        <v>0</v>
      </c>
      <c r="AJ86" s="77">
        <f t="shared" si="33"/>
        <v>0</v>
      </c>
      <c r="AK86" s="77">
        <f t="shared" si="34"/>
        <v>0</v>
      </c>
      <c r="AL86" s="77">
        <f t="shared" si="36"/>
        <v>0</v>
      </c>
      <c r="AM86" s="77">
        <f t="shared" si="37"/>
        <v>349.14</v>
      </c>
      <c r="AN86" s="77">
        <f t="shared" si="38"/>
        <v>311.45999999999998</v>
      </c>
      <c r="AO86" s="77">
        <f t="shared" si="39"/>
        <v>335.02</v>
      </c>
      <c r="AP86" s="77">
        <f t="shared" si="40"/>
        <v>350.52</v>
      </c>
      <c r="AQ86" s="77">
        <f t="shared" si="41"/>
        <v>398.14</v>
      </c>
      <c r="AR86" s="77">
        <f t="shared" si="42"/>
        <v>437.5</v>
      </c>
      <c r="AS86" s="77">
        <f t="shared" si="43"/>
        <v>414.98</v>
      </c>
      <c r="AT86" s="77">
        <f t="shared" si="44"/>
        <v>414.12</v>
      </c>
      <c r="AU86" s="77">
        <f t="shared" si="45"/>
        <v>620.16</v>
      </c>
      <c r="AV86" s="77">
        <f t="shared" si="46"/>
        <v>544.28</v>
      </c>
      <c r="AW86" s="77">
        <f t="shared" si="47"/>
        <v>482.76</v>
      </c>
      <c r="AX86" s="77">
        <f t="shared" si="48"/>
        <v>476.88</v>
      </c>
      <c r="AY86" s="77">
        <f t="shared" si="49"/>
        <v>425</v>
      </c>
      <c r="AZ86" s="77">
        <f t="shared" si="50"/>
        <v>362.68</v>
      </c>
      <c r="BA86" s="77">
        <f t="shared" si="51"/>
        <v>431.76</v>
      </c>
      <c r="BB86" s="77">
        <f t="shared" si="52"/>
        <v>487.06</v>
      </c>
      <c r="BC86" s="77">
        <f t="shared" si="53"/>
        <v>471.64</v>
      </c>
      <c r="BD86" s="77">
        <f t="shared" si="54"/>
        <v>358.68</v>
      </c>
      <c r="BE86" s="77">
        <f t="shared" si="55"/>
        <v>293.26</v>
      </c>
      <c r="BF86" s="77">
        <f t="shared" si="56"/>
        <v>373.66</v>
      </c>
      <c r="BG86" s="77">
        <f t="shared" si="57"/>
        <v>435.12</v>
      </c>
      <c r="BH86" s="77">
        <f t="shared" si="58"/>
        <v>555.72903146495423</v>
      </c>
      <c r="BI86" s="77">
        <f t="shared" si="59"/>
        <v>605.8080727272885</v>
      </c>
      <c r="BJ86" s="77">
        <f t="shared" si="60"/>
        <v>541.63165524148599</v>
      </c>
      <c r="BK86" s="77">
        <f t="shared" si="61"/>
        <v>570.82137416566661</v>
      </c>
      <c r="BL86" s="77">
        <f t="shared" si="62"/>
        <v>646.11701107668875</v>
      </c>
      <c r="BM86" s="77">
        <f t="shared" si="63"/>
        <v>678.20700191213518</v>
      </c>
      <c r="BN86" s="77">
        <f t="shared" si="64"/>
        <v>599.89785354186552</v>
      </c>
      <c r="BO86" s="77">
        <f t="shared" si="65"/>
        <v>563.55777411597421</v>
      </c>
      <c r="BP86" s="77">
        <f t="shared" si="66"/>
        <v>506.35179759863934</v>
      </c>
      <c r="BQ86" s="77">
        <f t="shared" si="67"/>
        <v>340.67180045001618</v>
      </c>
      <c r="BR86" s="77">
        <f t="shared" si="68"/>
        <v>456.1680229263381</v>
      </c>
      <c r="BS86" s="77">
        <f t="shared" si="70"/>
        <v>569.30026760168573</v>
      </c>
      <c r="BT86" s="77">
        <f t="shared" si="72"/>
        <v>619.4838676796478</v>
      </c>
      <c r="BU86" s="77">
        <f t="shared" si="74"/>
        <v>692.62797038465487</v>
      </c>
      <c r="BV86" s="77">
        <f t="shared" si="76"/>
        <v>765.09701576990108</v>
      </c>
      <c r="BW86" s="77">
        <f t="shared" si="77"/>
        <v>801.25678515113589</v>
      </c>
      <c r="BX86" s="77">
        <f t="shared" si="79"/>
        <v>652.96660922829381</v>
      </c>
      <c r="BY86" s="77">
        <f t="shared" si="81"/>
        <v>754.21490459142558</v>
      </c>
      <c r="BZ86" s="77">
        <f t="shared" si="83"/>
        <v>823.62782262694645</v>
      </c>
      <c r="CA86" s="77">
        <f t="shared" si="85"/>
        <v>797.75006741109962</v>
      </c>
      <c r="CB86" s="77">
        <f t="shared" si="87"/>
        <v>803.89856547004933</v>
      </c>
      <c r="CC86" s="77">
        <f t="shared" si="89"/>
        <v>784.11383322787356</v>
      </c>
      <c r="CD86" s="77">
        <f t="shared" si="91"/>
        <v>802.11276678040826</v>
      </c>
      <c r="CE86" s="77">
        <f t="shared" si="93"/>
        <v>697.19749007860503</v>
      </c>
      <c r="CF86" s="77">
        <f t="shared" si="95"/>
        <v>773.80187743649356</v>
      </c>
      <c r="CG86" s="77">
        <f t="shared" si="97"/>
        <v>777.2361174139935</v>
      </c>
      <c r="CH86" s="77">
        <f t="shared" si="99"/>
        <v>728.91718858338834</v>
      </c>
      <c r="CI86" s="77">
        <f t="shared" ref="CI86:CI129" si="101">$D$85*$E6</f>
        <v>574.13313374551569</v>
      </c>
      <c r="CJ86" s="77">
        <f>$D$86*$E5</f>
        <v>0</v>
      </c>
      <c r="CK86" s="79"/>
      <c r="CL86" s="79"/>
      <c r="CM86" s="79"/>
      <c r="CN86" s="79"/>
      <c r="CO86" s="79"/>
      <c r="CP86" s="79"/>
      <c r="CQ86" s="79"/>
      <c r="CR86" s="79"/>
      <c r="CS86" s="79"/>
      <c r="CT86" s="79"/>
      <c r="CU86" s="79"/>
      <c r="CV86" s="79"/>
      <c r="CW86" s="79"/>
      <c r="CX86" s="79"/>
      <c r="CY86" s="79"/>
      <c r="CZ86" s="79"/>
      <c r="DA86" s="79"/>
      <c r="DB86" s="79"/>
      <c r="DC86" s="79"/>
      <c r="DD86" s="79"/>
      <c r="DE86" s="79"/>
      <c r="DF86" s="79"/>
      <c r="DG86" s="79"/>
    </row>
    <row r="87" spans="1:111" x14ac:dyDescent="0.25">
      <c r="C87" s="77">
        <v>2022</v>
      </c>
      <c r="D87" s="79"/>
      <c r="E87" s="114">
        <f t="shared" si="69"/>
        <v>0</v>
      </c>
      <c r="F87" s="117">
        <f t="shared" si="35"/>
        <v>27657.79829194874</v>
      </c>
      <c r="G87" s="116">
        <f t="shared" si="22"/>
        <v>0</v>
      </c>
      <c r="H87" s="79">
        <f t="shared" si="71"/>
        <v>0</v>
      </c>
      <c r="I87" s="79">
        <f t="shared" si="73"/>
        <v>0</v>
      </c>
      <c r="J87" s="79">
        <f t="shared" si="75"/>
        <v>0</v>
      </c>
      <c r="K87" s="79">
        <f t="shared" si="31"/>
        <v>0</v>
      </c>
      <c r="L87" s="79">
        <f t="shared" si="78"/>
        <v>0</v>
      </c>
      <c r="M87" s="77">
        <f t="shared" si="80"/>
        <v>0</v>
      </c>
      <c r="N87" s="77">
        <f t="shared" si="82"/>
        <v>0</v>
      </c>
      <c r="O87" s="77">
        <f t="shared" si="84"/>
        <v>0</v>
      </c>
      <c r="P87" s="77">
        <f t="shared" si="86"/>
        <v>0</v>
      </c>
      <c r="Q87" s="77">
        <f t="shared" si="88"/>
        <v>0</v>
      </c>
      <c r="R87" s="77">
        <f t="shared" si="90"/>
        <v>0</v>
      </c>
      <c r="S87" s="77">
        <f t="shared" si="92"/>
        <v>0</v>
      </c>
      <c r="T87" s="77">
        <f t="shared" si="94"/>
        <v>0</v>
      </c>
      <c r="U87" s="77">
        <f t="shared" si="96"/>
        <v>0</v>
      </c>
      <c r="V87" s="77">
        <f t="shared" si="98"/>
        <v>0</v>
      </c>
      <c r="W87" s="77">
        <f t="shared" si="100"/>
        <v>0</v>
      </c>
      <c r="X87" s="77">
        <f t="shared" ref="X87:X128" si="102">$D$22*$E70</f>
        <v>0</v>
      </c>
      <c r="Y87" s="77">
        <f t="shared" si="20"/>
        <v>0</v>
      </c>
      <c r="Z87" s="77">
        <f t="shared" si="21"/>
        <v>0</v>
      </c>
      <c r="AA87" s="77">
        <f t="shared" si="23"/>
        <v>0</v>
      </c>
      <c r="AB87" s="77">
        <f t="shared" si="24"/>
        <v>0</v>
      </c>
      <c r="AC87" s="77">
        <f t="shared" si="25"/>
        <v>0</v>
      </c>
      <c r="AD87" s="77">
        <f t="shared" si="26"/>
        <v>0</v>
      </c>
      <c r="AE87" s="77">
        <f t="shared" si="27"/>
        <v>0</v>
      </c>
      <c r="AF87" s="77">
        <f t="shared" si="28"/>
        <v>0</v>
      </c>
      <c r="AG87" s="77">
        <f t="shared" si="29"/>
        <v>0</v>
      </c>
      <c r="AH87" s="77">
        <f t="shared" si="30"/>
        <v>0</v>
      </c>
      <c r="AI87" s="77">
        <f t="shared" si="32"/>
        <v>0</v>
      </c>
      <c r="AJ87" s="77">
        <f t="shared" si="33"/>
        <v>0</v>
      </c>
      <c r="AK87" s="77">
        <f t="shared" si="34"/>
        <v>0</v>
      </c>
      <c r="AL87" s="77">
        <f t="shared" si="36"/>
        <v>0</v>
      </c>
      <c r="AM87" s="77">
        <f t="shared" si="37"/>
        <v>0</v>
      </c>
      <c r="AN87" s="77">
        <f t="shared" si="38"/>
        <v>311.45999999999998</v>
      </c>
      <c r="AO87" s="77">
        <f t="shared" si="39"/>
        <v>335.02</v>
      </c>
      <c r="AP87" s="77">
        <f t="shared" si="40"/>
        <v>350.52</v>
      </c>
      <c r="AQ87" s="77">
        <f t="shared" si="41"/>
        <v>398.14</v>
      </c>
      <c r="AR87" s="77">
        <f t="shared" si="42"/>
        <v>437.5</v>
      </c>
      <c r="AS87" s="77">
        <f t="shared" si="43"/>
        <v>414.98</v>
      </c>
      <c r="AT87" s="77">
        <f t="shared" si="44"/>
        <v>414.12</v>
      </c>
      <c r="AU87" s="77">
        <f t="shared" si="45"/>
        <v>620.16</v>
      </c>
      <c r="AV87" s="77">
        <f t="shared" si="46"/>
        <v>544.28</v>
      </c>
      <c r="AW87" s="77">
        <f t="shared" si="47"/>
        <v>482.76</v>
      </c>
      <c r="AX87" s="77">
        <f t="shared" si="48"/>
        <v>476.88</v>
      </c>
      <c r="AY87" s="77">
        <f t="shared" si="49"/>
        <v>425</v>
      </c>
      <c r="AZ87" s="77">
        <f t="shared" si="50"/>
        <v>362.68</v>
      </c>
      <c r="BA87" s="77">
        <f t="shared" si="51"/>
        <v>431.76</v>
      </c>
      <c r="BB87" s="77">
        <f t="shared" si="52"/>
        <v>487.06</v>
      </c>
      <c r="BC87" s="77">
        <f t="shared" si="53"/>
        <v>471.64</v>
      </c>
      <c r="BD87" s="77">
        <f t="shared" si="54"/>
        <v>358.68</v>
      </c>
      <c r="BE87" s="77">
        <f t="shared" si="55"/>
        <v>293.26</v>
      </c>
      <c r="BF87" s="77">
        <f t="shared" si="56"/>
        <v>373.66</v>
      </c>
      <c r="BG87" s="77">
        <f t="shared" si="57"/>
        <v>435.12</v>
      </c>
      <c r="BH87" s="77">
        <f t="shared" si="58"/>
        <v>555.72903146495423</v>
      </c>
      <c r="BI87" s="77">
        <f t="shared" si="59"/>
        <v>605.8080727272885</v>
      </c>
      <c r="BJ87" s="77">
        <f t="shared" si="60"/>
        <v>541.63165524148599</v>
      </c>
      <c r="BK87" s="77">
        <f t="shared" si="61"/>
        <v>570.82137416566661</v>
      </c>
      <c r="BL87" s="77">
        <f t="shared" si="62"/>
        <v>646.11701107668875</v>
      </c>
      <c r="BM87" s="77">
        <f t="shared" si="63"/>
        <v>678.20700191213518</v>
      </c>
      <c r="BN87" s="77">
        <f t="shared" si="64"/>
        <v>599.89785354186552</v>
      </c>
      <c r="BO87" s="77">
        <f t="shared" si="65"/>
        <v>563.55777411597421</v>
      </c>
      <c r="BP87" s="77">
        <f t="shared" si="66"/>
        <v>506.35179759863934</v>
      </c>
      <c r="BQ87" s="77">
        <f t="shared" si="67"/>
        <v>340.67180045001618</v>
      </c>
      <c r="BR87" s="77">
        <f t="shared" si="68"/>
        <v>456.1680229263381</v>
      </c>
      <c r="BS87" s="77">
        <f t="shared" si="70"/>
        <v>569.30026760168573</v>
      </c>
      <c r="BT87" s="77">
        <f t="shared" si="72"/>
        <v>619.4838676796478</v>
      </c>
      <c r="BU87" s="77">
        <f t="shared" si="74"/>
        <v>692.62797038465487</v>
      </c>
      <c r="BV87" s="77">
        <f t="shared" si="76"/>
        <v>765.09701576990108</v>
      </c>
      <c r="BW87" s="77">
        <f t="shared" si="77"/>
        <v>801.25678515113589</v>
      </c>
      <c r="BX87" s="77">
        <f t="shared" si="79"/>
        <v>652.96660922829381</v>
      </c>
      <c r="BY87" s="77">
        <f t="shared" si="81"/>
        <v>754.21490459142558</v>
      </c>
      <c r="BZ87" s="77">
        <f t="shared" si="83"/>
        <v>823.62782262694645</v>
      </c>
      <c r="CA87" s="77">
        <f t="shared" si="85"/>
        <v>797.75006741109962</v>
      </c>
      <c r="CB87" s="77">
        <f t="shared" si="87"/>
        <v>803.89856547004933</v>
      </c>
      <c r="CC87" s="77">
        <f t="shared" si="89"/>
        <v>784.11383322787356</v>
      </c>
      <c r="CD87" s="77">
        <f t="shared" si="91"/>
        <v>802.11276678040826</v>
      </c>
      <c r="CE87" s="77">
        <f t="shared" si="93"/>
        <v>697.19749007860503</v>
      </c>
      <c r="CF87" s="77">
        <f t="shared" si="95"/>
        <v>773.80187743649356</v>
      </c>
      <c r="CG87" s="77">
        <f t="shared" si="97"/>
        <v>777.2361174139935</v>
      </c>
      <c r="CH87" s="77">
        <f t="shared" si="99"/>
        <v>728.91718858338834</v>
      </c>
      <c r="CI87" s="77">
        <f t="shared" si="101"/>
        <v>574.13313374551569</v>
      </c>
      <c r="CJ87" s="77">
        <f t="shared" ref="CJ87:CJ129" si="103">$D$86*$E6</f>
        <v>750.42061354656312</v>
      </c>
      <c r="CK87" s="77">
        <f>$D$87*$E5</f>
        <v>0</v>
      </c>
      <c r="CL87" s="79"/>
      <c r="CM87" s="79"/>
      <c r="CN87" s="79"/>
      <c r="CO87" s="79"/>
      <c r="CP87" s="79"/>
      <c r="CQ87" s="79"/>
      <c r="CR87" s="79"/>
      <c r="CS87" s="79"/>
      <c r="CT87" s="79"/>
      <c r="CU87" s="79"/>
      <c r="CV87" s="79"/>
      <c r="CW87" s="79"/>
      <c r="CX87" s="79"/>
      <c r="CY87" s="79"/>
      <c r="CZ87" s="79"/>
      <c r="DA87" s="79"/>
      <c r="DB87" s="79"/>
      <c r="DC87" s="79"/>
      <c r="DD87" s="79"/>
      <c r="DE87" s="79"/>
      <c r="DF87" s="79"/>
      <c r="DG87" s="79"/>
    </row>
    <row r="88" spans="1:111" x14ac:dyDescent="0.25">
      <c r="C88" s="79">
        <v>2023</v>
      </c>
      <c r="D88" s="79"/>
      <c r="E88" s="114">
        <f t="shared" si="69"/>
        <v>0</v>
      </c>
      <c r="F88" s="117">
        <f t="shared" si="35"/>
        <v>27346.338291948741</v>
      </c>
      <c r="G88" s="116">
        <f t="shared" si="22"/>
        <v>0</v>
      </c>
      <c r="H88" s="79">
        <f t="shared" si="71"/>
        <v>0</v>
      </c>
      <c r="I88" s="79">
        <f t="shared" si="73"/>
        <v>0</v>
      </c>
      <c r="J88" s="79">
        <f t="shared" si="75"/>
        <v>0</v>
      </c>
      <c r="K88" s="79">
        <f t="shared" si="31"/>
        <v>0</v>
      </c>
      <c r="L88" s="79">
        <f t="shared" si="78"/>
        <v>0</v>
      </c>
      <c r="M88" s="77">
        <f t="shared" si="80"/>
        <v>0</v>
      </c>
      <c r="N88" s="77">
        <f t="shared" si="82"/>
        <v>0</v>
      </c>
      <c r="O88" s="77">
        <f t="shared" si="84"/>
        <v>0</v>
      </c>
      <c r="P88" s="77">
        <f t="shared" si="86"/>
        <v>0</v>
      </c>
      <c r="Q88" s="77">
        <f t="shared" si="88"/>
        <v>0</v>
      </c>
      <c r="R88" s="77">
        <f t="shared" si="90"/>
        <v>0</v>
      </c>
      <c r="S88" s="77">
        <f t="shared" si="92"/>
        <v>0</v>
      </c>
      <c r="T88" s="77">
        <f t="shared" si="94"/>
        <v>0</v>
      </c>
      <c r="U88" s="77">
        <f t="shared" si="96"/>
        <v>0</v>
      </c>
      <c r="V88" s="77">
        <f t="shared" si="98"/>
        <v>0</v>
      </c>
      <c r="W88" s="77">
        <f t="shared" si="100"/>
        <v>0</v>
      </c>
      <c r="X88" s="77">
        <f t="shared" si="102"/>
        <v>0</v>
      </c>
      <c r="Y88" s="77">
        <f t="shared" ref="Y88:Y128" si="104">$D$23*$E70</f>
        <v>0</v>
      </c>
      <c r="Z88" s="77">
        <f t="shared" si="21"/>
        <v>0</v>
      </c>
      <c r="AA88" s="77">
        <f t="shared" si="23"/>
        <v>0</v>
      </c>
      <c r="AB88" s="77">
        <f t="shared" si="24"/>
        <v>0</v>
      </c>
      <c r="AC88" s="77">
        <f t="shared" si="25"/>
        <v>0</v>
      </c>
      <c r="AD88" s="77">
        <f t="shared" si="26"/>
        <v>0</v>
      </c>
      <c r="AE88" s="77">
        <f t="shared" si="27"/>
        <v>0</v>
      </c>
      <c r="AF88" s="77">
        <f t="shared" si="28"/>
        <v>0</v>
      </c>
      <c r="AG88" s="77">
        <f t="shared" si="29"/>
        <v>0</v>
      </c>
      <c r="AH88" s="77">
        <f t="shared" si="30"/>
        <v>0</v>
      </c>
      <c r="AI88" s="77">
        <f t="shared" si="32"/>
        <v>0</v>
      </c>
      <c r="AJ88" s="77">
        <f t="shared" si="33"/>
        <v>0</v>
      </c>
      <c r="AK88" s="77">
        <f t="shared" si="34"/>
        <v>0</v>
      </c>
      <c r="AL88" s="77">
        <f t="shared" si="36"/>
        <v>0</v>
      </c>
      <c r="AM88" s="77">
        <f t="shared" si="37"/>
        <v>0</v>
      </c>
      <c r="AN88" s="77">
        <f t="shared" si="38"/>
        <v>0</v>
      </c>
      <c r="AO88" s="77">
        <f t="shared" si="39"/>
        <v>335.02</v>
      </c>
      <c r="AP88" s="77">
        <f t="shared" si="40"/>
        <v>350.52</v>
      </c>
      <c r="AQ88" s="77">
        <f t="shared" si="41"/>
        <v>398.14</v>
      </c>
      <c r="AR88" s="77">
        <f t="shared" si="42"/>
        <v>437.5</v>
      </c>
      <c r="AS88" s="77">
        <f t="shared" si="43"/>
        <v>414.98</v>
      </c>
      <c r="AT88" s="77">
        <f t="shared" si="44"/>
        <v>414.12</v>
      </c>
      <c r="AU88" s="77">
        <f t="shared" si="45"/>
        <v>620.16</v>
      </c>
      <c r="AV88" s="77">
        <f t="shared" si="46"/>
        <v>544.28</v>
      </c>
      <c r="AW88" s="77">
        <f t="shared" si="47"/>
        <v>482.76</v>
      </c>
      <c r="AX88" s="77">
        <f t="shared" si="48"/>
        <v>476.88</v>
      </c>
      <c r="AY88" s="77">
        <f t="shared" si="49"/>
        <v>425</v>
      </c>
      <c r="AZ88" s="77">
        <f t="shared" si="50"/>
        <v>362.68</v>
      </c>
      <c r="BA88" s="77">
        <f t="shared" si="51"/>
        <v>431.76</v>
      </c>
      <c r="BB88" s="77">
        <f t="shared" si="52"/>
        <v>487.06</v>
      </c>
      <c r="BC88" s="77">
        <f t="shared" si="53"/>
        <v>471.64</v>
      </c>
      <c r="BD88" s="77">
        <f t="shared" si="54"/>
        <v>358.68</v>
      </c>
      <c r="BE88" s="77">
        <f t="shared" si="55"/>
        <v>293.26</v>
      </c>
      <c r="BF88" s="77">
        <f t="shared" si="56"/>
        <v>373.66</v>
      </c>
      <c r="BG88" s="77">
        <f t="shared" si="57"/>
        <v>435.12</v>
      </c>
      <c r="BH88" s="77">
        <f t="shared" si="58"/>
        <v>555.72903146495423</v>
      </c>
      <c r="BI88" s="77">
        <f t="shared" si="59"/>
        <v>605.8080727272885</v>
      </c>
      <c r="BJ88" s="77">
        <f t="shared" si="60"/>
        <v>541.63165524148599</v>
      </c>
      <c r="BK88" s="77">
        <f t="shared" si="61"/>
        <v>570.82137416566661</v>
      </c>
      <c r="BL88" s="77">
        <f t="shared" si="62"/>
        <v>646.11701107668875</v>
      </c>
      <c r="BM88" s="77">
        <f t="shared" si="63"/>
        <v>678.20700191213518</v>
      </c>
      <c r="BN88" s="77">
        <f t="shared" si="64"/>
        <v>599.89785354186552</v>
      </c>
      <c r="BO88" s="77">
        <f t="shared" si="65"/>
        <v>563.55777411597421</v>
      </c>
      <c r="BP88" s="77">
        <f t="shared" si="66"/>
        <v>506.35179759863934</v>
      </c>
      <c r="BQ88" s="77">
        <f t="shared" si="67"/>
        <v>340.67180045001618</v>
      </c>
      <c r="BR88" s="77">
        <f t="shared" si="68"/>
        <v>456.1680229263381</v>
      </c>
      <c r="BS88" s="77">
        <f t="shared" si="70"/>
        <v>569.30026760168573</v>
      </c>
      <c r="BT88" s="77">
        <f t="shared" si="72"/>
        <v>619.4838676796478</v>
      </c>
      <c r="BU88" s="77">
        <f t="shared" si="74"/>
        <v>692.62797038465487</v>
      </c>
      <c r="BV88" s="77">
        <f t="shared" si="76"/>
        <v>765.09701576990108</v>
      </c>
      <c r="BW88" s="77">
        <f t="shared" si="77"/>
        <v>801.25678515113589</v>
      </c>
      <c r="BX88" s="77">
        <f t="shared" si="79"/>
        <v>652.96660922829381</v>
      </c>
      <c r="BY88" s="77">
        <f t="shared" si="81"/>
        <v>754.21490459142558</v>
      </c>
      <c r="BZ88" s="77">
        <f t="shared" si="83"/>
        <v>823.62782262694645</v>
      </c>
      <c r="CA88" s="77">
        <f t="shared" si="85"/>
        <v>797.75006741109962</v>
      </c>
      <c r="CB88" s="77">
        <f t="shared" si="87"/>
        <v>803.89856547004933</v>
      </c>
      <c r="CC88" s="77">
        <f t="shared" si="89"/>
        <v>784.11383322787356</v>
      </c>
      <c r="CD88" s="77">
        <f t="shared" si="91"/>
        <v>802.11276678040826</v>
      </c>
      <c r="CE88" s="77">
        <f t="shared" si="93"/>
        <v>697.19749007860503</v>
      </c>
      <c r="CF88" s="77">
        <f t="shared" si="95"/>
        <v>773.80187743649356</v>
      </c>
      <c r="CG88" s="77">
        <f t="shared" si="97"/>
        <v>777.2361174139935</v>
      </c>
      <c r="CH88" s="77">
        <f t="shared" si="99"/>
        <v>728.91718858338834</v>
      </c>
      <c r="CI88" s="77">
        <f t="shared" si="101"/>
        <v>574.13313374551569</v>
      </c>
      <c r="CJ88" s="77">
        <f t="shared" si="103"/>
        <v>750.42061354656312</v>
      </c>
      <c r="CK88" s="77">
        <f t="shared" ref="CK88:CK129" si="105">$D$87*$E6</f>
        <v>0</v>
      </c>
      <c r="CL88" s="77">
        <f>$D$88*$E5</f>
        <v>0</v>
      </c>
      <c r="CM88" s="79"/>
      <c r="CN88" s="79"/>
      <c r="CO88" s="79"/>
      <c r="CP88" s="79"/>
      <c r="CQ88" s="79"/>
      <c r="CR88" s="79"/>
      <c r="CS88" s="79"/>
      <c r="CT88" s="79"/>
      <c r="CU88" s="79"/>
      <c r="CV88" s="79"/>
      <c r="CW88" s="79"/>
      <c r="CX88" s="79"/>
      <c r="CY88" s="79"/>
      <c r="CZ88" s="79"/>
      <c r="DA88" s="79"/>
      <c r="DB88" s="79"/>
      <c r="DC88" s="79"/>
      <c r="DD88" s="79"/>
      <c r="DE88" s="79"/>
      <c r="DF88" s="79"/>
      <c r="DG88" s="79"/>
    </row>
    <row r="89" spans="1:111" x14ac:dyDescent="0.25">
      <c r="C89" s="77">
        <v>2024</v>
      </c>
      <c r="D89" s="79"/>
      <c r="E89" s="114">
        <f t="shared" si="69"/>
        <v>0</v>
      </c>
      <c r="F89" s="117">
        <f t="shared" si="35"/>
        <v>27011.318291948741</v>
      </c>
      <c r="G89" s="116">
        <f t="shared" si="22"/>
        <v>0</v>
      </c>
      <c r="H89" s="79">
        <f t="shared" si="71"/>
        <v>0</v>
      </c>
      <c r="I89" s="79">
        <f t="shared" si="73"/>
        <v>0</v>
      </c>
      <c r="J89" s="79">
        <f t="shared" si="75"/>
        <v>0</v>
      </c>
      <c r="K89" s="79">
        <f t="shared" si="31"/>
        <v>0</v>
      </c>
      <c r="L89" s="79">
        <f t="shared" si="78"/>
        <v>0</v>
      </c>
      <c r="M89" s="77">
        <f t="shared" si="80"/>
        <v>0</v>
      </c>
      <c r="N89" s="77">
        <f t="shared" si="82"/>
        <v>0</v>
      </c>
      <c r="O89" s="77">
        <f t="shared" si="84"/>
        <v>0</v>
      </c>
      <c r="P89" s="77">
        <f t="shared" si="86"/>
        <v>0</v>
      </c>
      <c r="Q89" s="77">
        <f t="shared" si="88"/>
        <v>0</v>
      </c>
      <c r="R89" s="77">
        <f t="shared" si="90"/>
        <v>0</v>
      </c>
      <c r="S89" s="77">
        <f t="shared" si="92"/>
        <v>0</v>
      </c>
      <c r="T89" s="77">
        <f t="shared" si="94"/>
        <v>0</v>
      </c>
      <c r="U89" s="77">
        <f t="shared" si="96"/>
        <v>0</v>
      </c>
      <c r="V89" s="77">
        <f t="shared" si="98"/>
        <v>0</v>
      </c>
      <c r="W89" s="77">
        <f t="shared" si="100"/>
        <v>0</v>
      </c>
      <c r="X89" s="77">
        <f t="shared" si="102"/>
        <v>0</v>
      </c>
      <c r="Y89" s="77">
        <f t="shared" si="104"/>
        <v>0</v>
      </c>
      <c r="Z89" s="77">
        <f t="shared" ref="Z89:Z128" si="106">$D$24*$E70</f>
        <v>0</v>
      </c>
      <c r="AA89" s="77">
        <f t="shared" si="23"/>
        <v>0</v>
      </c>
      <c r="AB89" s="77">
        <f t="shared" si="24"/>
        <v>0</v>
      </c>
      <c r="AC89" s="77">
        <f t="shared" si="25"/>
        <v>0</v>
      </c>
      <c r="AD89" s="77">
        <f t="shared" si="26"/>
        <v>0</v>
      </c>
      <c r="AE89" s="77">
        <f t="shared" si="27"/>
        <v>0</v>
      </c>
      <c r="AF89" s="77">
        <f t="shared" si="28"/>
        <v>0</v>
      </c>
      <c r="AG89" s="77">
        <f t="shared" si="29"/>
        <v>0</v>
      </c>
      <c r="AH89" s="77">
        <f t="shared" si="30"/>
        <v>0</v>
      </c>
      <c r="AI89" s="77">
        <f t="shared" si="32"/>
        <v>0</v>
      </c>
      <c r="AJ89" s="77">
        <f t="shared" si="33"/>
        <v>0</v>
      </c>
      <c r="AK89" s="77">
        <f t="shared" si="34"/>
        <v>0</v>
      </c>
      <c r="AL89" s="77">
        <f t="shared" si="36"/>
        <v>0</v>
      </c>
      <c r="AM89" s="77">
        <f t="shared" si="37"/>
        <v>0</v>
      </c>
      <c r="AN89" s="77">
        <f t="shared" si="38"/>
        <v>0</v>
      </c>
      <c r="AO89" s="77">
        <f t="shared" si="39"/>
        <v>0</v>
      </c>
      <c r="AP89" s="77">
        <f t="shared" si="40"/>
        <v>350.52</v>
      </c>
      <c r="AQ89" s="77">
        <f t="shared" si="41"/>
        <v>398.14</v>
      </c>
      <c r="AR89" s="77">
        <f t="shared" si="42"/>
        <v>437.5</v>
      </c>
      <c r="AS89" s="77">
        <f t="shared" si="43"/>
        <v>414.98</v>
      </c>
      <c r="AT89" s="77">
        <f t="shared" si="44"/>
        <v>414.12</v>
      </c>
      <c r="AU89" s="77">
        <f t="shared" si="45"/>
        <v>620.16</v>
      </c>
      <c r="AV89" s="77">
        <f t="shared" si="46"/>
        <v>544.28</v>
      </c>
      <c r="AW89" s="77">
        <f t="shared" si="47"/>
        <v>482.76</v>
      </c>
      <c r="AX89" s="77">
        <f t="shared" si="48"/>
        <v>476.88</v>
      </c>
      <c r="AY89" s="77">
        <f t="shared" si="49"/>
        <v>425</v>
      </c>
      <c r="AZ89" s="77">
        <f t="shared" si="50"/>
        <v>362.68</v>
      </c>
      <c r="BA89" s="77">
        <f t="shared" si="51"/>
        <v>431.76</v>
      </c>
      <c r="BB89" s="77">
        <f t="shared" si="52"/>
        <v>487.06</v>
      </c>
      <c r="BC89" s="77">
        <f t="shared" si="53"/>
        <v>471.64</v>
      </c>
      <c r="BD89" s="77">
        <f t="shared" si="54"/>
        <v>358.68</v>
      </c>
      <c r="BE89" s="77">
        <f t="shared" si="55"/>
        <v>293.26</v>
      </c>
      <c r="BF89" s="77">
        <f t="shared" si="56"/>
        <v>373.66</v>
      </c>
      <c r="BG89" s="77">
        <f t="shared" si="57"/>
        <v>435.12</v>
      </c>
      <c r="BH89" s="77">
        <f t="shared" si="58"/>
        <v>555.72903146495423</v>
      </c>
      <c r="BI89" s="77">
        <f t="shared" si="59"/>
        <v>605.8080727272885</v>
      </c>
      <c r="BJ89" s="77">
        <f t="shared" si="60"/>
        <v>541.63165524148599</v>
      </c>
      <c r="BK89" s="77">
        <f t="shared" si="61"/>
        <v>570.82137416566661</v>
      </c>
      <c r="BL89" s="77">
        <f t="shared" si="62"/>
        <v>646.11701107668875</v>
      </c>
      <c r="BM89" s="77">
        <f t="shared" si="63"/>
        <v>678.20700191213518</v>
      </c>
      <c r="BN89" s="77">
        <f t="shared" si="64"/>
        <v>599.89785354186552</v>
      </c>
      <c r="BO89" s="77">
        <f t="shared" si="65"/>
        <v>563.55777411597421</v>
      </c>
      <c r="BP89" s="77">
        <f t="shared" si="66"/>
        <v>506.35179759863934</v>
      </c>
      <c r="BQ89" s="77">
        <f t="shared" si="67"/>
        <v>340.67180045001618</v>
      </c>
      <c r="BR89" s="77">
        <f t="shared" si="68"/>
        <v>456.1680229263381</v>
      </c>
      <c r="BS89" s="77">
        <f t="shared" si="70"/>
        <v>569.30026760168573</v>
      </c>
      <c r="BT89" s="77">
        <f t="shared" si="72"/>
        <v>619.4838676796478</v>
      </c>
      <c r="BU89" s="77">
        <f t="shared" si="74"/>
        <v>692.62797038465487</v>
      </c>
      <c r="BV89" s="77">
        <f t="shared" si="76"/>
        <v>765.09701576990108</v>
      </c>
      <c r="BW89" s="77">
        <f t="shared" si="77"/>
        <v>801.25678515113589</v>
      </c>
      <c r="BX89" s="77">
        <f t="shared" si="79"/>
        <v>652.96660922829381</v>
      </c>
      <c r="BY89" s="77">
        <f t="shared" si="81"/>
        <v>754.21490459142558</v>
      </c>
      <c r="BZ89" s="77">
        <f t="shared" si="83"/>
        <v>823.62782262694645</v>
      </c>
      <c r="CA89" s="77">
        <f t="shared" si="85"/>
        <v>797.75006741109962</v>
      </c>
      <c r="CB89" s="77">
        <f t="shared" si="87"/>
        <v>803.89856547004933</v>
      </c>
      <c r="CC89" s="77">
        <f t="shared" si="89"/>
        <v>784.11383322787356</v>
      </c>
      <c r="CD89" s="77">
        <f t="shared" si="91"/>
        <v>802.11276678040826</v>
      </c>
      <c r="CE89" s="77">
        <f t="shared" si="93"/>
        <v>697.19749007860503</v>
      </c>
      <c r="CF89" s="77">
        <f t="shared" si="95"/>
        <v>773.80187743649356</v>
      </c>
      <c r="CG89" s="77">
        <f t="shared" si="97"/>
        <v>777.2361174139935</v>
      </c>
      <c r="CH89" s="77">
        <f t="shared" si="99"/>
        <v>728.91718858338834</v>
      </c>
      <c r="CI89" s="77">
        <f t="shared" si="101"/>
        <v>574.13313374551569</v>
      </c>
      <c r="CJ89" s="77">
        <f t="shared" si="103"/>
        <v>750.42061354656312</v>
      </c>
      <c r="CK89" s="77">
        <f t="shared" si="105"/>
        <v>0</v>
      </c>
      <c r="CL89" s="77">
        <f t="shared" ref="CL89:CL129" si="107">$D$88*$E6</f>
        <v>0</v>
      </c>
      <c r="CM89" s="77">
        <f>$D$89*$E5</f>
        <v>0</v>
      </c>
      <c r="CN89" s="79"/>
      <c r="CO89" s="79"/>
      <c r="CP89" s="79"/>
      <c r="CQ89" s="79"/>
      <c r="CR89" s="79"/>
      <c r="CS89" s="79"/>
      <c r="CT89" s="79"/>
      <c r="CU89" s="79"/>
      <c r="CV89" s="79"/>
      <c r="CW89" s="79"/>
      <c r="CX89" s="79"/>
      <c r="CY89" s="79"/>
      <c r="CZ89" s="79"/>
      <c r="DA89" s="79"/>
      <c r="DB89" s="79"/>
      <c r="DC89" s="79"/>
      <c r="DD89" s="79"/>
      <c r="DE89" s="79"/>
      <c r="DF89" s="79"/>
      <c r="DG89" s="79"/>
    </row>
    <row r="90" spans="1:111" x14ac:dyDescent="0.25">
      <c r="C90" s="79">
        <v>2025</v>
      </c>
      <c r="D90" s="79"/>
      <c r="E90" s="114">
        <f t="shared" si="69"/>
        <v>0</v>
      </c>
      <c r="F90" s="117">
        <f t="shared" si="35"/>
        <v>26660.79829194874</v>
      </c>
      <c r="G90" s="116">
        <f t="shared" ref="G90:G128" si="108">$D$5*E90</f>
        <v>0</v>
      </c>
      <c r="H90" s="79">
        <f t="shared" si="71"/>
        <v>0</v>
      </c>
      <c r="I90" s="79">
        <f t="shared" si="73"/>
        <v>0</v>
      </c>
      <c r="J90" s="79">
        <f t="shared" si="75"/>
        <v>0</v>
      </c>
      <c r="K90" s="79">
        <f t="shared" si="31"/>
        <v>0</v>
      </c>
      <c r="L90" s="79">
        <f t="shared" si="78"/>
        <v>0</v>
      </c>
      <c r="M90" s="77">
        <f t="shared" si="80"/>
        <v>0</v>
      </c>
      <c r="N90" s="77">
        <f t="shared" si="82"/>
        <v>0</v>
      </c>
      <c r="O90" s="77">
        <f t="shared" si="84"/>
        <v>0</v>
      </c>
      <c r="P90" s="77">
        <f t="shared" si="86"/>
        <v>0</v>
      </c>
      <c r="Q90" s="77">
        <f t="shared" si="88"/>
        <v>0</v>
      </c>
      <c r="R90" s="77">
        <f t="shared" si="90"/>
        <v>0</v>
      </c>
      <c r="S90" s="77">
        <f t="shared" si="92"/>
        <v>0</v>
      </c>
      <c r="T90" s="77">
        <f t="shared" si="94"/>
        <v>0</v>
      </c>
      <c r="U90" s="77">
        <f t="shared" si="96"/>
        <v>0</v>
      </c>
      <c r="V90" s="77">
        <f t="shared" si="98"/>
        <v>0</v>
      </c>
      <c r="W90" s="77">
        <f t="shared" si="100"/>
        <v>0</v>
      </c>
      <c r="X90" s="77">
        <f t="shared" si="102"/>
        <v>0</v>
      </c>
      <c r="Y90" s="77">
        <f t="shared" si="104"/>
        <v>0</v>
      </c>
      <c r="Z90" s="77">
        <f t="shared" si="106"/>
        <v>0</v>
      </c>
      <c r="AA90" s="77">
        <f t="shared" ref="AA90:AA128" si="109">$D$25*$E70</f>
        <v>0</v>
      </c>
      <c r="AB90" s="77">
        <f t="shared" si="24"/>
        <v>0</v>
      </c>
      <c r="AC90" s="77">
        <f t="shared" si="25"/>
        <v>0</v>
      </c>
      <c r="AD90" s="77">
        <f t="shared" si="26"/>
        <v>0</v>
      </c>
      <c r="AE90" s="77">
        <f t="shared" si="27"/>
        <v>0</v>
      </c>
      <c r="AF90" s="77">
        <f t="shared" si="28"/>
        <v>0</v>
      </c>
      <c r="AG90" s="77">
        <f t="shared" si="29"/>
        <v>0</v>
      </c>
      <c r="AH90" s="77">
        <f t="shared" si="30"/>
        <v>0</v>
      </c>
      <c r="AI90" s="77">
        <f t="shared" si="32"/>
        <v>0</v>
      </c>
      <c r="AJ90" s="77">
        <f t="shared" si="33"/>
        <v>0</v>
      </c>
      <c r="AK90" s="77">
        <f t="shared" si="34"/>
        <v>0</v>
      </c>
      <c r="AL90" s="77">
        <f t="shared" si="36"/>
        <v>0</v>
      </c>
      <c r="AM90" s="77">
        <f t="shared" si="37"/>
        <v>0</v>
      </c>
      <c r="AN90" s="77">
        <f t="shared" si="38"/>
        <v>0</v>
      </c>
      <c r="AO90" s="77">
        <f t="shared" si="39"/>
        <v>0</v>
      </c>
      <c r="AP90" s="77">
        <f t="shared" si="40"/>
        <v>0</v>
      </c>
      <c r="AQ90" s="77">
        <f t="shared" si="41"/>
        <v>398.14</v>
      </c>
      <c r="AR90" s="77">
        <f t="shared" si="42"/>
        <v>437.5</v>
      </c>
      <c r="AS90" s="77">
        <f t="shared" si="43"/>
        <v>414.98</v>
      </c>
      <c r="AT90" s="77">
        <f t="shared" si="44"/>
        <v>414.12</v>
      </c>
      <c r="AU90" s="77">
        <f t="shared" si="45"/>
        <v>620.16</v>
      </c>
      <c r="AV90" s="77">
        <f t="shared" si="46"/>
        <v>544.28</v>
      </c>
      <c r="AW90" s="77">
        <f t="shared" si="47"/>
        <v>482.76</v>
      </c>
      <c r="AX90" s="77">
        <f t="shared" si="48"/>
        <v>476.88</v>
      </c>
      <c r="AY90" s="77">
        <f t="shared" si="49"/>
        <v>425</v>
      </c>
      <c r="AZ90" s="77">
        <f t="shared" si="50"/>
        <v>362.68</v>
      </c>
      <c r="BA90" s="77">
        <f t="shared" si="51"/>
        <v>431.76</v>
      </c>
      <c r="BB90" s="77">
        <f t="shared" si="52"/>
        <v>487.06</v>
      </c>
      <c r="BC90" s="77">
        <f t="shared" si="53"/>
        <v>471.64</v>
      </c>
      <c r="BD90" s="77">
        <f t="shared" si="54"/>
        <v>358.68</v>
      </c>
      <c r="BE90" s="77">
        <f t="shared" si="55"/>
        <v>293.26</v>
      </c>
      <c r="BF90" s="77">
        <f t="shared" si="56"/>
        <v>373.66</v>
      </c>
      <c r="BG90" s="77">
        <f t="shared" si="57"/>
        <v>435.12</v>
      </c>
      <c r="BH90" s="77">
        <f t="shared" si="58"/>
        <v>555.72903146495423</v>
      </c>
      <c r="BI90" s="77">
        <f t="shared" si="59"/>
        <v>605.8080727272885</v>
      </c>
      <c r="BJ90" s="77">
        <f t="shared" si="60"/>
        <v>541.63165524148599</v>
      </c>
      <c r="BK90" s="77">
        <f t="shared" si="61"/>
        <v>570.82137416566661</v>
      </c>
      <c r="BL90" s="77">
        <f t="shared" si="62"/>
        <v>646.11701107668875</v>
      </c>
      <c r="BM90" s="77">
        <f t="shared" si="63"/>
        <v>678.20700191213518</v>
      </c>
      <c r="BN90" s="77">
        <f t="shared" si="64"/>
        <v>599.89785354186552</v>
      </c>
      <c r="BO90" s="77">
        <f t="shared" si="65"/>
        <v>563.55777411597421</v>
      </c>
      <c r="BP90" s="77">
        <f t="shared" si="66"/>
        <v>506.35179759863934</v>
      </c>
      <c r="BQ90" s="77">
        <f t="shared" si="67"/>
        <v>340.67180045001618</v>
      </c>
      <c r="BR90" s="77">
        <f t="shared" si="68"/>
        <v>456.1680229263381</v>
      </c>
      <c r="BS90" s="77">
        <f t="shared" si="70"/>
        <v>569.30026760168573</v>
      </c>
      <c r="BT90" s="77">
        <f t="shared" si="72"/>
        <v>619.4838676796478</v>
      </c>
      <c r="BU90" s="77">
        <f t="shared" si="74"/>
        <v>692.62797038465487</v>
      </c>
      <c r="BV90" s="77">
        <f t="shared" si="76"/>
        <v>765.09701576990108</v>
      </c>
      <c r="BW90" s="77">
        <f t="shared" si="77"/>
        <v>801.25678515113589</v>
      </c>
      <c r="BX90" s="77">
        <f t="shared" si="79"/>
        <v>652.96660922829381</v>
      </c>
      <c r="BY90" s="77">
        <f t="shared" si="81"/>
        <v>754.21490459142558</v>
      </c>
      <c r="BZ90" s="77">
        <f t="shared" si="83"/>
        <v>823.62782262694645</v>
      </c>
      <c r="CA90" s="77">
        <f t="shared" si="85"/>
        <v>797.75006741109962</v>
      </c>
      <c r="CB90" s="77">
        <f t="shared" si="87"/>
        <v>803.89856547004933</v>
      </c>
      <c r="CC90" s="77">
        <f t="shared" si="89"/>
        <v>784.11383322787356</v>
      </c>
      <c r="CD90" s="77">
        <f t="shared" si="91"/>
        <v>802.11276678040826</v>
      </c>
      <c r="CE90" s="77">
        <f t="shared" si="93"/>
        <v>697.19749007860503</v>
      </c>
      <c r="CF90" s="77">
        <f t="shared" si="95"/>
        <v>773.80187743649356</v>
      </c>
      <c r="CG90" s="77">
        <f t="shared" si="97"/>
        <v>777.2361174139935</v>
      </c>
      <c r="CH90" s="77">
        <f t="shared" si="99"/>
        <v>728.91718858338834</v>
      </c>
      <c r="CI90" s="77">
        <f t="shared" si="101"/>
        <v>574.13313374551569</v>
      </c>
      <c r="CJ90" s="77">
        <f t="shared" si="103"/>
        <v>750.42061354656312</v>
      </c>
      <c r="CK90" s="77">
        <f t="shared" si="105"/>
        <v>0</v>
      </c>
      <c r="CL90" s="77">
        <f t="shared" si="107"/>
        <v>0</v>
      </c>
      <c r="CM90" s="77">
        <f t="shared" ref="CM90:CM129" si="110">$D$89*$E6</f>
        <v>0</v>
      </c>
      <c r="CN90" s="77">
        <f>$D$90*$E5</f>
        <v>0</v>
      </c>
      <c r="CO90" s="79"/>
      <c r="CP90" s="79"/>
      <c r="CQ90" s="79"/>
      <c r="CR90" s="79"/>
      <c r="CS90" s="79"/>
      <c r="CT90" s="79"/>
      <c r="CU90" s="79"/>
      <c r="CV90" s="79"/>
      <c r="CW90" s="79"/>
      <c r="CX90" s="79"/>
      <c r="CY90" s="79"/>
      <c r="CZ90" s="79"/>
      <c r="DA90" s="79"/>
      <c r="DB90" s="79"/>
      <c r="DC90" s="79"/>
      <c r="DD90" s="79"/>
      <c r="DE90" s="79"/>
      <c r="DF90" s="79"/>
      <c r="DG90" s="79"/>
    </row>
    <row r="91" spans="1:111" x14ac:dyDescent="0.25">
      <c r="C91" s="77">
        <v>2026</v>
      </c>
      <c r="D91" s="79"/>
      <c r="E91" s="114">
        <f t="shared" si="69"/>
        <v>0</v>
      </c>
      <c r="F91" s="117">
        <f t="shared" si="35"/>
        <v>26262.658291948741</v>
      </c>
      <c r="G91" s="116">
        <f t="shared" si="108"/>
        <v>0</v>
      </c>
      <c r="H91" s="79">
        <f t="shared" si="71"/>
        <v>0</v>
      </c>
      <c r="I91" s="79">
        <f t="shared" si="73"/>
        <v>0</v>
      </c>
      <c r="J91" s="79">
        <f t="shared" si="75"/>
        <v>0</v>
      </c>
      <c r="K91" s="79">
        <f t="shared" si="31"/>
        <v>0</v>
      </c>
      <c r="L91" s="79">
        <f t="shared" si="78"/>
        <v>0</v>
      </c>
      <c r="M91" s="77">
        <f t="shared" si="80"/>
        <v>0</v>
      </c>
      <c r="N91" s="77">
        <f t="shared" si="82"/>
        <v>0</v>
      </c>
      <c r="O91" s="77">
        <f t="shared" si="84"/>
        <v>0</v>
      </c>
      <c r="P91" s="77">
        <f t="shared" si="86"/>
        <v>0</v>
      </c>
      <c r="Q91" s="77">
        <f t="shared" si="88"/>
        <v>0</v>
      </c>
      <c r="R91" s="77">
        <f t="shared" si="90"/>
        <v>0</v>
      </c>
      <c r="S91" s="77">
        <f t="shared" si="92"/>
        <v>0</v>
      </c>
      <c r="T91" s="77">
        <f t="shared" si="94"/>
        <v>0</v>
      </c>
      <c r="U91" s="77">
        <f t="shared" si="96"/>
        <v>0</v>
      </c>
      <c r="V91" s="77">
        <f t="shared" si="98"/>
        <v>0</v>
      </c>
      <c r="W91" s="77">
        <f t="shared" si="100"/>
        <v>0</v>
      </c>
      <c r="X91" s="77">
        <f t="shared" si="102"/>
        <v>0</v>
      </c>
      <c r="Y91" s="77">
        <f t="shared" si="104"/>
        <v>0</v>
      </c>
      <c r="Z91" s="77">
        <f t="shared" si="106"/>
        <v>0</v>
      </c>
      <c r="AA91" s="77">
        <f t="shared" si="109"/>
        <v>0</v>
      </c>
      <c r="AB91" s="77">
        <f t="shared" ref="AB91:AB128" si="111">$D$26*$E70</f>
        <v>0</v>
      </c>
      <c r="AC91" s="77">
        <f t="shared" si="25"/>
        <v>0</v>
      </c>
      <c r="AD91" s="77">
        <f t="shared" si="26"/>
        <v>0</v>
      </c>
      <c r="AE91" s="77">
        <f t="shared" si="27"/>
        <v>0</v>
      </c>
      <c r="AF91" s="77">
        <f t="shared" si="28"/>
        <v>0</v>
      </c>
      <c r="AG91" s="77">
        <f t="shared" si="29"/>
        <v>0</v>
      </c>
      <c r="AH91" s="77">
        <f t="shared" si="30"/>
        <v>0</v>
      </c>
      <c r="AI91" s="77">
        <f t="shared" si="32"/>
        <v>0</v>
      </c>
      <c r="AJ91" s="77">
        <f t="shared" si="33"/>
        <v>0</v>
      </c>
      <c r="AK91" s="77">
        <f t="shared" si="34"/>
        <v>0</v>
      </c>
      <c r="AL91" s="77">
        <f t="shared" si="36"/>
        <v>0</v>
      </c>
      <c r="AM91" s="77">
        <f t="shared" si="37"/>
        <v>0</v>
      </c>
      <c r="AN91" s="77">
        <f t="shared" si="38"/>
        <v>0</v>
      </c>
      <c r="AO91" s="77">
        <f t="shared" si="39"/>
        <v>0</v>
      </c>
      <c r="AP91" s="77">
        <f t="shared" si="40"/>
        <v>0</v>
      </c>
      <c r="AQ91" s="77">
        <f t="shared" si="41"/>
        <v>0</v>
      </c>
      <c r="AR91" s="77">
        <f t="shared" si="42"/>
        <v>437.5</v>
      </c>
      <c r="AS91" s="77">
        <f t="shared" si="43"/>
        <v>414.98</v>
      </c>
      <c r="AT91" s="77">
        <f t="shared" si="44"/>
        <v>414.12</v>
      </c>
      <c r="AU91" s="77">
        <f t="shared" si="45"/>
        <v>620.16</v>
      </c>
      <c r="AV91" s="77">
        <f t="shared" si="46"/>
        <v>544.28</v>
      </c>
      <c r="AW91" s="77">
        <f t="shared" si="47"/>
        <v>482.76</v>
      </c>
      <c r="AX91" s="77">
        <f t="shared" si="48"/>
        <v>476.88</v>
      </c>
      <c r="AY91" s="77">
        <f t="shared" si="49"/>
        <v>425</v>
      </c>
      <c r="AZ91" s="77">
        <f t="shared" si="50"/>
        <v>362.68</v>
      </c>
      <c r="BA91" s="77">
        <f t="shared" si="51"/>
        <v>431.76</v>
      </c>
      <c r="BB91" s="77">
        <f t="shared" si="52"/>
        <v>487.06</v>
      </c>
      <c r="BC91" s="77">
        <f t="shared" si="53"/>
        <v>471.64</v>
      </c>
      <c r="BD91" s="77">
        <f t="shared" si="54"/>
        <v>358.68</v>
      </c>
      <c r="BE91" s="77">
        <f t="shared" si="55"/>
        <v>293.26</v>
      </c>
      <c r="BF91" s="77">
        <f t="shared" si="56"/>
        <v>373.66</v>
      </c>
      <c r="BG91" s="77">
        <f t="shared" si="57"/>
        <v>435.12</v>
      </c>
      <c r="BH91" s="77">
        <f t="shared" si="58"/>
        <v>555.72903146495423</v>
      </c>
      <c r="BI91" s="77">
        <f t="shared" si="59"/>
        <v>605.8080727272885</v>
      </c>
      <c r="BJ91" s="77">
        <f t="shared" si="60"/>
        <v>541.63165524148599</v>
      </c>
      <c r="BK91" s="77">
        <f t="shared" si="61"/>
        <v>570.82137416566661</v>
      </c>
      <c r="BL91" s="77">
        <f t="shared" si="62"/>
        <v>646.11701107668875</v>
      </c>
      <c r="BM91" s="77">
        <f t="shared" si="63"/>
        <v>678.20700191213518</v>
      </c>
      <c r="BN91" s="77">
        <f t="shared" si="64"/>
        <v>599.89785354186552</v>
      </c>
      <c r="BO91" s="77">
        <f t="shared" si="65"/>
        <v>563.55777411597421</v>
      </c>
      <c r="BP91" s="77">
        <f t="shared" si="66"/>
        <v>506.35179759863934</v>
      </c>
      <c r="BQ91" s="77">
        <f t="shared" si="67"/>
        <v>340.67180045001618</v>
      </c>
      <c r="BR91" s="77">
        <f t="shared" si="68"/>
        <v>456.1680229263381</v>
      </c>
      <c r="BS91" s="77">
        <f t="shared" si="70"/>
        <v>569.30026760168573</v>
      </c>
      <c r="BT91" s="77">
        <f t="shared" si="72"/>
        <v>619.4838676796478</v>
      </c>
      <c r="BU91" s="77">
        <f t="shared" si="74"/>
        <v>692.62797038465487</v>
      </c>
      <c r="BV91" s="77">
        <f t="shared" si="76"/>
        <v>765.09701576990108</v>
      </c>
      <c r="BW91" s="77">
        <f t="shared" si="77"/>
        <v>801.25678515113589</v>
      </c>
      <c r="BX91" s="77">
        <f t="shared" si="79"/>
        <v>652.96660922829381</v>
      </c>
      <c r="BY91" s="77">
        <f t="shared" si="81"/>
        <v>754.21490459142558</v>
      </c>
      <c r="BZ91" s="77">
        <f t="shared" si="83"/>
        <v>823.62782262694645</v>
      </c>
      <c r="CA91" s="77">
        <f t="shared" si="85"/>
        <v>797.75006741109962</v>
      </c>
      <c r="CB91" s="77">
        <f t="shared" si="87"/>
        <v>803.89856547004933</v>
      </c>
      <c r="CC91" s="77">
        <f t="shared" si="89"/>
        <v>784.11383322787356</v>
      </c>
      <c r="CD91" s="77">
        <f t="shared" si="91"/>
        <v>802.11276678040826</v>
      </c>
      <c r="CE91" s="77">
        <f t="shared" si="93"/>
        <v>697.19749007860503</v>
      </c>
      <c r="CF91" s="77">
        <f t="shared" si="95"/>
        <v>773.80187743649356</v>
      </c>
      <c r="CG91" s="77">
        <f t="shared" si="97"/>
        <v>777.2361174139935</v>
      </c>
      <c r="CH91" s="77">
        <f t="shared" si="99"/>
        <v>728.91718858338834</v>
      </c>
      <c r="CI91" s="77">
        <f t="shared" si="101"/>
        <v>574.13313374551569</v>
      </c>
      <c r="CJ91" s="77">
        <f t="shared" si="103"/>
        <v>750.42061354656312</v>
      </c>
      <c r="CK91" s="77">
        <f t="shared" si="105"/>
        <v>0</v>
      </c>
      <c r="CL91" s="77">
        <f t="shared" si="107"/>
        <v>0</v>
      </c>
      <c r="CM91" s="77">
        <f t="shared" si="110"/>
        <v>0</v>
      </c>
      <c r="CN91" s="77">
        <f t="shared" ref="CN91:CN129" si="112">$D$90*$E6</f>
        <v>0</v>
      </c>
      <c r="CO91" s="77">
        <f>$D$91*$E5</f>
        <v>0</v>
      </c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79"/>
    </row>
    <row r="92" spans="1:111" x14ac:dyDescent="0.25">
      <c r="C92" s="79">
        <v>2027</v>
      </c>
      <c r="D92" s="79"/>
      <c r="E92" s="114">
        <f t="shared" si="69"/>
        <v>0</v>
      </c>
      <c r="F92" s="117">
        <f t="shared" si="35"/>
        <v>25825.158291948741</v>
      </c>
      <c r="G92" s="116">
        <f t="shared" si="108"/>
        <v>0</v>
      </c>
      <c r="H92" s="79">
        <f t="shared" si="71"/>
        <v>0</v>
      </c>
      <c r="I92" s="79">
        <f t="shared" si="73"/>
        <v>0</v>
      </c>
      <c r="J92" s="79">
        <f t="shared" si="75"/>
        <v>0</v>
      </c>
      <c r="K92" s="79">
        <f t="shared" si="31"/>
        <v>0</v>
      </c>
      <c r="L92" s="79">
        <f t="shared" si="78"/>
        <v>0</v>
      </c>
      <c r="M92" s="77">
        <f t="shared" si="80"/>
        <v>0</v>
      </c>
      <c r="N92" s="77">
        <f t="shared" si="82"/>
        <v>0</v>
      </c>
      <c r="O92" s="77">
        <f t="shared" si="84"/>
        <v>0</v>
      </c>
      <c r="P92" s="77">
        <f t="shared" si="86"/>
        <v>0</v>
      </c>
      <c r="Q92" s="77">
        <f t="shared" si="88"/>
        <v>0</v>
      </c>
      <c r="R92" s="77">
        <f t="shared" si="90"/>
        <v>0</v>
      </c>
      <c r="S92" s="77">
        <f t="shared" si="92"/>
        <v>0</v>
      </c>
      <c r="T92" s="77">
        <f t="shared" si="94"/>
        <v>0</v>
      </c>
      <c r="U92" s="77">
        <f t="shared" si="96"/>
        <v>0</v>
      </c>
      <c r="V92" s="77">
        <f t="shared" si="98"/>
        <v>0</v>
      </c>
      <c r="W92" s="77">
        <f t="shared" si="100"/>
        <v>0</v>
      </c>
      <c r="X92" s="77">
        <f t="shared" si="102"/>
        <v>0</v>
      </c>
      <c r="Y92" s="77">
        <f t="shared" si="104"/>
        <v>0</v>
      </c>
      <c r="Z92" s="77">
        <f t="shared" si="106"/>
        <v>0</v>
      </c>
      <c r="AA92" s="77">
        <f t="shared" si="109"/>
        <v>0</v>
      </c>
      <c r="AB92" s="77">
        <f t="shared" si="111"/>
        <v>0</v>
      </c>
      <c r="AC92" s="77">
        <f t="shared" ref="AC92:AC129" si="113">$D$27*$E70</f>
        <v>0</v>
      </c>
      <c r="AD92" s="77">
        <f t="shared" si="26"/>
        <v>0</v>
      </c>
      <c r="AE92" s="77">
        <f t="shared" si="27"/>
        <v>0</v>
      </c>
      <c r="AF92" s="77">
        <f t="shared" si="28"/>
        <v>0</v>
      </c>
      <c r="AG92" s="77">
        <f t="shared" si="29"/>
        <v>0</v>
      </c>
      <c r="AH92" s="77">
        <f t="shared" si="30"/>
        <v>0</v>
      </c>
      <c r="AI92" s="77">
        <f t="shared" si="32"/>
        <v>0</v>
      </c>
      <c r="AJ92" s="77">
        <f t="shared" si="33"/>
        <v>0</v>
      </c>
      <c r="AK92" s="77">
        <f t="shared" si="34"/>
        <v>0</v>
      </c>
      <c r="AL92" s="77">
        <f t="shared" si="36"/>
        <v>0</v>
      </c>
      <c r="AM92" s="77">
        <f t="shared" si="37"/>
        <v>0</v>
      </c>
      <c r="AN92" s="77">
        <f t="shared" si="38"/>
        <v>0</v>
      </c>
      <c r="AO92" s="77">
        <f t="shared" si="39"/>
        <v>0</v>
      </c>
      <c r="AP92" s="77">
        <f t="shared" si="40"/>
        <v>0</v>
      </c>
      <c r="AQ92" s="77">
        <f t="shared" si="41"/>
        <v>0</v>
      </c>
      <c r="AR92" s="77">
        <f t="shared" si="42"/>
        <v>0</v>
      </c>
      <c r="AS92" s="77">
        <f t="shared" si="43"/>
        <v>414.98</v>
      </c>
      <c r="AT92" s="77">
        <f t="shared" si="44"/>
        <v>414.12</v>
      </c>
      <c r="AU92" s="77">
        <f t="shared" si="45"/>
        <v>620.16</v>
      </c>
      <c r="AV92" s="77">
        <f t="shared" si="46"/>
        <v>544.28</v>
      </c>
      <c r="AW92" s="77">
        <f t="shared" si="47"/>
        <v>482.76</v>
      </c>
      <c r="AX92" s="77">
        <f t="shared" si="48"/>
        <v>476.88</v>
      </c>
      <c r="AY92" s="77">
        <f t="shared" si="49"/>
        <v>425</v>
      </c>
      <c r="AZ92" s="77">
        <f t="shared" si="50"/>
        <v>362.68</v>
      </c>
      <c r="BA92" s="77">
        <f t="shared" si="51"/>
        <v>431.76</v>
      </c>
      <c r="BB92" s="77">
        <f t="shared" si="52"/>
        <v>487.06</v>
      </c>
      <c r="BC92" s="77">
        <f t="shared" si="53"/>
        <v>471.64</v>
      </c>
      <c r="BD92" s="77">
        <f t="shared" si="54"/>
        <v>358.68</v>
      </c>
      <c r="BE92" s="77">
        <f t="shared" si="55"/>
        <v>293.26</v>
      </c>
      <c r="BF92" s="77">
        <f t="shared" si="56"/>
        <v>373.66</v>
      </c>
      <c r="BG92" s="77">
        <f t="shared" si="57"/>
        <v>435.12</v>
      </c>
      <c r="BH92" s="77">
        <f t="shared" si="58"/>
        <v>555.72903146495423</v>
      </c>
      <c r="BI92" s="77">
        <f t="shared" si="59"/>
        <v>605.8080727272885</v>
      </c>
      <c r="BJ92" s="77">
        <f t="shared" si="60"/>
        <v>541.63165524148599</v>
      </c>
      <c r="BK92" s="77">
        <f t="shared" si="61"/>
        <v>570.82137416566661</v>
      </c>
      <c r="BL92" s="77">
        <f t="shared" si="62"/>
        <v>646.11701107668875</v>
      </c>
      <c r="BM92" s="77">
        <f t="shared" si="63"/>
        <v>678.20700191213518</v>
      </c>
      <c r="BN92" s="77">
        <f t="shared" si="64"/>
        <v>599.89785354186552</v>
      </c>
      <c r="BO92" s="77">
        <f t="shared" si="65"/>
        <v>563.55777411597421</v>
      </c>
      <c r="BP92" s="77">
        <f t="shared" si="66"/>
        <v>506.35179759863934</v>
      </c>
      <c r="BQ92" s="77">
        <f t="shared" si="67"/>
        <v>340.67180045001618</v>
      </c>
      <c r="BR92" s="77">
        <f t="shared" si="68"/>
        <v>456.1680229263381</v>
      </c>
      <c r="BS92" s="77">
        <f t="shared" si="70"/>
        <v>569.30026760168573</v>
      </c>
      <c r="BT92" s="77">
        <f t="shared" si="72"/>
        <v>619.4838676796478</v>
      </c>
      <c r="BU92" s="77">
        <f t="shared" si="74"/>
        <v>692.62797038465487</v>
      </c>
      <c r="BV92" s="77">
        <f t="shared" si="76"/>
        <v>765.09701576990108</v>
      </c>
      <c r="BW92" s="77">
        <f t="shared" si="77"/>
        <v>801.25678515113589</v>
      </c>
      <c r="BX92" s="77">
        <f t="shared" si="79"/>
        <v>652.96660922829381</v>
      </c>
      <c r="BY92" s="77">
        <f t="shared" si="81"/>
        <v>754.21490459142558</v>
      </c>
      <c r="BZ92" s="77">
        <f t="shared" si="83"/>
        <v>823.62782262694645</v>
      </c>
      <c r="CA92" s="77">
        <f t="shared" si="85"/>
        <v>797.75006741109962</v>
      </c>
      <c r="CB92" s="77">
        <f t="shared" si="87"/>
        <v>803.89856547004933</v>
      </c>
      <c r="CC92" s="77">
        <f t="shared" si="89"/>
        <v>784.11383322787356</v>
      </c>
      <c r="CD92" s="77">
        <f t="shared" si="91"/>
        <v>802.11276678040826</v>
      </c>
      <c r="CE92" s="77">
        <f t="shared" si="93"/>
        <v>697.19749007860503</v>
      </c>
      <c r="CF92" s="77">
        <f t="shared" si="95"/>
        <v>773.80187743649356</v>
      </c>
      <c r="CG92" s="77">
        <f t="shared" si="97"/>
        <v>777.2361174139935</v>
      </c>
      <c r="CH92" s="77">
        <f t="shared" si="99"/>
        <v>728.91718858338834</v>
      </c>
      <c r="CI92" s="77">
        <f t="shared" si="101"/>
        <v>574.13313374551569</v>
      </c>
      <c r="CJ92" s="77">
        <f t="shared" si="103"/>
        <v>750.42061354656312</v>
      </c>
      <c r="CK92" s="77">
        <f t="shared" si="105"/>
        <v>0</v>
      </c>
      <c r="CL92" s="77">
        <f t="shared" si="107"/>
        <v>0</v>
      </c>
      <c r="CM92" s="77">
        <f t="shared" si="110"/>
        <v>0</v>
      </c>
      <c r="CN92" s="77">
        <f t="shared" si="112"/>
        <v>0</v>
      </c>
      <c r="CO92" s="77">
        <f t="shared" ref="CO92:CO129" si="114">$D$91*$E6</f>
        <v>0</v>
      </c>
      <c r="CP92" s="77">
        <f>$D$92*$E5</f>
        <v>0</v>
      </c>
      <c r="CQ92" s="79"/>
      <c r="CR92" s="79"/>
      <c r="CS92" s="79"/>
      <c r="CT92" s="79"/>
      <c r="CU92" s="79"/>
      <c r="CV92" s="79"/>
      <c r="CW92" s="79"/>
      <c r="CX92" s="79"/>
      <c r="CY92" s="79"/>
      <c r="CZ92" s="79"/>
      <c r="DA92" s="79"/>
      <c r="DB92" s="79"/>
      <c r="DC92" s="79"/>
      <c r="DD92" s="79"/>
      <c r="DE92" s="79"/>
      <c r="DF92" s="79"/>
      <c r="DG92" s="79"/>
    </row>
    <row r="93" spans="1:111" x14ac:dyDescent="0.25">
      <c r="C93" s="77">
        <v>2028</v>
      </c>
      <c r="D93" s="79"/>
      <c r="E93" s="114">
        <f t="shared" si="69"/>
        <v>0</v>
      </c>
      <c r="F93" s="117">
        <f t="shared" si="35"/>
        <v>25410.178291948734</v>
      </c>
      <c r="G93" s="116">
        <f t="shared" si="108"/>
        <v>0</v>
      </c>
      <c r="H93" s="79">
        <f t="shared" si="71"/>
        <v>0</v>
      </c>
      <c r="I93" s="79">
        <f t="shared" si="73"/>
        <v>0</v>
      </c>
      <c r="J93" s="79">
        <f t="shared" si="75"/>
        <v>0</v>
      </c>
      <c r="K93" s="79">
        <f t="shared" si="31"/>
        <v>0</v>
      </c>
      <c r="L93" s="79">
        <f t="shared" si="78"/>
        <v>0</v>
      </c>
      <c r="M93" s="77">
        <f t="shared" si="80"/>
        <v>0</v>
      </c>
      <c r="N93" s="77">
        <f t="shared" si="82"/>
        <v>0</v>
      </c>
      <c r="O93" s="77">
        <f t="shared" si="84"/>
        <v>0</v>
      </c>
      <c r="P93" s="77">
        <f t="shared" si="86"/>
        <v>0</v>
      </c>
      <c r="Q93" s="77">
        <f t="shared" si="88"/>
        <v>0</v>
      </c>
      <c r="R93" s="77">
        <f t="shared" si="90"/>
        <v>0</v>
      </c>
      <c r="S93" s="77">
        <f t="shared" si="92"/>
        <v>0</v>
      </c>
      <c r="T93" s="77">
        <f t="shared" si="94"/>
        <v>0</v>
      </c>
      <c r="U93" s="77">
        <f t="shared" si="96"/>
        <v>0</v>
      </c>
      <c r="V93" s="77">
        <f t="shared" si="98"/>
        <v>0</v>
      </c>
      <c r="W93" s="77">
        <f t="shared" si="100"/>
        <v>0</v>
      </c>
      <c r="X93" s="77">
        <f t="shared" si="102"/>
        <v>0</v>
      </c>
      <c r="Y93" s="77">
        <f t="shared" si="104"/>
        <v>0</v>
      </c>
      <c r="Z93" s="77">
        <f t="shared" si="106"/>
        <v>0</v>
      </c>
      <c r="AA93" s="77">
        <f t="shared" si="109"/>
        <v>0</v>
      </c>
      <c r="AB93" s="77">
        <f t="shared" si="111"/>
        <v>0</v>
      </c>
      <c r="AC93" s="77">
        <f t="shared" si="113"/>
        <v>0</v>
      </c>
      <c r="AD93" s="77">
        <f t="shared" ref="AD93:AD129" si="115">$D$28*$E70</f>
        <v>0</v>
      </c>
      <c r="AE93" s="77">
        <f t="shared" si="27"/>
        <v>0</v>
      </c>
      <c r="AF93" s="77">
        <f t="shared" si="28"/>
        <v>0</v>
      </c>
      <c r="AG93" s="77">
        <f t="shared" si="29"/>
        <v>0</v>
      </c>
      <c r="AH93" s="77">
        <f t="shared" si="30"/>
        <v>0</v>
      </c>
      <c r="AI93" s="77">
        <f t="shared" si="32"/>
        <v>0</v>
      </c>
      <c r="AJ93" s="77">
        <f t="shared" si="33"/>
        <v>0</v>
      </c>
      <c r="AK93" s="77">
        <f t="shared" si="34"/>
        <v>0</v>
      </c>
      <c r="AL93" s="77">
        <f t="shared" si="36"/>
        <v>0</v>
      </c>
      <c r="AM93" s="77">
        <f t="shared" si="37"/>
        <v>0</v>
      </c>
      <c r="AN93" s="77">
        <f t="shared" si="38"/>
        <v>0</v>
      </c>
      <c r="AO93" s="77">
        <f t="shared" si="39"/>
        <v>0</v>
      </c>
      <c r="AP93" s="77">
        <f t="shared" si="40"/>
        <v>0</v>
      </c>
      <c r="AQ93" s="77">
        <f t="shared" si="41"/>
        <v>0</v>
      </c>
      <c r="AR93" s="77">
        <f t="shared" si="42"/>
        <v>0</v>
      </c>
      <c r="AS93" s="77">
        <f t="shared" si="43"/>
        <v>0</v>
      </c>
      <c r="AT93" s="77">
        <f t="shared" si="44"/>
        <v>414.12</v>
      </c>
      <c r="AU93" s="77">
        <f t="shared" si="45"/>
        <v>620.16</v>
      </c>
      <c r="AV93" s="77">
        <f t="shared" si="46"/>
        <v>544.28</v>
      </c>
      <c r="AW93" s="77">
        <f t="shared" si="47"/>
        <v>482.76</v>
      </c>
      <c r="AX93" s="77">
        <f t="shared" si="48"/>
        <v>476.88</v>
      </c>
      <c r="AY93" s="77">
        <f t="shared" si="49"/>
        <v>425</v>
      </c>
      <c r="AZ93" s="77">
        <f t="shared" si="50"/>
        <v>362.68</v>
      </c>
      <c r="BA93" s="77">
        <f t="shared" si="51"/>
        <v>431.76</v>
      </c>
      <c r="BB93" s="77">
        <f t="shared" si="52"/>
        <v>487.06</v>
      </c>
      <c r="BC93" s="77">
        <f t="shared" si="53"/>
        <v>471.64</v>
      </c>
      <c r="BD93" s="77">
        <f t="shared" si="54"/>
        <v>358.68</v>
      </c>
      <c r="BE93" s="77">
        <f t="shared" si="55"/>
        <v>293.26</v>
      </c>
      <c r="BF93" s="77">
        <f t="shared" si="56"/>
        <v>373.66</v>
      </c>
      <c r="BG93" s="77">
        <f t="shared" si="57"/>
        <v>435.12</v>
      </c>
      <c r="BH93" s="77">
        <f t="shared" si="58"/>
        <v>555.72903146495423</v>
      </c>
      <c r="BI93" s="77">
        <f t="shared" si="59"/>
        <v>605.8080727272885</v>
      </c>
      <c r="BJ93" s="77">
        <f t="shared" si="60"/>
        <v>541.63165524148599</v>
      </c>
      <c r="BK93" s="77">
        <f t="shared" si="61"/>
        <v>570.82137416566661</v>
      </c>
      <c r="BL93" s="77">
        <f t="shared" si="62"/>
        <v>646.11701107668875</v>
      </c>
      <c r="BM93" s="77">
        <f t="shared" si="63"/>
        <v>678.20700191213518</v>
      </c>
      <c r="BN93" s="77">
        <f t="shared" si="64"/>
        <v>599.89785354186552</v>
      </c>
      <c r="BO93" s="77">
        <f t="shared" si="65"/>
        <v>563.55777411597421</v>
      </c>
      <c r="BP93" s="77">
        <f t="shared" si="66"/>
        <v>506.35179759863934</v>
      </c>
      <c r="BQ93" s="77">
        <f t="shared" si="67"/>
        <v>340.67180045001618</v>
      </c>
      <c r="BR93" s="77">
        <f t="shared" si="68"/>
        <v>456.1680229263381</v>
      </c>
      <c r="BS93" s="77">
        <f t="shared" si="70"/>
        <v>569.30026760168573</v>
      </c>
      <c r="BT93" s="77">
        <f t="shared" si="72"/>
        <v>619.4838676796478</v>
      </c>
      <c r="BU93" s="77">
        <f t="shared" si="74"/>
        <v>692.62797038465487</v>
      </c>
      <c r="BV93" s="77">
        <f t="shared" si="76"/>
        <v>765.09701576990108</v>
      </c>
      <c r="BW93" s="77">
        <f t="shared" si="77"/>
        <v>801.25678515113589</v>
      </c>
      <c r="BX93" s="77">
        <f t="shared" si="79"/>
        <v>652.96660922829381</v>
      </c>
      <c r="BY93" s="77">
        <f t="shared" si="81"/>
        <v>754.21490459142558</v>
      </c>
      <c r="BZ93" s="77">
        <f t="shared" si="83"/>
        <v>823.62782262694645</v>
      </c>
      <c r="CA93" s="77">
        <f t="shared" si="85"/>
        <v>797.75006741109962</v>
      </c>
      <c r="CB93" s="77">
        <f t="shared" si="87"/>
        <v>803.89856547004933</v>
      </c>
      <c r="CC93" s="77">
        <f t="shared" si="89"/>
        <v>784.11383322787356</v>
      </c>
      <c r="CD93" s="77">
        <f t="shared" si="91"/>
        <v>802.11276678040826</v>
      </c>
      <c r="CE93" s="77">
        <f t="shared" si="93"/>
        <v>697.19749007860503</v>
      </c>
      <c r="CF93" s="77">
        <f t="shared" si="95"/>
        <v>773.80187743649356</v>
      </c>
      <c r="CG93" s="77">
        <f t="shared" si="97"/>
        <v>777.2361174139935</v>
      </c>
      <c r="CH93" s="77">
        <f t="shared" si="99"/>
        <v>728.91718858338834</v>
      </c>
      <c r="CI93" s="77">
        <f t="shared" si="101"/>
        <v>574.13313374551569</v>
      </c>
      <c r="CJ93" s="77">
        <f t="shared" si="103"/>
        <v>750.42061354656312</v>
      </c>
      <c r="CK93" s="77">
        <f t="shared" si="105"/>
        <v>0</v>
      </c>
      <c r="CL93" s="77">
        <f t="shared" si="107"/>
        <v>0</v>
      </c>
      <c r="CM93" s="77">
        <f t="shared" si="110"/>
        <v>0</v>
      </c>
      <c r="CN93" s="77">
        <f t="shared" si="112"/>
        <v>0</v>
      </c>
      <c r="CO93" s="77">
        <f t="shared" si="114"/>
        <v>0</v>
      </c>
      <c r="CP93" s="77">
        <f t="shared" ref="CP93:CP129" si="116">$D$92*$E6</f>
        <v>0</v>
      </c>
      <c r="CQ93" s="77">
        <f>$D$93*$E5</f>
        <v>0</v>
      </c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79"/>
    </row>
    <row r="94" spans="1:111" x14ac:dyDescent="0.25">
      <c r="C94" s="79">
        <v>2029</v>
      </c>
      <c r="D94" s="79"/>
      <c r="E94" s="114">
        <f t="shared" si="69"/>
        <v>0</v>
      </c>
      <c r="F94" s="117">
        <f t="shared" si="35"/>
        <v>24996.058291948731</v>
      </c>
      <c r="G94" s="116">
        <f t="shared" si="108"/>
        <v>0</v>
      </c>
      <c r="H94" s="79">
        <f t="shared" si="71"/>
        <v>0</v>
      </c>
      <c r="I94" s="79">
        <f t="shared" si="73"/>
        <v>0</v>
      </c>
      <c r="J94" s="79">
        <f t="shared" si="75"/>
        <v>0</v>
      </c>
      <c r="K94" s="79">
        <f t="shared" si="31"/>
        <v>0</v>
      </c>
      <c r="L94" s="79">
        <f t="shared" si="78"/>
        <v>0</v>
      </c>
      <c r="M94" s="77">
        <f t="shared" si="80"/>
        <v>0</v>
      </c>
      <c r="N94" s="77">
        <f t="shared" si="82"/>
        <v>0</v>
      </c>
      <c r="O94" s="77">
        <f t="shared" si="84"/>
        <v>0</v>
      </c>
      <c r="P94" s="77">
        <f t="shared" si="86"/>
        <v>0</v>
      </c>
      <c r="Q94" s="77">
        <f t="shared" si="88"/>
        <v>0</v>
      </c>
      <c r="R94" s="77">
        <f t="shared" si="90"/>
        <v>0</v>
      </c>
      <c r="S94" s="77">
        <f t="shared" si="92"/>
        <v>0</v>
      </c>
      <c r="T94" s="77">
        <f t="shared" si="94"/>
        <v>0</v>
      </c>
      <c r="U94" s="77">
        <f t="shared" si="96"/>
        <v>0</v>
      </c>
      <c r="V94" s="77">
        <f t="shared" si="98"/>
        <v>0</v>
      </c>
      <c r="W94" s="77">
        <f t="shared" si="100"/>
        <v>0</v>
      </c>
      <c r="X94" s="77">
        <f t="shared" si="102"/>
        <v>0</v>
      </c>
      <c r="Y94" s="77">
        <f t="shared" si="104"/>
        <v>0</v>
      </c>
      <c r="Z94" s="77">
        <f t="shared" si="106"/>
        <v>0</v>
      </c>
      <c r="AA94" s="77">
        <f t="shared" si="109"/>
        <v>0</v>
      </c>
      <c r="AB94" s="77">
        <f t="shared" si="111"/>
        <v>0</v>
      </c>
      <c r="AC94" s="77">
        <f t="shared" si="113"/>
        <v>0</v>
      </c>
      <c r="AD94" s="77">
        <f t="shared" si="115"/>
        <v>0</v>
      </c>
      <c r="AE94" s="77">
        <f t="shared" ref="AE94:AE129" si="117">$D$29*$E70</f>
        <v>0</v>
      </c>
      <c r="AF94" s="77">
        <f t="shared" si="28"/>
        <v>0</v>
      </c>
      <c r="AG94" s="77">
        <f t="shared" si="29"/>
        <v>0</v>
      </c>
      <c r="AH94" s="77">
        <f t="shared" si="30"/>
        <v>0</v>
      </c>
      <c r="AI94" s="77">
        <f t="shared" si="32"/>
        <v>0</v>
      </c>
      <c r="AJ94" s="77">
        <f t="shared" si="33"/>
        <v>0</v>
      </c>
      <c r="AK94" s="77">
        <f t="shared" si="34"/>
        <v>0</v>
      </c>
      <c r="AL94" s="77">
        <f t="shared" si="36"/>
        <v>0</v>
      </c>
      <c r="AM94" s="77">
        <f t="shared" si="37"/>
        <v>0</v>
      </c>
      <c r="AN94" s="77">
        <f t="shared" si="38"/>
        <v>0</v>
      </c>
      <c r="AO94" s="77">
        <f t="shared" si="39"/>
        <v>0</v>
      </c>
      <c r="AP94" s="77">
        <f t="shared" si="40"/>
        <v>0</v>
      </c>
      <c r="AQ94" s="77">
        <f t="shared" si="41"/>
        <v>0</v>
      </c>
      <c r="AR94" s="77">
        <f t="shared" si="42"/>
        <v>0</v>
      </c>
      <c r="AS94" s="77">
        <f t="shared" si="43"/>
        <v>0</v>
      </c>
      <c r="AT94" s="77">
        <f t="shared" si="44"/>
        <v>0</v>
      </c>
      <c r="AU94" s="77">
        <f t="shared" si="45"/>
        <v>620.16</v>
      </c>
      <c r="AV94" s="77">
        <f t="shared" si="46"/>
        <v>544.28</v>
      </c>
      <c r="AW94" s="77">
        <f t="shared" si="47"/>
        <v>482.76</v>
      </c>
      <c r="AX94" s="77">
        <f t="shared" si="48"/>
        <v>476.88</v>
      </c>
      <c r="AY94" s="77">
        <f t="shared" si="49"/>
        <v>425</v>
      </c>
      <c r="AZ94" s="77">
        <f t="shared" si="50"/>
        <v>362.68</v>
      </c>
      <c r="BA94" s="77">
        <f t="shared" si="51"/>
        <v>431.76</v>
      </c>
      <c r="BB94" s="77">
        <f t="shared" si="52"/>
        <v>487.06</v>
      </c>
      <c r="BC94" s="77">
        <f t="shared" si="53"/>
        <v>471.64</v>
      </c>
      <c r="BD94" s="77">
        <f t="shared" si="54"/>
        <v>358.68</v>
      </c>
      <c r="BE94" s="77">
        <f t="shared" si="55"/>
        <v>293.26</v>
      </c>
      <c r="BF94" s="77">
        <f t="shared" si="56"/>
        <v>373.66</v>
      </c>
      <c r="BG94" s="77">
        <f t="shared" si="57"/>
        <v>435.12</v>
      </c>
      <c r="BH94" s="77">
        <f t="shared" si="58"/>
        <v>555.72903146495423</v>
      </c>
      <c r="BI94" s="77">
        <f t="shared" si="59"/>
        <v>605.8080727272885</v>
      </c>
      <c r="BJ94" s="77">
        <f t="shared" si="60"/>
        <v>541.63165524148599</v>
      </c>
      <c r="BK94" s="77">
        <f t="shared" si="61"/>
        <v>570.82137416566661</v>
      </c>
      <c r="BL94" s="77">
        <f t="shared" si="62"/>
        <v>646.11701107668875</v>
      </c>
      <c r="BM94" s="77">
        <f t="shared" si="63"/>
        <v>678.20700191213518</v>
      </c>
      <c r="BN94" s="77">
        <f t="shared" si="64"/>
        <v>599.89785354186552</v>
      </c>
      <c r="BO94" s="77">
        <f t="shared" si="65"/>
        <v>563.55777411597421</v>
      </c>
      <c r="BP94" s="77">
        <f t="shared" si="66"/>
        <v>506.35179759863934</v>
      </c>
      <c r="BQ94" s="77">
        <f t="shared" si="67"/>
        <v>340.67180045001618</v>
      </c>
      <c r="BR94" s="77">
        <f t="shared" si="68"/>
        <v>456.1680229263381</v>
      </c>
      <c r="BS94" s="77">
        <f t="shared" si="70"/>
        <v>569.30026760168573</v>
      </c>
      <c r="BT94" s="77">
        <f t="shared" si="72"/>
        <v>619.4838676796478</v>
      </c>
      <c r="BU94" s="77">
        <f t="shared" si="74"/>
        <v>692.62797038465487</v>
      </c>
      <c r="BV94" s="77">
        <f t="shared" si="76"/>
        <v>765.09701576990108</v>
      </c>
      <c r="BW94" s="77">
        <f t="shared" si="77"/>
        <v>801.25678515113589</v>
      </c>
      <c r="BX94" s="77">
        <f t="shared" si="79"/>
        <v>652.96660922829381</v>
      </c>
      <c r="BY94" s="77">
        <f t="shared" si="81"/>
        <v>754.21490459142558</v>
      </c>
      <c r="BZ94" s="77">
        <f t="shared" si="83"/>
        <v>823.62782262694645</v>
      </c>
      <c r="CA94" s="77">
        <f t="shared" si="85"/>
        <v>797.75006741109962</v>
      </c>
      <c r="CB94" s="77">
        <f t="shared" si="87"/>
        <v>803.89856547004933</v>
      </c>
      <c r="CC94" s="77">
        <f t="shared" si="89"/>
        <v>784.11383322787356</v>
      </c>
      <c r="CD94" s="77">
        <f t="shared" si="91"/>
        <v>802.11276678040826</v>
      </c>
      <c r="CE94" s="77">
        <f t="shared" si="93"/>
        <v>697.19749007860503</v>
      </c>
      <c r="CF94" s="77">
        <f t="shared" si="95"/>
        <v>773.80187743649356</v>
      </c>
      <c r="CG94" s="77">
        <f t="shared" si="97"/>
        <v>777.2361174139935</v>
      </c>
      <c r="CH94" s="77">
        <f t="shared" si="99"/>
        <v>728.91718858338834</v>
      </c>
      <c r="CI94" s="77">
        <f t="shared" si="101"/>
        <v>574.13313374551569</v>
      </c>
      <c r="CJ94" s="77">
        <f t="shared" si="103"/>
        <v>750.42061354656312</v>
      </c>
      <c r="CK94" s="77">
        <f t="shared" si="105"/>
        <v>0</v>
      </c>
      <c r="CL94" s="77">
        <f t="shared" si="107"/>
        <v>0</v>
      </c>
      <c r="CM94" s="77">
        <f t="shared" si="110"/>
        <v>0</v>
      </c>
      <c r="CN94" s="77">
        <f t="shared" si="112"/>
        <v>0</v>
      </c>
      <c r="CO94" s="77">
        <f t="shared" si="114"/>
        <v>0</v>
      </c>
      <c r="CP94" s="77">
        <f t="shared" si="116"/>
        <v>0</v>
      </c>
      <c r="CQ94" s="77">
        <f t="shared" ref="CQ94:CQ129" si="118">$D$93*$E6</f>
        <v>0</v>
      </c>
      <c r="CR94" s="77">
        <f>$D$94*$E5</f>
        <v>0</v>
      </c>
      <c r="CS94" s="79"/>
      <c r="CT94" s="79"/>
      <c r="CU94" s="79"/>
      <c r="CV94" s="79"/>
      <c r="CW94" s="79"/>
      <c r="CX94" s="79"/>
      <c r="CY94" s="79"/>
      <c r="CZ94" s="79"/>
      <c r="DA94" s="79"/>
      <c r="DB94" s="79"/>
      <c r="DC94" s="79"/>
      <c r="DD94" s="79"/>
      <c r="DE94" s="79"/>
      <c r="DF94" s="79"/>
      <c r="DG94" s="79"/>
    </row>
    <row r="95" spans="1:111" x14ac:dyDescent="0.25">
      <c r="C95" s="77">
        <v>2030</v>
      </c>
      <c r="D95" s="79"/>
      <c r="E95" s="114">
        <f t="shared" si="69"/>
        <v>0</v>
      </c>
      <c r="F95" s="117">
        <f t="shared" si="35"/>
        <v>24375.898291948735</v>
      </c>
      <c r="G95" s="116">
        <f t="shared" si="108"/>
        <v>0</v>
      </c>
      <c r="H95" s="79">
        <f t="shared" si="71"/>
        <v>0</v>
      </c>
      <c r="I95" s="79">
        <f t="shared" si="73"/>
        <v>0</v>
      </c>
      <c r="J95" s="79">
        <f t="shared" si="75"/>
        <v>0</v>
      </c>
      <c r="K95" s="79">
        <f t="shared" si="31"/>
        <v>0</v>
      </c>
      <c r="L95" s="79">
        <f t="shared" si="78"/>
        <v>0</v>
      </c>
      <c r="M95" s="77">
        <f t="shared" si="80"/>
        <v>0</v>
      </c>
      <c r="N95" s="77">
        <f t="shared" si="82"/>
        <v>0</v>
      </c>
      <c r="O95" s="77">
        <f t="shared" si="84"/>
        <v>0</v>
      </c>
      <c r="P95" s="77">
        <f t="shared" si="86"/>
        <v>0</v>
      </c>
      <c r="Q95" s="77">
        <f t="shared" si="88"/>
        <v>0</v>
      </c>
      <c r="R95" s="77">
        <f t="shared" si="90"/>
        <v>0</v>
      </c>
      <c r="S95" s="77">
        <f t="shared" si="92"/>
        <v>0</v>
      </c>
      <c r="T95" s="77">
        <f t="shared" si="94"/>
        <v>0</v>
      </c>
      <c r="U95" s="77">
        <f t="shared" si="96"/>
        <v>0</v>
      </c>
      <c r="V95" s="77">
        <f t="shared" si="98"/>
        <v>0</v>
      </c>
      <c r="W95" s="77">
        <f t="shared" si="100"/>
        <v>0</v>
      </c>
      <c r="X95" s="77">
        <f t="shared" si="102"/>
        <v>0</v>
      </c>
      <c r="Y95" s="77">
        <f t="shared" si="104"/>
        <v>0</v>
      </c>
      <c r="Z95" s="77">
        <f t="shared" si="106"/>
        <v>0</v>
      </c>
      <c r="AA95" s="77">
        <f t="shared" si="109"/>
        <v>0</v>
      </c>
      <c r="AB95" s="77">
        <f t="shared" si="111"/>
        <v>0</v>
      </c>
      <c r="AC95" s="77">
        <f t="shared" si="113"/>
        <v>0</v>
      </c>
      <c r="AD95" s="77">
        <f t="shared" si="115"/>
        <v>0</v>
      </c>
      <c r="AE95" s="77">
        <f t="shared" si="117"/>
        <v>0</v>
      </c>
      <c r="AF95" s="77">
        <f t="shared" ref="AF95:AF129" si="119">$D$30*$E70</f>
        <v>0</v>
      </c>
      <c r="AG95" s="77">
        <f t="shared" si="29"/>
        <v>0</v>
      </c>
      <c r="AH95" s="77">
        <f t="shared" si="30"/>
        <v>0</v>
      </c>
      <c r="AI95" s="77">
        <f t="shared" si="32"/>
        <v>0</v>
      </c>
      <c r="AJ95" s="77">
        <f t="shared" si="33"/>
        <v>0</v>
      </c>
      <c r="AK95" s="77">
        <f t="shared" si="34"/>
        <v>0</v>
      </c>
      <c r="AL95" s="77">
        <f t="shared" si="36"/>
        <v>0</v>
      </c>
      <c r="AM95" s="77">
        <f t="shared" si="37"/>
        <v>0</v>
      </c>
      <c r="AN95" s="77">
        <f t="shared" si="38"/>
        <v>0</v>
      </c>
      <c r="AO95" s="77">
        <f t="shared" si="39"/>
        <v>0</v>
      </c>
      <c r="AP95" s="77">
        <f t="shared" si="40"/>
        <v>0</v>
      </c>
      <c r="AQ95" s="77">
        <f t="shared" si="41"/>
        <v>0</v>
      </c>
      <c r="AR95" s="77">
        <f t="shared" si="42"/>
        <v>0</v>
      </c>
      <c r="AS95" s="77">
        <f t="shared" si="43"/>
        <v>0</v>
      </c>
      <c r="AT95" s="77">
        <f t="shared" si="44"/>
        <v>0</v>
      </c>
      <c r="AU95" s="77">
        <f t="shared" si="45"/>
        <v>0</v>
      </c>
      <c r="AV95" s="77">
        <f t="shared" si="46"/>
        <v>544.28</v>
      </c>
      <c r="AW95" s="77">
        <f t="shared" si="47"/>
        <v>482.76</v>
      </c>
      <c r="AX95" s="77">
        <f t="shared" si="48"/>
        <v>476.88</v>
      </c>
      <c r="AY95" s="77">
        <f t="shared" si="49"/>
        <v>425</v>
      </c>
      <c r="AZ95" s="77">
        <f t="shared" si="50"/>
        <v>362.68</v>
      </c>
      <c r="BA95" s="77">
        <f t="shared" si="51"/>
        <v>431.76</v>
      </c>
      <c r="BB95" s="77">
        <f t="shared" si="52"/>
        <v>487.06</v>
      </c>
      <c r="BC95" s="77">
        <f t="shared" si="53"/>
        <v>471.64</v>
      </c>
      <c r="BD95" s="77">
        <f t="shared" si="54"/>
        <v>358.68</v>
      </c>
      <c r="BE95" s="77">
        <f t="shared" si="55"/>
        <v>293.26</v>
      </c>
      <c r="BF95" s="77">
        <f t="shared" si="56"/>
        <v>373.66</v>
      </c>
      <c r="BG95" s="77">
        <f t="shared" si="57"/>
        <v>435.12</v>
      </c>
      <c r="BH95" s="77">
        <f t="shared" si="58"/>
        <v>555.72903146495423</v>
      </c>
      <c r="BI95" s="77">
        <f t="shared" si="59"/>
        <v>605.8080727272885</v>
      </c>
      <c r="BJ95" s="77">
        <f t="shared" si="60"/>
        <v>541.63165524148599</v>
      </c>
      <c r="BK95" s="77">
        <f t="shared" si="61"/>
        <v>570.82137416566661</v>
      </c>
      <c r="BL95" s="77">
        <f t="shared" si="62"/>
        <v>646.11701107668875</v>
      </c>
      <c r="BM95" s="77">
        <f t="shared" si="63"/>
        <v>678.20700191213518</v>
      </c>
      <c r="BN95" s="77">
        <f t="shared" si="64"/>
        <v>599.89785354186552</v>
      </c>
      <c r="BO95" s="77">
        <f t="shared" si="65"/>
        <v>563.55777411597421</v>
      </c>
      <c r="BP95" s="77">
        <f t="shared" si="66"/>
        <v>506.35179759863934</v>
      </c>
      <c r="BQ95" s="77">
        <f t="shared" si="67"/>
        <v>340.67180045001618</v>
      </c>
      <c r="BR95" s="77">
        <f t="shared" si="68"/>
        <v>456.1680229263381</v>
      </c>
      <c r="BS95" s="77">
        <f t="shared" si="70"/>
        <v>569.30026760168573</v>
      </c>
      <c r="BT95" s="77">
        <f t="shared" si="72"/>
        <v>619.4838676796478</v>
      </c>
      <c r="BU95" s="77">
        <f t="shared" si="74"/>
        <v>692.62797038465487</v>
      </c>
      <c r="BV95" s="77">
        <f t="shared" si="76"/>
        <v>765.09701576990108</v>
      </c>
      <c r="BW95" s="77">
        <f t="shared" si="77"/>
        <v>801.25678515113589</v>
      </c>
      <c r="BX95" s="77">
        <f t="shared" si="79"/>
        <v>652.96660922829381</v>
      </c>
      <c r="BY95" s="77">
        <f t="shared" si="81"/>
        <v>754.21490459142558</v>
      </c>
      <c r="BZ95" s="77">
        <f t="shared" si="83"/>
        <v>823.62782262694645</v>
      </c>
      <c r="CA95" s="77">
        <f t="shared" si="85"/>
        <v>797.75006741109962</v>
      </c>
      <c r="CB95" s="77">
        <f t="shared" si="87"/>
        <v>803.89856547004933</v>
      </c>
      <c r="CC95" s="77">
        <f t="shared" si="89"/>
        <v>784.11383322787356</v>
      </c>
      <c r="CD95" s="77">
        <f t="shared" si="91"/>
        <v>802.11276678040826</v>
      </c>
      <c r="CE95" s="77">
        <f t="shared" si="93"/>
        <v>697.19749007860503</v>
      </c>
      <c r="CF95" s="77">
        <f t="shared" si="95"/>
        <v>773.80187743649356</v>
      </c>
      <c r="CG95" s="77">
        <f t="shared" si="97"/>
        <v>777.2361174139935</v>
      </c>
      <c r="CH95" s="77">
        <f t="shared" si="99"/>
        <v>728.91718858338834</v>
      </c>
      <c r="CI95" s="77">
        <f t="shared" si="101"/>
        <v>574.13313374551569</v>
      </c>
      <c r="CJ95" s="77">
        <f t="shared" si="103"/>
        <v>750.42061354656312</v>
      </c>
      <c r="CK95" s="77">
        <f t="shared" si="105"/>
        <v>0</v>
      </c>
      <c r="CL95" s="77">
        <f t="shared" si="107"/>
        <v>0</v>
      </c>
      <c r="CM95" s="77">
        <f t="shared" si="110"/>
        <v>0</v>
      </c>
      <c r="CN95" s="77">
        <f t="shared" si="112"/>
        <v>0</v>
      </c>
      <c r="CO95" s="77">
        <f t="shared" si="114"/>
        <v>0</v>
      </c>
      <c r="CP95" s="77">
        <f t="shared" si="116"/>
        <v>0</v>
      </c>
      <c r="CQ95" s="77">
        <f t="shared" si="118"/>
        <v>0</v>
      </c>
      <c r="CR95" s="77">
        <f t="shared" ref="CR95:CR129" si="120">$D$94*$E6</f>
        <v>0</v>
      </c>
      <c r="CS95" s="77">
        <f>$D$95*$E5</f>
        <v>0</v>
      </c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79"/>
    </row>
    <row r="96" spans="1:111" x14ac:dyDescent="0.25">
      <c r="C96" s="79">
        <v>2031</v>
      </c>
      <c r="D96" s="79"/>
      <c r="E96" s="114">
        <f t="shared" si="69"/>
        <v>0</v>
      </c>
      <c r="F96" s="117">
        <f t="shared" si="35"/>
        <v>23831.618291948733</v>
      </c>
      <c r="G96" s="116">
        <f t="shared" si="108"/>
        <v>0</v>
      </c>
      <c r="H96" s="79">
        <f t="shared" si="71"/>
        <v>0</v>
      </c>
      <c r="I96" s="79">
        <f t="shared" si="73"/>
        <v>0</v>
      </c>
      <c r="J96" s="79">
        <f t="shared" si="75"/>
        <v>0</v>
      </c>
      <c r="K96" s="79">
        <f t="shared" si="31"/>
        <v>0</v>
      </c>
      <c r="L96" s="79">
        <f t="shared" si="78"/>
        <v>0</v>
      </c>
      <c r="M96" s="77">
        <f t="shared" si="80"/>
        <v>0</v>
      </c>
      <c r="N96" s="77">
        <f t="shared" si="82"/>
        <v>0</v>
      </c>
      <c r="O96" s="77">
        <f t="shared" si="84"/>
        <v>0</v>
      </c>
      <c r="P96" s="77">
        <f t="shared" si="86"/>
        <v>0</v>
      </c>
      <c r="Q96" s="77">
        <f t="shared" si="88"/>
        <v>0</v>
      </c>
      <c r="R96" s="77">
        <f t="shared" si="90"/>
        <v>0</v>
      </c>
      <c r="S96" s="77">
        <f t="shared" si="92"/>
        <v>0</v>
      </c>
      <c r="T96" s="77">
        <f t="shared" si="94"/>
        <v>0</v>
      </c>
      <c r="U96" s="77">
        <f t="shared" si="96"/>
        <v>0</v>
      </c>
      <c r="V96" s="77">
        <f t="shared" si="98"/>
        <v>0</v>
      </c>
      <c r="W96" s="77">
        <f t="shared" si="100"/>
        <v>0</v>
      </c>
      <c r="X96" s="77">
        <f t="shared" si="102"/>
        <v>0</v>
      </c>
      <c r="Y96" s="77">
        <f t="shared" si="104"/>
        <v>0</v>
      </c>
      <c r="Z96" s="77">
        <f t="shared" si="106"/>
        <v>0</v>
      </c>
      <c r="AA96" s="77">
        <f t="shared" si="109"/>
        <v>0</v>
      </c>
      <c r="AB96" s="77">
        <f t="shared" si="111"/>
        <v>0</v>
      </c>
      <c r="AC96" s="77">
        <f t="shared" si="113"/>
        <v>0</v>
      </c>
      <c r="AD96" s="77">
        <f t="shared" si="115"/>
        <v>0</v>
      </c>
      <c r="AE96" s="77">
        <f t="shared" si="117"/>
        <v>0</v>
      </c>
      <c r="AF96" s="77">
        <f t="shared" si="119"/>
        <v>0</v>
      </c>
      <c r="AG96" s="77">
        <f t="shared" ref="AG96:AG129" si="121">$D$31*$E70</f>
        <v>0</v>
      </c>
      <c r="AH96" s="77">
        <f t="shared" si="30"/>
        <v>0</v>
      </c>
      <c r="AI96" s="77">
        <f t="shared" si="32"/>
        <v>0</v>
      </c>
      <c r="AJ96" s="77">
        <f t="shared" si="33"/>
        <v>0</v>
      </c>
      <c r="AK96" s="77">
        <f t="shared" si="34"/>
        <v>0</v>
      </c>
      <c r="AL96" s="77">
        <f t="shared" si="36"/>
        <v>0</v>
      </c>
      <c r="AM96" s="77">
        <f t="shared" si="37"/>
        <v>0</v>
      </c>
      <c r="AN96" s="77">
        <f t="shared" si="38"/>
        <v>0</v>
      </c>
      <c r="AO96" s="77">
        <f t="shared" si="39"/>
        <v>0</v>
      </c>
      <c r="AP96" s="77">
        <f t="shared" si="40"/>
        <v>0</v>
      </c>
      <c r="AQ96" s="77">
        <f t="shared" si="41"/>
        <v>0</v>
      </c>
      <c r="AR96" s="77">
        <f t="shared" si="42"/>
        <v>0</v>
      </c>
      <c r="AS96" s="77">
        <f t="shared" si="43"/>
        <v>0</v>
      </c>
      <c r="AT96" s="77">
        <f t="shared" si="44"/>
        <v>0</v>
      </c>
      <c r="AU96" s="77">
        <f t="shared" si="45"/>
        <v>0</v>
      </c>
      <c r="AV96" s="77">
        <f t="shared" si="46"/>
        <v>0</v>
      </c>
      <c r="AW96" s="77">
        <f t="shared" si="47"/>
        <v>482.76</v>
      </c>
      <c r="AX96" s="77">
        <f t="shared" si="48"/>
        <v>476.88</v>
      </c>
      <c r="AY96" s="77">
        <f t="shared" si="49"/>
        <v>425</v>
      </c>
      <c r="AZ96" s="77">
        <f t="shared" si="50"/>
        <v>362.68</v>
      </c>
      <c r="BA96" s="77">
        <f t="shared" si="51"/>
        <v>431.76</v>
      </c>
      <c r="BB96" s="77">
        <f t="shared" si="52"/>
        <v>487.06</v>
      </c>
      <c r="BC96" s="77">
        <f t="shared" si="53"/>
        <v>471.64</v>
      </c>
      <c r="BD96" s="77">
        <f t="shared" si="54"/>
        <v>358.68</v>
      </c>
      <c r="BE96" s="77">
        <f t="shared" si="55"/>
        <v>293.26</v>
      </c>
      <c r="BF96" s="77">
        <f t="shared" si="56"/>
        <v>373.66</v>
      </c>
      <c r="BG96" s="77">
        <f t="shared" si="57"/>
        <v>435.12</v>
      </c>
      <c r="BH96" s="77">
        <f t="shared" si="58"/>
        <v>555.72903146495423</v>
      </c>
      <c r="BI96" s="77">
        <f t="shared" si="59"/>
        <v>605.8080727272885</v>
      </c>
      <c r="BJ96" s="77">
        <f t="shared" si="60"/>
        <v>541.63165524148599</v>
      </c>
      <c r="BK96" s="77">
        <f t="shared" si="61"/>
        <v>570.82137416566661</v>
      </c>
      <c r="BL96" s="77">
        <f t="shared" si="62"/>
        <v>646.11701107668875</v>
      </c>
      <c r="BM96" s="77">
        <f t="shared" si="63"/>
        <v>678.20700191213518</v>
      </c>
      <c r="BN96" s="77">
        <f t="shared" si="64"/>
        <v>599.89785354186552</v>
      </c>
      <c r="BO96" s="77">
        <f t="shared" si="65"/>
        <v>563.55777411597421</v>
      </c>
      <c r="BP96" s="77">
        <f t="shared" si="66"/>
        <v>506.35179759863934</v>
      </c>
      <c r="BQ96" s="77">
        <f t="shared" si="67"/>
        <v>340.67180045001618</v>
      </c>
      <c r="BR96" s="77">
        <f t="shared" si="68"/>
        <v>456.1680229263381</v>
      </c>
      <c r="BS96" s="77">
        <f t="shared" si="70"/>
        <v>569.30026760168573</v>
      </c>
      <c r="BT96" s="77">
        <f t="shared" si="72"/>
        <v>619.4838676796478</v>
      </c>
      <c r="BU96" s="77">
        <f t="shared" si="74"/>
        <v>692.62797038465487</v>
      </c>
      <c r="BV96" s="77">
        <f t="shared" si="76"/>
        <v>765.09701576990108</v>
      </c>
      <c r="BW96" s="77">
        <f t="shared" si="77"/>
        <v>801.25678515113589</v>
      </c>
      <c r="BX96" s="77">
        <f t="shared" si="79"/>
        <v>652.96660922829381</v>
      </c>
      <c r="BY96" s="77">
        <f t="shared" si="81"/>
        <v>754.21490459142558</v>
      </c>
      <c r="BZ96" s="77">
        <f t="shared" si="83"/>
        <v>823.62782262694645</v>
      </c>
      <c r="CA96" s="77">
        <f t="shared" si="85"/>
        <v>797.75006741109962</v>
      </c>
      <c r="CB96" s="77">
        <f t="shared" si="87"/>
        <v>803.89856547004933</v>
      </c>
      <c r="CC96" s="77">
        <f t="shared" si="89"/>
        <v>784.11383322787356</v>
      </c>
      <c r="CD96" s="77">
        <f t="shared" si="91"/>
        <v>802.11276678040826</v>
      </c>
      <c r="CE96" s="77">
        <f t="shared" si="93"/>
        <v>697.19749007860503</v>
      </c>
      <c r="CF96" s="77">
        <f t="shared" si="95"/>
        <v>773.80187743649356</v>
      </c>
      <c r="CG96" s="77">
        <f t="shared" si="97"/>
        <v>777.2361174139935</v>
      </c>
      <c r="CH96" s="77">
        <f t="shared" si="99"/>
        <v>728.91718858338834</v>
      </c>
      <c r="CI96" s="77">
        <f t="shared" si="101"/>
        <v>574.13313374551569</v>
      </c>
      <c r="CJ96" s="77">
        <f t="shared" si="103"/>
        <v>750.42061354656312</v>
      </c>
      <c r="CK96" s="77">
        <f t="shared" si="105"/>
        <v>0</v>
      </c>
      <c r="CL96" s="77">
        <f t="shared" si="107"/>
        <v>0</v>
      </c>
      <c r="CM96" s="77">
        <f t="shared" si="110"/>
        <v>0</v>
      </c>
      <c r="CN96" s="77">
        <f t="shared" si="112"/>
        <v>0</v>
      </c>
      <c r="CO96" s="77">
        <f t="shared" si="114"/>
        <v>0</v>
      </c>
      <c r="CP96" s="77">
        <f t="shared" si="116"/>
        <v>0</v>
      </c>
      <c r="CQ96" s="77">
        <f t="shared" si="118"/>
        <v>0</v>
      </c>
      <c r="CR96" s="77">
        <f t="shared" si="120"/>
        <v>0</v>
      </c>
      <c r="CS96" s="77">
        <f t="shared" ref="CS96:CS129" si="122">$D$95*$E6</f>
        <v>0</v>
      </c>
      <c r="CT96" s="77">
        <f>$D$96*$E5</f>
        <v>0</v>
      </c>
      <c r="CU96" s="79"/>
      <c r="CV96" s="79"/>
      <c r="CW96" s="79"/>
      <c r="CX96" s="79"/>
      <c r="CY96" s="79"/>
      <c r="CZ96" s="79"/>
      <c r="DA96" s="79"/>
      <c r="DB96" s="79"/>
      <c r="DC96" s="79"/>
      <c r="DD96" s="79"/>
      <c r="DE96" s="79"/>
      <c r="DF96" s="79"/>
      <c r="DG96" s="79"/>
    </row>
    <row r="97" spans="3:111" x14ac:dyDescent="0.25">
      <c r="C97" s="77">
        <v>2032</v>
      </c>
      <c r="D97" s="79"/>
      <c r="E97" s="114">
        <f t="shared" si="69"/>
        <v>0</v>
      </c>
      <c r="F97" s="117">
        <f t="shared" si="35"/>
        <v>23348.858291948734</v>
      </c>
      <c r="G97" s="116">
        <f t="shared" si="108"/>
        <v>0</v>
      </c>
      <c r="H97" s="79">
        <f t="shared" si="71"/>
        <v>0</v>
      </c>
      <c r="I97" s="79">
        <f t="shared" si="73"/>
        <v>0</v>
      </c>
      <c r="J97" s="79">
        <f t="shared" si="75"/>
        <v>0</v>
      </c>
      <c r="K97" s="79">
        <f t="shared" si="31"/>
        <v>0</v>
      </c>
      <c r="L97" s="79">
        <f t="shared" si="78"/>
        <v>0</v>
      </c>
      <c r="M97" s="77">
        <f t="shared" si="80"/>
        <v>0</v>
      </c>
      <c r="N97" s="77">
        <f t="shared" si="82"/>
        <v>0</v>
      </c>
      <c r="O97" s="77">
        <f t="shared" si="84"/>
        <v>0</v>
      </c>
      <c r="P97" s="77">
        <f t="shared" si="86"/>
        <v>0</v>
      </c>
      <c r="Q97" s="77">
        <f t="shared" si="88"/>
        <v>0</v>
      </c>
      <c r="R97" s="77">
        <f t="shared" si="90"/>
        <v>0</v>
      </c>
      <c r="S97" s="77">
        <f t="shared" si="92"/>
        <v>0</v>
      </c>
      <c r="T97" s="77">
        <f t="shared" si="94"/>
        <v>0</v>
      </c>
      <c r="U97" s="77">
        <f t="shared" si="96"/>
        <v>0</v>
      </c>
      <c r="V97" s="77">
        <f t="shared" si="98"/>
        <v>0</v>
      </c>
      <c r="W97" s="77">
        <f t="shared" si="100"/>
        <v>0</v>
      </c>
      <c r="X97" s="77">
        <f t="shared" si="102"/>
        <v>0</v>
      </c>
      <c r="Y97" s="77">
        <f t="shared" si="104"/>
        <v>0</v>
      </c>
      <c r="Z97" s="77">
        <f t="shared" si="106"/>
        <v>0</v>
      </c>
      <c r="AA97" s="77">
        <f t="shared" si="109"/>
        <v>0</v>
      </c>
      <c r="AB97" s="77">
        <f t="shared" si="111"/>
        <v>0</v>
      </c>
      <c r="AC97" s="77">
        <f t="shared" si="113"/>
        <v>0</v>
      </c>
      <c r="AD97" s="77">
        <f t="shared" si="115"/>
        <v>0</v>
      </c>
      <c r="AE97" s="77">
        <f t="shared" si="117"/>
        <v>0</v>
      </c>
      <c r="AF97" s="77">
        <f t="shared" si="119"/>
        <v>0</v>
      </c>
      <c r="AG97" s="77">
        <f t="shared" si="121"/>
        <v>0</v>
      </c>
      <c r="AH97" s="77">
        <f t="shared" ref="AH97:AH129" si="123">$D$32*$E70</f>
        <v>0</v>
      </c>
      <c r="AI97" s="77">
        <f t="shared" si="32"/>
        <v>0</v>
      </c>
      <c r="AJ97" s="77">
        <f t="shared" si="33"/>
        <v>0</v>
      </c>
      <c r="AK97" s="77">
        <f t="shared" si="34"/>
        <v>0</v>
      </c>
      <c r="AL97" s="77">
        <f t="shared" si="36"/>
        <v>0</v>
      </c>
      <c r="AM97" s="77">
        <f t="shared" si="37"/>
        <v>0</v>
      </c>
      <c r="AN97" s="77">
        <f t="shared" si="38"/>
        <v>0</v>
      </c>
      <c r="AO97" s="77">
        <f t="shared" si="39"/>
        <v>0</v>
      </c>
      <c r="AP97" s="77">
        <f t="shared" si="40"/>
        <v>0</v>
      </c>
      <c r="AQ97" s="77">
        <f t="shared" si="41"/>
        <v>0</v>
      </c>
      <c r="AR97" s="77">
        <f t="shared" si="42"/>
        <v>0</v>
      </c>
      <c r="AS97" s="77">
        <f t="shared" si="43"/>
        <v>0</v>
      </c>
      <c r="AT97" s="77">
        <f t="shared" si="44"/>
        <v>0</v>
      </c>
      <c r="AU97" s="77">
        <f t="shared" si="45"/>
        <v>0</v>
      </c>
      <c r="AV97" s="77">
        <f t="shared" si="46"/>
        <v>0</v>
      </c>
      <c r="AW97" s="77">
        <f t="shared" si="47"/>
        <v>0</v>
      </c>
      <c r="AX97" s="77">
        <f t="shared" si="48"/>
        <v>476.88</v>
      </c>
      <c r="AY97" s="77">
        <f t="shared" si="49"/>
        <v>425</v>
      </c>
      <c r="AZ97" s="77">
        <f t="shared" si="50"/>
        <v>362.68</v>
      </c>
      <c r="BA97" s="77">
        <f t="shared" si="51"/>
        <v>431.76</v>
      </c>
      <c r="BB97" s="77">
        <f t="shared" si="52"/>
        <v>487.06</v>
      </c>
      <c r="BC97" s="77">
        <f t="shared" si="53"/>
        <v>471.64</v>
      </c>
      <c r="BD97" s="77">
        <f t="shared" si="54"/>
        <v>358.68</v>
      </c>
      <c r="BE97" s="77">
        <f t="shared" si="55"/>
        <v>293.26</v>
      </c>
      <c r="BF97" s="77">
        <f t="shared" si="56"/>
        <v>373.66</v>
      </c>
      <c r="BG97" s="77">
        <f t="shared" si="57"/>
        <v>435.12</v>
      </c>
      <c r="BH97" s="77">
        <f t="shared" si="58"/>
        <v>555.72903146495423</v>
      </c>
      <c r="BI97" s="77">
        <f t="shared" si="59"/>
        <v>605.8080727272885</v>
      </c>
      <c r="BJ97" s="77">
        <f t="shared" si="60"/>
        <v>541.63165524148599</v>
      </c>
      <c r="BK97" s="77">
        <f t="shared" si="61"/>
        <v>570.82137416566661</v>
      </c>
      <c r="BL97" s="77">
        <f t="shared" si="62"/>
        <v>646.11701107668875</v>
      </c>
      <c r="BM97" s="77">
        <f t="shared" si="63"/>
        <v>678.20700191213518</v>
      </c>
      <c r="BN97" s="77">
        <f t="shared" si="64"/>
        <v>599.89785354186552</v>
      </c>
      <c r="BO97" s="77">
        <f t="shared" si="65"/>
        <v>563.55777411597421</v>
      </c>
      <c r="BP97" s="77">
        <f t="shared" si="66"/>
        <v>506.35179759863934</v>
      </c>
      <c r="BQ97" s="77">
        <f t="shared" si="67"/>
        <v>340.67180045001618</v>
      </c>
      <c r="BR97" s="77">
        <f t="shared" si="68"/>
        <v>456.1680229263381</v>
      </c>
      <c r="BS97" s="77">
        <f t="shared" si="70"/>
        <v>569.30026760168573</v>
      </c>
      <c r="BT97" s="77">
        <f t="shared" si="72"/>
        <v>619.4838676796478</v>
      </c>
      <c r="BU97" s="77">
        <f t="shared" si="74"/>
        <v>692.62797038465487</v>
      </c>
      <c r="BV97" s="77">
        <f t="shared" si="76"/>
        <v>765.09701576990108</v>
      </c>
      <c r="BW97" s="77">
        <f t="shared" si="77"/>
        <v>801.25678515113589</v>
      </c>
      <c r="BX97" s="77">
        <f t="shared" si="79"/>
        <v>652.96660922829381</v>
      </c>
      <c r="BY97" s="77">
        <f t="shared" si="81"/>
        <v>754.21490459142558</v>
      </c>
      <c r="BZ97" s="77">
        <f t="shared" si="83"/>
        <v>823.62782262694645</v>
      </c>
      <c r="CA97" s="77">
        <f t="shared" si="85"/>
        <v>797.75006741109962</v>
      </c>
      <c r="CB97" s="77">
        <f t="shared" si="87"/>
        <v>803.89856547004933</v>
      </c>
      <c r="CC97" s="77">
        <f t="shared" si="89"/>
        <v>784.11383322787356</v>
      </c>
      <c r="CD97" s="77">
        <f t="shared" si="91"/>
        <v>802.11276678040826</v>
      </c>
      <c r="CE97" s="77">
        <f t="shared" si="93"/>
        <v>697.19749007860503</v>
      </c>
      <c r="CF97" s="77">
        <f t="shared" si="95"/>
        <v>773.80187743649356</v>
      </c>
      <c r="CG97" s="77">
        <f t="shared" si="97"/>
        <v>777.2361174139935</v>
      </c>
      <c r="CH97" s="77">
        <f t="shared" si="99"/>
        <v>728.91718858338834</v>
      </c>
      <c r="CI97" s="77">
        <f t="shared" si="101"/>
        <v>574.13313374551569</v>
      </c>
      <c r="CJ97" s="77">
        <f t="shared" si="103"/>
        <v>750.42061354656312</v>
      </c>
      <c r="CK97" s="77">
        <f t="shared" si="105"/>
        <v>0</v>
      </c>
      <c r="CL97" s="77">
        <f t="shared" si="107"/>
        <v>0</v>
      </c>
      <c r="CM97" s="77">
        <f t="shared" si="110"/>
        <v>0</v>
      </c>
      <c r="CN97" s="77">
        <f t="shared" si="112"/>
        <v>0</v>
      </c>
      <c r="CO97" s="77">
        <f t="shared" si="114"/>
        <v>0</v>
      </c>
      <c r="CP97" s="77">
        <f t="shared" si="116"/>
        <v>0</v>
      </c>
      <c r="CQ97" s="77">
        <f t="shared" si="118"/>
        <v>0</v>
      </c>
      <c r="CR97" s="77">
        <f t="shared" si="120"/>
        <v>0</v>
      </c>
      <c r="CS97" s="77">
        <f t="shared" si="122"/>
        <v>0</v>
      </c>
      <c r="CT97" s="77">
        <f t="shared" ref="CT97:CT129" si="124">$D$96*$E6</f>
        <v>0</v>
      </c>
      <c r="CU97" s="77">
        <f>$D$97*$E5</f>
        <v>0</v>
      </c>
      <c r="CV97" s="79"/>
      <c r="CW97" s="79"/>
      <c r="CX97" s="79"/>
      <c r="CY97" s="79"/>
      <c r="CZ97" s="79"/>
      <c r="DA97" s="79"/>
      <c r="DB97" s="79"/>
      <c r="DC97" s="79"/>
      <c r="DD97" s="79"/>
      <c r="DE97" s="79"/>
      <c r="DF97" s="79"/>
      <c r="DG97" s="79"/>
    </row>
    <row r="98" spans="3:111" x14ac:dyDescent="0.25">
      <c r="C98" s="79">
        <v>2033</v>
      </c>
      <c r="D98" s="79"/>
      <c r="E98" s="114">
        <f t="shared" si="69"/>
        <v>0</v>
      </c>
      <c r="F98" s="117">
        <f t="shared" si="35"/>
        <v>22871.978291948737</v>
      </c>
      <c r="G98" s="116">
        <f t="shared" si="108"/>
        <v>0</v>
      </c>
      <c r="H98" s="79">
        <f t="shared" si="71"/>
        <v>0</v>
      </c>
      <c r="I98" s="79">
        <f t="shared" si="73"/>
        <v>0</v>
      </c>
      <c r="J98" s="79">
        <f t="shared" si="75"/>
        <v>0</v>
      </c>
      <c r="K98" s="79">
        <f t="shared" ref="K98:K128" si="125">$D$9*E94</f>
        <v>0</v>
      </c>
      <c r="L98" s="79">
        <f t="shared" si="78"/>
        <v>0</v>
      </c>
      <c r="M98" s="77">
        <f t="shared" si="80"/>
        <v>0</v>
      </c>
      <c r="N98" s="77">
        <f t="shared" si="82"/>
        <v>0</v>
      </c>
      <c r="O98" s="77">
        <f t="shared" si="84"/>
        <v>0</v>
      </c>
      <c r="P98" s="77">
        <f t="shared" si="86"/>
        <v>0</v>
      </c>
      <c r="Q98" s="77">
        <f t="shared" si="88"/>
        <v>0</v>
      </c>
      <c r="R98" s="77">
        <f t="shared" si="90"/>
        <v>0</v>
      </c>
      <c r="S98" s="77">
        <f t="shared" si="92"/>
        <v>0</v>
      </c>
      <c r="T98" s="77">
        <f t="shared" si="94"/>
        <v>0</v>
      </c>
      <c r="U98" s="77">
        <f t="shared" si="96"/>
        <v>0</v>
      </c>
      <c r="V98" s="77">
        <f t="shared" si="98"/>
        <v>0</v>
      </c>
      <c r="W98" s="77">
        <f t="shared" si="100"/>
        <v>0</v>
      </c>
      <c r="X98" s="77">
        <f t="shared" si="102"/>
        <v>0</v>
      </c>
      <c r="Y98" s="77">
        <f t="shared" si="104"/>
        <v>0</v>
      </c>
      <c r="Z98" s="77">
        <f t="shared" si="106"/>
        <v>0</v>
      </c>
      <c r="AA98" s="77">
        <f t="shared" si="109"/>
        <v>0</v>
      </c>
      <c r="AB98" s="77">
        <f t="shared" si="111"/>
        <v>0</v>
      </c>
      <c r="AC98" s="77">
        <f t="shared" si="113"/>
        <v>0</v>
      </c>
      <c r="AD98" s="77">
        <f t="shared" si="115"/>
        <v>0</v>
      </c>
      <c r="AE98" s="77">
        <f t="shared" si="117"/>
        <v>0</v>
      </c>
      <c r="AF98" s="77">
        <f t="shared" si="119"/>
        <v>0</v>
      </c>
      <c r="AG98" s="77">
        <f t="shared" si="121"/>
        <v>0</v>
      </c>
      <c r="AH98" s="77">
        <f t="shared" si="123"/>
        <v>0</v>
      </c>
      <c r="AI98" s="77">
        <f t="shared" ref="AI98:AI129" si="126">$D$33*$E70</f>
        <v>0</v>
      </c>
      <c r="AJ98" s="77">
        <f t="shared" si="33"/>
        <v>0</v>
      </c>
      <c r="AK98" s="77">
        <f t="shared" si="34"/>
        <v>0</v>
      </c>
      <c r="AL98" s="77">
        <f t="shared" si="36"/>
        <v>0</v>
      </c>
      <c r="AM98" s="77">
        <f t="shared" si="37"/>
        <v>0</v>
      </c>
      <c r="AN98" s="77">
        <f t="shared" si="38"/>
        <v>0</v>
      </c>
      <c r="AO98" s="77">
        <f t="shared" si="39"/>
        <v>0</v>
      </c>
      <c r="AP98" s="77">
        <f t="shared" si="40"/>
        <v>0</v>
      </c>
      <c r="AQ98" s="77">
        <f t="shared" si="41"/>
        <v>0</v>
      </c>
      <c r="AR98" s="77">
        <f t="shared" si="42"/>
        <v>0</v>
      </c>
      <c r="AS98" s="77">
        <f t="shared" si="43"/>
        <v>0</v>
      </c>
      <c r="AT98" s="77">
        <f t="shared" si="44"/>
        <v>0</v>
      </c>
      <c r="AU98" s="77">
        <f t="shared" si="45"/>
        <v>0</v>
      </c>
      <c r="AV98" s="77">
        <f t="shared" si="46"/>
        <v>0</v>
      </c>
      <c r="AW98" s="77">
        <f t="shared" si="47"/>
        <v>0</v>
      </c>
      <c r="AX98" s="77">
        <f t="shared" si="48"/>
        <v>0</v>
      </c>
      <c r="AY98" s="77">
        <f t="shared" si="49"/>
        <v>425</v>
      </c>
      <c r="AZ98" s="77">
        <f t="shared" si="50"/>
        <v>362.68</v>
      </c>
      <c r="BA98" s="77">
        <f t="shared" si="51"/>
        <v>431.76</v>
      </c>
      <c r="BB98" s="77">
        <f t="shared" si="52"/>
        <v>487.06</v>
      </c>
      <c r="BC98" s="77">
        <f t="shared" si="53"/>
        <v>471.64</v>
      </c>
      <c r="BD98" s="77">
        <f t="shared" si="54"/>
        <v>358.68</v>
      </c>
      <c r="BE98" s="77">
        <f t="shared" si="55"/>
        <v>293.26</v>
      </c>
      <c r="BF98" s="77">
        <f t="shared" si="56"/>
        <v>373.66</v>
      </c>
      <c r="BG98" s="77">
        <f t="shared" si="57"/>
        <v>435.12</v>
      </c>
      <c r="BH98" s="77">
        <f t="shared" si="58"/>
        <v>555.72903146495423</v>
      </c>
      <c r="BI98" s="77">
        <f t="shared" si="59"/>
        <v>605.8080727272885</v>
      </c>
      <c r="BJ98" s="77">
        <f t="shared" si="60"/>
        <v>541.63165524148599</v>
      </c>
      <c r="BK98" s="77">
        <f t="shared" si="61"/>
        <v>570.82137416566661</v>
      </c>
      <c r="BL98" s="77">
        <f t="shared" si="62"/>
        <v>646.11701107668875</v>
      </c>
      <c r="BM98" s="77">
        <f t="shared" si="63"/>
        <v>678.20700191213518</v>
      </c>
      <c r="BN98" s="77">
        <f t="shared" si="64"/>
        <v>599.89785354186552</v>
      </c>
      <c r="BO98" s="77">
        <f t="shared" si="65"/>
        <v>563.55777411597421</v>
      </c>
      <c r="BP98" s="77">
        <f t="shared" si="66"/>
        <v>506.35179759863934</v>
      </c>
      <c r="BQ98" s="77">
        <f t="shared" si="67"/>
        <v>340.67180045001618</v>
      </c>
      <c r="BR98" s="77">
        <f t="shared" si="68"/>
        <v>456.1680229263381</v>
      </c>
      <c r="BS98" s="77">
        <f t="shared" si="70"/>
        <v>569.30026760168573</v>
      </c>
      <c r="BT98" s="77">
        <f t="shared" si="72"/>
        <v>619.4838676796478</v>
      </c>
      <c r="BU98" s="77">
        <f t="shared" si="74"/>
        <v>692.62797038465487</v>
      </c>
      <c r="BV98" s="77">
        <f t="shared" si="76"/>
        <v>765.09701576990108</v>
      </c>
      <c r="BW98" s="77">
        <f t="shared" si="77"/>
        <v>801.25678515113589</v>
      </c>
      <c r="BX98" s="77">
        <f t="shared" si="79"/>
        <v>652.96660922829381</v>
      </c>
      <c r="BY98" s="77">
        <f t="shared" si="81"/>
        <v>754.21490459142558</v>
      </c>
      <c r="BZ98" s="77">
        <f t="shared" si="83"/>
        <v>823.62782262694645</v>
      </c>
      <c r="CA98" s="77">
        <f t="shared" si="85"/>
        <v>797.75006741109962</v>
      </c>
      <c r="CB98" s="77">
        <f t="shared" si="87"/>
        <v>803.89856547004933</v>
      </c>
      <c r="CC98" s="77">
        <f t="shared" si="89"/>
        <v>784.11383322787356</v>
      </c>
      <c r="CD98" s="77">
        <f t="shared" si="91"/>
        <v>802.11276678040826</v>
      </c>
      <c r="CE98" s="77">
        <f t="shared" si="93"/>
        <v>697.19749007860503</v>
      </c>
      <c r="CF98" s="77">
        <f t="shared" si="95"/>
        <v>773.80187743649356</v>
      </c>
      <c r="CG98" s="77">
        <f t="shared" si="97"/>
        <v>777.2361174139935</v>
      </c>
      <c r="CH98" s="77">
        <f t="shared" si="99"/>
        <v>728.91718858338834</v>
      </c>
      <c r="CI98" s="77">
        <f t="shared" si="101"/>
        <v>574.13313374551569</v>
      </c>
      <c r="CJ98" s="77">
        <f t="shared" si="103"/>
        <v>750.42061354656312</v>
      </c>
      <c r="CK98" s="77">
        <f t="shared" si="105"/>
        <v>0</v>
      </c>
      <c r="CL98" s="77">
        <f t="shared" si="107"/>
        <v>0</v>
      </c>
      <c r="CM98" s="77">
        <f t="shared" si="110"/>
        <v>0</v>
      </c>
      <c r="CN98" s="77">
        <f t="shared" si="112"/>
        <v>0</v>
      </c>
      <c r="CO98" s="77">
        <f t="shared" si="114"/>
        <v>0</v>
      </c>
      <c r="CP98" s="77">
        <f t="shared" si="116"/>
        <v>0</v>
      </c>
      <c r="CQ98" s="77">
        <f t="shared" si="118"/>
        <v>0</v>
      </c>
      <c r="CR98" s="77">
        <f t="shared" si="120"/>
        <v>0</v>
      </c>
      <c r="CS98" s="77">
        <f t="shared" si="122"/>
        <v>0</v>
      </c>
      <c r="CT98" s="77">
        <f t="shared" si="124"/>
        <v>0</v>
      </c>
      <c r="CU98" s="77">
        <f t="shared" ref="CU98:CU129" si="127">$D$97*$E6</f>
        <v>0</v>
      </c>
      <c r="CV98" s="77">
        <f>$D$98*$E5</f>
        <v>0</v>
      </c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</row>
    <row r="99" spans="3:111" x14ac:dyDescent="0.25">
      <c r="C99" s="77">
        <v>2034</v>
      </c>
      <c r="D99" s="79"/>
      <c r="E99" s="114">
        <f t="shared" si="69"/>
        <v>0</v>
      </c>
      <c r="F99" s="117">
        <f t="shared" si="35"/>
        <v>22446.978291948733</v>
      </c>
      <c r="G99" s="116">
        <f t="shared" si="108"/>
        <v>0</v>
      </c>
      <c r="H99" s="79">
        <f t="shared" si="71"/>
        <v>0</v>
      </c>
      <c r="I99" s="79">
        <f t="shared" si="73"/>
        <v>0</v>
      </c>
      <c r="J99" s="79">
        <f t="shared" si="75"/>
        <v>0</v>
      </c>
      <c r="K99" s="79">
        <f t="shared" si="125"/>
        <v>0</v>
      </c>
      <c r="L99" s="79">
        <f t="shared" si="78"/>
        <v>0</v>
      </c>
      <c r="M99" s="77">
        <f t="shared" si="80"/>
        <v>0</v>
      </c>
      <c r="N99" s="77">
        <f t="shared" si="82"/>
        <v>0</v>
      </c>
      <c r="O99" s="77">
        <f t="shared" si="84"/>
        <v>0</v>
      </c>
      <c r="P99" s="77">
        <f t="shared" si="86"/>
        <v>0</v>
      </c>
      <c r="Q99" s="77">
        <f t="shared" si="88"/>
        <v>0</v>
      </c>
      <c r="R99" s="77">
        <f t="shared" si="90"/>
        <v>0</v>
      </c>
      <c r="S99" s="77">
        <f t="shared" si="92"/>
        <v>0</v>
      </c>
      <c r="T99" s="77">
        <f t="shared" si="94"/>
        <v>0</v>
      </c>
      <c r="U99" s="77">
        <f t="shared" si="96"/>
        <v>0</v>
      </c>
      <c r="V99" s="77">
        <f t="shared" si="98"/>
        <v>0</v>
      </c>
      <c r="W99" s="77">
        <f t="shared" si="100"/>
        <v>0</v>
      </c>
      <c r="X99" s="77">
        <f t="shared" si="102"/>
        <v>0</v>
      </c>
      <c r="Y99" s="77">
        <f t="shared" si="104"/>
        <v>0</v>
      </c>
      <c r="Z99" s="77">
        <f t="shared" si="106"/>
        <v>0</v>
      </c>
      <c r="AA99" s="77">
        <f t="shared" si="109"/>
        <v>0</v>
      </c>
      <c r="AB99" s="77">
        <f t="shared" si="111"/>
        <v>0</v>
      </c>
      <c r="AC99" s="77">
        <f t="shared" si="113"/>
        <v>0</v>
      </c>
      <c r="AD99" s="77">
        <f t="shared" si="115"/>
        <v>0</v>
      </c>
      <c r="AE99" s="77">
        <f t="shared" si="117"/>
        <v>0</v>
      </c>
      <c r="AF99" s="77">
        <f t="shared" si="119"/>
        <v>0</v>
      </c>
      <c r="AG99" s="77">
        <f t="shared" si="121"/>
        <v>0</v>
      </c>
      <c r="AH99" s="77">
        <f t="shared" si="123"/>
        <v>0</v>
      </c>
      <c r="AI99" s="77">
        <f t="shared" si="126"/>
        <v>0</v>
      </c>
      <c r="AJ99" s="77">
        <f t="shared" ref="AJ99:AJ129" si="128">$D$34*$E70</f>
        <v>0</v>
      </c>
      <c r="AK99" s="77">
        <f t="shared" si="34"/>
        <v>0</v>
      </c>
      <c r="AL99" s="77">
        <f t="shared" si="36"/>
        <v>0</v>
      </c>
      <c r="AM99" s="77">
        <f t="shared" si="37"/>
        <v>0</v>
      </c>
      <c r="AN99" s="77">
        <f t="shared" si="38"/>
        <v>0</v>
      </c>
      <c r="AO99" s="77">
        <f t="shared" si="39"/>
        <v>0</v>
      </c>
      <c r="AP99" s="77">
        <f t="shared" si="40"/>
        <v>0</v>
      </c>
      <c r="AQ99" s="77">
        <f t="shared" si="41"/>
        <v>0</v>
      </c>
      <c r="AR99" s="77">
        <f t="shared" si="42"/>
        <v>0</v>
      </c>
      <c r="AS99" s="77">
        <f t="shared" si="43"/>
        <v>0</v>
      </c>
      <c r="AT99" s="77">
        <f t="shared" si="44"/>
        <v>0</v>
      </c>
      <c r="AU99" s="77">
        <f t="shared" si="45"/>
        <v>0</v>
      </c>
      <c r="AV99" s="77">
        <f t="shared" si="46"/>
        <v>0</v>
      </c>
      <c r="AW99" s="77">
        <f t="shared" si="47"/>
        <v>0</v>
      </c>
      <c r="AX99" s="77">
        <f t="shared" si="48"/>
        <v>0</v>
      </c>
      <c r="AY99" s="77">
        <f t="shared" si="49"/>
        <v>0</v>
      </c>
      <c r="AZ99" s="77">
        <f t="shared" si="50"/>
        <v>362.68</v>
      </c>
      <c r="BA99" s="77">
        <f t="shared" si="51"/>
        <v>431.76</v>
      </c>
      <c r="BB99" s="77">
        <f t="shared" si="52"/>
        <v>487.06</v>
      </c>
      <c r="BC99" s="77">
        <f t="shared" si="53"/>
        <v>471.64</v>
      </c>
      <c r="BD99" s="77">
        <f t="shared" si="54"/>
        <v>358.68</v>
      </c>
      <c r="BE99" s="77">
        <f t="shared" si="55"/>
        <v>293.26</v>
      </c>
      <c r="BF99" s="77">
        <f t="shared" si="56"/>
        <v>373.66</v>
      </c>
      <c r="BG99" s="77">
        <f t="shared" si="57"/>
        <v>435.12</v>
      </c>
      <c r="BH99" s="77">
        <f t="shared" si="58"/>
        <v>555.72903146495423</v>
      </c>
      <c r="BI99" s="77">
        <f t="shared" si="59"/>
        <v>605.8080727272885</v>
      </c>
      <c r="BJ99" s="77">
        <f t="shared" si="60"/>
        <v>541.63165524148599</v>
      </c>
      <c r="BK99" s="77">
        <f t="shared" si="61"/>
        <v>570.82137416566661</v>
      </c>
      <c r="BL99" s="77">
        <f t="shared" si="62"/>
        <v>646.11701107668875</v>
      </c>
      <c r="BM99" s="77">
        <f t="shared" si="63"/>
        <v>678.20700191213518</v>
      </c>
      <c r="BN99" s="77">
        <f t="shared" si="64"/>
        <v>599.89785354186552</v>
      </c>
      <c r="BO99" s="77">
        <f t="shared" si="65"/>
        <v>563.55777411597421</v>
      </c>
      <c r="BP99" s="77">
        <f t="shared" si="66"/>
        <v>506.35179759863934</v>
      </c>
      <c r="BQ99" s="77">
        <f t="shared" si="67"/>
        <v>340.67180045001618</v>
      </c>
      <c r="BR99" s="77">
        <f t="shared" si="68"/>
        <v>456.1680229263381</v>
      </c>
      <c r="BS99" s="77">
        <f t="shared" si="70"/>
        <v>569.30026760168573</v>
      </c>
      <c r="BT99" s="77">
        <f t="shared" si="72"/>
        <v>619.4838676796478</v>
      </c>
      <c r="BU99" s="77">
        <f t="shared" si="74"/>
        <v>692.62797038465487</v>
      </c>
      <c r="BV99" s="77">
        <f t="shared" si="76"/>
        <v>765.09701576990108</v>
      </c>
      <c r="BW99" s="77">
        <f t="shared" si="77"/>
        <v>801.25678515113589</v>
      </c>
      <c r="BX99" s="77">
        <f t="shared" si="79"/>
        <v>652.96660922829381</v>
      </c>
      <c r="BY99" s="77">
        <f t="shared" si="81"/>
        <v>754.21490459142558</v>
      </c>
      <c r="BZ99" s="77">
        <f t="shared" si="83"/>
        <v>823.62782262694645</v>
      </c>
      <c r="CA99" s="77">
        <f t="shared" si="85"/>
        <v>797.75006741109962</v>
      </c>
      <c r="CB99" s="77">
        <f t="shared" si="87"/>
        <v>803.89856547004933</v>
      </c>
      <c r="CC99" s="77">
        <f t="shared" si="89"/>
        <v>784.11383322787356</v>
      </c>
      <c r="CD99" s="77">
        <f t="shared" si="91"/>
        <v>802.11276678040826</v>
      </c>
      <c r="CE99" s="77">
        <f t="shared" si="93"/>
        <v>697.19749007860503</v>
      </c>
      <c r="CF99" s="77">
        <f t="shared" si="95"/>
        <v>773.80187743649356</v>
      </c>
      <c r="CG99" s="77">
        <f t="shared" si="97"/>
        <v>777.2361174139935</v>
      </c>
      <c r="CH99" s="77">
        <f t="shared" si="99"/>
        <v>728.91718858338834</v>
      </c>
      <c r="CI99" s="77">
        <f t="shared" si="101"/>
        <v>574.13313374551569</v>
      </c>
      <c r="CJ99" s="77">
        <f t="shared" si="103"/>
        <v>750.42061354656312</v>
      </c>
      <c r="CK99" s="77">
        <f t="shared" si="105"/>
        <v>0</v>
      </c>
      <c r="CL99" s="77">
        <f t="shared" si="107"/>
        <v>0</v>
      </c>
      <c r="CM99" s="77">
        <f t="shared" si="110"/>
        <v>0</v>
      </c>
      <c r="CN99" s="77">
        <f t="shared" si="112"/>
        <v>0</v>
      </c>
      <c r="CO99" s="77">
        <f t="shared" si="114"/>
        <v>0</v>
      </c>
      <c r="CP99" s="77">
        <f t="shared" si="116"/>
        <v>0</v>
      </c>
      <c r="CQ99" s="77">
        <f t="shared" si="118"/>
        <v>0</v>
      </c>
      <c r="CR99" s="77">
        <f t="shared" si="120"/>
        <v>0</v>
      </c>
      <c r="CS99" s="77">
        <f t="shared" si="122"/>
        <v>0</v>
      </c>
      <c r="CT99" s="77">
        <f t="shared" si="124"/>
        <v>0</v>
      </c>
      <c r="CU99" s="77">
        <f t="shared" si="127"/>
        <v>0</v>
      </c>
      <c r="CV99" s="77">
        <f t="shared" ref="CV99:CV129" si="129">$D$98*$E6</f>
        <v>0</v>
      </c>
      <c r="CW99" s="77">
        <f>$D$99*$E5</f>
        <v>0</v>
      </c>
      <c r="CX99" s="79"/>
      <c r="CY99" s="79"/>
      <c r="CZ99" s="79"/>
      <c r="DA99" s="79"/>
      <c r="DB99" s="79"/>
      <c r="DC99" s="79"/>
      <c r="DD99" s="79"/>
      <c r="DE99" s="79"/>
      <c r="DF99" s="79"/>
      <c r="DG99" s="79"/>
    </row>
    <row r="100" spans="3:111" x14ac:dyDescent="0.25">
      <c r="C100" s="79">
        <v>2035</v>
      </c>
      <c r="D100" s="79"/>
      <c r="E100" s="114">
        <f t="shared" si="69"/>
        <v>0</v>
      </c>
      <c r="F100" s="117">
        <f t="shared" si="35"/>
        <v>22084.298291948733</v>
      </c>
      <c r="G100" s="116">
        <f t="shared" si="108"/>
        <v>0</v>
      </c>
      <c r="H100" s="79">
        <f t="shared" si="71"/>
        <v>0</v>
      </c>
      <c r="I100" s="79">
        <f t="shared" si="73"/>
        <v>0</v>
      </c>
      <c r="J100" s="79">
        <f t="shared" si="75"/>
        <v>0</v>
      </c>
      <c r="K100" s="79">
        <f t="shared" si="125"/>
        <v>0</v>
      </c>
      <c r="L100" s="79">
        <f t="shared" si="78"/>
        <v>0</v>
      </c>
      <c r="M100" s="77">
        <f t="shared" si="80"/>
        <v>0</v>
      </c>
      <c r="N100" s="77">
        <f t="shared" si="82"/>
        <v>0</v>
      </c>
      <c r="O100" s="77">
        <f t="shared" si="84"/>
        <v>0</v>
      </c>
      <c r="P100" s="77">
        <f t="shared" si="86"/>
        <v>0</v>
      </c>
      <c r="Q100" s="77">
        <f t="shared" si="88"/>
        <v>0</v>
      </c>
      <c r="R100" s="77">
        <f t="shared" si="90"/>
        <v>0</v>
      </c>
      <c r="S100" s="77">
        <f t="shared" si="92"/>
        <v>0</v>
      </c>
      <c r="T100" s="77">
        <f t="shared" si="94"/>
        <v>0</v>
      </c>
      <c r="U100" s="77">
        <f t="shared" si="96"/>
        <v>0</v>
      </c>
      <c r="V100" s="77">
        <f t="shared" si="98"/>
        <v>0</v>
      </c>
      <c r="W100" s="77">
        <f t="shared" si="100"/>
        <v>0</v>
      </c>
      <c r="X100" s="77">
        <f t="shared" si="102"/>
        <v>0</v>
      </c>
      <c r="Y100" s="77">
        <f t="shared" si="104"/>
        <v>0</v>
      </c>
      <c r="Z100" s="77">
        <f t="shared" si="106"/>
        <v>0</v>
      </c>
      <c r="AA100" s="77">
        <f t="shared" si="109"/>
        <v>0</v>
      </c>
      <c r="AB100" s="77">
        <f t="shared" si="111"/>
        <v>0</v>
      </c>
      <c r="AC100" s="77">
        <f t="shared" si="113"/>
        <v>0</v>
      </c>
      <c r="AD100" s="77">
        <f t="shared" si="115"/>
        <v>0</v>
      </c>
      <c r="AE100" s="77">
        <f t="shared" si="117"/>
        <v>0</v>
      </c>
      <c r="AF100" s="77">
        <f t="shared" si="119"/>
        <v>0</v>
      </c>
      <c r="AG100" s="77">
        <f t="shared" si="121"/>
        <v>0</v>
      </c>
      <c r="AH100" s="77">
        <f t="shared" si="123"/>
        <v>0</v>
      </c>
      <c r="AI100" s="77">
        <f t="shared" si="126"/>
        <v>0</v>
      </c>
      <c r="AJ100" s="77">
        <f t="shared" si="128"/>
        <v>0</v>
      </c>
      <c r="AK100" s="77">
        <f t="shared" ref="AK100:AK129" si="130">$D$35*$E70</f>
        <v>0</v>
      </c>
      <c r="AL100" s="77">
        <f t="shared" si="36"/>
        <v>0</v>
      </c>
      <c r="AM100" s="77">
        <f t="shared" si="37"/>
        <v>0</v>
      </c>
      <c r="AN100" s="77">
        <f t="shared" si="38"/>
        <v>0</v>
      </c>
      <c r="AO100" s="77">
        <f t="shared" si="39"/>
        <v>0</v>
      </c>
      <c r="AP100" s="77">
        <f t="shared" si="40"/>
        <v>0</v>
      </c>
      <c r="AQ100" s="77">
        <f t="shared" si="41"/>
        <v>0</v>
      </c>
      <c r="AR100" s="77">
        <f t="shared" si="42"/>
        <v>0</v>
      </c>
      <c r="AS100" s="77">
        <f t="shared" si="43"/>
        <v>0</v>
      </c>
      <c r="AT100" s="77">
        <f t="shared" si="44"/>
        <v>0</v>
      </c>
      <c r="AU100" s="77">
        <f t="shared" si="45"/>
        <v>0</v>
      </c>
      <c r="AV100" s="77">
        <f t="shared" si="46"/>
        <v>0</v>
      </c>
      <c r="AW100" s="77">
        <f t="shared" si="47"/>
        <v>0</v>
      </c>
      <c r="AX100" s="77">
        <f t="shared" si="48"/>
        <v>0</v>
      </c>
      <c r="AY100" s="77">
        <f t="shared" si="49"/>
        <v>0</v>
      </c>
      <c r="AZ100" s="77">
        <f t="shared" si="50"/>
        <v>0</v>
      </c>
      <c r="BA100" s="77">
        <f t="shared" si="51"/>
        <v>431.76</v>
      </c>
      <c r="BB100" s="77">
        <f t="shared" si="52"/>
        <v>487.06</v>
      </c>
      <c r="BC100" s="77">
        <f t="shared" si="53"/>
        <v>471.64</v>
      </c>
      <c r="BD100" s="77">
        <f t="shared" si="54"/>
        <v>358.68</v>
      </c>
      <c r="BE100" s="77">
        <f t="shared" si="55"/>
        <v>293.26</v>
      </c>
      <c r="BF100" s="77">
        <f t="shared" si="56"/>
        <v>373.66</v>
      </c>
      <c r="BG100" s="77">
        <f t="shared" si="57"/>
        <v>435.12</v>
      </c>
      <c r="BH100" s="77">
        <f t="shared" si="58"/>
        <v>555.72903146495423</v>
      </c>
      <c r="BI100" s="77">
        <f t="shared" si="59"/>
        <v>605.8080727272885</v>
      </c>
      <c r="BJ100" s="77">
        <f t="shared" si="60"/>
        <v>541.63165524148599</v>
      </c>
      <c r="BK100" s="77">
        <f t="shared" si="61"/>
        <v>570.82137416566661</v>
      </c>
      <c r="BL100" s="77">
        <f t="shared" si="62"/>
        <v>646.11701107668875</v>
      </c>
      <c r="BM100" s="77">
        <f t="shared" si="63"/>
        <v>678.20700191213518</v>
      </c>
      <c r="BN100" s="77">
        <f t="shared" si="64"/>
        <v>599.89785354186552</v>
      </c>
      <c r="BO100" s="77">
        <f t="shared" si="65"/>
        <v>563.55777411597421</v>
      </c>
      <c r="BP100" s="77">
        <f t="shared" si="66"/>
        <v>506.35179759863934</v>
      </c>
      <c r="BQ100" s="77">
        <f t="shared" si="67"/>
        <v>340.67180045001618</v>
      </c>
      <c r="BR100" s="77">
        <f t="shared" si="68"/>
        <v>456.1680229263381</v>
      </c>
      <c r="BS100" s="77">
        <f t="shared" si="70"/>
        <v>569.30026760168573</v>
      </c>
      <c r="BT100" s="77">
        <f t="shared" si="72"/>
        <v>619.4838676796478</v>
      </c>
      <c r="BU100" s="77">
        <f t="shared" si="74"/>
        <v>692.62797038465487</v>
      </c>
      <c r="BV100" s="77">
        <f t="shared" si="76"/>
        <v>765.09701576990108</v>
      </c>
      <c r="BW100" s="77">
        <f t="shared" si="77"/>
        <v>801.25678515113589</v>
      </c>
      <c r="BX100" s="77">
        <f t="shared" si="79"/>
        <v>652.96660922829381</v>
      </c>
      <c r="BY100" s="77">
        <f t="shared" si="81"/>
        <v>754.21490459142558</v>
      </c>
      <c r="BZ100" s="77">
        <f t="shared" si="83"/>
        <v>823.62782262694645</v>
      </c>
      <c r="CA100" s="77">
        <f t="shared" si="85"/>
        <v>797.75006741109962</v>
      </c>
      <c r="CB100" s="77">
        <f t="shared" si="87"/>
        <v>803.89856547004933</v>
      </c>
      <c r="CC100" s="77">
        <f t="shared" si="89"/>
        <v>784.11383322787356</v>
      </c>
      <c r="CD100" s="77">
        <f t="shared" si="91"/>
        <v>802.11276678040826</v>
      </c>
      <c r="CE100" s="77">
        <f t="shared" si="93"/>
        <v>697.19749007860503</v>
      </c>
      <c r="CF100" s="77">
        <f t="shared" si="95"/>
        <v>773.80187743649356</v>
      </c>
      <c r="CG100" s="77">
        <f t="shared" si="97"/>
        <v>777.2361174139935</v>
      </c>
      <c r="CH100" s="77">
        <f t="shared" si="99"/>
        <v>728.91718858338834</v>
      </c>
      <c r="CI100" s="77">
        <f t="shared" si="101"/>
        <v>574.13313374551569</v>
      </c>
      <c r="CJ100" s="77">
        <f t="shared" si="103"/>
        <v>750.42061354656312</v>
      </c>
      <c r="CK100" s="77">
        <f t="shared" si="105"/>
        <v>0</v>
      </c>
      <c r="CL100" s="77">
        <f t="shared" si="107"/>
        <v>0</v>
      </c>
      <c r="CM100" s="77">
        <f t="shared" si="110"/>
        <v>0</v>
      </c>
      <c r="CN100" s="77">
        <f t="shared" si="112"/>
        <v>0</v>
      </c>
      <c r="CO100" s="77">
        <f t="shared" si="114"/>
        <v>0</v>
      </c>
      <c r="CP100" s="77">
        <f t="shared" si="116"/>
        <v>0</v>
      </c>
      <c r="CQ100" s="77">
        <f t="shared" si="118"/>
        <v>0</v>
      </c>
      <c r="CR100" s="77">
        <f t="shared" si="120"/>
        <v>0</v>
      </c>
      <c r="CS100" s="77">
        <f t="shared" si="122"/>
        <v>0</v>
      </c>
      <c r="CT100" s="77">
        <f t="shared" si="124"/>
        <v>0</v>
      </c>
      <c r="CU100" s="77">
        <f t="shared" si="127"/>
        <v>0</v>
      </c>
      <c r="CV100" s="77">
        <f t="shared" si="129"/>
        <v>0</v>
      </c>
      <c r="CW100" s="77">
        <f t="shared" ref="CW100:CW129" si="131">$D$99*$E6</f>
        <v>0</v>
      </c>
      <c r="CX100" s="77">
        <f>$D$100*$E5</f>
        <v>0</v>
      </c>
      <c r="CY100" s="79"/>
      <c r="CZ100" s="79"/>
      <c r="DA100" s="79"/>
      <c r="DB100" s="79"/>
      <c r="DC100" s="79"/>
      <c r="DD100" s="79"/>
      <c r="DE100" s="79"/>
      <c r="DF100" s="79"/>
      <c r="DG100" s="79"/>
    </row>
    <row r="101" spans="3:111" x14ac:dyDescent="0.25">
      <c r="C101" s="77">
        <v>2036</v>
      </c>
      <c r="D101" s="79"/>
      <c r="E101" s="114">
        <f t="shared" si="69"/>
        <v>0</v>
      </c>
      <c r="F101" s="117">
        <f t="shared" ref="F101:F109" si="132">SUM(G101:DG101)</f>
        <v>21652.538291948735</v>
      </c>
      <c r="G101" s="116">
        <f t="shared" si="108"/>
        <v>0</v>
      </c>
      <c r="H101" s="79">
        <f t="shared" si="71"/>
        <v>0</v>
      </c>
      <c r="I101" s="79">
        <f t="shared" si="73"/>
        <v>0</v>
      </c>
      <c r="J101" s="79">
        <f t="shared" si="75"/>
        <v>0</v>
      </c>
      <c r="K101" s="79">
        <f t="shared" si="125"/>
        <v>0</v>
      </c>
      <c r="L101" s="79">
        <f t="shared" si="78"/>
        <v>0</v>
      </c>
      <c r="M101" s="77">
        <f t="shared" si="80"/>
        <v>0</v>
      </c>
      <c r="N101" s="77">
        <f t="shared" si="82"/>
        <v>0</v>
      </c>
      <c r="O101" s="77">
        <f t="shared" si="84"/>
        <v>0</v>
      </c>
      <c r="P101" s="77">
        <f t="shared" si="86"/>
        <v>0</v>
      </c>
      <c r="Q101" s="77">
        <f t="shared" si="88"/>
        <v>0</v>
      </c>
      <c r="R101" s="77">
        <f t="shared" si="90"/>
        <v>0</v>
      </c>
      <c r="S101" s="77">
        <f t="shared" si="92"/>
        <v>0</v>
      </c>
      <c r="T101" s="77">
        <f t="shared" si="94"/>
        <v>0</v>
      </c>
      <c r="U101" s="77">
        <f t="shared" si="96"/>
        <v>0</v>
      </c>
      <c r="V101" s="77">
        <f t="shared" si="98"/>
        <v>0</v>
      </c>
      <c r="W101" s="77">
        <f t="shared" si="100"/>
        <v>0</v>
      </c>
      <c r="X101" s="77">
        <f t="shared" si="102"/>
        <v>0</v>
      </c>
      <c r="Y101" s="77">
        <f t="shared" si="104"/>
        <v>0</v>
      </c>
      <c r="Z101" s="77">
        <f t="shared" si="106"/>
        <v>0</v>
      </c>
      <c r="AA101" s="77">
        <f t="shared" si="109"/>
        <v>0</v>
      </c>
      <c r="AB101" s="77">
        <f t="shared" si="111"/>
        <v>0</v>
      </c>
      <c r="AC101" s="77">
        <f t="shared" si="113"/>
        <v>0</v>
      </c>
      <c r="AD101" s="77">
        <f t="shared" si="115"/>
        <v>0</v>
      </c>
      <c r="AE101" s="77">
        <f t="shared" si="117"/>
        <v>0</v>
      </c>
      <c r="AF101" s="77">
        <f t="shared" si="119"/>
        <v>0</v>
      </c>
      <c r="AG101" s="77">
        <f t="shared" si="121"/>
        <v>0</v>
      </c>
      <c r="AH101" s="77">
        <f t="shared" si="123"/>
        <v>0</v>
      </c>
      <c r="AI101" s="77">
        <f t="shared" si="126"/>
        <v>0</v>
      </c>
      <c r="AJ101" s="77">
        <f t="shared" si="128"/>
        <v>0</v>
      </c>
      <c r="AK101" s="77">
        <f t="shared" si="130"/>
        <v>0</v>
      </c>
      <c r="AL101" s="77">
        <f t="shared" ref="AL101:AL129" si="133">$D$36*$E70</f>
        <v>0</v>
      </c>
      <c r="AM101" s="77">
        <f t="shared" si="37"/>
        <v>0</v>
      </c>
      <c r="AN101" s="77">
        <f t="shared" si="38"/>
        <v>0</v>
      </c>
      <c r="AO101" s="77">
        <f t="shared" si="39"/>
        <v>0</v>
      </c>
      <c r="AP101" s="77">
        <f t="shared" si="40"/>
        <v>0</v>
      </c>
      <c r="AQ101" s="77">
        <f t="shared" si="41"/>
        <v>0</v>
      </c>
      <c r="AR101" s="77">
        <f t="shared" si="42"/>
        <v>0</v>
      </c>
      <c r="AS101" s="77">
        <f t="shared" si="43"/>
        <v>0</v>
      </c>
      <c r="AT101" s="77">
        <f t="shared" si="44"/>
        <v>0</v>
      </c>
      <c r="AU101" s="77">
        <f t="shared" si="45"/>
        <v>0</v>
      </c>
      <c r="AV101" s="77">
        <f t="shared" si="46"/>
        <v>0</v>
      </c>
      <c r="AW101" s="77">
        <f t="shared" si="47"/>
        <v>0</v>
      </c>
      <c r="AX101" s="77">
        <f t="shared" si="48"/>
        <v>0</v>
      </c>
      <c r="AY101" s="77">
        <f t="shared" si="49"/>
        <v>0</v>
      </c>
      <c r="AZ101" s="77">
        <f t="shared" si="50"/>
        <v>0</v>
      </c>
      <c r="BA101" s="77">
        <f t="shared" si="51"/>
        <v>0</v>
      </c>
      <c r="BB101" s="77">
        <f t="shared" si="52"/>
        <v>487.06</v>
      </c>
      <c r="BC101" s="77">
        <f t="shared" si="53"/>
        <v>471.64</v>
      </c>
      <c r="BD101" s="77">
        <f t="shared" si="54"/>
        <v>358.68</v>
      </c>
      <c r="BE101" s="77">
        <f t="shared" si="55"/>
        <v>293.26</v>
      </c>
      <c r="BF101" s="77">
        <f t="shared" si="56"/>
        <v>373.66</v>
      </c>
      <c r="BG101" s="77">
        <f t="shared" si="57"/>
        <v>435.12</v>
      </c>
      <c r="BH101" s="77">
        <f t="shared" si="58"/>
        <v>555.72903146495423</v>
      </c>
      <c r="BI101" s="77">
        <f t="shared" si="59"/>
        <v>605.8080727272885</v>
      </c>
      <c r="BJ101" s="77">
        <f t="shared" si="60"/>
        <v>541.63165524148599</v>
      </c>
      <c r="BK101" s="77">
        <f t="shared" si="61"/>
        <v>570.82137416566661</v>
      </c>
      <c r="BL101" s="77">
        <f t="shared" si="62"/>
        <v>646.11701107668875</v>
      </c>
      <c r="BM101" s="77">
        <f t="shared" si="63"/>
        <v>678.20700191213518</v>
      </c>
      <c r="BN101" s="77">
        <f t="shared" si="64"/>
        <v>599.89785354186552</v>
      </c>
      <c r="BO101" s="77">
        <f t="shared" si="65"/>
        <v>563.55777411597421</v>
      </c>
      <c r="BP101" s="77">
        <f t="shared" si="66"/>
        <v>506.35179759863934</v>
      </c>
      <c r="BQ101" s="77">
        <f t="shared" si="67"/>
        <v>340.67180045001618</v>
      </c>
      <c r="BR101" s="77">
        <f t="shared" si="68"/>
        <v>456.1680229263381</v>
      </c>
      <c r="BS101" s="77">
        <f t="shared" si="70"/>
        <v>569.30026760168573</v>
      </c>
      <c r="BT101" s="77">
        <f t="shared" si="72"/>
        <v>619.4838676796478</v>
      </c>
      <c r="BU101" s="77">
        <f t="shared" si="74"/>
        <v>692.62797038465487</v>
      </c>
      <c r="BV101" s="77">
        <f t="shared" si="76"/>
        <v>765.09701576990108</v>
      </c>
      <c r="BW101" s="77">
        <f t="shared" si="77"/>
        <v>801.25678515113589</v>
      </c>
      <c r="BX101" s="77">
        <f t="shared" si="79"/>
        <v>652.96660922829381</v>
      </c>
      <c r="BY101" s="77">
        <f t="shared" si="81"/>
        <v>754.21490459142558</v>
      </c>
      <c r="BZ101" s="77">
        <f t="shared" si="83"/>
        <v>823.62782262694645</v>
      </c>
      <c r="CA101" s="77">
        <f t="shared" si="85"/>
        <v>797.75006741109962</v>
      </c>
      <c r="CB101" s="77">
        <f t="shared" si="87"/>
        <v>803.89856547004933</v>
      </c>
      <c r="CC101" s="77">
        <f t="shared" si="89"/>
        <v>784.11383322787356</v>
      </c>
      <c r="CD101" s="77">
        <f t="shared" si="91"/>
        <v>802.11276678040826</v>
      </c>
      <c r="CE101" s="77">
        <f t="shared" si="93"/>
        <v>697.19749007860503</v>
      </c>
      <c r="CF101" s="77">
        <f t="shared" si="95"/>
        <v>773.80187743649356</v>
      </c>
      <c r="CG101" s="77">
        <f t="shared" si="97"/>
        <v>777.2361174139935</v>
      </c>
      <c r="CH101" s="77">
        <f t="shared" si="99"/>
        <v>728.91718858338834</v>
      </c>
      <c r="CI101" s="77">
        <f t="shared" si="101"/>
        <v>574.13313374551569</v>
      </c>
      <c r="CJ101" s="77">
        <f t="shared" si="103"/>
        <v>750.42061354656312</v>
      </c>
      <c r="CK101" s="77">
        <f t="shared" si="105"/>
        <v>0</v>
      </c>
      <c r="CL101" s="77">
        <f t="shared" si="107"/>
        <v>0</v>
      </c>
      <c r="CM101" s="77">
        <f t="shared" si="110"/>
        <v>0</v>
      </c>
      <c r="CN101" s="77">
        <f t="shared" si="112"/>
        <v>0</v>
      </c>
      <c r="CO101" s="77">
        <f t="shared" si="114"/>
        <v>0</v>
      </c>
      <c r="CP101" s="77">
        <f t="shared" si="116"/>
        <v>0</v>
      </c>
      <c r="CQ101" s="77">
        <f t="shared" si="118"/>
        <v>0</v>
      </c>
      <c r="CR101" s="77">
        <f t="shared" si="120"/>
        <v>0</v>
      </c>
      <c r="CS101" s="77">
        <f t="shared" si="122"/>
        <v>0</v>
      </c>
      <c r="CT101" s="77">
        <f t="shared" si="124"/>
        <v>0</v>
      </c>
      <c r="CU101" s="77">
        <f t="shared" si="127"/>
        <v>0</v>
      </c>
      <c r="CV101" s="77">
        <f t="shared" si="129"/>
        <v>0</v>
      </c>
      <c r="CW101" s="77">
        <f t="shared" si="131"/>
        <v>0</v>
      </c>
      <c r="CX101" s="77">
        <f t="shared" ref="CX101:CX129" si="134">$D$100*$E6</f>
        <v>0</v>
      </c>
      <c r="CY101" s="77">
        <f>$D$101*$E5</f>
        <v>0</v>
      </c>
      <c r="CZ101" s="79"/>
      <c r="DA101" s="79"/>
      <c r="DB101" s="79"/>
      <c r="DC101" s="79"/>
      <c r="DD101" s="79"/>
      <c r="DE101" s="79"/>
      <c r="DF101" s="79"/>
      <c r="DG101" s="79"/>
    </row>
    <row r="102" spans="3:111" x14ac:dyDescent="0.25">
      <c r="C102" s="79">
        <v>2037</v>
      </c>
      <c r="D102" s="79"/>
      <c r="E102" s="114">
        <f t="shared" si="69"/>
        <v>0</v>
      </c>
      <c r="F102" s="117">
        <f t="shared" si="132"/>
        <v>21165.478291948733</v>
      </c>
      <c r="G102" s="116">
        <f t="shared" si="108"/>
        <v>0</v>
      </c>
      <c r="H102" s="79">
        <f t="shared" si="71"/>
        <v>0</v>
      </c>
      <c r="I102" s="79">
        <f t="shared" si="73"/>
        <v>0</v>
      </c>
      <c r="J102" s="79">
        <f t="shared" si="75"/>
        <v>0</v>
      </c>
      <c r="K102" s="79">
        <f t="shared" si="125"/>
        <v>0</v>
      </c>
      <c r="L102" s="79">
        <f t="shared" si="78"/>
        <v>0</v>
      </c>
      <c r="M102" s="77">
        <f t="shared" si="80"/>
        <v>0</v>
      </c>
      <c r="N102" s="77">
        <f t="shared" si="82"/>
        <v>0</v>
      </c>
      <c r="O102" s="77">
        <f t="shared" si="84"/>
        <v>0</v>
      </c>
      <c r="P102" s="77">
        <f t="shared" si="86"/>
        <v>0</v>
      </c>
      <c r="Q102" s="77">
        <f t="shared" si="88"/>
        <v>0</v>
      </c>
      <c r="R102" s="77">
        <f t="shared" si="90"/>
        <v>0</v>
      </c>
      <c r="S102" s="77">
        <f t="shared" si="92"/>
        <v>0</v>
      </c>
      <c r="T102" s="77">
        <f t="shared" si="94"/>
        <v>0</v>
      </c>
      <c r="U102" s="77">
        <f t="shared" si="96"/>
        <v>0</v>
      </c>
      <c r="V102" s="77">
        <f t="shared" si="98"/>
        <v>0</v>
      </c>
      <c r="W102" s="77">
        <f t="shared" si="100"/>
        <v>0</v>
      </c>
      <c r="X102" s="77">
        <f t="shared" si="102"/>
        <v>0</v>
      </c>
      <c r="Y102" s="77">
        <f t="shared" si="104"/>
        <v>0</v>
      </c>
      <c r="Z102" s="77">
        <f t="shared" si="106"/>
        <v>0</v>
      </c>
      <c r="AA102" s="77">
        <f t="shared" si="109"/>
        <v>0</v>
      </c>
      <c r="AB102" s="77">
        <f t="shared" si="111"/>
        <v>0</v>
      </c>
      <c r="AC102" s="77">
        <f t="shared" si="113"/>
        <v>0</v>
      </c>
      <c r="AD102" s="77">
        <f t="shared" si="115"/>
        <v>0</v>
      </c>
      <c r="AE102" s="77">
        <f t="shared" si="117"/>
        <v>0</v>
      </c>
      <c r="AF102" s="77">
        <f t="shared" si="119"/>
        <v>0</v>
      </c>
      <c r="AG102" s="77">
        <f t="shared" si="121"/>
        <v>0</v>
      </c>
      <c r="AH102" s="77">
        <f t="shared" si="123"/>
        <v>0</v>
      </c>
      <c r="AI102" s="77">
        <f t="shared" si="126"/>
        <v>0</v>
      </c>
      <c r="AJ102" s="77">
        <f t="shared" si="128"/>
        <v>0</v>
      </c>
      <c r="AK102" s="77">
        <f t="shared" si="130"/>
        <v>0</v>
      </c>
      <c r="AL102" s="77">
        <f t="shared" si="133"/>
        <v>0</v>
      </c>
      <c r="AM102" s="77">
        <f t="shared" ref="AM102:AM129" si="135">$D$37*$E70</f>
        <v>0</v>
      </c>
      <c r="AN102" s="77">
        <f t="shared" si="38"/>
        <v>0</v>
      </c>
      <c r="AO102" s="77">
        <f t="shared" si="39"/>
        <v>0</v>
      </c>
      <c r="AP102" s="77">
        <f t="shared" si="40"/>
        <v>0</v>
      </c>
      <c r="AQ102" s="77">
        <f t="shared" si="41"/>
        <v>0</v>
      </c>
      <c r="AR102" s="77">
        <f t="shared" si="42"/>
        <v>0</v>
      </c>
      <c r="AS102" s="77">
        <f t="shared" si="43"/>
        <v>0</v>
      </c>
      <c r="AT102" s="77">
        <f t="shared" si="44"/>
        <v>0</v>
      </c>
      <c r="AU102" s="77">
        <f t="shared" si="45"/>
        <v>0</v>
      </c>
      <c r="AV102" s="77">
        <f t="shared" si="46"/>
        <v>0</v>
      </c>
      <c r="AW102" s="77">
        <f t="shared" si="47"/>
        <v>0</v>
      </c>
      <c r="AX102" s="77">
        <f t="shared" si="48"/>
        <v>0</v>
      </c>
      <c r="AY102" s="77">
        <f t="shared" si="49"/>
        <v>0</v>
      </c>
      <c r="AZ102" s="77">
        <f t="shared" si="50"/>
        <v>0</v>
      </c>
      <c r="BA102" s="77">
        <f t="shared" si="51"/>
        <v>0</v>
      </c>
      <c r="BB102" s="77">
        <f t="shared" si="52"/>
        <v>0</v>
      </c>
      <c r="BC102" s="77">
        <f t="shared" si="53"/>
        <v>471.64</v>
      </c>
      <c r="BD102" s="77">
        <f t="shared" si="54"/>
        <v>358.68</v>
      </c>
      <c r="BE102" s="77">
        <f t="shared" si="55"/>
        <v>293.26</v>
      </c>
      <c r="BF102" s="77">
        <f t="shared" si="56"/>
        <v>373.66</v>
      </c>
      <c r="BG102" s="77">
        <f t="shared" si="57"/>
        <v>435.12</v>
      </c>
      <c r="BH102" s="77">
        <f t="shared" si="58"/>
        <v>555.72903146495423</v>
      </c>
      <c r="BI102" s="77">
        <f t="shared" si="59"/>
        <v>605.8080727272885</v>
      </c>
      <c r="BJ102" s="77">
        <f t="shared" si="60"/>
        <v>541.63165524148599</v>
      </c>
      <c r="BK102" s="77">
        <f t="shared" si="61"/>
        <v>570.82137416566661</v>
      </c>
      <c r="BL102" s="77">
        <f t="shared" si="62"/>
        <v>646.11701107668875</v>
      </c>
      <c r="BM102" s="77">
        <f t="shared" si="63"/>
        <v>678.20700191213518</v>
      </c>
      <c r="BN102" s="77">
        <f t="shared" si="64"/>
        <v>599.89785354186552</v>
      </c>
      <c r="BO102" s="77">
        <f t="shared" si="65"/>
        <v>563.55777411597421</v>
      </c>
      <c r="BP102" s="77">
        <f t="shared" si="66"/>
        <v>506.35179759863934</v>
      </c>
      <c r="BQ102" s="77">
        <f t="shared" si="67"/>
        <v>340.67180045001618</v>
      </c>
      <c r="BR102" s="77">
        <f t="shared" si="68"/>
        <v>456.1680229263381</v>
      </c>
      <c r="BS102" s="77">
        <f t="shared" si="70"/>
        <v>569.30026760168573</v>
      </c>
      <c r="BT102" s="77">
        <f t="shared" si="72"/>
        <v>619.4838676796478</v>
      </c>
      <c r="BU102" s="77">
        <f t="shared" si="74"/>
        <v>692.62797038465487</v>
      </c>
      <c r="BV102" s="77">
        <f t="shared" si="76"/>
        <v>765.09701576990108</v>
      </c>
      <c r="BW102" s="77">
        <f t="shared" si="77"/>
        <v>801.25678515113589</v>
      </c>
      <c r="BX102" s="77">
        <f t="shared" si="79"/>
        <v>652.96660922829381</v>
      </c>
      <c r="BY102" s="77">
        <f t="shared" si="81"/>
        <v>754.21490459142558</v>
      </c>
      <c r="BZ102" s="77">
        <f t="shared" si="83"/>
        <v>823.62782262694645</v>
      </c>
      <c r="CA102" s="77">
        <f t="shared" si="85"/>
        <v>797.75006741109962</v>
      </c>
      <c r="CB102" s="77">
        <f t="shared" si="87"/>
        <v>803.89856547004933</v>
      </c>
      <c r="CC102" s="77">
        <f t="shared" si="89"/>
        <v>784.11383322787356</v>
      </c>
      <c r="CD102" s="77">
        <f t="shared" si="91"/>
        <v>802.11276678040826</v>
      </c>
      <c r="CE102" s="77">
        <f t="shared" si="93"/>
        <v>697.19749007860503</v>
      </c>
      <c r="CF102" s="77">
        <f t="shared" si="95"/>
        <v>773.80187743649356</v>
      </c>
      <c r="CG102" s="77">
        <f t="shared" si="97"/>
        <v>777.2361174139935</v>
      </c>
      <c r="CH102" s="77">
        <f t="shared" si="99"/>
        <v>728.91718858338834</v>
      </c>
      <c r="CI102" s="77">
        <f t="shared" si="101"/>
        <v>574.13313374551569</v>
      </c>
      <c r="CJ102" s="77">
        <f t="shared" si="103"/>
        <v>750.42061354656312</v>
      </c>
      <c r="CK102" s="77">
        <f t="shared" si="105"/>
        <v>0</v>
      </c>
      <c r="CL102" s="77">
        <f t="shared" si="107"/>
        <v>0</v>
      </c>
      <c r="CM102" s="77">
        <f t="shared" si="110"/>
        <v>0</v>
      </c>
      <c r="CN102" s="77">
        <f t="shared" si="112"/>
        <v>0</v>
      </c>
      <c r="CO102" s="77">
        <f t="shared" si="114"/>
        <v>0</v>
      </c>
      <c r="CP102" s="77">
        <f t="shared" si="116"/>
        <v>0</v>
      </c>
      <c r="CQ102" s="77">
        <f t="shared" si="118"/>
        <v>0</v>
      </c>
      <c r="CR102" s="77">
        <f t="shared" si="120"/>
        <v>0</v>
      </c>
      <c r="CS102" s="77">
        <f t="shared" si="122"/>
        <v>0</v>
      </c>
      <c r="CT102" s="77">
        <f t="shared" si="124"/>
        <v>0</v>
      </c>
      <c r="CU102" s="77">
        <f t="shared" si="127"/>
        <v>0</v>
      </c>
      <c r="CV102" s="77">
        <f t="shared" si="129"/>
        <v>0</v>
      </c>
      <c r="CW102" s="77">
        <f t="shared" si="131"/>
        <v>0</v>
      </c>
      <c r="CX102" s="77">
        <f t="shared" si="134"/>
        <v>0</v>
      </c>
      <c r="CY102" s="77">
        <f t="shared" ref="CY102:CY129" si="136">$D$101*$E6</f>
        <v>0</v>
      </c>
      <c r="CZ102" s="77">
        <f>$D$102*$E5</f>
        <v>0</v>
      </c>
      <c r="DA102" s="79"/>
      <c r="DB102" s="79"/>
      <c r="DC102" s="79"/>
      <c r="DD102" s="79"/>
      <c r="DE102" s="79"/>
      <c r="DF102" s="79"/>
      <c r="DG102" s="79"/>
    </row>
    <row r="103" spans="3:111" x14ac:dyDescent="0.25">
      <c r="C103" s="77">
        <v>2038</v>
      </c>
      <c r="D103" s="79"/>
      <c r="E103" s="114">
        <f t="shared" si="69"/>
        <v>0</v>
      </c>
      <c r="F103" s="117">
        <f t="shared" si="132"/>
        <v>20693.838291948734</v>
      </c>
      <c r="G103" s="116">
        <f t="shared" si="108"/>
        <v>0</v>
      </c>
      <c r="H103" s="79">
        <f t="shared" si="71"/>
        <v>0</v>
      </c>
      <c r="I103" s="79">
        <f t="shared" si="73"/>
        <v>0</v>
      </c>
      <c r="J103" s="79">
        <f t="shared" si="75"/>
        <v>0</v>
      </c>
      <c r="K103" s="79">
        <f t="shared" si="125"/>
        <v>0</v>
      </c>
      <c r="L103" s="79">
        <f t="shared" si="78"/>
        <v>0</v>
      </c>
      <c r="M103" s="77">
        <f t="shared" si="80"/>
        <v>0</v>
      </c>
      <c r="N103" s="77">
        <f t="shared" si="82"/>
        <v>0</v>
      </c>
      <c r="O103" s="77">
        <f t="shared" si="84"/>
        <v>0</v>
      </c>
      <c r="P103" s="77">
        <f t="shared" si="86"/>
        <v>0</v>
      </c>
      <c r="Q103" s="77">
        <f t="shared" si="88"/>
        <v>0</v>
      </c>
      <c r="R103" s="77">
        <f t="shared" si="90"/>
        <v>0</v>
      </c>
      <c r="S103" s="77">
        <f t="shared" si="92"/>
        <v>0</v>
      </c>
      <c r="T103" s="77">
        <f t="shared" si="94"/>
        <v>0</v>
      </c>
      <c r="U103" s="77">
        <f t="shared" si="96"/>
        <v>0</v>
      </c>
      <c r="V103" s="77">
        <f t="shared" si="98"/>
        <v>0</v>
      </c>
      <c r="W103" s="77">
        <f t="shared" si="100"/>
        <v>0</v>
      </c>
      <c r="X103" s="77">
        <f t="shared" si="102"/>
        <v>0</v>
      </c>
      <c r="Y103" s="77">
        <f t="shared" si="104"/>
        <v>0</v>
      </c>
      <c r="Z103" s="77">
        <f t="shared" si="106"/>
        <v>0</v>
      </c>
      <c r="AA103" s="77">
        <f t="shared" si="109"/>
        <v>0</v>
      </c>
      <c r="AB103" s="77">
        <f t="shared" si="111"/>
        <v>0</v>
      </c>
      <c r="AC103" s="77">
        <f t="shared" si="113"/>
        <v>0</v>
      </c>
      <c r="AD103" s="77">
        <f t="shared" si="115"/>
        <v>0</v>
      </c>
      <c r="AE103" s="77">
        <f t="shared" si="117"/>
        <v>0</v>
      </c>
      <c r="AF103" s="77">
        <f t="shared" si="119"/>
        <v>0</v>
      </c>
      <c r="AG103" s="77">
        <f t="shared" si="121"/>
        <v>0</v>
      </c>
      <c r="AH103" s="77">
        <f t="shared" si="123"/>
        <v>0</v>
      </c>
      <c r="AI103" s="77">
        <f t="shared" si="126"/>
        <v>0</v>
      </c>
      <c r="AJ103" s="77">
        <f t="shared" si="128"/>
        <v>0</v>
      </c>
      <c r="AK103" s="77">
        <f t="shared" si="130"/>
        <v>0</v>
      </c>
      <c r="AL103" s="77">
        <f t="shared" si="133"/>
        <v>0</v>
      </c>
      <c r="AM103" s="77">
        <f t="shared" si="135"/>
        <v>0</v>
      </c>
      <c r="AN103" s="77">
        <f t="shared" ref="AN103:AN129" si="137">$D$38*$E70</f>
        <v>0</v>
      </c>
      <c r="AO103" s="77">
        <f t="shared" si="39"/>
        <v>0</v>
      </c>
      <c r="AP103" s="77">
        <f t="shared" si="40"/>
        <v>0</v>
      </c>
      <c r="AQ103" s="77">
        <f t="shared" si="41"/>
        <v>0</v>
      </c>
      <c r="AR103" s="77">
        <f t="shared" si="42"/>
        <v>0</v>
      </c>
      <c r="AS103" s="77">
        <f t="shared" si="43"/>
        <v>0</v>
      </c>
      <c r="AT103" s="77">
        <f t="shared" si="44"/>
        <v>0</v>
      </c>
      <c r="AU103" s="77">
        <f t="shared" si="45"/>
        <v>0</v>
      </c>
      <c r="AV103" s="77">
        <f t="shared" si="46"/>
        <v>0</v>
      </c>
      <c r="AW103" s="77">
        <f t="shared" si="47"/>
        <v>0</v>
      </c>
      <c r="AX103" s="77">
        <f t="shared" si="48"/>
        <v>0</v>
      </c>
      <c r="AY103" s="77">
        <f t="shared" si="49"/>
        <v>0</v>
      </c>
      <c r="AZ103" s="77">
        <f t="shared" si="50"/>
        <v>0</v>
      </c>
      <c r="BA103" s="77">
        <f t="shared" si="51"/>
        <v>0</v>
      </c>
      <c r="BB103" s="77">
        <f t="shared" si="52"/>
        <v>0</v>
      </c>
      <c r="BC103" s="77">
        <f t="shared" si="53"/>
        <v>0</v>
      </c>
      <c r="BD103" s="77">
        <f t="shared" si="54"/>
        <v>358.68</v>
      </c>
      <c r="BE103" s="77">
        <f t="shared" si="55"/>
        <v>293.26</v>
      </c>
      <c r="BF103" s="77">
        <f t="shared" si="56"/>
        <v>373.66</v>
      </c>
      <c r="BG103" s="77">
        <f t="shared" si="57"/>
        <v>435.12</v>
      </c>
      <c r="BH103" s="77">
        <f t="shared" si="58"/>
        <v>555.72903146495423</v>
      </c>
      <c r="BI103" s="77">
        <f t="shared" si="59"/>
        <v>605.8080727272885</v>
      </c>
      <c r="BJ103" s="77">
        <f t="shared" si="60"/>
        <v>541.63165524148599</v>
      </c>
      <c r="BK103" s="77">
        <f t="shared" si="61"/>
        <v>570.82137416566661</v>
      </c>
      <c r="BL103" s="77">
        <f t="shared" si="62"/>
        <v>646.11701107668875</v>
      </c>
      <c r="BM103" s="77">
        <f t="shared" si="63"/>
        <v>678.20700191213518</v>
      </c>
      <c r="BN103" s="77">
        <f t="shared" si="64"/>
        <v>599.89785354186552</v>
      </c>
      <c r="BO103" s="77">
        <f t="shared" si="65"/>
        <v>563.55777411597421</v>
      </c>
      <c r="BP103" s="77">
        <f t="shared" si="66"/>
        <v>506.35179759863934</v>
      </c>
      <c r="BQ103" s="77">
        <f t="shared" si="67"/>
        <v>340.67180045001618</v>
      </c>
      <c r="BR103" s="77">
        <f t="shared" si="68"/>
        <v>456.1680229263381</v>
      </c>
      <c r="BS103" s="77">
        <f t="shared" si="70"/>
        <v>569.30026760168573</v>
      </c>
      <c r="BT103" s="77">
        <f t="shared" si="72"/>
        <v>619.4838676796478</v>
      </c>
      <c r="BU103" s="77">
        <f t="shared" si="74"/>
        <v>692.62797038465487</v>
      </c>
      <c r="BV103" s="77">
        <f t="shared" si="76"/>
        <v>765.09701576990108</v>
      </c>
      <c r="BW103" s="77">
        <f t="shared" si="77"/>
        <v>801.25678515113589</v>
      </c>
      <c r="BX103" s="77">
        <f t="shared" si="79"/>
        <v>652.96660922829381</v>
      </c>
      <c r="BY103" s="77">
        <f t="shared" si="81"/>
        <v>754.21490459142558</v>
      </c>
      <c r="BZ103" s="77">
        <f t="shared" si="83"/>
        <v>823.62782262694645</v>
      </c>
      <c r="CA103" s="77">
        <f t="shared" si="85"/>
        <v>797.75006741109962</v>
      </c>
      <c r="CB103" s="77">
        <f t="shared" si="87"/>
        <v>803.89856547004933</v>
      </c>
      <c r="CC103" s="77">
        <f t="shared" si="89"/>
        <v>784.11383322787356</v>
      </c>
      <c r="CD103" s="77">
        <f t="shared" si="91"/>
        <v>802.11276678040826</v>
      </c>
      <c r="CE103" s="77">
        <f t="shared" si="93"/>
        <v>697.19749007860503</v>
      </c>
      <c r="CF103" s="77">
        <f t="shared" si="95"/>
        <v>773.80187743649356</v>
      </c>
      <c r="CG103" s="77">
        <f t="shared" si="97"/>
        <v>777.2361174139935</v>
      </c>
      <c r="CH103" s="77">
        <f t="shared" si="99"/>
        <v>728.91718858338834</v>
      </c>
      <c r="CI103" s="77">
        <f t="shared" si="101"/>
        <v>574.13313374551569</v>
      </c>
      <c r="CJ103" s="77">
        <f t="shared" si="103"/>
        <v>750.42061354656312</v>
      </c>
      <c r="CK103" s="77">
        <f t="shared" si="105"/>
        <v>0</v>
      </c>
      <c r="CL103" s="77">
        <f t="shared" si="107"/>
        <v>0</v>
      </c>
      <c r="CM103" s="77">
        <f t="shared" si="110"/>
        <v>0</v>
      </c>
      <c r="CN103" s="77">
        <f t="shared" si="112"/>
        <v>0</v>
      </c>
      <c r="CO103" s="77">
        <f t="shared" si="114"/>
        <v>0</v>
      </c>
      <c r="CP103" s="77">
        <f t="shared" si="116"/>
        <v>0</v>
      </c>
      <c r="CQ103" s="77">
        <f t="shared" si="118"/>
        <v>0</v>
      </c>
      <c r="CR103" s="77">
        <f t="shared" si="120"/>
        <v>0</v>
      </c>
      <c r="CS103" s="77">
        <f t="shared" si="122"/>
        <v>0</v>
      </c>
      <c r="CT103" s="77">
        <f t="shared" si="124"/>
        <v>0</v>
      </c>
      <c r="CU103" s="77">
        <f t="shared" si="127"/>
        <v>0</v>
      </c>
      <c r="CV103" s="77">
        <f t="shared" si="129"/>
        <v>0</v>
      </c>
      <c r="CW103" s="77">
        <f t="shared" si="131"/>
        <v>0</v>
      </c>
      <c r="CX103" s="77">
        <f t="shared" si="134"/>
        <v>0</v>
      </c>
      <c r="CY103" s="77">
        <f t="shared" si="136"/>
        <v>0</v>
      </c>
      <c r="CZ103" s="77">
        <f t="shared" ref="CZ103:CZ129" si="138">$D$102*$E6</f>
        <v>0</v>
      </c>
      <c r="DA103" s="77">
        <f>$D$103*$E5</f>
        <v>0</v>
      </c>
      <c r="DB103" s="79"/>
      <c r="DC103" s="79"/>
      <c r="DD103" s="79"/>
      <c r="DE103" s="79"/>
      <c r="DF103" s="79"/>
      <c r="DG103" s="79"/>
    </row>
    <row r="104" spans="3:111" x14ac:dyDescent="0.25">
      <c r="C104" s="79">
        <v>2039</v>
      </c>
      <c r="D104" s="79"/>
      <c r="E104" s="114">
        <f t="shared" si="69"/>
        <v>0</v>
      </c>
      <c r="F104" s="117">
        <f t="shared" si="132"/>
        <v>20335.158291948737</v>
      </c>
      <c r="G104" s="116">
        <f t="shared" si="108"/>
        <v>0</v>
      </c>
      <c r="H104" s="79">
        <f t="shared" si="71"/>
        <v>0</v>
      </c>
      <c r="I104" s="79">
        <f t="shared" si="73"/>
        <v>0</v>
      </c>
      <c r="J104" s="79">
        <f t="shared" si="75"/>
        <v>0</v>
      </c>
      <c r="K104" s="79">
        <f t="shared" si="125"/>
        <v>0</v>
      </c>
      <c r="L104" s="79">
        <f t="shared" si="78"/>
        <v>0</v>
      </c>
      <c r="M104" s="77">
        <f t="shared" si="80"/>
        <v>0</v>
      </c>
      <c r="N104" s="77">
        <f t="shared" si="82"/>
        <v>0</v>
      </c>
      <c r="O104" s="77">
        <f t="shared" si="84"/>
        <v>0</v>
      </c>
      <c r="P104" s="77">
        <f t="shared" si="86"/>
        <v>0</v>
      </c>
      <c r="Q104" s="77">
        <f t="shared" si="88"/>
        <v>0</v>
      </c>
      <c r="R104" s="77">
        <f t="shared" si="90"/>
        <v>0</v>
      </c>
      <c r="S104" s="77">
        <f t="shared" si="92"/>
        <v>0</v>
      </c>
      <c r="T104" s="77">
        <f t="shared" si="94"/>
        <v>0</v>
      </c>
      <c r="U104" s="77">
        <f t="shared" si="96"/>
        <v>0</v>
      </c>
      <c r="V104" s="77">
        <f t="shared" si="98"/>
        <v>0</v>
      </c>
      <c r="W104" s="77">
        <f t="shared" si="100"/>
        <v>0</v>
      </c>
      <c r="X104" s="77">
        <f t="shared" si="102"/>
        <v>0</v>
      </c>
      <c r="Y104" s="77">
        <f t="shared" si="104"/>
        <v>0</v>
      </c>
      <c r="Z104" s="77">
        <f t="shared" si="106"/>
        <v>0</v>
      </c>
      <c r="AA104" s="77">
        <f t="shared" si="109"/>
        <v>0</v>
      </c>
      <c r="AB104" s="77">
        <f t="shared" si="111"/>
        <v>0</v>
      </c>
      <c r="AC104" s="77">
        <f t="shared" si="113"/>
        <v>0</v>
      </c>
      <c r="AD104" s="77">
        <f t="shared" si="115"/>
        <v>0</v>
      </c>
      <c r="AE104" s="77">
        <f t="shared" si="117"/>
        <v>0</v>
      </c>
      <c r="AF104" s="77">
        <f t="shared" si="119"/>
        <v>0</v>
      </c>
      <c r="AG104" s="77">
        <f t="shared" si="121"/>
        <v>0</v>
      </c>
      <c r="AH104" s="77">
        <f t="shared" si="123"/>
        <v>0</v>
      </c>
      <c r="AI104" s="77">
        <f t="shared" si="126"/>
        <v>0</v>
      </c>
      <c r="AJ104" s="77">
        <f t="shared" si="128"/>
        <v>0</v>
      </c>
      <c r="AK104" s="77">
        <f t="shared" si="130"/>
        <v>0</v>
      </c>
      <c r="AL104" s="77">
        <f t="shared" si="133"/>
        <v>0</v>
      </c>
      <c r="AM104" s="77">
        <f t="shared" si="135"/>
        <v>0</v>
      </c>
      <c r="AN104" s="77">
        <f t="shared" si="137"/>
        <v>0</v>
      </c>
      <c r="AO104" s="77">
        <f t="shared" ref="AO104:AO129" si="139">$D$39*$E70</f>
        <v>0</v>
      </c>
      <c r="AP104" s="77">
        <f t="shared" ref="AP104:AP129" si="140">$D$40*$E69</f>
        <v>0</v>
      </c>
      <c r="AQ104" s="77">
        <f t="shared" si="41"/>
        <v>0</v>
      </c>
      <c r="AR104" s="77">
        <f t="shared" si="42"/>
        <v>0</v>
      </c>
      <c r="AS104" s="77">
        <f t="shared" si="43"/>
        <v>0</v>
      </c>
      <c r="AT104" s="77">
        <f t="shared" si="44"/>
        <v>0</v>
      </c>
      <c r="AU104" s="77">
        <f t="shared" si="45"/>
        <v>0</v>
      </c>
      <c r="AV104" s="77">
        <f t="shared" si="46"/>
        <v>0</v>
      </c>
      <c r="AW104" s="77">
        <f t="shared" si="47"/>
        <v>0</v>
      </c>
      <c r="AX104" s="77">
        <f t="shared" si="48"/>
        <v>0</v>
      </c>
      <c r="AY104" s="77">
        <f t="shared" si="49"/>
        <v>0</v>
      </c>
      <c r="AZ104" s="77">
        <f t="shared" si="50"/>
        <v>0</v>
      </c>
      <c r="BA104" s="77">
        <f t="shared" si="51"/>
        <v>0</v>
      </c>
      <c r="BB104" s="77">
        <f t="shared" si="52"/>
        <v>0</v>
      </c>
      <c r="BC104" s="77">
        <f t="shared" si="53"/>
        <v>0</v>
      </c>
      <c r="BD104" s="77">
        <f t="shared" si="54"/>
        <v>0</v>
      </c>
      <c r="BE104" s="77">
        <f t="shared" si="55"/>
        <v>293.26</v>
      </c>
      <c r="BF104" s="77">
        <f t="shared" si="56"/>
        <v>373.66</v>
      </c>
      <c r="BG104" s="77">
        <f t="shared" si="57"/>
        <v>435.12</v>
      </c>
      <c r="BH104" s="77">
        <f t="shared" si="58"/>
        <v>555.72903146495423</v>
      </c>
      <c r="BI104" s="77">
        <f t="shared" si="59"/>
        <v>605.8080727272885</v>
      </c>
      <c r="BJ104" s="77">
        <f t="shared" si="60"/>
        <v>541.63165524148599</v>
      </c>
      <c r="BK104" s="77">
        <f t="shared" si="61"/>
        <v>570.82137416566661</v>
      </c>
      <c r="BL104" s="77">
        <f t="shared" si="62"/>
        <v>646.11701107668875</v>
      </c>
      <c r="BM104" s="77">
        <f t="shared" si="63"/>
        <v>678.20700191213518</v>
      </c>
      <c r="BN104" s="77">
        <f t="shared" si="64"/>
        <v>599.89785354186552</v>
      </c>
      <c r="BO104" s="77">
        <f t="shared" si="65"/>
        <v>563.55777411597421</v>
      </c>
      <c r="BP104" s="77">
        <f t="shared" si="66"/>
        <v>506.35179759863934</v>
      </c>
      <c r="BQ104" s="77">
        <f t="shared" si="67"/>
        <v>340.67180045001618</v>
      </c>
      <c r="BR104" s="77">
        <f t="shared" si="68"/>
        <v>456.1680229263381</v>
      </c>
      <c r="BS104" s="77">
        <f t="shared" si="70"/>
        <v>569.30026760168573</v>
      </c>
      <c r="BT104" s="77">
        <f t="shared" si="72"/>
        <v>619.4838676796478</v>
      </c>
      <c r="BU104" s="77">
        <f t="shared" si="74"/>
        <v>692.62797038465487</v>
      </c>
      <c r="BV104" s="77">
        <f t="shared" si="76"/>
        <v>765.09701576990108</v>
      </c>
      <c r="BW104" s="77">
        <f t="shared" si="77"/>
        <v>801.25678515113589</v>
      </c>
      <c r="BX104" s="77">
        <f t="shared" si="79"/>
        <v>652.96660922829381</v>
      </c>
      <c r="BY104" s="77">
        <f t="shared" si="81"/>
        <v>754.21490459142558</v>
      </c>
      <c r="BZ104" s="77">
        <f t="shared" si="83"/>
        <v>823.62782262694645</v>
      </c>
      <c r="CA104" s="77">
        <f t="shared" si="85"/>
        <v>797.75006741109962</v>
      </c>
      <c r="CB104" s="77">
        <f t="shared" si="87"/>
        <v>803.89856547004933</v>
      </c>
      <c r="CC104" s="77">
        <f t="shared" si="89"/>
        <v>784.11383322787356</v>
      </c>
      <c r="CD104" s="77">
        <f t="shared" si="91"/>
        <v>802.11276678040826</v>
      </c>
      <c r="CE104" s="77">
        <f t="shared" si="93"/>
        <v>697.19749007860503</v>
      </c>
      <c r="CF104" s="77">
        <f t="shared" si="95"/>
        <v>773.80187743649356</v>
      </c>
      <c r="CG104" s="77">
        <f t="shared" si="97"/>
        <v>777.2361174139935</v>
      </c>
      <c r="CH104" s="77">
        <f t="shared" si="99"/>
        <v>728.91718858338834</v>
      </c>
      <c r="CI104" s="77">
        <f t="shared" si="101"/>
        <v>574.13313374551569</v>
      </c>
      <c r="CJ104" s="77">
        <f t="shared" si="103"/>
        <v>750.42061354656312</v>
      </c>
      <c r="CK104" s="77">
        <f t="shared" si="105"/>
        <v>0</v>
      </c>
      <c r="CL104" s="77">
        <f t="shared" si="107"/>
        <v>0</v>
      </c>
      <c r="CM104" s="77">
        <f t="shared" si="110"/>
        <v>0</v>
      </c>
      <c r="CN104" s="77">
        <f t="shared" si="112"/>
        <v>0</v>
      </c>
      <c r="CO104" s="77">
        <f t="shared" si="114"/>
        <v>0</v>
      </c>
      <c r="CP104" s="77">
        <f t="shared" si="116"/>
        <v>0</v>
      </c>
      <c r="CQ104" s="77">
        <f t="shared" si="118"/>
        <v>0</v>
      </c>
      <c r="CR104" s="77">
        <f t="shared" si="120"/>
        <v>0</v>
      </c>
      <c r="CS104" s="77">
        <f t="shared" si="122"/>
        <v>0</v>
      </c>
      <c r="CT104" s="77">
        <f t="shared" si="124"/>
        <v>0</v>
      </c>
      <c r="CU104" s="77">
        <f t="shared" si="127"/>
        <v>0</v>
      </c>
      <c r="CV104" s="77">
        <f t="shared" si="129"/>
        <v>0</v>
      </c>
      <c r="CW104" s="77">
        <f t="shared" si="131"/>
        <v>0</v>
      </c>
      <c r="CX104" s="77">
        <f t="shared" si="134"/>
        <v>0</v>
      </c>
      <c r="CY104" s="77">
        <f t="shared" si="136"/>
        <v>0</v>
      </c>
      <c r="CZ104" s="77">
        <f t="shared" si="138"/>
        <v>0</v>
      </c>
      <c r="DA104" s="77">
        <f t="shared" ref="DA104:DA129" si="141">$D$103*$E6</f>
        <v>0</v>
      </c>
      <c r="DB104" s="77">
        <f>$D$104*$E5</f>
        <v>0</v>
      </c>
      <c r="DC104" s="79"/>
      <c r="DD104" s="79"/>
      <c r="DE104" s="79"/>
      <c r="DF104" s="79"/>
      <c r="DG104" s="79"/>
    </row>
    <row r="105" spans="3:111" x14ac:dyDescent="0.25">
      <c r="C105" s="77">
        <v>2040</v>
      </c>
      <c r="D105" s="79"/>
      <c r="E105" s="114">
        <f t="shared" si="69"/>
        <v>0</v>
      </c>
      <c r="F105" s="117">
        <f t="shared" si="132"/>
        <v>20041.898291948739</v>
      </c>
      <c r="G105" s="116">
        <f t="shared" si="108"/>
        <v>0</v>
      </c>
      <c r="H105" s="79">
        <f t="shared" si="71"/>
        <v>0</v>
      </c>
      <c r="I105" s="79">
        <f t="shared" si="73"/>
        <v>0</v>
      </c>
      <c r="J105" s="79">
        <f t="shared" si="75"/>
        <v>0</v>
      </c>
      <c r="K105" s="79">
        <f t="shared" si="125"/>
        <v>0</v>
      </c>
      <c r="L105" s="79">
        <f t="shared" si="78"/>
        <v>0</v>
      </c>
      <c r="M105" s="77">
        <f t="shared" si="80"/>
        <v>0</v>
      </c>
      <c r="N105" s="77">
        <f t="shared" si="82"/>
        <v>0</v>
      </c>
      <c r="O105" s="77">
        <f t="shared" si="84"/>
        <v>0</v>
      </c>
      <c r="P105" s="77">
        <f t="shared" si="86"/>
        <v>0</v>
      </c>
      <c r="Q105" s="77">
        <f t="shared" si="88"/>
        <v>0</v>
      </c>
      <c r="R105" s="77">
        <f t="shared" si="90"/>
        <v>0</v>
      </c>
      <c r="S105" s="77">
        <f t="shared" si="92"/>
        <v>0</v>
      </c>
      <c r="T105" s="77">
        <f t="shared" si="94"/>
        <v>0</v>
      </c>
      <c r="U105" s="77">
        <f t="shared" si="96"/>
        <v>0</v>
      </c>
      <c r="V105" s="77">
        <f t="shared" si="98"/>
        <v>0</v>
      </c>
      <c r="W105" s="77">
        <f t="shared" si="100"/>
        <v>0</v>
      </c>
      <c r="X105" s="77">
        <f t="shared" si="102"/>
        <v>0</v>
      </c>
      <c r="Y105" s="77">
        <f t="shared" si="104"/>
        <v>0</v>
      </c>
      <c r="Z105" s="77">
        <f t="shared" si="106"/>
        <v>0</v>
      </c>
      <c r="AA105" s="77">
        <f t="shared" si="109"/>
        <v>0</v>
      </c>
      <c r="AB105" s="77">
        <f t="shared" si="111"/>
        <v>0</v>
      </c>
      <c r="AC105" s="77">
        <f t="shared" si="113"/>
        <v>0</v>
      </c>
      <c r="AD105" s="77">
        <f t="shared" si="115"/>
        <v>0</v>
      </c>
      <c r="AE105" s="77">
        <f t="shared" si="117"/>
        <v>0</v>
      </c>
      <c r="AF105" s="77">
        <f t="shared" si="119"/>
        <v>0</v>
      </c>
      <c r="AG105" s="77">
        <f t="shared" si="121"/>
        <v>0</v>
      </c>
      <c r="AH105" s="77">
        <f t="shared" si="123"/>
        <v>0</v>
      </c>
      <c r="AI105" s="77">
        <f t="shared" si="126"/>
        <v>0</v>
      </c>
      <c r="AJ105" s="77">
        <f t="shared" si="128"/>
        <v>0</v>
      </c>
      <c r="AK105" s="77">
        <f t="shared" si="130"/>
        <v>0</v>
      </c>
      <c r="AL105" s="77">
        <f t="shared" si="133"/>
        <v>0</v>
      </c>
      <c r="AM105" s="77">
        <f t="shared" si="135"/>
        <v>0</v>
      </c>
      <c r="AN105" s="77">
        <f t="shared" si="137"/>
        <v>0</v>
      </c>
      <c r="AO105" s="77">
        <f t="shared" si="139"/>
        <v>0</v>
      </c>
      <c r="AP105" s="77">
        <f t="shared" si="140"/>
        <v>0</v>
      </c>
      <c r="AQ105" s="77">
        <f t="shared" si="41"/>
        <v>0</v>
      </c>
      <c r="AR105" s="77">
        <f t="shared" si="42"/>
        <v>0</v>
      </c>
      <c r="AS105" s="77">
        <f t="shared" si="43"/>
        <v>0</v>
      </c>
      <c r="AT105" s="77">
        <f t="shared" si="44"/>
        <v>0</v>
      </c>
      <c r="AU105" s="77">
        <f t="shared" si="45"/>
        <v>0</v>
      </c>
      <c r="AV105" s="77">
        <f t="shared" si="46"/>
        <v>0</v>
      </c>
      <c r="AW105" s="77">
        <f t="shared" si="47"/>
        <v>0</v>
      </c>
      <c r="AX105" s="77">
        <f t="shared" si="48"/>
        <v>0</v>
      </c>
      <c r="AY105" s="77">
        <f t="shared" si="49"/>
        <v>0</v>
      </c>
      <c r="AZ105" s="77">
        <f t="shared" si="50"/>
        <v>0</v>
      </c>
      <c r="BA105" s="77">
        <f t="shared" si="51"/>
        <v>0</v>
      </c>
      <c r="BB105" s="77">
        <f t="shared" si="52"/>
        <v>0</v>
      </c>
      <c r="BC105" s="77">
        <f t="shared" si="53"/>
        <v>0</v>
      </c>
      <c r="BD105" s="77">
        <f t="shared" si="54"/>
        <v>0</v>
      </c>
      <c r="BE105" s="77">
        <f t="shared" si="55"/>
        <v>0</v>
      </c>
      <c r="BF105" s="77">
        <f t="shared" si="56"/>
        <v>373.66</v>
      </c>
      <c r="BG105" s="77">
        <f t="shared" si="57"/>
        <v>435.12</v>
      </c>
      <c r="BH105" s="77">
        <f t="shared" si="58"/>
        <v>555.72903146495423</v>
      </c>
      <c r="BI105" s="77">
        <f t="shared" si="59"/>
        <v>605.8080727272885</v>
      </c>
      <c r="BJ105" s="77">
        <f t="shared" si="60"/>
        <v>541.63165524148599</v>
      </c>
      <c r="BK105" s="77">
        <f t="shared" si="61"/>
        <v>570.82137416566661</v>
      </c>
      <c r="BL105" s="77">
        <f t="shared" si="62"/>
        <v>646.11701107668875</v>
      </c>
      <c r="BM105" s="77">
        <f t="shared" si="63"/>
        <v>678.20700191213518</v>
      </c>
      <c r="BN105" s="77">
        <f t="shared" si="64"/>
        <v>599.89785354186552</v>
      </c>
      <c r="BO105" s="77">
        <f t="shared" si="65"/>
        <v>563.55777411597421</v>
      </c>
      <c r="BP105" s="77">
        <f t="shared" si="66"/>
        <v>506.35179759863934</v>
      </c>
      <c r="BQ105" s="77">
        <f t="shared" si="67"/>
        <v>340.67180045001618</v>
      </c>
      <c r="BR105" s="77">
        <f t="shared" si="68"/>
        <v>456.1680229263381</v>
      </c>
      <c r="BS105" s="77">
        <f t="shared" si="70"/>
        <v>569.30026760168573</v>
      </c>
      <c r="BT105" s="77">
        <f t="shared" si="72"/>
        <v>619.4838676796478</v>
      </c>
      <c r="BU105" s="77">
        <f t="shared" si="74"/>
        <v>692.62797038465487</v>
      </c>
      <c r="BV105" s="77">
        <f t="shared" si="76"/>
        <v>765.09701576990108</v>
      </c>
      <c r="BW105" s="77">
        <f t="shared" si="77"/>
        <v>801.25678515113589</v>
      </c>
      <c r="BX105" s="77">
        <f t="shared" si="79"/>
        <v>652.96660922829381</v>
      </c>
      <c r="BY105" s="77">
        <f t="shared" si="81"/>
        <v>754.21490459142558</v>
      </c>
      <c r="BZ105" s="77">
        <f t="shared" si="83"/>
        <v>823.62782262694645</v>
      </c>
      <c r="CA105" s="77">
        <f t="shared" si="85"/>
        <v>797.75006741109962</v>
      </c>
      <c r="CB105" s="77">
        <f t="shared" si="87"/>
        <v>803.89856547004933</v>
      </c>
      <c r="CC105" s="77">
        <f t="shared" si="89"/>
        <v>784.11383322787356</v>
      </c>
      <c r="CD105" s="77">
        <f t="shared" si="91"/>
        <v>802.11276678040826</v>
      </c>
      <c r="CE105" s="77">
        <f t="shared" si="93"/>
        <v>697.19749007860503</v>
      </c>
      <c r="CF105" s="77">
        <f t="shared" si="95"/>
        <v>773.80187743649356</v>
      </c>
      <c r="CG105" s="77">
        <f t="shared" si="97"/>
        <v>777.2361174139935</v>
      </c>
      <c r="CH105" s="77">
        <f t="shared" si="99"/>
        <v>728.91718858338834</v>
      </c>
      <c r="CI105" s="77">
        <f t="shared" si="101"/>
        <v>574.13313374551569</v>
      </c>
      <c r="CJ105" s="77">
        <f t="shared" si="103"/>
        <v>750.42061354656312</v>
      </c>
      <c r="CK105" s="77">
        <f t="shared" si="105"/>
        <v>0</v>
      </c>
      <c r="CL105" s="77">
        <f t="shared" si="107"/>
        <v>0</v>
      </c>
      <c r="CM105" s="77">
        <f t="shared" si="110"/>
        <v>0</v>
      </c>
      <c r="CN105" s="77">
        <f t="shared" si="112"/>
        <v>0</v>
      </c>
      <c r="CO105" s="77">
        <f t="shared" si="114"/>
        <v>0</v>
      </c>
      <c r="CP105" s="77">
        <f t="shared" si="116"/>
        <v>0</v>
      </c>
      <c r="CQ105" s="77">
        <f t="shared" si="118"/>
        <v>0</v>
      </c>
      <c r="CR105" s="77">
        <f t="shared" si="120"/>
        <v>0</v>
      </c>
      <c r="CS105" s="77">
        <f t="shared" si="122"/>
        <v>0</v>
      </c>
      <c r="CT105" s="77">
        <f t="shared" si="124"/>
        <v>0</v>
      </c>
      <c r="CU105" s="77">
        <f t="shared" si="127"/>
        <v>0</v>
      </c>
      <c r="CV105" s="77">
        <f t="shared" si="129"/>
        <v>0</v>
      </c>
      <c r="CW105" s="77">
        <f t="shared" si="131"/>
        <v>0</v>
      </c>
      <c r="CX105" s="77">
        <f t="shared" si="134"/>
        <v>0</v>
      </c>
      <c r="CY105" s="77">
        <f t="shared" si="136"/>
        <v>0</v>
      </c>
      <c r="CZ105" s="77">
        <f t="shared" si="138"/>
        <v>0</v>
      </c>
      <c r="DA105" s="77">
        <f t="shared" si="141"/>
        <v>0</v>
      </c>
      <c r="DB105" s="77">
        <f t="shared" ref="DB105:DB129" si="142">$D$104*$E6</f>
        <v>0</v>
      </c>
      <c r="DC105" s="77">
        <f>$D$105*$E5</f>
        <v>0</v>
      </c>
      <c r="DD105" s="79"/>
      <c r="DE105" s="79"/>
      <c r="DF105" s="79"/>
      <c r="DG105" s="79"/>
    </row>
    <row r="106" spans="3:111" x14ac:dyDescent="0.25">
      <c r="C106" s="79">
        <v>2041</v>
      </c>
      <c r="D106" s="79"/>
      <c r="E106" s="114">
        <f t="shared" si="69"/>
        <v>0</v>
      </c>
      <c r="F106" s="117">
        <f t="shared" si="132"/>
        <v>19668.238291948735</v>
      </c>
      <c r="G106" s="116">
        <f t="shared" si="108"/>
        <v>0</v>
      </c>
      <c r="H106" s="79">
        <f t="shared" si="71"/>
        <v>0</v>
      </c>
      <c r="I106" s="79">
        <f t="shared" si="73"/>
        <v>0</v>
      </c>
      <c r="J106" s="79">
        <f t="shared" si="75"/>
        <v>0</v>
      </c>
      <c r="K106" s="79">
        <f t="shared" si="125"/>
        <v>0</v>
      </c>
      <c r="L106" s="79">
        <f t="shared" si="78"/>
        <v>0</v>
      </c>
      <c r="M106" s="77">
        <f t="shared" si="80"/>
        <v>0</v>
      </c>
      <c r="N106" s="77">
        <f t="shared" si="82"/>
        <v>0</v>
      </c>
      <c r="O106" s="77">
        <f t="shared" si="84"/>
        <v>0</v>
      </c>
      <c r="P106" s="77">
        <f t="shared" si="86"/>
        <v>0</v>
      </c>
      <c r="Q106" s="77">
        <f t="shared" si="88"/>
        <v>0</v>
      </c>
      <c r="R106" s="77">
        <f t="shared" si="90"/>
        <v>0</v>
      </c>
      <c r="S106" s="77">
        <f t="shared" si="92"/>
        <v>0</v>
      </c>
      <c r="T106" s="77">
        <f t="shared" si="94"/>
        <v>0</v>
      </c>
      <c r="U106" s="77">
        <f t="shared" si="96"/>
        <v>0</v>
      </c>
      <c r="V106" s="77">
        <f t="shared" si="98"/>
        <v>0</v>
      </c>
      <c r="W106" s="77">
        <f t="shared" si="100"/>
        <v>0</v>
      </c>
      <c r="X106" s="77">
        <f t="shared" si="102"/>
        <v>0</v>
      </c>
      <c r="Y106" s="77">
        <f t="shared" si="104"/>
        <v>0</v>
      </c>
      <c r="Z106" s="77">
        <f t="shared" si="106"/>
        <v>0</v>
      </c>
      <c r="AA106" s="77">
        <f t="shared" si="109"/>
        <v>0</v>
      </c>
      <c r="AB106" s="77">
        <f t="shared" si="111"/>
        <v>0</v>
      </c>
      <c r="AC106" s="77">
        <f t="shared" si="113"/>
        <v>0</v>
      </c>
      <c r="AD106" s="77">
        <f t="shared" si="115"/>
        <v>0</v>
      </c>
      <c r="AE106" s="77">
        <f t="shared" si="117"/>
        <v>0</v>
      </c>
      <c r="AF106" s="77">
        <f t="shared" si="119"/>
        <v>0</v>
      </c>
      <c r="AG106" s="77">
        <f t="shared" si="121"/>
        <v>0</v>
      </c>
      <c r="AH106" s="77">
        <f t="shared" si="123"/>
        <v>0</v>
      </c>
      <c r="AI106" s="77">
        <f t="shared" si="126"/>
        <v>0</v>
      </c>
      <c r="AJ106" s="77">
        <f t="shared" si="128"/>
        <v>0</v>
      </c>
      <c r="AK106" s="77">
        <f t="shared" si="130"/>
        <v>0</v>
      </c>
      <c r="AL106" s="77">
        <f t="shared" si="133"/>
        <v>0</v>
      </c>
      <c r="AM106" s="77">
        <f t="shared" si="135"/>
        <v>0</v>
      </c>
      <c r="AN106" s="77">
        <f t="shared" si="137"/>
        <v>0</v>
      </c>
      <c r="AO106" s="77">
        <f t="shared" si="139"/>
        <v>0</v>
      </c>
      <c r="AP106" s="77">
        <f t="shared" si="140"/>
        <v>0</v>
      </c>
      <c r="AQ106" s="77">
        <f t="shared" ref="AQ106:AQ129" si="143">$D$41*$E70</f>
        <v>0</v>
      </c>
      <c r="AR106" s="77">
        <f t="shared" si="42"/>
        <v>0</v>
      </c>
      <c r="AS106" s="77">
        <f t="shared" si="43"/>
        <v>0</v>
      </c>
      <c r="AT106" s="77">
        <f t="shared" si="44"/>
        <v>0</v>
      </c>
      <c r="AU106" s="77">
        <f t="shared" si="45"/>
        <v>0</v>
      </c>
      <c r="AV106" s="77">
        <f t="shared" si="46"/>
        <v>0</v>
      </c>
      <c r="AW106" s="77">
        <f t="shared" si="47"/>
        <v>0</v>
      </c>
      <c r="AX106" s="77">
        <f t="shared" si="48"/>
        <v>0</v>
      </c>
      <c r="AY106" s="77">
        <f t="shared" si="49"/>
        <v>0</v>
      </c>
      <c r="AZ106" s="77">
        <f t="shared" si="50"/>
        <v>0</v>
      </c>
      <c r="BA106" s="77">
        <f t="shared" si="51"/>
        <v>0</v>
      </c>
      <c r="BB106" s="77">
        <f t="shared" si="52"/>
        <v>0</v>
      </c>
      <c r="BC106" s="77">
        <f t="shared" si="53"/>
        <v>0</v>
      </c>
      <c r="BD106" s="77">
        <f t="shared" si="54"/>
        <v>0</v>
      </c>
      <c r="BE106" s="77">
        <f t="shared" si="55"/>
        <v>0</v>
      </c>
      <c r="BF106" s="77">
        <f t="shared" si="56"/>
        <v>0</v>
      </c>
      <c r="BG106" s="77">
        <f t="shared" si="57"/>
        <v>435.12</v>
      </c>
      <c r="BH106" s="77">
        <f t="shared" si="58"/>
        <v>555.72903146495423</v>
      </c>
      <c r="BI106" s="77">
        <f t="shared" si="59"/>
        <v>605.8080727272885</v>
      </c>
      <c r="BJ106" s="77">
        <f t="shared" si="60"/>
        <v>541.63165524148599</v>
      </c>
      <c r="BK106" s="77">
        <f t="shared" si="61"/>
        <v>570.82137416566661</v>
      </c>
      <c r="BL106" s="77">
        <f t="shared" si="62"/>
        <v>646.11701107668875</v>
      </c>
      <c r="BM106" s="77">
        <f t="shared" si="63"/>
        <v>678.20700191213518</v>
      </c>
      <c r="BN106" s="77">
        <f t="shared" si="64"/>
        <v>599.89785354186552</v>
      </c>
      <c r="BO106" s="77">
        <f t="shared" si="65"/>
        <v>563.55777411597421</v>
      </c>
      <c r="BP106" s="77">
        <f t="shared" si="66"/>
        <v>506.35179759863934</v>
      </c>
      <c r="BQ106" s="77">
        <f t="shared" si="67"/>
        <v>340.67180045001618</v>
      </c>
      <c r="BR106" s="77">
        <f t="shared" si="68"/>
        <v>456.1680229263381</v>
      </c>
      <c r="BS106" s="77">
        <f t="shared" si="70"/>
        <v>569.30026760168573</v>
      </c>
      <c r="BT106" s="77">
        <f t="shared" si="72"/>
        <v>619.4838676796478</v>
      </c>
      <c r="BU106" s="77">
        <f t="shared" si="74"/>
        <v>692.62797038465487</v>
      </c>
      <c r="BV106" s="77">
        <f t="shared" si="76"/>
        <v>765.09701576990108</v>
      </c>
      <c r="BW106" s="77">
        <f t="shared" si="77"/>
        <v>801.25678515113589</v>
      </c>
      <c r="BX106" s="77">
        <f t="shared" si="79"/>
        <v>652.96660922829381</v>
      </c>
      <c r="BY106" s="77">
        <f t="shared" si="81"/>
        <v>754.21490459142558</v>
      </c>
      <c r="BZ106" s="77">
        <f t="shared" si="83"/>
        <v>823.62782262694645</v>
      </c>
      <c r="CA106" s="77">
        <f t="shared" si="85"/>
        <v>797.75006741109962</v>
      </c>
      <c r="CB106" s="77">
        <f t="shared" si="87"/>
        <v>803.89856547004933</v>
      </c>
      <c r="CC106" s="77">
        <f t="shared" si="89"/>
        <v>784.11383322787356</v>
      </c>
      <c r="CD106" s="77">
        <f t="shared" si="91"/>
        <v>802.11276678040826</v>
      </c>
      <c r="CE106" s="77">
        <f t="shared" si="93"/>
        <v>697.19749007860503</v>
      </c>
      <c r="CF106" s="77">
        <f t="shared" si="95"/>
        <v>773.80187743649356</v>
      </c>
      <c r="CG106" s="77">
        <f t="shared" si="97"/>
        <v>777.2361174139935</v>
      </c>
      <c r="CH106" s="77">
        <f t="shared" si="99"/>
        <v>728.91718858338834</v>
      </c>
      <c r="CI106" s="77">
        <f t="shared" si="101"/>
        <v>574.13313374551569</v>
      </c>
      <c r="CJ106" s="77">
        <f t="shared" si="103"/>
        <v>750.42061354656312</v>
      </c>
      <c r="CK106" s="77">
        <f t="shared" si="105"/>
        <v>0</v>
      </c>
      <c r="CL106" s="77">
        <f t="shared" si="107"/>
        <v>0</v>
      </c>
      <c r="CM106" s="77">
        <f t="shared" si="110"/>
        <v>0</v>
      </c>
      <c r="CN106" s="77">
        <f t="shared" si="112"/>
        <v>0</v>
      </c>
      <c r="CO106" s="77">
        <f t="shared" si="114"/>
        <v>0</v>
      </c>
      <c r="CP106" s="77">
        <f t="shared" si="116"/>
        <v>0</v>
      </c>
      <c r="CQ106" s="77">
        <f t="shared" si="118"/>
        <v>0</v>
      </c>
      <c r="CR106" s="77">
        <f t="shared" si="120"/>
        <v>0</v>
      </c>
      <c r="CS106" s="77">
        <f t="shared" si="122"/>
        <v>0</v>
      </c>
      <c r="CT106" s="77">
        <f t="shared" si="124"/>
        <v>0</v>
      </c>
      <c r="CU106" s="77">
        <f t="shared" si="127"/>
        <v>0</v>
      </c>
      <c r="CV106" s="77">
        <f t="shared" si="129"/>
        <v>0</v>
      </c>
      <c r="CW106" s="77">
        <f t="shared" si="131"/>
        <v>0</v>
      </c>
      <c r="CX106" s="77">
        <f t="shared" si="134"/>
        <v>0</v>
      </c>
      <c r="CY106" s="77">
        <f t="shared" si="136"/>
        <v>0</v>
      </c>
      <c r="CZ106" s="77">
        <f t="shared" si="138"/>
        <v>0</v>
      </c>
      <c r="DA106" s="77">
        <f t="shared" si="141"/>
        <v>0</v>
      </c>
      <c r="DB106" s="77">
        <f t="shared" si="142"/>
        <v>0</v>
      </c>
      <c r="DC106" s="77">
        <f t="shared" ref="DC106:DC129" si="144">$D$105*$E6</f>
        <v>0</v>
      </c>
      <c r="DD106" s="77">
        <f>$D$106*$E5</f>
        <v>0</v>
      </c>
      <c r="DE106" s="79"/>
      <c r="DF106" s="79"/>
      <c r="DG106" s="79"/>
    </row>
    <row r="107" spans="3:111" x14ac:dyDescent="0.25">
      <c r="C107" s="77">
        <v>2042</v>
      </c>
      <c r="D107" s="79"/>
      <c r="E107" s="114">
        <f t="shared" si="69"/>
        <v>0</v>
      </c>
      <c r="F107" s="117">
        <f t="shared" si="132"/>
        <v>19233.118291948736</v>
      </c>
      <c r="G107" s="116">
        <f t="shared" si="108"/>
        <v>0</v>
      </c>
      <c r="H107" s="79">
        <f t="shared" si="71"/>
        <v>0</v>
      </c>
      <c r="I107" s="79">
        <f t="shared" si="73"/>
        <v>0</v>
      </c>
      <c r="J107" s="79">
        <f t="shared" si="75"/>
        <v>0</v>
      </c>
      <c r="K107" s="79">
        <f t="shared" si="125"/>
        <v>0</v>
      </c>
      <c r="L107" s="79">
        <f t="shared" si="78"/>
        <v>0</v>
      </c>
      <c r="M107" s="77">
        <f t="shared" si="80"/>
        <v>0</v>
      </c>
      <c r="N107" s="77">
        <f t="shared" si="82"/>
        <v>0</v>
      </c>
      <c r="O107" s="77">
        <f t="shared" si="84"/>
        <v>0</v>
      </c>
      <c r="P107" s="77">
        <f t="shared" si="86"/>
        <v>0</v>
      </c>
      <c r="Q107" s="77">
        <f t="shared" si="88"/>
        <v>0</v>
      </c>
      <c r="R107" s="77">
        <f t="shared" si="90"/>
        <v>0</v>
      </c>
      <c r="S107" s="77">
        <f t="shared" si="92"/>
        <v>0</v>
      </c>
      <c r="T107" s="77">
        <f t="shared" si="94"/>
        <v>0</v>
      </c>
      <c r="U107" s="77">
        <f t="shared" si="96"/>
        <v>0</v>
      </c>
      <c r="V107" s="77">
        <f t="shared" si="98"/>
        <v>0</v>
      </c>
      <c r="W107" s="77">
        <f t="shared" si="100"/>
        <v>0</v>
      </c>
      <c r="X107" s="77">
        <f t="shared" si="102"/>
        <v>0</v>
      </c>
      <c r="Y107" s="77">
        <f t="shared" si="104"/>
        <v>0</v>
      </c>
      <c r="Z107" s="77">
        <f t="shared" si="106"/>
        <v>0</v>
      </c>
      <c r="AA107" s="77">
        <f t="shared" si="109"/>
        <v>0</v>
      </c>
      <c r="AB107" s="77">
        <f t="shared" si="111"/>
        <v>0</v>
      </c>
      <c r="AC107" s="77">
        <f t="shared" si="113"/>
        <v>0</v>
      </c>
      <c r="AD107" s="77">
        <f t="shared" si="115"/>
        <v>0</v>
      </c>
      <c r="AE107" s="77">
        <f t="shared" si="117"/>
        <v>0</v>
      </c>
      <c r="AF107" s="77">
        <f t="shared" si="119"/>
        <v>0</v>
      </c>
      <c r="AG107" s="77">
        <f t="shared" si="121"/>
        <v>0</v>
      </c>
      <c r="AH107" s="77">
        <f t="shared" si="123"/>
        <v>0</v>
      </c>
      <c r="AI107" s="77">
        <f t="shared" si="126"/>
        <v>0</v>
      </c>
      <c r="AJ107" s="77">
        <f t="shared" si="128"/>
        <v>0</v>
      </c>
      <c r="AK107" s="77">
        <f t="shared" si="130"/>
        <v>0</v>
      </c>
      <c r="AL107" s="77">
        <f t="shared" si="133"/>
        <v>0</v>
      </c>
      <c r="AM107" s="77">
        <f t="shared" si="135"/>
        <v>0</v>
      </c>
      <c r="AN107" s="77">
        <f t="shared" si="137"/>
        <v>0</v>
      </c>
      <c r="AO107" s="77">
        <f t="shared" si="139"/>
        <v>0</v>
      </c>
      <c r="AP107" s="77">
        <f t="shared" si="140"/>
        <v>0</v>
      </c>
      <c r="AQ107" s="77">
        <f t="shared" si="143"/>
        <v>0</v>
      </c>
      <c r="AR107" s="77">
        <f t="shared" ref="AR107:AR129" si="145">$D$42*$E70</f>
        <v>0</v>
      </c>
      <c r="AS107" s="77">
        <f t="shared" si="43"/>
        <v>0</v>
      </c>
      <c r="AT107" s="77">
        <f t="shared" si="44"/>
        <v>0</v>
      </c>
      <c r="AU107" s="77">
        <f t="shared" si="45"/>
        <v>0</v>
      </c>
      <c r="AV107" s="77">
        <f t="shared" si="46"/>
        <v>0</v>
      </c>
      <c r="AW107" s="77">
        <f t="shared" si="47"/>
        <v>0</v>
      </c>
      <c r="AX107" s="77">
        <f t="shared" si="48"/>
        <v>0</v>
      </c>
      <c r="AY107" s="77">
        <f t="shared" si="49"/>
        <v>0</v>
      </c>
      <c r="AZ107" s="77">
        <f t="shared" si="50"/>
        <v>0</v>
      </c>
      <c r="BA107" s="77">
        <f t="shared" si="51"/>
        <v>0</v>
      </c>
      <c r="BB107" s="77">
        <f t="shared" si="52"/>
        <v>0</v>
      </c>
      <c r="BC107" s="77">
        <f t="shared" si="53"/>
        <v>0</v>
      </c>
      <c r="BD107" s="77">
        <f t="shared" si="54"/>
        <v>0</v>
      </c>
      <c r="BE107" s="77">
        <f t="shared" si="55"/>
        <v>0</v>
      </c>
      <c r="BF107" s="77">
        <f t="shared" si="56"/>
        <v>0</v>
      </c>
      <c r="BG107" s="77">
        <f t="shared" si="57"/>
        <v>0</v>
      </c>
      <c r="BH107" s="77">
        <f t="shared" si="58"/>
        <v>555.72903146495423</v>
      </c>
      <c r="BI107" s="77">
        <f t="shared" si="59"/>
        <v>605.8080727272885</v>
      </c>
      <c r="BJ107" s="77">
        <f t="shared" si="60"/>
        <v>541.63165524148599</v>
      </c>
      <c r="BK107" s="77">
        <f t="shared" si="61"/>
        <v>570.82137416566661</v>
      </c>
      <c r="BL107" s="77">
        <f t="shared" si="62"/>
        <v>646.11701107668875</v>
      </c>
      <c r="BM107" s="77">
        <f t="shared" si="63"/>
        <v>678.20700191213518</v>
      </c>
      <c r="BN107" s="77">
        <f t="shared" si="64"/>
        <v>599.89785354186552</v>
      </c>
      <c r="BO107" s="77">
        <f t="shared" si="65"/>
        <v>563.55777411597421</v>
      </c>
      <c r="BP107" s="77">
        <f t="shared" si="66"/>
        <v>506.35179759863934</v>
      </c>
      <c r="BQ107" s="77">
        <f t="shared" si="67"/>
        <v>340.67180045001618</v>
      </c>
      <c r="BR107" s="77">
        <f t="shared" si="68"/>
        <v>456.1680229263381</v>
      </c>
      <c r="BS107" s="77">
        <f t="shared" si="70"/>
        <v>569.30026760168573</v>
      </c>
      <c r="BT107" s="77">
        <f t="shared" si="72"/>
        <v>619.4838676796478</v>
      </c>
      <c r="BU107" s="77">
        <f t="shared" si="74"/>
        <v>692.62797038465487</v>
      </c>
      <c r="BV107" s="77">
        <f t="shared" si="76"/>
        <v>765.09701576990108</v>
      </c>
      <c r="BW107" s="77">
        <f t="shared" si="77"/>
        <v>801.25678515113589</v>
      </c>
      <c r="BX107" s="77">
        <f t="shared" si="79"/>
        <v>652.96660922829381</v>
      </c>
      <c r="BY107" s="77">
        <f t="shared" si="81"/>
        <v>754.21490459142558</v>
      </c>
      <c r="BZ107" s="77">
        <f t="shared" si="83"/>
        <v>823.62782262694645</v>
      </c>
      <c r="CA107" s="77">
        <f t="shared" si="85"/>
        <v>797.75006741109962</v>
      </c>
      <c r="CB107" s="77">
        <f t="shared" si="87"/>
        <v>803.89856547004933</v>
      </c>
      <c r="CC107" s="77">
        <f t="shared" si="89"/>
        <v>784.11383322787356</v>
      </c>
      <c r="CD107" s="77">
        <f t="shared" si="91"/>
        <v>802.11276678040826</v>
      </c>
      <c r="CE107" s="77">
        <f t="shared" si="93"/>
        <v>697.19749007860503</v>
      </c>
      <c r="CF107" s="77">
        <f t="shared" si="95"/>
        <v>773.80187743649356</v>
      </c>
      <c r="CG107" s="77">
        <f t="shared" si="97"/>
        <v>777.2361174139935</v>
      </c>
      <c r="CH107" s="77">
        <f t="shared" si="99"/>
        <v>728.91718858338834</v>
      </c>
      <c r="CI107" s="77">
        <f t="shared" si="101"/>
        <v>574.13313374551569</v>
      </c>
      <c r="CJ107" s="77">
        <f t="shared" si="103"/>
        <v>750.42061354656312</v>
      </c>
      <c r="CK107" s="77">
        <f t="shared" si="105"/>
        <v>0</v>
      </c>
      <c r="CL107" s="77">
        <f t="shared" si="107"/>
        <v>0</v>
      </c>
      <c r="CM107" s="77">
        <f t="shared" si="110"/>
        <v>0</v>
      </c>
      <c r="CN107" s="77">
        <f t="shared" si="112"/>
        <v>0</v>
      </c>
      <c r="CO107" s="77">
        <f t="shared" si="114"/>
        <v>0</v>
      </c>
      <c r="CP107" s="77">
        <f t="shared" si="116"/>
        <v>0</v>
      </c>
      <c r="CQ107" s="77">
        <f t="shared" si="118"/>
        <v>0</v>
      </c>
      <c r="CR107" s="77">
        <f t="shared" si="120"/>
        <v>0</v>
      </c>
      <c r="CS107" s="77">
        <f t="shared" si="122"/>
        <v>0</v>
      </c>
      <c r="CT107" s="77">
        <f t="shared" si="124"/>
        <v>0</v>
      </c>
      <c r="CU107" s="77">
        <f t="shared" si="127"/>
        <v>0</v>
      </c>
      <c r="CV107" s="77">
        <f t="shared" si="129"/>
        <v>0</v>
      </c>
      <c r="CW107" s="77">
        <f t="shared" si="131"/>
        <v>0</v>
      </c>
      <c r="CX107" s="77">
        <f t="shared" si="134"/>
        <v>0</v>
      </c>
      <c r="CY107" s="77">
        <f t="shared" si="136"/>
        <v>0</v>
      </c>
      <c r="CZ107" s="77">
        <f t="shared" si="138"/>
        <v>0</v>
      </c>
      <c r="DA107" s="77">
        <f t="shared" si="141"/>
        <v>0</v>
      </c>
      <c r="DB107" s="77">
        <f t="shared" si="142"/>
        <v>0</v>
      </c>
      <c r="DC107" s="77">
        <f t="shared" si="144"/>
        <v>0</v>
      </c>
      <c r="DD107" s="77">
        <f t="shared" ref="DD107:DD129" si="146">$D$106*$E6</f>
        <v>0</v>
      </c>
      <c r="DE107" s="77">
        <f>$D$107*$E5</f>
        <v>0</v>
      </c>
      <c r="DF107" s="79"/>
      <c r="DG107" s="79"/>
    </row>
    <row r="108" spans="3:111" x14ac:dyDescent="0.25">
      <c r="C108" s="79">
        <v>2043</v>
      </c>
      <c r="D108" s="79"/>
      <c r="E108" s="114">
        <f t="shared" si="69"/>
        <v>0</v>
      </c>
      <c r="F108" s="117">
        <f t="shared" si="132"/>
        <v>18677.389260483782</v>
      </c>
      <c r="G108" s="116">
        <f t="shared" si="108"/>
        <v>0</v>
      </c>
      <c r="H108" s="79">
        <f t="shared" si="71"/>
        <v>0</v>
      </c>
      <c r="I108" s="79">
        <f t="shared" si="73"/>
        <v>0</v>
      </c>
      <c r="J108" s="79">
        <f t="shared" si="75"/>
        <v>0</v>
      </c>
      <c r="K108" s="79">
        <f t="shared" si="125"/>
        <v>0</v>
      </c>
      <c r="L108" s="79">
        <f t="shared" si="78"/>
        <v>0</v>
      </c>
      <c r="M108" s="77">
        <f t="shared" si="80"/>
        <v>0</v>
      </c>
      <c r="N108" s="77">
        <f t="shared" si="82"/>
        <v>0</v>
      </c>
      <c r="O108" s="77">
        <f t="shared" si="84"/>
        <v>0</v>
      </c>
      <c r="P108" s="77">
        <f t="shared" si="86"/>
        <v>0</v>
      </c>
      <c r="Q108" s="77">
        <f t="shared" si="88"/>
        <v>0</v>
      </c>
      <c r="R108" s="77">
        <f t="shared" si="90"/>
        <v>0</v>
      </c>
      <c r="S108" s="77">
        <f t="shared" si="92"/>
        <v>0</v>
      </c>
      <c r="T108" s="77">
        <f t="shared" si="94"/>
        <v>0</v>
      </c>
      <c r="U108" s="77">
        <f t="shared" si="96"/>
        <v>0</v>
      </c>
      <c r="V108" s="77">
        <f t="shared" si="98"/>
        <v>0</v>
      </c>
      <c r="W108" s="77">
        <f t="shared" si="100"/>
        <v>0</v>
      </c>
      <c r="X108" s="77">
        <f t="shared" si="102"/>
        <v>0</v>
      </c>
      <c r="Y108" s="77">
        <f t="shared" si="104"/>
        <v>0</v>
      </c>
      <c r="Z108" s="77">
        <f t="shared" si="106"/>
        <v>0</v>
      </c>
      <c r="AA108" s="77">
        <f t="shared" si="109"/>
        <v>0</v>
      </c>
      <c r="AB108" s="77">
        <f t="shared" si="111"/>
        <v>0</v>
      </c>
      <c r="AC108" s="77">
        <f t="shared" si="113"/>
        <v>0</v>
      </c>
      <c r="AD108" s="77">
        <f t="shared" si="115"/>
        <v>0</v>
      </c>
      <c r="AE108" s="77">
        <f t="shared" si="117"/>
        <v>0</v>
      </c>
      <c r="AF108" s="77">
        <f t="shared" si="119"/>
        <v>0</v>
      </c>
      <c r="AG108" s="77">
        <f t="shared" si="121"/>
        <v>0</v>
      </c>
      <c r="AH108" s="77">
        <f t="shared" si="123"/>
        <v>0</v>
      </c>
      <c r="AI108" s="77">
        <f t="shared" si="126"/>
        <v>0</v>
      </c>
      <c r="AJ108" s="77">
        <f t="shared" si="128"/>
        <v>0</v>
      </c>
      <c r="AK108" s="77">
        <f t="shared" si="130"/>
        <v>0</v>
      </c>
      <c r="AL108" s="77">
        <f t="shared" si="133"/>
        <v>0</v>
      </c>
      <c r="AM108" s="77">
        <f t="shared" si="135"/>
        <v>0</v>
      </c>
      <c r="AN108" s="77">
        <f t="shared" si="137"/>
        <v>0</v>
      </c>
      <c r="AO108" s="77">
        <f t="shared" si="139"/>
        <v>0</v>
      </c>
      <c r="AP108" s="77">
        <f t="shared" si="140"/>
        <v>0</v>
      </c>
      <c r="AQ108" s="77">
        <f t="shared" si="143"/>
        <v>0</v>
      </c>
      <c r="AR108" s="77">
        <f t="shared" si="145"/>
        <v>0</v>
      </c>
      <c r="AS108" s="77">
        <f t="shared" ref="AS108:AS129" si="147">$D$43*$E70</f>
        <v>0</v>
      </c>
      <c r="AT108" s="77">
        <f t="shared" si="44"/>
        <v>0</v>
      </c>
      <c r="AU108" s="77">
        <f t="shared" si="45"/>
        <v>0</v>
      </c>
      <c r="AV108" s="77">
        <f t="shared" si="46"/>
        <v>0</v>
      </c>
      <c r="AW108" s="77">
        <f t="shared" si="47"/>
        <v>0</v>
      </c>
      <c r="AX108" s="77">
        <f t="shared" si="48"/>
        <v>0</v>
      </c>
      <c r="AY108" s="77">
        <f t="shared" si="49"/>
        <v>0</v>
      </c>
      <c r="AZ108" s="77">
        <f t="shared" si="50"/>
        <v>0</v>
      </c>
      <c r="BA108" s="77">
        <f t="shared" si="51"/>
        <v>0</v>
      </c>
      <c r="BB108" s="77">
        <f t="shared" si="52"/>
        <v>0</v>
      </c>
      <c r="BC108" s="77">
        <f t="shared" si="53"/>
        <v>0</v>
      </c>
      <c r="BD108" s="77">
        <f t="shared" si="54"/>
        <v>0</v>
      </c>
      <c r="BE108" s="77">
        <f t="shared" si="55"/>
        <v>0</v>
      </c>
      <c r="BF108" s="77">
        <f t="shared" si="56"/>
        <v>0</v>
      </c>
      <c r="BG108" s="77">
        <f t="shared" si="57"/>
        <v>0</v>
      </c>
      <c r="BH108" s="77">
        <f t="shared" si="58"/>
        <v>0</v>
      </c>
      <c r="BI108" s="77">
        <f t="shared" si="59"/>
        <v>605.8080727272885</v>
      </c>
      <c r="BJ108" s="77">
        <f t="shared" si="60"/>
        <v>541.63165524148599</v>
      </c>
      <c r="BK108" s="77">
        <f t="shared" si="61"/>
        <v>570.82137416566661</v>
      </c>
      <c r="BL108" s="77">
        <f t="shared" si="62"/>
        <v>646.11701107668875</v>
      </c>
      <c r="BM108" s="77">
        <f t="shared" si="63"/>
        <v>678.20700191213518</v>
      </c>
      <c r="BN108" s="77">
        <f t="shared" si="64"/>
        <v>599.89785354186552</v>
      </c>
      <c r="BO108" s="77">
        <f t="shared" si="65"/>
        <v>563.55777411597421</v>
      </c>
      <c r="BP108" s="77">
        <f t="shared" si="66"/>
        <v>506.35179759863934</v>
      </c>
      <c r="BQ108" s="77">
        <f t="shared" si="67"/>
        <v>340.67180045001618</v>
      </c>
      <c r="BR108" s="77">
        <f t="shared" si="68"/>
        <v>456.1680229263381</v>
      </c>
      <c r="BS108" s="77">
        <f t="shared" si="70"/>
        <v>569.30026760168573</v>
      </c>
      <c r="BT108" s="77">
        <f t="shared" si="72"/>
        <v>619.4838676796478</v>
      </c>
      <c r="BU108" s="77">
        <f t="shared" si="74"/>
        <v>692.62797038465487</v>
      </c>
      <c r="BV108" s="77">
        <f t="shared" si="76"/>
        <v>765.09701576990108</v>
      </c>
      <c r="BW108" s="77">
        <f t="shared" si="77"/>
        <v>801.25678515113589</v>
      </c>
      <c r="BX108" s="77">
        <f t="shared" si="79"/>
        <v>652.96660922829381</v>
      </c>
      <c r="BY108" s="77">
        <f t="shared" si="81"/>
        <v>754.21490459142558</v>
      </c>
      <c r="BZ108" s="77">
        <f t="shared" si="83"/>
        <v>823.62782262694645</v>
      </c>
      <c r="CA108" s="77">
        <f t="shared" si="85"/>
        <v>797.75006741109962</v>
      </c>
      <c r="CB108" s="77">
        <f t="shared" si="87"/>
        <v>803.89856547004933</v>
      </c>
      <c r="CC108" s="77">
        <f t="shared" si="89"/>
        <v>784.11383322787356</v>
      </c>
      <c r="CD108" s="77">
        <f t="shared" si="91"/>
        <v>802.11276678040826</v>
      </c>
      <c r="CE108" s="77">
        <f t="shared" si="93"/>
        <v>697.19749007860503</v>
      </c>
      <c r="CF108" s="77">
        <f t="shared" si="95"/>
        <v>773.80187743649356</v>
      </c>
      <c r="CG108" s="77">
        <f t="shared" si="97"/>
        <v>777.2361174139935</v>
      </c>
      <c r="CH108" s="77">
        <f t="shared" si="99"/>
        <v>728.91718858338834</v>
      </c>
      <c r="CI108" s="77">
        <f t="shared" si="101"/>
        <v>574.13313374551569</v>
      </c>
      <c r="CJ108" s="77">
        <f t="shared" si="103"/>
        <v>750.42061354656312</v>
      </c>
      <c r="CK108" s="77">
        <f t="shared" si="105"/>
        <v>0</v>
      </c>
      <c r="CL108" s="77">
        <f t="shared" si="107"/>
        <v>0</v>
      </c>
      <c r="CM108" s="77">
        <f t="shared" si="110"/>
        <v>0</v>
      </c>
      <c r="CN108" s="77">
        <f t="shared" si="112"/>
        <v>0</v>
      </c>
      <c r="CO108" s="77">
        <f t="shared" si="114"/>
        <v>0</v>
      </c>
      <c r="CP108" s="77">
        <f t="shared" si="116"/>
        <v>0</v>
      </c>
      <c r="CQ108" s="77">
        <f t="shared" si="118"/>
        <v>0</v>
      </c>
      <c r="CR108" s="77">
        <f t="shared" si="120"/>
        <v>0</v>
      </c>
      <c r="CS108" s="77">
        <f t="shared" si="122"/>
        <v>0</v>
      </c>
      <c r="CT108" s="77">
        <f t="shared" si="124"/>
        <v>0</v>
      </c>
      <c r="CU108" s="77">
        <f t="shared" si="127"/>
        <v>0</v>
      </c>
      <c r="CV108" s="77">
        <f t="shared" si="129"/>
        <v>0</v>
      </c>
      <c r="CW108" s="77">
        <f t="shared" si="131"/>
        <v>0</v>
      </c>
      <c r="CX108" s="77">
        <f t="shared" si="134"/>
        <v>0</v>
      </c>
      <c r="CY108" s="77">
        <f t="shared" si="136"/>
        <v>0</v>
      </c>
      <c r="CZ108" s="77">
        <f t="shared" si="138"/>
        <v>0</v>
      </c>
      <c r="DA108" s="77">
        <f t="shared" si="141"/>
        <v>0</v>
      </c>
      <c r="DB108" s="77">
        <f t="shared" si="142"/>
        <v>0</v>
      </c>
      <c r="DC108" s="77">
        <f t="shared" si="144"/>
        <v>0</v>
      </c>
      <c r="DD108" s="77">
        <f t="shared" si="146"/>
        <v>0</v>
      </c>
      <c r="DE108" s="77">
        <f t="shared" ref="DE108:DE129" si="148">$D$107*$E6</f>
        <v>0</v>
      </c>
      <c r="DF108" s="77">
        <f>$D$108*$E5</f>
        <v>0</v>
      </c>
      <c r="DG108" s="79"/>
    </row>
    <row r="109" spans="3:111" ht="15.75" thickBot="1" x14ac:dyDescent="0.3">
      <c r="C109" s="77">
        <v>2044</v>
      </c>
      <c r="D109" s="79"/>
      <c r="E109" s="114">
        <f t="shared" si="69"/>
        <v>0</v>
      </c>
      <c r="F109" s="119">
        <f t="shared" si="132"/>
        <v>18071.581187756492</v>
      </c>
      <c r="G109" s="116">
        <f t="shared" si="108"/>
        <v>0</v>
      </c>
      <c r="H109" s="79">
        <f t="shared" si="71"/>
        <v>0</v>
      </c>
      <c r="I109" s="79">
        <f t="shared" si="73"/>
        <v>0</v>
      </c>
      <c r="J109" s="79">
        <f t="shared" si="75"/>
        <v>0</v>
      </c>
      <c r="K109" s="79">
        <f t="shared" si="125"/>
        <v>0</v>
      </c>
      <c r="L109" s="79">
        <f t="shared" si="78"/>
        <v>0</v>
      </c>
      <c r="M109" s="77">
        <f t="shared" si="80"/>
        <v>0</v>
      </c>
      <c r="N109" s="77">
        <f t="shared" si="82"/>
        <v>0</v>
      </c>
      <c r="O109" s="77">
        <f t="shared" si="84"/>
        <v>0</v>
      </c>
      <c r="P109" s="77">
        <f t="shared" si="86"/>
        <v>0</v>
      </c>
      <c r="Q109" s="77">
        <f t="shared" si="88"/>
        <v>0</v>
      </c>
      <c r="R109" s="77">
        <f t="shared" si="90"/>
        <v>0</v>
      </c>
      <c r="S109" s="77">
        <f t="shared" si="92"/>
        <v>0</v>
      </c>
      <c r="T109" s="77">
        <f t="shared" si="94"/>
        <v>0</v>
      </c>
      <c r="U109" s="77">
        <f t="shared" si="96"/>
        <v>0</v>
      </c>
      <c r="V109" s="77">
        <f t="shared" si="98"/>
        <v>0</v>
      </c>
      <c r="W109" s="77">
        <f t="shared" si="100"/>
        <v>0</v>
      </c>
      <c r="X109" s="77">
        <f t="shared" si="102"/>
        <v>0</v>
      </c>
      <c r="Y109" s="77">
        <f t="shared" si="104"/>
        <v>0</v>
      </c>
      <c r="Z109" s="77">
        <f t="shared" si="106"/>
        <v>0</v>
      </c>
      <c r="AA109" s="77">
        <f t="shared" si="109"/>
        <v>0</v>
      </c>
      <c r="AB109" s="77">
        <f t="shared" si="111"/>
        <v>0</v>
      </c>
      <c r="AC109" s="77">
        <f t="shared" si="113"/>
        <v>0</v>
      </c>
      <c r="AD109" s="77">
        <f t="shared" si="115"/>
        <v>0</v>
      </c>
      <c r="AE109" s="77">
        <f t="shared" si="117"/>
        <v>0</v>
      </c>
      <c r="AF109" s="77">
        <f t="shared" si="119"/>
        <v>0</v>
      </c>
      <c r="AG109" s="77">
        <f t="shared" si="121"/>
        <v>0</v>
      </c>
      <c r="AH109" s="77">
        <f t="shared" si="123"/>
        <v>0</v>
      </c>
      <c r="AI109" s="77">
        <f t="shared" si="126"/>
        <v>0</v>
      </c>
      <c r="AJ109" s="77">
        <f t="shared" si="128"/>
        <v>0</v>
      </c>
      <c r="AK109" s="77">
        <f t="shared" si="130"/>
        <v>0</v>
      </c>
      <c r="AL109" s="77">
        <f t="shared" si="133"/>
        <v>0</v>
      </c>
      <c r="AM109" s="77">
        <f t="shared" si="135"/>
        <v>0</v>
      </c>
      <c r="AN109" s="77">
        <f t="shared" si="137"/>
        <v>0</v>
      </c>
      <c r="AO109" s="77">
        <f t="shared" si="139"/>
        <v>0</v>
      </c>
      <c r="AP109" s="77">
        <f t="shared" si="140"/>
        <v>0</v>
      </c>
      <c r="AQ109" s="77">
        <f t="shared" si="143"/>
        <v>0</v>
      </c>
      <c r="AR109" s="77">
        <f t="shared" si="145"/>
        <v>0</v>
      </c>
      <c r="AS109" s="77">
        <f t="shared" si="147"/>
        <v>0</v>
      </c>
      <c r="AT109" s="77">
        <f t="shared" ref="AT109:AT129" si="149">$D$44*$E70</f>
        <v>0</v>
      </c>
      <c r="AU109" s="77">
        <f t="shared" si="45"/>
        <v>0</v>
      </c>
      <c r="AV109" s="77">
        <f t="shared" si="46"/>
        <v>0</v>
      </c>
      <c r="AW109" s="77">
        <f t="shared" si="47"/>
        <v>0</v>
      </c>
      <c r="AX109" s="77">
        <f t="shared" si="48"/>
        <v>0</v>
      </c>
      <c r="AY109" s="77">
        <f t="shared" si="49"/>
        <v>0</v>
      </c>
      <c r="AZ109" s="77">
        <f t="shared" si="50"/>
        <v>0</v>
      </c>
      <c r="BA109" s="77">
        <f t="shared" si="51"/>
        <v>0</v>
      </c>
      <c r="BB109" s="77">
        <f t="shared" si="52"/>
        <v>0</v>
      </c>
      <c r="BC109" s="77">
        <f t="shared" si="53"/>
        <v>0</v>
      </c>
      <c r="BD109" s="77">
        <f t="shared" si="54"/>
        <v>0</v>
      </c>
      <c r="BE109" s="77">
        <f t="shared" si="55"/>
        <v>0</v>
      </c>
      <c r="BF109" s="77">
        <f t="shared" si="56"/>
        <v>0</v>
      </c>
      <c r="BG109" s="77">
        <f t="shared" si="57"/>
        <v>0</v>
      </c>
      <c r="BH109" s="77">
        <f t="shared" si="58"/>
        <v>0</v>
      </c>
      <c r="BI109" s="77">
        <f t="shared" si="59"/>
        <v>0</v>
      </c>
      <c r="BJ109" s="77">
        <f t="shared" si="60"/>
        <v>541.63165524148599</v>
      </c>
      <c r="BK109" s="77">
        <f t="shared" si="61"/>
        <v>570.82137416566661</v>
      </c>
      <c r="BL109" s="77">
        <f t="shared" si="62"/>
        <v>646.11701107668875</v>
      </c>
      <c r="BM109" s="77">
        <f t="shared" si="63"/>
        <v>678.20700191213518</v>
      </c>
      <c r="BN109" s="77">
        <f t="shared" si="64"/>
        <v>599.89785354186552</v>
      </c>
      <c r="BO109" s="77">
        <f t="shared" si="65"/>
        <v>563.55777411597421</v>
      </c>
      <c r="BP109" s="77">
        <f t="shared" si="66"/>
        <v>506.35179759863934</v>
      </c>
      <c r="BQ109" s="77">
        <f t="shared" si="67"/>
        <v>340.67180045001618</v>
      </c>
      <c r="BR109" s="77">
        <f t="shared" si="68"/>
        <v>456.1680229263381</v>
      </c>
      <c r="BS109" s="77">
        <f t="shared" si="70"/>
        <v>569.30026760168573</v>
      </c>
      <c r="BT109" s="77">
        <f t="shared" si="72"/>
        <v>619.4838676796478</v>
      </c>
      <c r="BU109" s="77">
        <f t="shared" si="74"/>
        <v>692.62797038465487</v>
      </c>
      <c r="BV109" s="77">
        <f t="shared" si="76"/>
        <v>765.09701576990108</v>
      </c>
      <c r="BW109" s="77">
        <f t="shared" si="77"/>
        <v>801.25678515113589</v>
      </c>
      <c r="BX109" s="77">
        <f t="shared" si="79"/>
        <v>652.96660922829381</v>
      </c>
      <c r="BY109" s="77">
        <f t="shared" si="81"/>
        <v>754.21490459142558</v>
      </c>
      <c r="BZ109" s="77">
        <f t="shared" si="83"/>
        <v>823.62782262694645</v>
      </c>
      <c r="CA109" s="77">
        <f t="shared" si="85"/>
        <v>797.75006741109962</v>
      </c>
      <c r="CB109" s="77">
        <f t="shared" si="87"/>
        <v>803.89856547004933</v>
      </c>
      <c r="CC109" s="77">
        <f t="shared" si="89"/>
        <v>784.11383322787356</v>
      </c>
      <c r="CD109" s="77">
        <f t="shared" si="91"/>
        <v>802.11276678040826</v>
      </c>
      <c r="CE109" s="77">
        <f t="shared" si="93"/>
        <v>697.19749007860503</v>
      </c>
      <c r="CF109" s="77">
        <f t="shared" si="95"/>
        <v>773.80187743649356</v>
      </c>
      <c r="CG109" s="77">
        <f t="shared" si="97"/>
        <v>777.2361174139935</v>
      </c>
      <c r="CH109" s="77">
        <f t="shared" si="99"/>
        <v>728.91718858338834</v>
      </c>
      <c r="CI109" s="77">
        <f t="shared" si="101"/>
        <v>574.13313374551569</v>
      </c>
      <c r="CJ109" s="77">
        <f t="shared" si="103"/>
        <v>750.42061354656312</v>
      </c>
      <c r="CK109" s="77">
        <f t="shared" si="105"/>
        <v>0</v>
      </c>
      <c r="CL109" s="77">
        <f t="shared" si="107"/>
        <v>0</v>
      </c>
      <c r="CM109" s="77">
        <f t="shared" si="110"/>
        <v>0</v>
      </c>
      <c r="CN109" s="77">
        <f t="shared" si="112"/>
        <v>0</v>
      </c>
      <c r="CO109" s="77">
        <f t="shared" si="114"/>
        <v>0</v>
      </c>
      <c r="CP109" s="77">
        <f t="shared" si="116"/>
        <v>0</v>
      </c>
      <c r="CQ109" s="77">
        <f t="shared" si="118"/>
        <v>0</v>
      </c>
      <c r="CR109" s="77">
        <f t="shared" si="120"/>
        <v>0</v>
      </c>
      <c r="CS109" s="77">
        <f t="shared" si="122"/>
        <v>0</v>
      </c>
      <c r="CT109" s="77">
        <f t="shared" si="124"/>
        <v>0</v>
      </c>
      <c r="CU109" s="77">
        <f t="shared" si="127"/>
        <v>0</v>
      </c>
      <c r="CV109" s="77">
        <f t="shared" si="129"/>
        <v>0</v>
      </c>
      <c r="CW109" s="77">
        <f t="shared" si="131"/>
        <v>0</v>
      </c>
      <c r="CX109" s="77">
        <f t="shared" si="134"/>
        <v>0</v>
      </c>
      <c r="CY109" s="77">
        <f t="shared" si="136"/>
        <v>0</v>
      </c>
      <c r="CZ109" s="77">
        <f t="shared" si="138"/>
        <v>0</v>
      </c>
      <c r="DA109" s="77">
        <f t="shared" si="141"/>
        <v>0</v>
      </c>
      <c r="DB109" s="77">
        <f t="shared" si="142"/>
        <v>0</v>
      </c>
      <c r="DC109" s="77">
        <f t="shared" si="144"/>
        <v>0</v>
      </c>
      <c r="DD109" s="77">
        <f t="shared" si="146"/>
        <v>0</v>
      </c>
      <c r="DE109" s="77">
        <f t="shared" si="148"/>
        <v>0</v>
      </c>
      <c r="DF109" s="77">
        <f t="shared" ref="DF109:DF129" si="150">$D$108*$E6</f>
        <v>0</v>
      </c>
      <c r="DG109" s="77">
        <f>$D$109*$E5</f>
        <v>0</v>
      </c>
    </row>
    <row r="110" spans="3:111" x14ac:dyDescent="0.25">
      <c r="C110" s="79">
        <v>2045</v>
      </c>
      <c r="D110" s="79"/>
      <c r="E110" s="111"/>
      <c r="F110" s="77"/>
      <c r="G110" s="77">
        <f t="shared" si="108"/>
        <v>0</v>
      </c>
      <c r="H110" s="79">
        <f t="shared" si="71"/>
        <v>0</v>
      </c>
      <c r="I110" s="79">
        <f t="shared" si="73"/>
        <v>0</v>
      </c>
      <c r="J110" s="79">
        <f t="shared" si="75"/>
        <v>0</v>
      </c>
      <c r="K110" s="79">
        <f t="shared" si="125"/>
        <v>0</v>
      </c>
      <c r="L110" s="79">
        <f t="shared" si="78"/>
        <v>0</v>
      </c>
      <c r="M110" s="77">
        <f t="shared" si="80"/>
        <v>0</v>
      </c>
      <c r="N110" s="77">
        <f t="shared" si="82"/>
        <v>0</v>
      </c>
      <c r="O110" s="77">
        <f t="shared" si="84"/>
        <v>0</v>
      </c>
      <c r="P110" s="77">
        <f t="shared" si="86"/>
        <v>0</v>
      </c>
      <c r="Q110" s="77">
        <f t="shared" si="88"/>
        <v>0</v>
      </c>
      <c r="R110" s="77">
        <f t="shared" si="90"/>
        <v>0</v>
      </c>
      <c r="S110" s="77">
        <f t="shared" si="92"/>
        <v>0</v>
      </c>
      <c r="T110" s="77">
        <f t="shared" si="94"/>
        <v>0</v>
      </c>
      <c r="U110" s="77">
        <f t="shared" si="96"/>
        <v>0</v>
      </c>
      <c r="V110" s="77">
        <f t="shared" si="98"/>
        <v>0</v>
      </c>
      <c r="W110" s="77">
        <f t="shared" si="100"/>
        <v>0</v>
      </c>
      <c r="X110" s="77">
        <f t="shared" si="102"/>
        <v>0</v>
      </c>
      <c r="Y110" s="77">
        <f t="shared" si="104"/>
        <v>0</v>
      </c>
      <c r="Z110" s="77">
        <f t="shared" si="106"/>
        <v>0</v>
      </c>
      <c r="AA110" s="77">
        <f t="shared" si="109"/>
        <v>0</v>
      </c>
      <c r="AB110" s="77">
        <f t="shared" si="111"/>
        <v>0</v>
      </c>
      <c r="AC110" s="77">
        <f t="shared" si="113"/>
        <v>0</v>
      </c>
      <c r="AD110" s="77">
        <f t="shared" si="115"/>
        <v>0</v>
      </c>
      <c r="AE110" s="77">
        <f t="shared" si="117"/>
        <v>0</v>
      </c>
      <c r="AF110" s="77">
        <f t="shared" si="119"/>
        <v>0</v>
      </c>
      <c r="AG110" s="77">
        <f t="shared" si="121"/>
        <v>0</v>
      </c>
      <c r="AH110" s="77">
        <f t="shared" si="123"/>
        <v>0</v>
      </c>
      <c r="AI110" s="77">
        <f t="shared" si="126"/>
        <v>0</v>
      </c>
      <c r="AJ110" s="77">
        <f t="shared" si="128"/>
        <v>0</v>
      </c>
      <c r="AK110" s="77">
        <f t="shared" si="130"/>
        <v>0</v>
      </c>
      <c r="AL110" s="77">
        <f t="shared" si="133"/>
        <v>0</v>
      </c>
      <c r="AM110" s="77">
        <f t="shared" si="135"/>
        <v>0</v>
      </c>
      <c r="AN110" s="77">
        <f t="shared" si="137"/>
        <v>0</v>
      </c>
      <c r="AO110" s="77">
        <f t="shared" si="139"/>
        <v>0</v>
      </c>
      <c r="AP110" s="77">
        <f t="shared" si="140"/>
        <v>0</v>
      </c>
      <c r="AQ110" s="77">
        <f t="shared" si="143"/>
        <v>0</v>
      </c>
      <c r="AR110" s="77">
        <f t="shared" si="145"/>
        <v>0</v>
      </c>
      <c r="AS110" s="77">
        <f t="shared" si="147"/>
        <v>0</v>
      </c>
      <c r="AT110" s="77">
        <f t="shared" si="149"/>
        <v>0</v>
      </c>
      <c r="AU110" s="77">
        <f t="shared" ref="AU110:AU129" si="151">$D$45*$E70</f>
        <v>0</v>
      </c>
      <c r="AV110" s="77">
        <f t="shared" si="46"/>
        <v>0</v>
      </c>
      <c r="AW110" s="77">
        <f t="shared" si="47"/>
        <v>0</v>
      </c>
      <c r="AX110" s="77">
        <f t="shared" si="48"/>
        <v>0</v>
      </c>
      <c r="AY110" s="77">
        <f t="shared" si="49"/>
        <v>0</v>
      </c>
      <c r="AZ110" s="77">
        <f t="shared" si="50"/>
        <v>0</v>
      </c>
      <c r="BA110" s="77">
        <f t="shared" si="51"/>
        <v>0</v>
      </c>
      <c r="BB110" s="77">
        <f t="shared" si="52"/>
        <v>0</v>
      </c>
      <c r="BC110" s="77">
        <f t="shared" si="53"/>
        <v>0</v>
      </c>
      <c r="BD110" s="77">
        <f t="shared" si="54"/>
        <v>0</v>
      </c>
      <c r="BE110" s="77">
        <f t="shared" si="55"/>
        <v>0</v>
      </c>
      <c r="BF110" s="77">
        <f t="shared" si="56"/>
        <v>0</v>
      </c>
      <c r="BG110" s="77">
        <f t="shared" si="57"/>
        <v>0</v>
      </c>
      <c r="BH110" s="77">
        <f t="shared" si="58"/>
        <v>0</v>
      </c>
      <c r="BI110" s="77">
        <f t="shared" si="59"/>
        <v>0</v>
      </c>
      <c r="BJ110" s="77">
        <f t="shared" si="60"/>
        <v>0</v>
      </c>
      <c r="BK110" s="77">
        <f t="shared" si="61"/>
        <v>570.82137416566661</v>
      </c>
      <c r="BL110" s="77">
        <f t="shared" si="62"/>
        <v>646.11701107668875</v>
      </c>
      <c r="BM110" s="77">
        <f t="shared" si="63"/>
        <v>678.20700191213518</v>
      </c>
      <c r="BN110" s="77">
        <f t="shared" si="64"/>
        <v>599.89785354186552</v>
      </c>
      <c r="BO110" s="77">
        <f t="shared" si="65"/>
        <v>563.55777411597421</v>
      </c>
      <c r="BP110" s="77">
        <f t="shared" si="66"/>
        <v>506.35179759863934</v>
      </c>
      <c r="BQ110" s="77">
        <f t="shared" si="67"/>
        <v>340.67180045001618</v>
      </c>
      <c r="BR110" s="77">
        <f t="shared" si="68"/>
        <v>456.1680229263381</v>
      </c>
      <c r="BS110" s="77">
        <f t="shared" si="70"/>
        <v>569.30026760168573</v>
      </c>
      <c r="BT110" s="77">
        <f t="shared" si="72"/>
        <v>619.4838676796478</v>
      </c>
      <c r="BU110" s="77">
        <f t="shared" si="74"/>
        <v>692.62797038465487</v>
      </c>
      <c r="BV110" s="77">
        <f t="shared" si="76"/>
        <v>765.09701576990108</v>
      </c>
      <c r="BW110" s="77">
        <f t="shared" si="77"/>
        <v>801.25678515113589</v>
      </c>
      <c r="BX110" s="77">
        <f t="shared" si="79"/>
        <v>652.96660922829381</v>
      </c>
      <c r="BY110" s="77">
        <f t="shared" si="81"/>
        <v>754.21490459142558</v>
      </c>
      <c r="BZ110" s="77">
        <f t="shared" si="83"/>
        <v>823.62782262694645</v>
      </c>
      <c r="CA110" s="77">
        <f t="shared" si="85"/>
        <v>797.75006741109962</v>
      </c>
      <c r="CB110" s="77">
        <f t="shared" si="87"/>
        <v>803.89856547004933</v>
      </c>
      <c r="CC110" s="77">
        <f t="shared" si="89"/>
        <v>784.11383322787356</v>
      </c>
      <c r="CD110" s="77">
        <f t="shared" si="91"/>
        <v>802.11276678040826</v>
      </c>
      <c r="CE110" s="77">
        <f t="shared" si="93"/>
        <v>697.19749007860503</v>
      </c>
      <c r="CF110" s="77">
        <f t="shared" si="95"/>
        <v>773.80187743649356</v>
      </c>
      <c r="CG110" s="77">
        <f t="shared" si="97"/>
        <v>777.2361174139935</v>
      </c>
      <c r="CH110" s="77">
        <f t="shared" si="99"/>
        <v>728.91718858338834</v>
      </c>
      <c r="CI110" s="77">
        <f t="shared" si="101"/>
        <v>574.13313374551569</v>
      </c>
      <c r="CJ110" s="77">
        <f t="shared" si="103"/>
        <v>750.42061354656312</v>
      </c>
      <c r="CK110" s="77">
        <f t="shared" si="105"/>
        <v>0</v>
      </c>
      <c r="CL110" s="77">
        <f t="shared" si="107"/>
        <v>0</v>
      </c>
      <c r="CM110" s="77">
        <f t="shared" si="110"/>
        <v>0</v>
      </c>
      <c r="CN110" s="77">
        <f t="shared" si="112"/>
        <v>0</v>
      </c>
      <c r="CO110" s="77">
        <f t="shared" si="114"/>
        <v>0</v>
      </c>
      <c r="CP110" s="77">
        <f t="shared" si="116"/>
        <v>0</v>
      </c>
      <c r="CQ110" s="77">
        <f t="shared" si="118"/>
        <v>0</v>
      </c>
      <c r="CR110" s="77">
        <f t="shared" si="120"/>
        <v>0</v>
      </c>
      <c r="CS110" s="77">
        <f t="shared" si="122"/>
        <v>0</v>
      </c>
      <c r="CT110" s="77">
        <f t="shared" si="124"/>
        <v>0</v>
      </c>
      <c r="CU110" s="77">
        <f t="shared" si="127"/>
        <v>0</v>
      </c>
      <c r="CV110" s="77">
        <f t="shared" si="129"/>
        <v>0</v>
      </c>
      <c r="CW110" s="77">
        <f t="shared" si="131"/>
        <v>0</v>
      </c>
      <c r="CX110" s="77">
        <f t="shared" si="134"/>
        <v>0</v>
      </c>
      <c r="CY110" s="77">
        <f t="shared" si="136"/>
        <v>0</v>
      </c>
      <c r="CZ110" s="77">
        <f t="shared" si="138"/>
        <v>0</v>
      </c>
      <c r="DA110" s="77">
        <f t="shared" si="141"/>
        <v>0</v>
      </c>
      <c r="DB110" s="77">
        <f t="shared" si="142"/>
        <v>0</v>
      </c>
      <c r="DC110" s="77">
        <f t="shared" si="144"/>
        <v>0</v>
      </c>
      <c r="DD110" s="77">
        <f t="shared" si="146"/>
        <v>0</v>
      </c>
      <c r="DE110" s="77">
        <f t="shared" si="148"/>
        <v>0</v>
      </c>
      <c r="DF110" s="77">
        <f t="shared" si="150"/>
        <v>0</v>
      </c>
      <c r="DG110" s="77">
        <f t="shared" ref="DG110:DG129" si="152">$D$109*$E6</f>
        <v>0</v>
      </c>
    </row>
    <row r="111" spans="3:111" x14ac:dyDescent="0.25">
      <c r="C111" s="77">
        <v>2046</v>
      </c>
      <c r="D111" s="79"/>
      <c r="E111" s="111"/>
      <c r="F111" s="79"/>
      <c r="G111" s="77">
        <f t="shared" si="108"/>
        <v>0</v>
      </c>
      <c r="H111" s="79">
        <f t="shared" si="71"/>
        <v>0</v>
      </c>
      <c r="I111" s="79">
        <f t="shared" si="73"/>
        <v>0</v>
      </c>
      <c r="J111" s="79">
        <f t="shared" si="75"/>
        <v>0</v>
      </c>
      <c r="K111" s="79">
        <f t="shared" si="125"/>
        <v>0</v>
      </c>
      <c r="L111" s="79">
        <f t="shared" si="78"/>
        <v>0</v>
      </c>
      <c r="M111" s="77">
        <f t="shared" si="80"/>
        <v>0</v>
      </c>
      <c r="N111" s="77">
        <f t="shared" si="82"/>
        <v>0</v>
      </c>
      <c r="O111" s="77">
        <f t="shared" si="84"/>
        <v>0</v>
      </c>
      <c r="P111" s="77">
        <f t="shared" si="86"/>
        <v>0</v>
      </c>
      <c r="Q111" s="77">
        <f t="shared" si="88"/>
        <v>0</v>
      </c>
      <c r="R111" s="77">
        <f t="shared" si="90"/>
        <v>0</v>
      </c>
      <c r="S111" s="77">
        <f t="shared" si="92"/>
        <v>0</v>
      </c>
      <c r="T111" s="77">
        <f t="shared" si="94"/>
        <v>0</v>
      </c>
      <c r="U111" s="77">
        <f t="shared" si="96"/>
        <v>0</v>
      </c>
      <c r="V111" s="77">
        <f t="shared" si="98"/>
        <v>0</v>
      </c>
      <c r="W111" s="77">
        <f t="shared" si="100"/>
        <v>0</v>
      </c>
      <c r="X111" s="77">
        <f t="shared" si="102"/>
        <v>0</v>
      </c>
      <c r="Y111" s="77">
        <f t="shared" si="104"/>
        <v>0</v>
      </c>
      <c r="Z111" s="77">
        <f t="shared" si="106"/>
        <v>0</v>
      </c>
      <c r="AA111" s="77">
        <f t="shared" si="109"/>
        <v>0</v>
      </c>
      <c r="AB111" s="77">
        <f t="shared" si="111"/>
        <v>0</v>
      </c>
      <c r="AC111" s="77">
        <f t="shared" si="113"/>
        <v>0</v>
      </c>
      <c r="AD111" s="77">
        <f t="shared" si="115"/>
        <v>0</v>
      </c>
      <c r="AE111" s="77">
        <f t="shared" si="117"/>
        <v>0</v>
      </c>
      <c r="AF111" s="77">
        <f t="shared" si="119"/>
        <v>0</v>
      </c>
      <c r="AG111" s="77">
        <f t="shared" si="121"/>
        <v>0</v>
      </c>
      <c r="AH111" s="77">
        <f t="shared" si="123"/>
        <v>0</v>
      </c>
      <c r="AI111" s="77">
        <f t="shared" si="126"/>
        <v>0</v>
      </c>
      <c r="AJ111" s="77">
        <f t="shared" si="128"/>
        <v>0</v>
      </c>
      <c r="AK111" s="77">
        <f t="shared" si="130"/>
        <v>0</v>
      </c>
      <c r="AL111" s="77">
        <f t="shared" si="133"/>
        <v>0</v>
      </c>
      <c r="AM111" s="77">
        <f t="shared" si="135"/>
        <v>0</v>
      </c>
      <c r="AN111" s="77">
        <f t="shared" si="137"/>
        <v>0</v>
      </c>
      <c r="AO111" s="77">
        <f t="shared" si="139"/>
        <v>0</v>
      </c>
      <c r="AP111" s="77">
        <f t="shared" si="140"/>
        <v>0</v>
      </c>
      <c r="AQ111" s="77">
        <f t="shared" si="143"/>
        <v>0</v>
      </c>
      <c r="AR111" s="77">
        <f t="shared" si="145"/>
        <v>0</v>
      </c>
      <c r="AS111" s="77">
        <f t="shared" si="147"/>
        <v>0</v>
      </c>
      <c r="AT111" s="77">
        <f t="shared" si="149"/>
        <v>0</v>
      </c>
      <c r="AU111" s="77">
        <f t="shared" si="151"/>
        <v>0</v>
      </c>
      <c r="AV111" s="77">
        <f t="shared" ref="AV111:AV129" si="153">$D$46*$E70</f>
        <v>0</v>
      </c>
      <c r="AW111" s="77">
        <f t="shared" si="47"/>
        <v>0</v>
      </c>
      <c r="AX111" s="77">
        <f t="shared" si="48"/>
        <v>0</v>
      </c>
      <c r="AY111" s="77">
        <f t="shared" si="49"/>
        <v>0</v>
      </c>
      <c r="AZ111" s="77">
        <f t="shared" si="50"/>
        <v>0</v>
      </c>
      <c r="BA111" s="77">
        <f t="shared" si="51"/>
        <v>0</v>
      </c>
      <c r="BB111" s="77">
        <f t="shared" si="52"/>
        <v>0</v>
      </c>
      <c r="BC111" s="77">
        <f t="shared" si="53"/>
        <v>0</v>
      </c>
      <c r="BD111" s="77">
        <f t="shared" si="54"/>
        <v>0</v>
      </c>
      <c r="BE111" s="77">
        <f t="shared" si="55"/>
        <v>0</v>
      </c>
      <c r="BF111" s="77">
        <f t="shared" si="56"/>
        <v>0</v>
      </c>
      <c r="BG111" s="77">
        <f t="shared" si="57"/>
        <v>0</v>
      </c>
      <c r="BH111" s="77">
        <f t="shared" si="58"/>
        <v>0</v>
      </c>
      <c r="BI111" s="77">
        <f t="shared" si="59"/>
        <v>0</v>
      </c>
      <c r="BJ111" s="77">
        <f t="shared" si="60"/>
        <v>0</v>
      </c>
      <c r="BK111" s="77">
        <f t="shared" si="61"/>
        <v>0</v>
      </c>
      <c r="BL111" s="77">
        <f t="shared" si="62"/>
        <v>646.11701107668875</v>
      </c>
      <c r="BM111" s="77">
        <f t="shared" si="63"/>
        <v>678.20700191213518</v>
      </c>
      <c r="BN111" s="77">
        <f t="shared" si="64"/>
        <v>599.89785354186552</v>
      </c>
      <c r="BO111" s="77">
        <f t="shared" si="65"/>
        <v>563.55777411597421</v>
      </c>
      <c r="BP111" s="77">
        <f t="shared" si="66"/>
        <v>506.35179759863934</v>
      </c>
      <c r="BQ111" s="77">
        <f t="shared" si="67"/>
        <v>340.67180045001618</v>
      </c>
      <c r="BR111" s="77">
        <f t="shared" si="68"/>
        <v>456.1680229263381</v>
      </c>
      <c r="BS111" s="77">
        <f t="shared" si="70"/>
        <v>569.30026760168573</v>
      </c>
      <c r="BT111" s="77">
        <f t="shared" si="72"/>
        <v>619.4838676796478</v>
      </c>
      <c r="BU111" s="77">
        <f t="shared" si="74"/>
        <v>692.62797038465487</v>
      </c>
      <c r="BV111" s="77">
        <f t="shared" si="76"/>
        <v>765.09701576990108</v>
      </c>
      <c r="BW111" s="77">
        <f t="shared" si="77"/>
        <v>801.25678515113589</v>
      </c>
      <c r="BX111" s="77">
        <f t="shared" si="79"/>
        <v>652.96660922829381</v>
      </c>
      <c r="BY111" s="77">
        <f t="shared" si="81"/>
        <v>754.21490459142558</v>
      </c>
      <c r="BZ111" s="77">
        <f t="shared" si="83"/>
        <v>823.62782262694645</v>
      </c>
      <c r="CA111" s="77">
        <f t="shared" si="85"/>
        <v>797.75006741109962</v>
      </c>
      <c r="CB111" s="77">
        <f t="shared" si="87"/>
        <v>803.89856547004933</v>
      </c>
      <c r="CC111" s="77">
        <f t="shared" si="89"/>
        <v>784.11383322787356</v>
      </c>
      <c r="CD111" s="77">
        <f t="shared" si="91"/>
        <v>802.11276678040826</v>
      </c>
      <c r="CE111" s="77">
        <f t="shared" si="93"/>
        <v>697.19749007860503</v>
      </c>
      <c r="CF111" s="77">
        <f t="shared" si="95"/>
        <v>773.80187743649356</v>
      </c>
      <c r="CG111" s="77">
        <f t="shared" si="97"/>
        <v>777.2361174139935</v>
      </c>
      <c r="CH111" s="77">
        <f t="shared" si="99"/>
        <v>728.91718858338834</v>
      </c>
      <c r="CI111" s="77">
        <f t="shared" si="101"/>
        <v>574.13313374551569</v>
      </c>
      <c r="CJ111" s="77">
        <f t="shared" si="103"/>
        <v>750.42061354656312</v>
      </c>
      <c r="CK111" s="77">
        <f t="shared" si="105"/>
        <v>0</v>
      </c>
      <c r="CL111" s="77">
        <f t="shared" si="107"/>
        <v>0</v>
      </c>
      <c r="CM111" s="77">
        <f t="shared" si="110"/>
        <v>0</v>
      </c>
      <c r="CN111" s="77">
        <f t="shared" si="112"/>
        <v>0</v>
      </c>
      <c r="CO111" s="77">
        <f t="shared" si="114"/>
        <v>0</v>
      </c>
      <c r="CP111" s="77">
        <f t="shared" si="116"/>
        <v>0</v>
      </c>
      <c r="CQ111" s="77">
        <f t="shared" si="118"/>
        <v>0</v>
      </c>
      <c r="CR111" s="77">
        <f t="shared" si="120"/>
        <v>0</v>
      </c>
      <c r="CS111" s="77">
        <f t="shared" si="122"/>
        <v>0</v>
      </c>
      <c r="CT111" s="77">
        <f t="shared" si="124"/>
        <v>0</v>
      </c>
      <c r="CU111" s="77">
        <f t="shared" si="127"/>
        <v>0</v>
      </c>
      <c r="CV111" s="77">
        <f t="shared" si="129"/>
        <v>0</v>
      </c>
      <c r="CW111" s="77">
        <f t="shared" si="131"/>
        <v>0</v>
      </c>
      <c r="CX111" s="77">
        <f t="shared" si="134"/>
        <v>0</v>
      </c>
      <c r="CY111" s="77">
        <f t="shared" si="136"/>
        <v>0</v>
      </c>
      <c r="CZ111" s="77">
        <f t="shared" si="138"/>
        <v>0</v>
      </c>
      <c r="DA111" s="77">
        <f t="shared" si="141"/>
        <v>0</v>
      </c>
      <c r="DB111" s="77">
        <f t="shared" si="142"/>
        <v>0</v>
      </c>
      <c r="DC111" s="77">
        <f t="shared" si="144"/>
        <v>0</v>
      </c>
      <c r="DD111" s="77">
        <f t="shared" si="146"/>
        <v>0</v>
      </c>
      <c r="DE111" s="77">
        <f t="shared" si="148"/>
        <v>0</v>
      </c>
      <c r="DF111" s="77">
        <f t="shared" si="150"/>
        <v>0</v>
      </c>
      <c r="DG111" s="77">
        <f t="shared" si="152"/>
        <v>0</v>
      </c>
    </row>
    <row r="112" spans="3:111" x14ac:dyDescent="0.25">
      <c r="C112" s="79">
        <v>2047</v>
      </c>
      <c r="D112" s="79"/>
      <c r="E112" s="111"/>
      <c r="F112" s="79"/>
      <c r="G112" s="77">
        <f t="shared" si="108"/>
        <v>0</v>
      </c>
      <c r="H112" s="79">
        <f t="shared" si="71"/>
        <v>0</v>
      </c>
      <c r="I112" s="79">
        <f t="shared" si="73"/>
        <v>0</v>
      </c>
      <c r="J112" s="79">
        <f t="shared" si="75"/>
        <v>0</v>
      </c>
      <c r="K112" s="79">
        <f t="shared" si="125"/>
        <v>0</v>
      </c>
      <c r="L112" s="79">
        <f t="shared" si="78"/>
        <v>0</v>
      </c>
      <c r="M112" s="77">
        <f t="shared" si="80"/>
        <v>0</v>
      </c>
      <c r="N112" s="77">
        <f t="shared" si="82"/>
        <v>0</v>
      </c>
      <c r="O112" s="77">
        <f t="shared" si="84"/>
        <v>0</v>
      </c>
      <c r="P112" s="77">
        <f t="shared" si="86"/>
        <v>0</v>
      </c>
      <c r="Q112" s="77">
        <f t="shared" si="88"/>
        <v>0</v>
      </c>
      <c r="R112" s="77">
        <f t="shared" si="90"/>
        <v>0</v>
      </c>
      <c r="S112" s="77">
        <f t="shared" si="92"/>
        <v>0</v>
      </c>
      <c r="T112" s="77">
        <f t="shared" si="94"/>
        <v>0</v>
      </c>
      <c r="U112" s="77">
        <f t="shared" si="96"/>
        <v>0</v>
      </c>
      <c r="V112" s="77">
        <f t="shared" si="98"/>
        <v>0</v>
      </c>
      <c r="W112" s="77">
        <f t="shared" si="100"/>
        <v>0</v>
      </c>
      <c r="X112" s="77">
        <f t="shared" si="102"/>
        <v>0</v>
      </c>
      <c r="Y112" s="77">
        <f t="shared" si="104"/>
        <v>0</v>
      </c>
      <c r="Z112" s="77">
        <f t="shared" si="106"/>
        <v>0</v>
      </c>
      <c r="AA112" s="77">
        <f t="shared" si="109"/>
        <v>0</v>
      </c>
      <c r="AB112" s="77">
        <f t="shared" si="111"/>
        <v>0</v>
      </c>
      <c r="AC112" s="77">
        <f t="shared" si="113"/>
        <v>0</v>
      </c>
      <c r="AD112" s="77">
        <f t="shared" si="115"/>
        <v>0</v>
      </c>
      <c r="AE112" s="77">
        <f t="shared" si="117"/>
        <v>0</v>
      </c>
      <c r="AF112" s="77">
        <f t="shared" si="119"/>
        <v>0</v>
      </c>
      <c r="AG112" s="77">
        <f t="shared" si="121"/>
        <v>0</v>
      </c>
      <c r="AH112" s="77">
        <f t="shared" si="123"/>
        <v>0</v>
      </c>
      <c r="AI112" s="77">
        <f t="shared" si="126"/>
        <v>0</v>
      </c>
      <c r="AJ112" s="77">
        <f t="shared" si="128"/>
        <v>0</v>
      </c>
      <c r="AK112" s="77">
        <f t="shared" si="130"/>
        <v>0</v>
      </c>
      <c r="AL112" s="77">
        <f t="shared" si="133"/>
        <v>0</v>
      </c>
      <c r="AM112" s="77">
        <f t="shared" si="135"/>
        <v>0</v>
      </c>
      <c r="AN112" s="77">
        <f t="shared" si="137"/>
        <v>0</v>
      </c>
      <c r="AO112" s="77">
        <f t="shared" si="139"/>
        <v>0</v>
      </c>
      <c r="AP112" s="77">
        <f t="shared" si="140"/>
        <v>0</v>
      </c>
      <c r="AQ112" s="77">
        <f t="shared" si="143"/>
        <v>0</v>
      </c>
      <c r="AR112" s="77">
        <f t="shared" si="145"/>
        <v>0</v>
      </c>
      <c r="AS112" s="77">
        <f t="shared" si="147"/>
        <v>0</v>
      </c>
      <c r="AT112" s="77">
        <f t="shared" si="149"/>
        <v>0</v>
      </c>
      <c r="AU112" s="77">
        <f t="shared" si="151"/>
        <v>0</v>
      </c>
      <c r="AV112" s="77">
        <f t="shared" si="153"/>
        <v>0</v>
      </c>
      <c r="AW112" s="77">
        <f t="shared" ref="AW112:AW129" si="154">$D$47*$E70</f>
        <v>0</v>
      </c>
      <c r="AX112" s="77">
        <f t="shared" si="48"/>
        <v>0</v>
      </c>
      <c r="AY112" s="77">
        <f t="shared" si="49"/>
        <v>0</v>
      </c>
      <c r="AZ112" s="77">
        <f t="shared" si="50"/>
        <v>0</v>
      </c>
      <c r="BA112" s="77">
        <f t="shared" si="51"/>
        <v>0</v>
      </c>
      <c r="BB112" s="77">
        <f t="shared" si="52"/>
        <v>0</v>
      </c>
      <c r="BC112" s="77">
        <f t="shared" si="53"/>
        <v>0</v>
      </c>
      <c r="BD112" s="77">
        <f t="shared" si="54"/>
        <v>0</v>
      </c>
      <c r="BE112" s="77">
        <f t="shared" si="55"/>
        <v>0</v>
      </c>
      <c r="BF112" s="77">
        <f t="shared" si="56"/>
        <v>0</v>
      </c>
      <c r="BG112" s="77">
        <f t="shared" si="57"/>
        <v>0</v>
      </c>
      <c r="BH112" s="77">
        <f t="shared" si="58"/>
        <v>0</v>
      </c>
      <c r="BI112" s="77">
        <f t="shared" si="59"/>
        <v>0</v>
      </c>
      <c r="BJ112" s="77">
        <f t="shared" si="60"/>
        <v>0</v>
      </c>
      <c r="BK112" s="77">
        <f t="shared" si="61"/>
        <v>0</v>
      </c>
      <c r="BL112" s="77">
        <f t="shared" si="62"/>
        <v>0</v>
      </c>
      <c r="BM112" s="77">
        <f t="shared" si="63"/>
        <v>678.20700191213518</v>
      </c>
      <c r="BN112" s="77">
        <f t="shared" si="64"/>
        <v>599.89785354186552</v>
      </c>
      <c r="BO112" s="77">
        <f t="shared" si="65"/>
        <v>563.55777411597421</v>
      </c>
      <c r="BP112" s="77">
        <f t="shared" si="66"/>
        <v>506.35179759863934</v>
      </c>
      <c r="BQ112" s="77">
        <f t="shared" si="67"/>
        <v>340.67180045001618</v>
      </c>
      <c r="BR112" s="77">
        <f t="shared" si="68"/>
        <v>456.1680229263381</v>
      </c>
      <c r="BS112" s="77">
        <f t="shared" si="70"/>
        <v>569.30026760168573</v>
      </c>
      <c r="BT112" s="77">
        <f t="shared" si="72"/>
        <v>619.4838676796478</v>
      </c>
      <c r="BU112" s="77">
        <f t="shared" si="74"/>
        <v>692.62797038465487</v>
      </c>
      <c r="BV112" s="77">
        <f t="shared" si="76"/>
        <v>765.09701576990108</v>
      </c>
      <c r="BW112" s="77">
        <f t="shared" si="77"/>
        <v>801.25678515113589</v>
      </c>
      <c r="BX112" s="77">
        <f t="shared" si="79"/>
        <v>652.96660922829381</v>
      </c>
      <c r="BY112" s="77">
        <f t="shared" si="81"/>
        <v>754.21490459142558</v>
      </c>
      <c r="BZ112" s="77">
        <f t="shared" si="83"/>
        <v>823.62782262694645</v>
      </c>
      <c r="CA112" s="77">
        <f t="shared" si="85"/>
        <v>797.75006741109962</v>
      </c>
      <c r="CB112" s="77">
        <f t="shared" si="87"/>
        <v>803.89856547004933</v>
      </c>
      <c r="CC112" s="77">
        <f t="shared" si="89"/>
        <v>784.11383322787356</v>
      </c>
      <c r="CD112" s="77">
        <f t="shared" si="91"/>
        <v>802.11276678040826</v>
      </c>
      <c r="CE112" s="77">
        <f t="shared" si="93"/>
        <v>697.19749007860503</v>
      </c>
      <c r="CF112" s="77">
        <f t="shared" si="95"/>
        <v>773.80187743649356</v>
      </c>
      <c r="CG112" s="77">
        <f t="shared" si="97"/>
        <v>777.2361174139935</v>
      </c>
      <c r="CH112" s="77">
        <f t="shared" si="99"/>
        <v>728.91718858338834</v>
      </c>
      <c r="CI112" s="77">
        <f t="shared" si="101"/>
        <v>574.13313374551569</v>
      </c>
      <c r="CJ112" s="77">
        <f t="shared" si="103"/>
        <v>750.42061354656312</v>
      </c>
      <c r="CK112" s="77">
        <f t="shared" si="105"/>
        <v>0</v>
      </c>
      <c r="CL112" s="77">
        <f t="shared" si="107"/>
        <v>0</v>
      </c>
      <c r="CM112" s="77">
        <f t="shared" si="110"/>
        <v>0</v>
      </c>
      <c r="CN112" s="77">
        <f t="shared" si="112"/>
        <v>0</v>
      </c>
      <c r="CO112" s="77">
        <f t="shared" si="114"/>
        <v>0</v>
      </c>
      <c r="CP112" s="77">
        <f t="shared" si="116"/>
        <v>0</v>
      </c>
      <c r="CQ112" s="77">
        <f t="shared" si="118"/>
        <v>0</v>
      </c>
      <c r="CR112" s="77">
        <f t="shared" si="120"/>
        <v>0</v>
      </c>
      <c r="CS112" s="77">
        <f t="shared" si="122"/>
        <v>0</v>
      </c>
      <c r="CT112" s="77">
        <f t="shared" si="124"/>
        <v>0</v>
      </c>
      <c r="CU112" s="77">
        <f t="shared" si="127"/>
        <v>0</v>
      </c>
      <c r="CV112" s="77">
        <f t="shared" si="129"/>
        <v>0</v>
      </c>
      <c r="CW112" s="77">
        <f t="shared" si="131"/>
        <v>0</v>
      </c>
      <c r="CX112" s="77">
        <f t="shared" si="134"/>
        <v>0</v>
      </c>
      <c r="CY112" s="77">
        <f t="shared" si="136"/>
        <v>0</v>
      </c>
      <c r="CZ112" s="77">
        <f t="shared" si="138"/>
        <v>0</v>
      </c>
      <c r="DA112" s="77">
        <f t="shared" si="141"/>
        <v>0</v>
      </c>
      <c r="DB112" s="77">
        <f t="shared" si="142"/>
        <v>0</v>
      </c>
      <c r="DC112" s="77">
        <f t="shared" si="144"/>
        <v>0</v>
      </c>
      <c r="DD112" s="77">
        <f t="shared" si="146"/>
        <v>0</v>
      </c>
      <c r="DE112" s="77">
        <f t="shared" si="148"/>
        <v>0</v>
      </c>
      <c r="DF112" s="77">
        <f t="shared" si="150"/>
        <v>0</v>
      </c>
      <c r="DG112" s="77">
        <f t="shared" si="152"/>
        <v>0</v>
      </c>
    </row>
    <row r="113" spans="3:111" x14ac:dyDescent="0.25">
      <c r="C113" s="77">
        <v>2048</v>
      </c>
      <c r="D113" s="79"/>
      <c r="E113" s="111"/>
      <c r="F113" s="79"/>
      <c r="G113" s="77">
        <f t="shared" si="108"/>
        <v>0</v>
      </c>
      <c r="H113" s="79">
        <f t="shared" si="71"/>
        <v>0</v>
      </c>
      <c r="I113" s="79">
        <f t="shared" si="73"/>
        <v>0</v>
      </c>
      <c r="J113" s="79">
        <f t="shared" si="75"/>
        <v>0</v>
      </c>
      <c r="K113" s="79">
        <f t="shared" si="125"/>
        <v>0</v>
      </c>
      <c r="L113" s="79">
        <f t="shared" si="78"/>
        <v>0</v>
      </c>
      <c r="M113" s="77">
        <f t="shared" si="80"/>
        <v>0</v>
      </c>
      <c r="N113" s="77">
        <f t="shared" si="82"/>
        <v>0</v>
      </c>
      <c r="O113" s="77">
        <f t="shared" si="84"/>
        <v>0</v>
      </c>
      <c r="P113" s="77">
        <f t="shared" si="86"/>
        <v>0</v>
      </c>
      <c r="Q113" s="77">
        <f t="shared" si="88"/>
        <v>0</v>
      </c>
      <c r="R113" s="77">
        <f t="shared" si="90"/>
        <v>0</v>
      </c>
      <c r="S113" s="77">
        <f t="shared" si="92"/>
        <v>0</v>
      </c>
      <c r="T113" s="77">
        <f t="shared" si="94"/>
        <v>0</v>
      </c>
      <c r="U113" s="77">
        <f t="shared" si="96"/>
        <v>0</v>
      </c>
      <c r="V113" s="77">
        <f t="shared" si="98"/>
        <v>0</v>
      </c>
      <c r="W113" s="77">
        <f t="shared" si="100"/>
        <v>0</v>
      </c>
      <c r="X113" s="77">
        <f t="shared" si="102"/>
        <v>0</v>
      </c>
      <c r="Y113" s="77">
        <f t="shared" si="104"/>
        <v>0</v>
      </c>
      <c r="Z113" s="77">
        <f t="shared" si="106"/>
        <v>0</v>
      </c>
      <c r="AA113" s="77">
        <f t="shared" si="109"/>
        <v>0</v>
      </c>
      <c r="AB113" s="77">
        <f t="shared" si="111"/>
        <v>0</v>
      </c>
      <c r="AC113" s="77">
        <f t="shared" si="113"/>
        <v>0</v>
      </c>
      <c r="AD113" s="77">
        <f t="shared" si="115"/>
        <v>0</v>
      </c>
      <c r="AE113" s="77">
        <f t="shared" si="117"/>
        <v>0</v>
      </c>
      <c r="AF113" s="77">
        <f t="shared" si="119"/>
        <v>0</v>
      </c>
      <c r="AG113" s="77">
        <f t="shared" si="121"/>
        <v>0</v>
      </c>
      <c r="AH113" s="77">
        <f t="shared" si="123"/>
        <v>0</v>
      </c>
      <c r="AI113" s="77">
        <f t="shared" si="126"/>
        <v>0</v>
      </c>
      <c r="AJ113" s="77">
        <f t="shared" si="128"/>
        <v>0</v>
      </c>
      <c r="AK113" s="77">
        <f t="shared" si="130"/>
        <v>0</v>
      </c>
      <c r="AL113" s="77">
        <f t="shared" si="133"/>
        <v>0</v>
      </c>
      <c r="AM113" s="77">
        <f t="shared" si="135"/>
        <v>0</v>
      </c>
      <c r="AN113" s="77">
        <f t="shared" si="137"/>
        <v>0</v>
      </c>
      <c r="AO113" s="77">
        <f t="shared" si="139"/>
        <v>0</v>
      </c>
      <c r="AP113" s="77">
        <f t="shared" si="140"/>
        <v>0</v>
      </c>
      <c r="AQ113" s="77">
        <f t="shared" si="143"/>
        <v>0</v>
      </c>
      <c r="AR113" s="77">
        <f t="shared" si="145"/>
        <v>0</v>
      </c>
      <c r="AS113" s="77">
        <f t="shared" si="147"/>
        <v>0</v>
      </c>
      <c r="AT113" s="77">
        <f t="shared" si="149"/>
        <v>0</v>
      </c>
      <c r="AU113" s="77">
        <f t="shared" si="151"/>
        <v>0</v>
      </c>
      <c r="AV113" s="77">
        <f t="shared" si="153"/>
        <v>0</v>
      </c>
      <c r="AW113" s="77">
        <f t="shared" si="154"/>
        <v>0</v>
      </c>
      <c r="AX113" s="77">
        <f t="shared" ref="AX113:AX129" si="155">$D$48*$E70</f>
        <v>0</v>
      </c>
      <c r="AY113" s="77">
        <f t="shared" si="49"/>
        <v>0</v>
      </c>
      <c r="AZ113" s="77">
        <f t="shared" si="50"/>
        <v>0</v>
      </c>
      <c r="BA113" s="77">
        <f t="shared" si="51"/>
        <v>0</v>
      </c>
      <c r="BB113" s="77">
        <f t="shared" si="52"/>
        <v>0</v>
      </c>
      <c r="BC113" s="77">
        <f t="shared" si="53"/>
        <v>0</v>
      </c>
      <c r="BD113" s="77">
        <f t="shared" si="54"/>
        <v>0</v>
      </c>
      <c r="BE113" s="77">
        <f t="shared" si="55"/>
        <v>0</v>
      </c>
      <c r="BF113" s="77">
        <f t="shared" si="56"/>
        <v>0</v>
      </c>
      <c r="BG113" s="77">
        <f t="shared" si="57"/>
        <v>0</v>
      </c>
      <c r="BH113" s="77">
        <f t="shared" si="58"/>
        <v>0</v>
      </c>
      <c r="BI113" s="77">
        <f t="shared" si="59"/>
        <v>0</v>
      </c>
      <c r="BJ113" s="77">
        <f t="shared" si="60"/>
        <v>0</v>
      </c>
      <c r="BK113" s="77">
        <f t="shared" si="61"/>
        <v>0</v>
      </c>
      <c r="BL113" s="77">
        <f t="shared" si="62"/>
        <v>0</v>
      </c>
      <c r="BM113" s="77">
        <f t="shared" si="63"/>
        <v>0</v>
      </c>
      <c r="BN113" s="77">
        <f t="shared" si="64"/>
        <v>599.89785354186552</v>
      </c>
      <c r="BO113" s="77">
        <f t="shared" si="65"/>
        <v>563.55777411597421</v>
      </c>
      <c r="BP113" s="77">
        <f t="shared" si="66"/>
        <v>506.35179759863934</v>
      </c>
      <c r="BQ113" s="77">
        <f t="shared" si="67"/>
        <v>340.67180045001618</v>
      </c>
      <c r="BR113" s="77">
        <f t="shared" si="68"/>
        <v>456.1680229263381</v>
      </c>
      <c r="BS113" s="77">
        <f t="shared" si="70"/>
        <v>569.30026760168573</v>
      </c>
      <c r="BT113" s="77">
        <f t="shared" si="72"/>
        <v>619.4838676796478</v>
      </c>
      <c r="BU113" s="77">
        <f t="shared" si="74"/>
        <v>692.62797038465487</v>
      </c>
      <c r="BV113" s="77">
        <f t="shared" si="76"/>
        <v>765.09701576990108</v>
      </c>
      <c r="BW113" s="77">
        <f t="shared" si="77"/>
        <v>801.25678515113589</v>
      </c>
      <c r="BX113" s="77">
        <f t="shared" si="79"/>
        <v>652.96660922829381</v>
      </c>
      <c r="BY113" s="77">
        <f t="shared" si="81"/>
        <v>754.21490459142558</v>
      </c>
      <c r="BZ113" s="77">
        <f t="shared" si="83"/>
        <v>823.62782262694645</v>
      </c>
      <c r="CA113" s="77">
        <f t="shared" si="85"/>
        <v>797.75006741109962</v>
      </c>
      <c r="CB113" s="77">
        <f t="shared" si="87"/>
        <v>803.89856547004933</v>
      </c>
      <c r="CC113" s="77">
        <f t="shared" si="89"/>
        <v>784.11383322787356</v>
      </c>
      <c r="CD113" s="77">
        <f t="shared" si="91"/>
        <v>802.11276678040826</v>
      </c>
      <c r="CE113" s="77">
        <f t="shared" si="93"/>
        <v>697.19749007860503</v>
      </c>
      <c r="CF113" s="77">
        <f t="shared" si="95"/>
        <v>773.80187743649356</v>
      </c>
      <c r="CG113" s="77">
        <f t="shared" si="97"/>
        <v>777.2361174139935</v>
      </c>
      <c r="CH113" s="77">
        <f t="shared" si="99"/>
        <v>728.91718858338834</v>
      </c>
      <c r="CI113" s="77">
        <f t="shared" si="101"/>
        <v>574.13313374551569</v>
      </c>
      <c r="CJ113" s="77">
        <f t="shared" si="103"/>
        <v>750.42061354656312</v>
      </c>
      <c r="CK113" s="77">
        <f t="shared" si="105"/>
        <v>0</v>
      </c>
      <c r="CL113" s="77">
        <f t="shared" si="107"/>
        <v>0</v>
      </c>
      <c r="CM113" s="77">
        <f t="shared" si="110"/>
        <v>0</v>
      </c>
      <c r="CN113" s="77">
        <f t="shared" si="112"/>
        <v>0</v>
      </c>
      <c r="CO113" s="77">
        <f t="shared" si="114"/>
        <v>0</v>
      </c>
      <c r="CP113" s="77">
        <f t="shared" si="116"/>
        <v>0</v>
      </c>
      <c r="CQ113" s="77">
        <f t="shared" si="118"/>
        <v>0</v>
      </c>
      <c r="CR113" s="77">
        <f t="shared" si="120"/>
        <v>0</v>
      </c>
      <c r="CS113" s="77">
        <f t="shared" si="122"/>
        <v>0</v>
      </c>
      <c r="CT113" s="77">
        <f t="shared" si="124"/>
        <v>0</v>
      </c>
      <c r="CU113" s="77">
        <f t="shared" si="127"/>
        <v>0</v>
      </c>
      <c r="CV113" s="77">
        <f t="shared" si="129"/>
        <v>0</v>
      </c>
      <c r="CW113" s="77">
        <f t="shared" si="131"/>
        <v>0</v>
      </c>
      <c r="CX113" s="77">
        <f t="shared" si="134"/>
        <v>0</v>
      </c>
      <c r="CY113" s="77">
        <f t="shared" si="136"/>
        <v>0</v>
      </c>
      <c r="CZ113" s="77">
        <f t="shared" si="138"/>
        <v>0</v>
      </c>
      <c r="DA113" s="77">
        <f t="shared" si="141"/>
        <v>0</v>
      </c>
      <c r="DB113" s="77">
        <f t="shared" si="142"/>
        <v>0</v>
      </c>
      <c r="DC113" s="77">
        <f t="shared" si="144"/>
        <v>0</v>
      </c>
      <c r="DD113" s="77">
        <f t="shared" si="146"/>
        <v>0</v>
      </c>
      <c r="DE113" s="77">
        <f t="shared" si="148"/>
        <v>0</v>
      </c>
      <c r="DF113" s="77">
        <f t="shared" si="150"/>
        <v>0</v>
      </c>
      <c r="DG113" s="77">
        <f t="shared" si="152"/>
        <v>0</v>
      </c>
    </row>
    <row r="114" spans="3:111" x14ac:dyDescent="0.25">
      <c r="C114" s="79">
        <v>2049</v>
      </c>
      <c r="D114" s="79"/>
      <c r="E114" s="79"/>
      <c r="F114" s="79"/>
      <c r="G114" s="77">
        <f t="shared" si="108"/>
        <v>0</v>
      </c>
      <c r="H114" s="79">
        <f t="shared" si="71"/>
        <v>0</v>
      </c>
      <c r="I114" s="79">
        <f t="shared" si="73"/>
        <v>0</v>
      </c>
      <c r="J114" s="79">
        <f t="shared" si="75"/>
        <v>0</v>
      </c>
      <c r="K114" s="79">
        <f t="shared" si="125"/>
        <v>0</v>
      </c>
      <c r="L114" s="79">
        <f t="shared" si="78"/>
        <v>0</v>
      </c>
      <c r="M114" s="77">
        <f t="shared" si="80"/>
        <v>0</v>
      </c>
      <c r="N114" s="77">
        <f t="shared" si="82"/>
        <v>0</v>
      </c>
      <c r="O114" s="77">
        <f t="shared" si="84"/>
        <v>0</v>
      </c>
      <c r="P114" s="77">
        <f t="shared" si="86"/>
        <v>0</v>
      </c>
      <c r="Q114" s="77">
        <f t="shared" si="88"/>
        <v>0</v>
      </c>
      <c r="R114" s="77">
        <f t="shared" si="90"/>
        <v>0</v>
      </c>
      <c r="S114" s="77">
        <f t="shared" si="92"/>
        <v>0</v>
      </c>
      <c r="T114" s="77">
        <f t="shared" si="94"/>
        <v>0</v>
      </c>
      <c r="U114" s="77">
        <f t="shared" si="96"/>
        <v>0</v>
      </c>
      <c r="V114" s="77">
        <f t="shared" si="98"/>
        <v>0</v>
      </c>
      <c r="W114" s="77">
        <f t="shared" si="100"/>
        <v>0</v>
      </c>
      <c r="X114" s="77">
        <f t="shared" si="102"/>
        <v>0</v>
      </c>
      <c r="Y114" s="77">
        <f t="shared" si="104"/>
        <v>0</v>
      </c>
      <c r="Z114" s="77">
        <f t="shared" si="106"/>
        <v>0</v>
      </c>
      <c r="AA114" s="77">
        <f t="shared" si="109"/>
        <v>0</v>
      </c>
      <c r="AB114" s="77">
        <f t="shared" si="111"/>
        <v>0</v>
      </c>
      <c r="AC114" s="77">
        <f t="shared" si="113"/>
        <v>0</v>
      </c>
      <c r="AD114" s="77">
        <f t="shared" si="115"/>
        <v>0</v>
      </c>
      <c r="AE114" s="77">
        <f t="shared" si="117"/>
        <v>0</v>
      </c>
      <c r="AF114" s="77">
        <f t="shared" si="119"/>
        <v>0</v>
      </c>
      <c r="AG114" s="77">
        <f t="shared" si="121"/>
        <v>0</v>
      </c>
      <c r="AH114" s="77">
        <f t="shared" si="123"/>
        <v>0</v>
      </c>
      <c r="AI114" s="77">
        <f t="shared" si="126"/>
        <v>0</v>
      </c>
      <c r="AJ114" s="77">
        <f t="shared" si="128"/>
        <v>0</v>
      </c>
      <c r="AK114" s="77">
        <f t="shared" si="130"/>
        <v>0</v>
      </c>
      <c r="AL114" s="77">
        <f t="shared" si="133"/>
        <v>0</v>
      </c>
      <c r="AM114" s="77">
        <f t="shared" si="135"/>
        <v>0</v>
      </c>
      <c r="AN114" s="77">
        <f t="shared" si="137"/>
        <v>0</v>
      </c>
      <c r="AO114" s="77">
        <f t="shared" si="139"/>
        <v>0</v>
      </c>
      <c r="AP114" s="77">
        <f t="shared" si="140"/>
        <v>0</v>
      </c>
      <c r="AQ114" s="77">
        <f t="shared" si="143"/>
        <v>0</v>
      </c>
      <c r="AR114" s="77">
        <f t="shared" si="145"/>
        <v>0</v>
      </c>
      <c r="AS114" s="77">
        <f t="shared" si="147"/>
        <v>0</v>
      </c>
      <c r="AT114" s="77">
        <f t="shared" si="149"/>
        <v>0</v>
      </c>
      <c r="AU114" s="77">
        <f t="shared" si="151"/>
        <v>0</v>
      </c>
      <c r="AV114" s="77">
        <f t="shared" si="153"/>
        <v>0</v>
      </c>
      <c r="AW114" s="77">
        <f t="shared" si="154"/>
        <v>0</v>
      </c>
      <c r="AX114" s="77">
        <f t="shared" si="155"/>
        <v>0</v>
      </c>
      <c r="AY114" s="77">
        <f t="shared" ref="AY114:AY129" si="156">$D$49*$E70</f>
        <v>0</v>
      </c>
      <c r="AZ114" s="77">
        <f t="shared" si="50"/>
        <v>0</v>
      </c>
      <c r="BA114" s="77">
        <f t="shared" si="51"/>
        <v>0</v>
      </c>
      <c r="BB114" s="77">
        <f t="shared" si="52"/>
        <v>0</v>
      </c>
      <c r="BC114" s="77">
        <f t="shared" si="53"/>
        <v>0</v>
      </c>
      <c r="BD114" s="77">
        <f t="shared" si="54"/>
        <v>0</v>
      </c>
      <c r="BE114" s="77">
        <f t="shared" si="55"/>
        <v>0</v>
      </c>
      <c r="BF114" s="77">
        <f t="shared" si="56"/>
        <v>0</v>
      </c>
      <c r="BG114" s="77">
        <f t="shared" si="57"/>
        <v>0</v>
      </c>
      <c r="BH114" s="77">
        <f t="shared" si="58"/>
        <v>0</v>
      </c>
      <c r="BI114" s="77">
        <f t="shared" si="59"/>
        <v>0</v>
      </c>
      <c r="BJ114" s="77">
        <f t="shared" si="60"/>
        <v>0</v>
      </c>
      <c r="BK114" s="77">
        <f t="shared" si="61"/>
        <v>0</v>
      </c>
      <c r="BL114" s="77">
        <f t="shared" si="62"/>
        <v>0</v>
      </c>
      <c r="BM114" s="77">
        <f t="shared" si="63"/>
        <v>0</v>
      </c>
      <c r="BN114" s="77">
        <f t="shared" si="64"/>
        <v>0</v>
      </c>
      <c r="BO114" s="77">
        <f t="shared" si="65"/>
        <v>563.55777411597421</v>
      </c>
      <c r="BP114" s="77">
        <f t="shared" si="66"/>
        <v>506.35179759863934</v>
      </c>
      <c r="BQ114" s="77">
        <f t="shared" si="67"/>
        <v>340.67180045001618</v>
      </c>
      <c r="BR114" s="77">
        <f t="shared" si="68"/>
        <v>456.1680229263381</v>
      </c>
      <c r="BS114" s="77">
        <f t="shared" si="70"/>
        <v>569.30026760168573</v>
      </c>
      <c r="BT114" s="77">
        <f t="shared" si="72"/>
        <v>619.4838676796478</v>
      </c>
      <c r="BU114" s="77">
        <f t="shared" si="74"/>
        <v>692.62797038465487</v>
      </c>
      <c r="BV114" s="77">
        <f t="shared" si="76"/>
        <v>765.09701576990108</v>
      </c>
      <c r="BW114" s="77">
        <f t="shared" si="77"/>
        <v>801.25678515113589</v>
      </c>
      <c r="BX114" s="77">
        <f t="shared" si="79"/>
        <v>652.96660922829381</v>
      </c>
      <c r="BY114" s="77">
        <f t="shared" si="81"/>
        <v>754.21490459142558</v>
      </c>
      <c r="BZ114" s="77">
        <f t="shared" si="83"/>
        <v>823.62782262694645</v>
      </c>
      <c r="CA114" s="77">
        <f t="shared" si="85"/>
        <v>797.75006741109962</v>
      </c>
      <c r="CB114" s="77">
        <f t="shared" si="87"/>
        <v>803.89856547004933</v>
      </c>
      <c r="CC114" s="77">
        <f t="shared" si="89"/>
        <v>784.11383322787356</v>
      </c>
      <c r="CD114" s="77">
        <f t="shared" si="91"/>
        <v>802.11276678040826</v>
      </c>
      <c r="CE114" s="77">
        <f t="shared" si="93"/>
        <v>697.19749007860503</v>
      </c>
      <c r="CF114" s="77">
        <f t="shared" si="95"/>
        <v>773.80187743649356</v>
      </c>
      <c r="CG114" s="77">
        <f t="shared" si="97"/>
        <v>777.2361174139935</v>
      </c>
      <c r="CH114" s="77">
        <f t="shared" si="99"/>
        <v>728.91718858338834</v>
      </c>
      <c r="CI114" s="77">
        <f t="shared" si="101"/>
        <v>574.13313374551569</v>
      </c>
      <c r="CJ114" s="77">
        <f t="shared" si="103"/>
        <v>750.42061354656312</v>
      </c>
      <c r="CK114" s="77">
        <f t="shared" si="105"/>
        <v>0</v>
      </c>
      <c r="CL114" s="77">
        <f t="shared" si="107"/>
        <v>0</v>
      </c>
      <c r="CM114" s="77">
        <f t="shared" si="110"/>
        <v>0</v>
      </c>
      <c r="CN114" s="77">
        <f t="shared" si="112"/>
        <v>0</v>
      </c>
      <c r="CO114" s="77">
        <f t="shared" si="114"/>
        <v>0</v>
      </c>
      <c r="CP114" s="77">
        <f t="shared" si="116"/>
        <v>0</v>
      </c>
      <c r="CQ114" s="77">
        <f t="shared" si="118"/>
        <v>0</v>
      </c>
      <c r="CR114" s="77">
        <f t="shared" si="120"/>
        <v>0</v>
      </c>
      <c r="CS114" s="77">
        <f t="shared" si="122"/>
        <v>0</v>
      </c>
      <c r="CT114" s="77">
        <f t="shared" si="124"/>
        <v>0</v>
      </c>
      <c r="CU114" s="77">
        <f t="shared" si="127"/>
        <v>0</v>
      </c>
      <c r="CV114" s="77">
        <f t="shared" si="129"/>
        <v>0</v>
      </c>
      <c r="CW114" s="77">
        <f t="shared" si="131"/>
        <v>0</v>
      </c>
      <c r="CX114" s="77">
        <f t="shared" si="134"/>
        <v>0</v>
      </c>
      <c r="CY114" s="77">
        <f t="shared" si="136"/>
        <v>0</v>
      </c>
      <c r="CZ114" s="77">
        <f t="shared" si="138"/>
        <v>0</v>
      </c>
      <c r="DA114" s="77">
        <f t="shared" si="141"/>
        <v>0</v>
      </c>
      <c r="DB114" s="77">
        <f t="shared" si="142"/>
        <v>0</v>
      </c>
      <c r="DC114" s="77">
        <f t="shared" si="144"/>
        <v>0</v>
      </c>
      <c r="DD114" s="77">
        <f t="shared" si="146"/>
        <v>0</v>
      </c>
      <c r="DE114" s="77">
        <f t="shared" si="148"/>
        <v>0</v>
      </c>
      <c r="DF114" s="77">
        <f t="shared" si="150"/>
        <v>0</v>
      </c>
      <c r="DG114" s="77">
        <f t="shared" si="152"/>
        <v>0</v>
      </c>
    </row>
    <row r="115" spans="3:111" x14ac:dyDescent="0.25">
      <c r="C115" s="77">
        <v>2050</v>
      </c>
      <c r="D115" s="79"/>
      <c r="E115" s="79"/>
      <c r="F115" s="79"/>
      <c r="G115" s="77">
        <f t="shared" si="108"/>
        <v>0</v>
      </c>
      <c r="H115" s="79">
        <f t="shared" si="71"/>
        <v>0</v>
      </c>
      <c r="I115" s="79">
        <f t="shared" si="73"/>
        <v>0</v>
      </c>
      <c r="J115" s="79">
        <f t="shared" si="75"/>
        <v>0</v>
      </c>
      <c r="K115" s="79">
        <f t="shared" si="125"/>
        <v>0</v>
      </c>
      <c r="L115" s="79">
        <f t="shared" si="78"/>
        <v>0</v>
      </c>
      <c r="M115" s="77">
        <f t="shared" si="80"/>
        <v>0</v>
      </c>
      <c r="N115" s="77">
        <f t="shared" si="82"/>
        <v>0</v>
      </c>
      <c r="O115" s="77">
        <f t="shared" si="84"/>
        <v>0</v>
      </c>
      <c r="P115" s="77">
        <f t="shared" si="86"/>
        <v>0</v>
      </c>
      <c r="Q115" s="77">
        <f t="shared" si="88"/>
        <v>0</v>
      </c>
      <c r="R115" s="77">
        <f t="shared" si="90"/>
        <v>0</v>
      </c>
      <c r="S115" s="77">
        <f t="shared" si="92"/>
        <v>0</v>
      </c>
      <c r="T115" s="77">
        <f t="shared" si="94"/>
        <v>0</v>
      </c>
      <c r="U115" s="77">
        <f t="shared" si="96"/>
        <v>0</v>
      </c>
      <c r="V115" s="77">
        <f t="shared" si="98"/>
        <v>0</v>
      </c>
      <c r="W115" s="77">
        <f t="shared" si="100"/>
        <v>0</v>
      </c>
      <c r="X115" s="77">
        <f t="shared" si="102"/>
        <v>0</v>
      </c>
      <c r="Y115" s="77">
        <f t="shared" si="104"/>
        <v>0</v>
      </c>
      <c r="Z115" s="77">
        <f t="shared" si="106"/>
        <v>0</v>
      </c>
      <c r="AA115" s="77">
        <f t="shared" si="109"/>
        <v>0</v>
      </c>
      <c r="AB115" s="77">
        <f t="shared" si="111"/>
        <v>0</v>
      </c>
      <c r="AC115" s="77">
        <f t="shared" si="113"/>
        <v>0</v>
      </c>
      <c r="AD115" s="77">
        <f t="shared" si="115"/>
        <v>0</v>
      </c>
      <c r="AE115" s="77">
        <f t="shared" si="117"/>
        <v>0</v>
      </c>
      <c r="AF115" s="77">
        <f t="shared" si="119"/>
        <v>0</v>
      </c>
      <c r="AG115" s="77">
        <f t="shared" si="121"/>
        <v>0</v>
      </c>
      <c r="AH115" s="77">
        <f t="shared" si="123"/>
        <v>0</v>
      </c>
      <c r="AI115" s="77">
        <f t="shared" si="126"/>
        <v>0</v>
      </c>
      <c r="AJ115" s="77">
        <f t="shared" si="128"/>
        <v>0</v>
      </c>
      <c r="AK115" s="77">
        <f t="shared" si="130"/>
        <v>0</v>
      </c>
      <c r="AL115" s="77">
        <f t="shared" si="133"/>
        <v>0</v>
      </c>
      <c r="AM115" s="77">
        <f t="shared" si="135"/>
        <v>0</v>
      </c>
      <c r="AN115" s="77">
        <f t="shared" si="137"/>
        <v>0</v>
      </c>
      <c r="AO115" s="77">
        <f t="shared" si="139"/>
        <v>0</v>
      </c>
      <c r="AP115" s="77">
        <f t="shared" si="140"/>
        <v>0</v>
      </c>
      <c r="AQ115" s="77">
        <f t="shared" si="143"/>
        <v>0</v>
      </c>
      <c r="AR115" s="77">
        <f t="shared" si="145"/>
        <v>0</v>
      </c>
      <c r="AS115" s="77">
        <f t="shared" si="147"/>
        <v>0</v>
      </c>
      <c r="AT115" s="77">
        <f t="shared" si="149"/>
        <v>0</v>
      </c>
      <c r="AU115" s="77">
        <f t="shared" si="151"/>
        <v>0</v>
      </c>
      <c r="AV115" s="77">
        <f t="shared" si="153"/>
        <v>0</v>
      </c>
      <c r="AW115" s="77">
        <f t="shared" si="154"/>
        <v>0</v>
      </c>
      <c r="AX115" s="77">
        <f t="shared" si="155"/>
        <v>0</v>
      </c>
      <c r="AY115" s="77">
        <f t="shared" si="156"/>
        <v>0</v>
      </c>
      <c r="AZ115" s="77">
        <f t="shared" ref="AZ115:AZ129" si="157">$D$50*$E70</f>
        <v>0</v>
      </c>
      <c r="BA115" s="77">
        <f t="shared" si="51"/>
        <v>0</v>
      </c>
      <c r="BB115" s="77">
        <f t="shared" si="52"/>
        <v>0</v>
      </c>
      <c r="BC115" s="77">
        <f t="shared" si="53"/>
        <v>0</v>
      </c>
      <c r="BD115" s="77">
        <f t="shared" si="54"/>
        <v>0</v>
      </c>
      <c r="BE115" s="77">
        <f t="shared" si="55"/>
        <v>0</v>
      </c>
      <c r="BF115" s="77">
        <f t="shared" si="56"/>
        <v>0</v>
      </c>
      <c r="BG115" s="77">
        <f t="shared" si="57"/>
        <v>0</v>
      </c>
      <c r="BH115" s="77">
        <f t="shared" si="58"/>
        <v>0</v>
      </c>
      <c r="BI115" s="77">
        <f t="shared" si="59"/>
        <v>0</v>
      </c>
      <c r="BJ115" s="77">
        <f t="shared" si="60"/>
        <v>0</v>
      </c>
      <c r="BK115" s="77">
        <f t="shared" si="61"/>
        <v>0</v>
      </c>
      <c r="BL115" s="77">
        <f t="shared" si="62"/>
        <v>0</v>
      </c>
      <c r="BM115" s="77">
        <f t="shared" si="63"/>
        <v>0</v>
      </c>
      <c r="BN115" s="77">
        <f t="shared" si="64"/>
        <v>0</v>
      </c>
      <c r="BO115" s="77">
        <f t="shared" si="65"/>
        <v>0</v>
      </c>
      <c r="BP115" s="77">
        <f t="shared" si="66"/>
        <v>506.35179759863934</v>
      </c>
      <c r="BQ115" s="77">
        <f t="shared" si="67"/>
        <v>340.67180045001618</v>
      </c>
      <c r="BR115" s="77">
        <f t="shared" si="68"/>
        <v>456.1680229263381</v>
      </c>
      <c r="BS115" s="77">
        <f t="shared" si="70"/>
        <v>569.30026760168573</v>
      </c>
      <c r="BT115" s="77">
        <f t="shared" si="72"/>
        <v>619.4838676796478</v>
      </c>
      <c r="BU115" s="77">
        <f t="shared" si="74"/>
        <v>692.62797038465487</v>
      </c>
      <c r="BV115" s="77">
        <f t="shared" si="76"/>
        <v>765.09701576990108</v>
      </c>
      <c r="BW115" s="77">
        <f t="shared" si="77"/>
        <v>801.25678515113589</v>
      </c>
      <c r="BX115" s="77">
        <f t="shared" si="79"/>
        <v>652.96660922829381</v>
      </c>
      <c r="BY115" s="77">
        <f t="shared" si="81"/>
        <v>754.21490459142558</v>
      </c>
      <c r="BZ115" s="77">
        <f t="shared" si="83"/>
        <v>823.62782262694645</v>
      </c>
      <c r="CA115" s="77">
        <f t="shared" si="85"/>
        <v>797.75006741109962</v>
      </c>
      <c r="CB115" s="77">
        <f t="shared" si="87"/>
        <v>803.89856547004933</v>
      </c>
      <c r="CC115" s="77">
        <f t="shared" si="89"/>
        <v>784.11383322787356</v>
      </c>
      <c r="CD115" s="77">
        <f t="shared" si="91"/>
        <v>802.11276678040826</v>
      </c>
      <c r="CE115" s="77">
        <f t="shared" si="93"/>
        <v>697.19749007860503</v>
      </c>
      <c r="CF115" s="77">
        <f t="shared" si="95"/>
        <v>773.80187743649356</v>
      </c>
      <c r="CG115" s="77">
        <f t="shared" si="97"/>
        <v>777.2361174139935</v>
      </c>
      <c r="CH115" s="77">
        <f t="shared" si="99"/>
        <v>728.91718858338834</v>
      </c>
      <c r="CI115" s="77">
        <f t="shared" si="101"/>
        <v>574.13313374551569</v>
      </c>
      <c r="CJ115" s="77">
        <f t="shared" si="103"/>
        <v>750.42061354656312</v>
      </c>
      <c r="CK115" s="77">
        <f t="shared" si="105"/>
        <v>0</v>
      </c>
      <c r="CL115" s="77">
        <f t="shared" si="107"/>
        <v>0</v>
      </c>
      <c r="CM115" s="77">
        <f t="shared" si="110"/>
        <v>0</v>
      </c>
      <c r="CN115" s="77">
        <f t="shared" si="112"/>
        <v>0</v>
      </c>
      <c r="CO115" s="77">
        <f t="shared" si="114"/>
        <v>0</v>
      </c>
      <c r="CP115" s="77">
        <f t="shared" si="116"/>
        <v>0</v>
      </c>
      <c r="CQ115" s="77">
        <f t="shared" si="118"/>
        <v>0</v>
      </c>
      <c r="CR115" s="77">
        <f t="shared" si="120"/>
        <v>0</v>
      </c>
      <c r="CS115" s="77">
        <f t="shared" si="122"/>
        <v>0</v>
      </c>
      <c r="CT115" s="77">
        <f t="shared" si="124"/>
        <v>0</v>
      </c>
      <c r="CU115" s="77">
        <f t="shared" si="127"/>
        <v>0</v>
      </c>
      <c r="CV115" s="77">
        <f t="shared" si="129"/>
        <v>0</v>
      </c>
      <c r="CW115" s="77">
        <f t="shared" si="131"/>
        <v>0</v>
      </c>
      <c r="CX115" s="77">
        <f t="shared" si="134"/>
        <v>0</v>
      </c>
      <c r="CY115" s="77">
        <f t="shared" si="136"/>
        <v>0</v>
      </c>
      <c r="CZ115" s="77">
        <f t="shared" si="138"/>
        <v>0</v>
      </c>
      <c r="DA115" s="77">
        <f t="shared" si="141"/>
        <v>0</v>
      </c>
      <c r="DB115" s="77">
        <f t="shared" si="142"/>
        <v>0</v>
      </c>
      <c r="DC115" s="77">
        <f t="shared" si="144"/>
        <v>0</v>
      </c>
      <c r="DD115" s="77">
        <f t="shared" si="146"/>
        <v>0</v>
      </c>
      <c r="DE115" s="77">
        <f t="shared" si="148"/>
        <v>0</v>
      </c>
      <c r="DF115" s="77">
        <f t="shared" si="150"/>
        <v>0</v>
      </c>
      <c r="DG115" s="77">
        <f t="shared" si="152"/>
        <v>0</v>
      </c>
    </row>
    <row r="116" spans="3:111" x14ac:dyDescent="0.25">
      <c r="C116" s="79">
        <v>2051</v>
      </c>
      <c r="D116" s="79"/>
      <c r="E116" s="79"/>
      <c r="F116" s="79"/>
      <c r="G116" s="77">
        <f t="shared" si="108"/>
        <v>0</v>
      </c>
      <c r="H116" s="79">
        <f t="shared" si="71"/>
        <v>0</v>
      </c>
      <c r="I116" s="79">
        <f t="shared" si="73"/>
        <v>0</v>
      </c>
      <c r="J116" s="79">
        <f t="shared" si="75"/>
        <v>0</v>
      </c>
      <c r="K116" s="79">
        <f t="shared" si="125"/>
        <v>0</v>
      </c>
      <c r="L116" s="79">
        <f t="shared" si="78"/>
        <v>0</v>
      </c>
      <c r="M116" s="77">
        <f t="shared" si="80"/>
        <v>0</v>
      </c>
      <c r="N116" s="77">
        <f t="shared" si="82"/>
        <v>0</v>
      </c>
      <c r="O116" s="77">
        <f t="shared" si="84"/>
        <v>0</v>
      </c>
      <c r="P116" s="77">
        <f t="shared" si="86"/>
        <v>0</v>
      </c>
      <c r="Q116" s="77">
        <f t="shared" si="88"/>
        <v>0</v>
      </c>
      <c r="R116" s="77">
        <f t="shared" si="90"/>
        <v>0</v>
      </c>
      <c r="S116" s="77">
        <f t="shared" si="92"/>
        <v>0</v>
      </c>
      <c r="T116" s="77">
        <f t="shared" si="94"/>
        <v>0</v>
      </c>
      <c r="U116" s="77">
        <f t="shared" si="96"/>
        <v>0</v>
      </c>
      <c r="V116" s="77">
        <f t="shared" si="98"/>
        <v>0</v>
      </c>
      <c r="W116" s="77">
        <f t="shared" si="100"/>
        <v>0</v>
      </c>
      <c r="X116" s="77">
        <f t="shared" si="102"/>
        <v>0</v>
      </c>
      <c r="Y116" s="77">
        <f t="shared" si="104"/>
        <v>0</v>
      </c>
      <c r="Z116" s="77">
        <f t="shared" si="106"/>
        <v>0</v>
      </c>
      <c r="AA116" s="77">
        <f t="shared" si="109"/>
        <v>0</v>
      </c>
      <c r="AB116" s="77">
        <f t="shared" si="111"/>
        <v>0</v>
      </c>
      <c r="AC116" s="77">
        <f t="shared" si="113"/>
        <v>0</v>
      </c>
      <c r="AD116" s="77">
        <f t="shared" si="115"/>
        <v>0</v>
      </c>
      <c r="AE116" s="77">
        <f t="shared" si="117"/>
        <v>0</v>
      </c>
      <c r="AF116" s="77">
        <f t="shared" si="119"/>
        <v>0</v>
      </c>
      <c r="AG116" s="77">
        <f t="shared" si="121"/>
        <v>0</v>
      </c>
      <c r="AH116" s="77">
        <f t="shared" si="123"/>
        <v>0</v>
      </c>
      <c r="AI116" s="77">
        <f t="shared" si="126"/>
        <v>0</v>
      </c>
      <c r="AJ116" s="77">
        <f t="shared" si="128"/>
        <v>0</v>
      </c>
      <c r="AK116" s="77">
        <f t="shared" si="130"/>
        <v>0</v>
      </c>
      <c r="AL116" s="77">
        <f t="shared" si="133"/>
        <v>0</v>
      </c>
      <c r="AM116" s="77">
        <f t="shared" si="135"/>
        <v>0</v>
      </c>
      <c r="AN116" s="77">
        <f t="shared" si="137"/>
        <v>0</v>
      </c>
      <c r="AO116" s="77">
        <f t="shared" si="139"/>
        <v>0</v>
      </c>
      <c r="AP116" s="77">
        <f t="shared" si="140"/>
        <v>0</v>
      </c>
      <c r="AQ116" s="77">
        <f t="shared" si="143"/>
        <v>0</v>
      </c>
      <c r="AR116" s="77">
        <f t="shared" si="145"/>
        <v>0</v>
      </c>
      <c r="AS116" s="77">
        <f t="shared" si="147"/>
        <v>0</v>
      </c>
      <c r="AT116" s="77">
        <f t="shared" si="149"/>
        <v>0</v>
      </c>
      <c r="AU116" s="77">
        <f t="shared" si="151"/>
        <v>0</v>
      </c>
      <c r="AV116" s="77">
        <f t="shared" si="153"/>
        <v>0</v>
      </c>
      <c r="AW116" s="77">
        <f t="shared" si="154"/>
        <v>0</v>
      </c>
      <c r="AX116" s="77">
        <f t="shared" si="155"/>
        <v>0</v>
      </c>
      <c r="AY116" s="77">
        <f t="shared" si="156"/>
        <v>0</v>
      </c>
      <c r="AZ116" s="77">
        <f t="shared" si="157"/>
        <v>0</v>
      </c>
      <c r="BA116" s="77">
        <f t="shared" ref="BA116:BA129" si="158">$D$51*$E70</f>
        <v>0</v>
      </c>
      <c r="BB116" s="77">
        <f t="shared" si="52"/>
        <v>0</v>
      </c>
      <c r="BC116" s="77">
        <f t="shared" si="53"/>
        <v>0</v>
      </c>
      <c r="BD116" s="77">
        <f t="shared" si="54"/>
        <v>0</v>
      </c>
      <c r="BE116" s="77">
        <f t="shared" si="55"/>
        <v>0</v>
      </c>
      <c r="BF116" s="77">
        <f t="shared" si="56"/>
        <v>0</v>
      </c>
      <c r="BG116" s="77">
        <f t="shared" si="57"/>
        <v>0</v>
      </c>
      <c r="BH116" s="77">
        <f t="shared" si="58"/>
        <v>0</v>
      </c>
      <c r="BI116" s="77">
        <f t="shared" si="59"/>
        <v>0</v>
      </c>
      <c r="BJ116" s="77">
        <f t="shared" si="60"/>
        <v>0</v>
      </c>
      <c r="BK116" s="77">
        <f t="shared" si="61"/>
        <v>0</v>
      </c>
      <c r="BL116" s="77">
        <f t="shared" si="62"/>
        <v>0</v>
      </c>
      <c r="BM116" s="77">
        <f t="shared" si="63"/>
        <v>0</v>
      </c>
      <c r="BN116" s="77">
        <f t="shared" si="64"/>
        <v>0</v>
      </c>
      <c r="BO116" s="77">
        <f t="shared" si="65"/>
        <v>0</v>
      </c>
      <c r="BP116" s="77">
        <f t="shared" si="66"/>
        <v>0</v>
      </c>
      <c r="BQ116" s="77">
        <f t="shared" si="67"/>
        <v>340.67180045001618</v>
      </c>
      <c r="BR116" s="77">
        <f t="shared" si="68"/>
        <v>456.1680229263381</v>
      </c>
      <c r="BS116" s="77">
        <f t="shared" si="70"/>
        <v>569.30026760168573</v>
      </c>
      <c r="BT116" s="77">
        <f t="shared" si="72"/>
        <v>619.4838676796478</v>
      </c>
      <c r="BU116" s="77">
        <f t="shared" si="74"/>
        <v>692.62797038465487</v>
      </c>
      <c r="BV116" s="77">
        <f t="shared" si="76"/>
        <v>765.09701576990108</v>
      </c>
      <c r="BW116" s="77">
        <f t="shared" si="77"/>
        <v>801.25678515113589</v>
      </c>
      <c r="BX116" s="77">
        <f t="shared" si="79"/>
        <v>652.96660922829381</v>
      </c>
      <c r="BY116" s="77">
        <f t="shared" si="81"/>
        <v>754.21490459142558</v>
      </c>
      <c r="BZ116" s="77">
        <f t="shared" si="83"/>
        <v>823.62782262694645</v>
      </c>
      <c r="CA116" s="77">
        <f t="shared" si="85"/>
        <v>797.75006741109962</v>
      </c>
      <c r="CB116" s="77">
        <f t="shared" si="87"/>
        <v>803.89856547004933</v>
      </c>
      <c r="CC116" s="77">
        <f t="shared" si="89"/>
        <v>784.11383322787356</v>
      </c>
      <c r="CD116" s="77">
        <f t="shared" si="91"/>
        <v>802.11276678040826</v>
      </c>
      <c r="CE116" s="77">
        <f t="shared" si="93"/>
        <v>697.19749007860503</v>
      </c>
      <c r="CF116" s="77">
        <f t="shared" si="95"/>
        <v>773.80187743649356</v>
      </c>
      <c r="CG116" s="77">
        <f t="shared" si="97"/>
        <v>777.2361174139935</v>
      </c>
      <c r="CH116" s="77">
        <f t="shared" si="99"/>
        <v>728.91718858338834</v>
      </c>
      <c r="CI116" s="77">
        <f t="shared" si="101"/>
        <v>574.13313374551569</v>
      </c>
      <c r="CJ116" s="77">
        <f t="shared" si="103"/>
        <v>750.42061354656312</v>
      </c>
      <c r="CK116" s="77">
        <f t="shared" si="105"/>
        <v>0</v>
      </c>
      <c r="CL116" s="77">
        <f t="shared" si="107"/>
        <v>0</v>
      </c>
      <c r="CM116" s="77">
        <f t="shared" si="110"/>
        <v>0</v>
      </c>
      <c r="CN116" s="77">
        <f t="shared" si="112"/>
        <v>0</v>
      </c>
      <c r="CO116" s="77">
        <f t="shared" si="114"/>
        <v>0</v>
      </c>
      <c r="CP116" s="77">
        <f t="shared" si="116"/>
        <v>0</v>
      </c>
      <c r="CQ116" s="77">
        <f t="shared" si="118"/>
        <v>0</v>
      </c>
      <c r="CR116" s="77">
        <f t="shared" si="120"/>
        <v>0</v>
      </c>
      <c r="CS116" s="77">
        <f t="shared" si="122"/>
        <v>0</v>
      </c>
      <c r="CT116" s="77">
        <f t="shared" si="124"/>
        <v>0</v>
      </c>
      <c r="CU116" s="77">
        <f t="shared" si="127"/>
        <v>0</v>
      </c>
      <c r="CV116" s="77">
        <f t="shared" si="129"/>
        <v>0</v>
      </c>
      <c r="CW116" s="77">
        <f t="shared" si="131"/>
        <v>0</v>
      </c>
      <c r="CX116" s="77">
        <f t="shared" si="134"/>
        <v>0</v>
      </c>
      <c r="CY116" s="77">
        <f t="shared" si="136"/>
        <v>0</v>
      </c>
      <c r="CZ116" s="77">
        <f t="shared" si="138"/>
        <v>0</v>
      </c>
      <c r="DA116" s="77">
        <f t="shared" si="141"/>
        <v>0</v>
      </c>
      <c r="DB116" s="77">
        <f t="shared" si="142"/>
        <v>0</v>
      </c>
      <c r="DC116" s="77">
        <f t="shared" si="144"/>
        <v>0</v>
      </c>
      <c r="DD116" s="77">
        <f t="shared" si="146"/>
        <v>0</v>
      </c>
      <c r="DE116" s="77">
        <f t="shared" si="148"/>
        <v>0</v>
      </c>
      <c r="DF116" s="77">
        <f t="shared" si="150"/>
        <v>0</v>
      </c>
      <c r="DG116" s="77">
        <f t="shared" si="152"/>
        <v>0</v>
      </c>
    </row>
    <row r="117" spans="3:111" x14ac:dyDescent="0.25">
      <c r="C117" s="77">
        <v>2052</v>
      </c>
      <c r="D117" s="79"/>
      <c r="E117" s="79"/>
      <c r="F117" s="79"/>
      <c r="G117" s="77">
        <f t="shared" si="108"/>
        <v>0</v>
      </c>
      <c r="H117" s="79">
        <f t="shared" si="71"/>
        <v>0</v>
      </c>
      <c r="I117" s="79">
        <f t="shared" si="73"/>
        <v>0</v>
      </c>
      <c r="J117" s="79">
        <f t="shared" si="75"/>
        <v>0</v>
      </c>
      <c r="K117" s="79">
        <f t="shared" si="125"/>
        <v>0</v>
      </c>
      <c r="L117" s="79">
        <f t="shared" si="78"/>
        <v>0</v>
      </c>
      <c r="M117" s="77">
        <f t="shared" si="80"/>
        <v>0</v>
      </c>
      <c r="N117" s="77">
        <f t="shared" si="82"/>
        <v>0</v>
      </c>
      <c r="O117" s="77">
        <f t="shared" si="84"/>
        <v>0</v>
      </c>
      <c r="P117" s="77">
        <f t="shared" si="86"/>
        <v>0</v>
      </c>
      <c r="Q117" s="77">
        <f t="shared" si="88"/>
        <v>0</v>
      </c>
      <c r="R117" s="77">
        <f t="shared" si="90"/>
        <v>0</v>
      </c>
      <c r="S117" s="77">
        <f t="shared" si="92"/>
        <v>0</v>
      </c>
      <c r="T117" s="77">
        <f t="shared" si="94"/>
        <v>0</v>
      </c>
      <c r="U117" s="77">
        <f t="shared" si="96"/>
        <v>0</v>
      </c>
      <c r="V117" s="77">
        <f t="shared" si="98"/>
        <v>0</v>
      </c>
      <c r="W117" s="77">
        <f t="shared" si="100"/>
        <v>0</v>
      </c>
      <c r="X117" s="77">
        <f t="shared" si="102"/>
        <v>0</v>
      </c>
      <c r="Y117" s="77">
        <f t="shared" si="104"/>
        <v>0</v>
      </c>
      <c r="Z117" s="77">
        <f t="shared" si="106"/>
        <v>0</v>
      </c>
      <c r="AA117" s="77">
        <f t="shared" si="109"/>
        <v>0</v>
      </c>
      <c r="AB117" s="77">
        <f t="shared" si="111"/>
        <v>0</v>
      </c>
      <c r="AC117" s="77">
        <f t="shared" si="113"/>
        <v>0</v>
      </c>
      <c r="AD117" s="77">
        <f t="shared" si="115"/>
        <v>0</v>
      </c>
      <c r="AE117" s="77">
        <f t="shared" si="117"/>
        <v>0</v>
      </c>
      <c r="AF117" s="77">
        <f t="shared" si="119"/>
        <v>0</v>
      </c>
      <c r="AG117" s="77">
        <f t="shared" si="121"/>
        <v>0</v>
      </c>
      <c r="AH117" s="77">
        <f t="shared" si="123"/>
        <v>0</v>
      </c>
      <c r="AI117" s="77">
        <f t="shared" si="126"/>
        <v>0</v>
      </c>
      <c r="AJ117" s="77">
        <f t="shared" si="128"/>
        <v>0</v>
      </c>
      <c r="AK117" s="77">
        <f t="shared" si="130"/>
        <v>0</v>
      </c>
      <c r="AL117" s="77">
        <f t="shared" si="133"/>
        <v>0</v>
      </c>
      <c r="AM117" s="77">
        <f t="shared" si="135"/>
        <v>0</v>
      </c>
      <c r="AN117" s="77">
        <f t="shared" si="137"/>
        <v>0</v>
      </c>
      <c r="AO117" s="77">
        <f t="shared" si="139"/>
        <v>0</v>
      </c>
      <c r="AP117" s="77">
        <f t="shared" si="140"/>
        <v>0</v>
      </c>
      <c r="AQ117" s="77">
        <f t="shared" si="143"/>
        <v>0</v>
      </c>
      <c r="AR117" s="77">
        <f t="shared" si="145"/>
        <v>0</v>
      </c>
      <c r="AS117" s="77">
        <f t="shared" si="147"/>
        <v>0</v>
      </c>
      <c r="AT117" s="77">
        <f t="shared" si="149"/>
        <v>0</v>
      </c>
      <c r="AU117" s="77">
        <f t="shared" si="151"/>
        <v>0</v>
      </c>
      <c r="AV117" s="77">
        <f t="shared" si="153"/>
        <v>0</v>
      </c>
      <c r="AW117" s="77">
        <f t="shared" si="154"/>
        <v>0</v>
      </c>
      <c r="AX117" s="77">
        <f t="shared" si="155"/>
        <v>0</v>
      </c>
      <c r="AY117" s="77">
        <f t="shared" si="156"/>
        <v>0</v>
      </c>
      <c r="AZ117" s="77">
        <f t="shared" si="157"/>
        <v>0</v>
      </c>
      <c r="BA117" s="77">
        <f t="shared" si="158"/>
        <v>0</v>
      </c>
      <c r="BB117" s="77">
        <f t="shared" ref="BB117:BB129" si="159">$D$52*$E70</f>
        <v>0</v>
      </c>
      <c r="BC117" s="77">
        <f t="shared" si="53"/>
        <v>0</v>
      </c>
      <c r="BD117" s="77">
        <f t="shared" si="54"/>
        <v>0</v>
      </c>
      <c r="BE117" s="77">
        <f t="shared" si="55"/>
        <v>0</v>
      </c>
      <c r="BF117" s="77">
        <f t="shared" si="56"/>
        <v>0</v>
      </c>
      <c r="BG117" s="77">
        <f t="shared" si="57"/>
        <v>0</v>
      </c>
      <c r="BH117" s="77">
        <f t="shared" si="58"/>
        <v>0</v>
      </c>
      <c r="BI117" s="77">
        <f t="shared" si="59"/>
        <v>0</v>
      </c>
      <c r="BJ117" s="77">
        <f t="shared" si="60"/>
        <v>0</v>
      </c>
      <c r="BK117" s="77">
        <f t="shared" si="61"/>
        <v>0</v>
      </c>
      <c r="BL117" s="77">
        <f t="shared" si="62"/>
        <v>0</v>
      </c>
      <c r="BM117" s="77">
        <f t="shared" si="63"/>
        <v>0</v>
      </c>
      <c r="BN117" s="77">
        <f t="shared" si="64"/>
        <v>0</v>
      </c>
      <c r="BO117" s="77">
        <f t="shared" si="65"/>
        <v>0</v>
      </c>
      <c r="BP117" s="77">
        <f t="shared" si="66"/>
        <v>0</v>
      </c>
      <c r="BQ117" s="77">
        <f t="shared" si="67"/>
        <v>0</v>
      </c>
      <c r="BR117" s="77">
        <f t="shared" si="68"/>
        <v>456.1680229263381</v>
      </c>
      <c r="BS117" s="77">
        <f t="shared" si="70"/>
        <v>569.30026760168573</v>
      </c>
      <c r="BT117" s="77">
        <f t="shared" si="72"/>
        <v>619.4838676796478</v>
      </c>
      <c r="BU117" s="77">
        <f t="shared" si="74"/>
        <v>692.62797038465487</v>
      </c>
      <c r="BV117" s="77">
        <f t="shared" si="76"/>
        <v>765.09701576990108</v>
      </c>
      <c r="BW117" s="77">
        <f t="shared" si="77"/>
        <v>801.25678515113589</v>
      </c>
      <c r="BX117" s="77">
        <f t="shared" si="79"/>
        <v>652.96660922829381</v>
      </c>
      <c r="BY117" s="77">
        <f t="shared" si="81"/>
        <v>754.21490459142558</v>
      </c>
      <c r="BZ117" s="77">
        <f t="shared" si="83"/>
        <v>823.62782262694645</v>
      </c>
      <c r="CA117" s="77">
        <f t="shared" si="85"/>
        <v>797.75006741109962</v>
      </c>
      <c r="CB117" s="77">
        <f t="shared" si="87"/>
        <v>803.89856547004933</v>
      </c>
      <c r="CC117" s="77">
        <f t="shared" si="89"/>
        <v>784.11383322787356</v>
      </c>
      <c r="CD117" s="77">
        <f t="shared" si="91"/>
        <v>802.11276678040826</v>
      </c>
      <c r="CE117" s="77">
        <f t="shared" si="93"/>
        <v>697.19749007860503</v>
      </c>
      <c r="CF117" s="77">
        <f t="shared" si="95"/>
        <v>773.80187743649356</v>
      </c>
      <c r="CG117" s="77">
        <f t="shared" si="97"/>
        <v>777.2361174139935</v>
      </c>
      <c r="CH117" s="77">
        <f t="shared" si="99"/>
        <v>728.91718858338834</v>
      </c>
      <c r="CI117" s="77">
        <f t="shared" si="101"/>
        <v>574.13313374551569</v>
      </c>
      <c r="CJ117" s="77">
        <f t="shared" si="103"/>
        <v>750.42061354656312</v>
      </c>
      <c r="CK117" s="77">
        <f t="shared" si="105"/>
        <v>0</v>
      </c>
      <c r="CL117" s="77">
        <f t="shared" si="107"/>
        <v>0</v>
      </c>
      <c r="CM117" s="77">
        <f t="shared" si="110"/>
        <v>0</v>
      </c>
      <c r="CN117" s="77">
        <f t="shared" si="112"/>
        <v>0</v>
      </c>
      <c r="CO117" s="77">
        <f t="shared" si="114"/>
        <v>0</v>
      </c>
      <c r="CP117" s="77">
        <f t="shared" si="116"/>
        <v>0</v>
      </c>
      <c r="CQ117" s="77">
        <f t="shared" si="118"/>
        <v>0</v>
      </c>
      <c r="CR117" s="77">
        <f t="shared" si="120"/>
        <v>0</v>
      </c>
      <c r="CS117" s="77">
        <f t="shared" si="122"/>
        <v>0</v>
      </c>
      <c r="CT117" s="77">
        <f t="shared" si="124"/>
        <v>0</v>
      </c>
      <c r="CU117" s="77">
        <f t="shared" si="127"/>
        <v>0</v>
      </c>
      <c r="CV117" s="77">
        <f t="shared" si="129"/>
        <v>0</v>
      </c>
      <c r="CW117" s="77">
        <f t="shared" si="131"/>
        <v>0</v>
      </c>
      <c r="CX117" s="77">
        <f t="shared" si="134"/>
        <v>0</v>
      </c>
      <c r="CY117" s="77">
        <f t="shared" si="136"/>
        <v>0</v>
      </c>
      <c r="CZ117" s="77">
        <f t="shared" si="138"/>
        <v>0</v>
      </c>
      <c r="DA117" s="77">
        <f t="shared" si="141"/>
        <v>0</v>
      </c>
      <c r="DB117" s="77">
        <f t="shared" si="142"/>
        <v>0</v>
      </c>
      <c r="DC117" s="77">
        <f t="shared" si="144"/>
        <v>0</v>
      </c>
      <c r="DD117" s="77">
        <f t="shared" si="146"/>
        <v>0</v>
      </c>
      <c r="DE117" s="77">
        <f t="shared" si="148"/>
        <v>0</v>
      </c>
      <c r="DF117" s="77">
        <f t="shared" si="150"/>
        <v>0</v>
      </c>
      <c r="DG117" s="77">
        <f t="shared" si="152"/>
        <v>0</v>
      </c>
    </row>
    <row r="118" spans="3:111" x14ac:dyDescent="0.25">
      <c r="C118" s="79">
        <v>2053</v>
      </c>
      <c r="D118" s="79"/>
      <c r="E118" s="79"/>
      <c r="F118" s="79"/>
      <c r="G118" s="77">
        <f t="shared" si="108"/>
        <v>0</v>
      </c>
      <c r="H118" s="79">
        <f t="shared" si="71"/>
        <v>0</v>
      </c>
      <c r="I118" s="79">
        <f t="shared" si="73"/>
        <v>0</v>
      </c>
      <c r="J118" s="79">
        <f t="shared" si="75"/>
        <v>0</v>
      </c>
      <c r="K118" s="79">
        <f t="shared" si="125"/>
        <v>0</v>
      </c>
      <c r="L118" s="79">
        <f t="shared" si="78"/>
        <v>0</v>
      </c>
      <c r="M118" s="77">
        <f t="shared" si="80"/>
        <v>0</v>
      </c>
      <c r="N118" s="77">
        <f t="shared" si="82"/>
        <v>0</v>
      </c>
      <c r="O118" s="77">
        <f t="shared" si="84"/>
        <v>0</v>
      </c>
      <c r="P118" s="77">
        <f t="shared" si="86"/>
        <v>0</v>
      </c>
      <c r="Q118" s="77">
        <f t="shared" si="88"/>
        <v>0</v>
      </c>
      <c r="R118" s="77">
        <f t="shared" si="90"/>
        <v>0</v>
      </c>
      <c r="S118" s="77">
        <f t="shared" si="92"/>
        <v>0</v>
      </c>
      <c r="T118" s="77">
        <f t="shared" si="94"/>
        <v>0</v>
      </c>
      <c r="U118" s="77">
        <f t="shared" si="96"/>
        <v>0</v>
      </c>
      <c r="V118" s="77">
        <f t="shared" si="98"/>
        <v>0</v>
      </c>
      <c r="W118" s="77">
        <f t="shared" si="100"/>
        <v>0</v>
      </c>
      <c r="X118" s="77">
        <f t="shared" si="102"/>
        <v>0</v>
      </c>
      <c r="Y118" s="77">
        <f t="shared" si="104"/>
        <v>0</v>
      </c>
      <c r="Z118" s="77">
        <f t="shared" si="106"/>
        <v>0</v>
      </c>
      <c r="AA118" s="77">
        <f t="shared" si="109"/>
        <v>0</v>
      </c>
      <c r="AB118" s="77">
        <f t="shared" si="111"/>
        <v>0</v>
      </c>
      <c r="AC118" s="77">
        <f t="shared" si="113"/>
        <v>0</v>
      </c>
      <c r="AD118" s="77">
        <f t="shared" si="115"/>
        <v>0</v>
      </c>
      <c r="AE118" s="77">
        <f t="shared" si="117"/>
        <v>0</v>
      </c>
      <c r="AF118" s="77">
        <f t="shared" si="119"/>
        <v>0</v>
      </c>
      <c r="AG118" s="77">
        <f t="shared" si="121"/>
        <v>0</v>
      </c>
      <c r="AH118" s="77">
        <f t="shared" si="123"/>
        <v>0</v>
      </c>
      <c r="AI118" s="77">
        <f t="shared" si="126"/>
        <v>0</v>
      </c>
      <c r="AJ118" s="77">
        <f t="shared" si="128"/>
        <v>0</v>
      </c>
      <c r="AK118" s="77">
        <f t="shared" si="130"/>
        <v>0</v>
      </c>
      <c r="AL118" s="77">
        <f t="shared" si="133"/>
        <v>0</v>
      </c>
      <c r="AM118" s="77">
        <f t="shared" si="135"/>
        <v>0</v>
      </c>
      <c r="AN118" s="77">
        <f t="shared" si="137"/>
        <v>0</v>
      </c>
      <c r="AO118" s="77">
        <f t="shared" si="139"/>
        <v>0</v>
      </c>
      <c r="AP118" s="77">
        <f t="shared" si="140"/>
        <v>0</v>
      </c>
      <c r="AQ118" s="77">
        <f t="shared" si="143"/>
        <v>0</v>
      </c>
      <c r="AR118" s="77">
        <f t="shared" si="145"/>
        <v>0</v>
      </c>
      <c r="AS118" s="77">
        <f t="shared" si="147"/>
        <v>0</v>
      </c>
      <c r="AT118" s="77">
        <f t="shared" si="149"/>
        <v>0</v>
      </c>
      <c r="AU118" s="77">
        <f t="shared" si="151"/>
        <v>0</v>
      </c>
      <c r="AV118" s="77">
        <f t="shared" si="153"/>
        <v>0</v>
      </c>
      <c r="AW118" s="77">
        <f t="shared" si="154"/>
        <v>0</v>
      </c>
      <c r="AX118" s="77">
        <f t="shared" si="155"/>
        <v>0</v>
      </c>
      <c r="AY118" s="77">
        <f t="shared" si="156"/>
        <v>0</v>
      </c>
      <c r="AZ118" s="77">
        <f t="shared" si="157"/>
        <v>0</v>
      </c>
      <c r="BA118" s="77">
        <f t="shared" si="158"/>
        <v>0</v>
      </c>
      <c r="BB118" s="77">
        <f t="shared" si="159"/>
        <v>0</v>
      </c>
      <c r="BC118" s="77">
        <f t="shared" ref="BC118:BC129" si="160">$D$53*$E70</f>
        <v>0</v>
      </c>
      <c r="BD118" s="77">
        <f t="shared" si="54"/>
        <v>0</v>
      </c>
      <c r="BE118" s="77">
        <f t="shared" si="55"/>
        <v>0</v>
      </c>
      <c r="BF118" s="77">
        <f t="shared" si="56"/>
        <v>0</v>
      </c>
      <c r="BG118" s="77">
        <f t="shared" si="57"/>
        <v>0</v>
      </c>
      <c r="BH118" s="77">
        <f t="shared" si="58"/>
        <v>0</v>
      </c>
      <c r="BI118" s="77">
        <f t="shared" si="59"/>
        <v>0</v>
      </c>
      <c r="BJ118" s="77">
        <f t="shared" si="60"/>
        <v>0</v>
      </c>
      <c r="BK118" s="77">
        <f t="shared" si="61"/>
        <v>0</v>
      </c>
      <c r="BL118" s="77">
        <f t="shared" si="62"/>
        <v>0</v>
      </c>
      <c r="BM118" s="77">
        <f t="shared" si="63"/>
        <v>0</v>
      </c>
      <c r="BN118" s="77">
        <f t="shared" si="64"/>
        <v>0</v>
      </c>
      <c r="BO118" s="77">
        <f t="shared" si="65"/>
        <v>0</v>
      </c>
      <c r="BP118" s="77">
        <f t="shared" si="66"/>
        <v>0</v>
      </c>
      <c r="BQ118" s="77">
        <f t="shared" si="67"/>
        <v>0</v>
      </c>
      <c r="BR118" s="77">
        <f t="shared" si="68"/>
        <v>0</v>
      </c>
      <c r="BS118" s="77">
        <f t="shared" si="70"/>
        <v>569.30026760168573</v>
      </c>
      <c r="BT118" s="77">
        <f t="shared" si="72"/>
        <v>619.4838676796478</v>
      </c>
      <c r="BU118" s="77">
        <f t="shared" si="74"/>
        <v>692.62797038465487</v>
      </c>
      <c r="BV118" s="77">
        <f t="shared" si="76"/>
        <v>765.09701576990108</v>
      </c>
      <c r="BW118" s="77">
        <f t="shared" si="77"/>
        <v>801.25678515113589</v>
      </c>
      <c r="BX118" s="77">
        <f t="shared" si="79"/>
        <v>652.96660922829381</v>
      </c>
      <c r="BY118" s="77">
        <f t="shared" si="81"/>
        <v>754.21490459142558</v>
      </c>
      <c r="BZ118" s="77">
        <f t="shared" si="83"/>
        <v>823.62782262694645</v>
      </c>
      <c r="CA118" s="77">
        <f t="shared" si="85"/>
        <v>797.75006741109962</v>
      </c>
      <c r="CB118" s="77">
        <f t="shared" si="87"/>
        <v>803.89856547004933</v>
      </c>
      <c r="CC118" s="77">
        <f t="shared" si="89"/>
        <v>784.11383322787356</v>
      </c>
      <c r="CD118" s="77">
        <f t="shared" si="91"/>
        <v>802.11276678040826</v>
      </c>
      <c r="CE118" s="77">
        <f t="shared" si="93"/>
        <v>697.19749007860503</v>
      </c>
      <c r="CF118" s="77">
        <f t="shared" si="95"/>
        <v>773.80187743649356</v>
      </c>
      <c r="CG118" s="77">
        <f t="shared" si="97"/>
        <v>777.2361174139935</v>
      </c>
      <c r="CH118" s="77">
        <f t="shared" si="99"/>
        <v>728.91718858338834</v>
      </c>
      <c r="CI118" s="77">
        <f t="shared" si="101"/>
        <v>574.13313374551569</v>
      </c>
      <c r="CJ118" s="77">
        <f t="shared" si="103"/>
        <v>750.42061354656312</v>
      </c>
      <c r="CK118" s="77">
        <f t="shared" si="105"/>
        <v>0</v>
      </c>
      <c r="CL118" s="77">
        <f t="shared" si="107"/>
        <v>0</v>
      </c>
      <c r="CM118" s="77">
        <f t="shared" si="110"/>
        <v>0</v>
      </c>
      <c r="CN118" s="77">
        <f t="shared" si="112"/>
        <v>0</v>
      </c>
      <c r="CO118" s="77">
        <f t="shared" si="114"/>
        <v>0</v>
      </c>
      <c r="CP118" s="77">
        <f t="shared" si="116"/>
        <v>0</v>
      </c>
      <c r="CQ118" s="77">
        <f t="shared" si="118"/>
        <v>0</v>
      </c>
      <c r="CR118" s="77">
        <f t="shared" si="120"/>
        <v>0</v>
      </c>
      <c r="CS118" s="77">
        <f t="shared" si="122"/>
        <v>0</v>
      </c>
      <c r="CT118" s="77">
        <f t="shared" si="124"/>
        <v>0</v>
      </c>
      <c r="CU118" s="77">
        <f t="shared" si="127"/>
        <v>0</v>
      </c>
      <c r="CV118" s="77">
        <f t="shared" si="129"/>
        <v>0</v>
      </c>
      <c r="CW118" s="77">
        <f t="shared" si="131"/>
        <v>0</v>
      </c>
      <c r="CX118" s="77">
        <f t="shared" si="134"/>
        <v>0</v>
      </c>
      <c r="CY118" s="77">
        <f t="shared" si="136"/>
        <v>0</v>
      </c>
      <c r="CZ118" s="77">
        <f t="shared" si="138"/>
        <v>0</v>
      </c>
      <c r="DA118" s="77">
        <f t="shared" si="141"/>
        <v>0</v>
      </c>
      <c r="DB118" s="77">
        <f t="shared" si="142"/>
        <v>0</v>
      </c>
      <c r="DC118" s="77">
        <f t="shared" si="144"/>
        <v>0</v>
      </c>
      <c r="DD118" s="77">
        <f t="shared" si="146"/>
        <v>0</v>
      </c>
      <c r="DE118" s="77">
        <f t="shared" si="148"/>
        <v>0</v>
      </c>
      <c r="DF118" s="77">
        <f t="shared" si="150"/>
        <v>0</v>
      </c>
      <c r="DG118" s="77">
        <f t="shared" si="152"/>
        <v>0</v>
      </c>
    </row>
    <row r="119" spans="3:111" x14ac:dyDescent="0.25">
      <c r="C119" s="77">
        <v>2054</v>
      </c>
      <c r="D119" s="79"/>
      <c r="E119" s="79"/>
      <c r="F119" s="79"/>
      <c r="G119" s="77">
        <f t="shared" si="108"/>
        <v>0</v>
      </c>
      <c r="H119" s="79">
        <f t="shared" si="71"/>
        <v>0</v>
      </c>
      <c r="I119" s="79">
        <f t="shared" si="73"/>
        <v>0</v>
      </c>
      <c r="J119" s="79">
        <f t="shared" si="75"/>
        <v>0</v>
      </c>
      <c r="K119" s="79">
        <f t="shared" si="125"/>
        <v>0</v>
      </c>
      <c r="L119" s="79">
        <f t="shared" si="78"/>
        <v>0</v>
      </c>
      <c r="M119" s="77">
        <f t="shared" si="80"/>
        <v>0</v>
      </c>
      <c r="N119" s="77">
        <f t="shared" si="82"/>
        <v>0</v>
      </c>
      <c r="O119" s="77">
        <f t="shared" si="84"/>
        <v>0</v>
      </c>
      <c r="P119" s="77">
        <f t="shared" si="86"/>
        <v>0</v>
      </c>
      <c r="Q119" s="77">
        <f t="shared" si="88"/>
        <v>0</v>
      </c>
      <c r="R119" s="77">
        <f t="shared" si="90"/>
        <v>0</v>
      </c>
      <c r="S119" s="77">
        <f t="shared" si="92"/>
        <v>0</v>
      </c>
      <c r="T119" s="77">
        <f t="shared" si="94"/>
        <v>0</v>
      </c>
      <c r="U119" s="77">
        <f t="shared" si="96"/>
        <v>0</v>
      </c>
      <c r="V119" s="77">
        <f t="shared" si="98"/>
        <v>0</v>
      </c>
      <c r="W119" s="77">
        <f t="shared" si="100"/>
        <v>0</v>
      </c>
      <c r="X119" s="77">
        <f t="shared" si="102"/>
        <v>0</v>
      </c>
      <c r="Y119" s="77">
        <f t="shared" si="104"/>
        <v>0</v>
      </c>
      <c r="Z119" s="77">
        <f t="shared" si="106"/>
        <v>0</v>
      </c>
      <c r="AA119" s="77">
        <f t="shared" si="109"/>
        <v>0</v>
      </c>
      <c r="AB119" s="77">
        <f t="shared" si="111"/>
        <v>0</v>
      </c>
      <c r="AC119" s="77">
        <f t="shared" si="113"/>
        <v>0</v>
      </c>
      <c r="AD119" s="77">
        <f t="shared" si="115"/>
        <v>0</v>
      </c>
      <c r="AE119" s="77">
        <f t="shared" si="117"/>
        <v>0</v>
      </c>
      <c r="AF119" s="77">
        <f t="shared" si="119"/>
        <v>0</v>
      </c>
      <c r="AG119" s="77">
        <f t="shared" si="121"/>
        <v>0</v>
      </c>
      <c r="AH119" s="77">
        <f t="shared" si="123"/>
        <v>0</v>
      </c>
      <c r="AI119" s="77">
        <f t="shared" si="126"/>
        <v>0</v>
      </c>
      <c r="AJ119" s="77">
        <f t="shared" si="128"/>
        <v>0</v>
      </c>
      <c r="AK119" s="77">
        <f t="shared" si="130"/>
        <v>0</v>
      </c>
      <c r="AL119" s="77">
        <f t="shared" si="133"/>
        <v>0</v>
      </c>
      <c r="AM119" s="77">
        <f t="shared" si="135"/>
        <v>0</v>
      </c>
      <c r="AN119" s="77">
        <f t="shared" si="137"/>
        <v>0</v>
      </c>
      <c r="AO119" s="77">
        <f t="shared" si="139"/>
        <v>0</v>
      </c>
      <c r="AP119" s="77">
        <f t="shared" si="140"/>
        <v>0</v>
      </c>
      <c r="AQ119" s="77">
        <f t="shared" si="143"/>
        <v>0</v>
      </c>
      <c r="AR119" s="77">
        <f t="shared" si="145"/>
        <v>0</v>
      </c>
      <c r="AS119" s="77">
        <f t="shared" si="147"/>
        <v>0</v>
      </c>
      <c r="AT119" s="77">
        <f t="shared" si="149"/>
        <v>0</v>
      </c>
      <c r="AU119" s="77">
        <f t="shared" si="151"/>
        <v>0</v>
      </c>
      <c r="AV119" s="77">
        <f t="shared" si="153"/>
        <v>0</v>
      </c>
      <c r="AW119" s="77">
        <f t="shared" si="154"/>
        <v>0</v>
      </c>
      <c r="AX119" s="77">
        <f t="shared" si="155"/>
        <v>0</v>
      </c>
      <c r="AY119" s="77">
        <f t="shared" si="156"/>
        <v>0</v>
      </c>
      <c r="AZ119" s="77">
        <f t="shared" si="157"/>
        <v>0</v>
      </c>
      <c r="BA119" s="77">
        <f t="shared" si="158"/>
        <v>0</v>
      </c>
      <c r="BB119" s="77">
        <f t="shared" si="159"/>
        <v>0</v>
      </c>
      <c r="BC119" s="77">
        <f t="shared" si="160"/>
        <v>0</v>
      </c>
      <c r="BD119" s="77">
        <f t="shared" ref="BD119:BD129" si="161">$D$54*$E70</f>
        <v>0</v>
      </c>
      <c r="BE119" s="77">
        <f t="shared" si="55"/>
        <v>0</v>
      </c>
      <c r="BF119" s="77">
        <f t="shared" si="56"/>
        <v>0</v>
      </c>
      <c r="BG119" s="77">
        <f t="shared" si="57"/>
        <v>0</v>
      </c>
      <c r="BH119" s="77">
        <f t="shared" si="58"/>
        <v>0</v>
      </c>
      <c r="BI119" s="77">
        <f t="shared" si="59"/>
        <v>0</v>
      </c>
      <c r="BJ119" s="77">
        <f t="shared" si="60"/>
        <v>0</v>
      </c>
      <c r="BK119" s="77">
        <f t="shared" si="61"/>
        <v>0</v>
      </c>
      <c r="BL119" s="77">
        <f t="shared" si="62"/>
        <v>0</v>
      </c>
      <c r="BM119" s="77">
        <f t="shared" si="63"/>
        <v>0</v>
      </c>
      <c r="BN119" s="77">
        <f t="shared" si="64"/>
        <v>0</v>
      </c>
      <c r="BO119" s="77">
        <f t="shared" si="65"/>
        <v>0</v>
      </c>
      <c r="BP119" s="77">
        <f t="shared" si="66"/>
        <v>0</v>
      </c>
      <c r="BQ119" s="77">
        <f t="shared" si="67"/>
        <v>0</v>
      </c>
      <c r="BR119" s="77">
        <f t="shared" si="68"/>
        <v>0</v>
      </c>
      <c r="BS119" s="77">
        <f t="shared" si="70"/>
        <v>0</v>
      </c>
      <c r="BT119" s="77">
        <f t="shared" si="72"/>
        <v>619.4838676796478</v>
      </c>
      <c r="BU119" s="77">
        <f t="shared" si="74"/>
        <v>692.62797038465487</v>
      </c>
      <c r="BV119" s="77">
        <f t="shared" si="76"/>
        <v>765.09701576990108</v>
      </c>
      <c r="BW119" s="77">
        <f t="shared" si="77"/>
        <v>801.25678515113589</v>
      </c>
      <c r="BX119" s="77">
        <f t="shared" si="79"/>
        <v>652.96660922829381</v>
      </c>
      <c r="BY119" s="77">
        <f t="shared" si="81"/>
        <v>754.21490459142558</v>
      </c>
      <c r="BZ119" s="77">
        <f t="shared" si="83"/>
        <v>823.62782262694645</v>
      </c>
      <c r="CA119" s="77">
        <f t="shared" si="85"/>
        <v>797.75006741109962</v>
      </c>
      <c r="CB119" s="77">
        <f t="shared" si="87"/>
        <v>803.89856547004933</v>
      </c>
      <c r="CC119" s="77">
        <f t="shared" si="89"/>
        <v>784.11383322787356</v>
      </c>
      <c r="CD119" s="77">
        <f t="shared" si="91"/>
        <v>802.11276678040826</v>
      </c>
      <c r="CE119" s="77">
        <f t="shared" si="93"/>
        <v>697.19749007860503</v>
      </c>
      <c r="CF119" s="77">
        <f t="shared" si="95"/>
        <v>773.80187743649356</v>
      </c>
      <c r="CG119" s="77">
        <f t="shared" si="97"/>
        <v>777.2361174139935</v>
      </c>
      <c r="CH119" s="77">
        <f t="shared" si="99"/>
        <v>728.91718858338834</v>
      </c>
      <c r="CI119" s="77">
        <f t="shared" si="101"/>
        <v>574.13313374551569</v>
      </c>
      <c r="CJ119" s="77">
        <f t="shared" si="103"/>
        <v>750.42061354656312</v>
      </c>
      <c r="CK119" s="77">
        <f t="shared" si="105"/>
        <v>0</v>
      </c>
      <c r="CL119" s="77">
        <f t="shared" si="107"/>
        <v>0</v>
      </c>
      <c r="CM119" s="77">
        <f t="shared" si="110"/>
        <v>0</v>
      </c>
      <c r="CN119" s="77">
        <f t="shared" si="112"/>
        <v>0</v>
      </c>
      <c r="CO119" s="77">
        <f t="shared" si="114"/>
        <v>0</v>
      </c>
      <c r="CP119" s="77">
        <f t="shared" si="116"/>
        <v>0</v>
      </c>
      <c r="CQ119" s="77">
        <f t="shared" si="118"/>
        <v>0</v>
      </c>
      <c r="CR119" s="77">
        <f t="shared" si="120"/>
        <v>0</v>
      </c>
      <c r="CS119" s="77">
        <f t="shared" si="122"/>
        <v>0</v>
      </c>
      <c r="CT119" s="77">
        <f t="shared" si="124"/>
        <v>0</v>
      </c>
      <c r="CU119" s="77">
        <f t="shared" si="127"/>
        <v>0</v>
      </c>
      <c r="CV119" s="77">
        <f t="shared" si="129"/>
        <v>0</v>
      </c>
      <c r="CW119" s="77">
        <f t="shared" si="131"/>
        <v>0</v>
      </c>
      <c r="CX119" s="77">
        <f t="shared" si="134"/>
        <v>0</v>
      </c>
      <c r="CY119" s="77">
        <f t="shared" si="136"/>
        <v>0</v>
      </c>
      <c r="CZ119" s="77">
        <f t="shared" si="138"/>
        <v>0</v>
      </c>
      <c r="DA119" s="77">
        <f t="shared" si="141"/>
        <v>0</v>
      </c>
      <c r="DB119" s="77">
        <f t="shared" si="142"/>
        <v>0</v>
      </c>
      <c r="DC119" s="77">
        <f t="shared" si="144"/>
        <v>0</v>
      </c>
      <c r="DD119" s="77">
        <f t="shared" si="146"/>
        <v>0</v>
      </c>
      <c r="DE119" s="77">
        <f t="shared" si="148"/>
        <v>0</v>
      </c>
      <c r="DF119" s="77">
        <f t="shared" si="150"/>
        <v>0</v>
      </c>
      <c r="DG119" s="77">
        <f t="shared" si="152"/>
        <v>0</v>
      </c>
    </row>
    <row r="120" spans="3:111" x14ac:dyDescent="0.25">
      <c r="C120" s="79"/>
      <c r="D120" s="79"/>
      <c r="E120" s="79"/>
      <c r="F120" s="79"/>
      <c r="G120" s="77">
        <f t="shared" si="108"/>
        <v>0</v>
      </c>
      <c r="H120" s="79">
        <f t="shared" si="71"/>
        <v>0</v>
      </c>
      <c r="I120" s="79">
        <f t="shared" si="73"/>
        <v>0</v>
      </c>
      <c r="J120" s="79">
        <f t="shared" si="75"/>
        <v>0</v>
      </c>
      <c r="K120" s="79">
        <f t="shared" si="125"/>
        <v>0</v>
      </c>
      <c r="L120" s="79">
        <f t="shared" si="78"/>
        <v>0</v>
      </c>
      <c r="M120" s="77">
        <f t="shared" si="80"/>
        <v>0</v>
      </c>
      <c r="N120" s="77">
        <f t="shared" si="82"/>
        <v>0</v>
      </c>
      <c r="O120" s="77">
        <f t="shared" si="84"/>
        <v>0</v>
      </c>
      <c r="P120" s="77">
        <f t="shared" si="86"/>
        <v>0</v>
      </c>
      <c r="Q120" s="77">
        <f t="shared" si="88"/>
        <v>0</v>
      </c>
      <c r="R120" s="77">
        <f t="shared" si="90"/>
        <v>0</v>
      </c>
      <c r="S120" s="77">
        <f t="shared" si="92"/>
        <v>0</v>
      </c>
      <c r="T120" s="77">
        <f t="shared" si="94"/>
        <v>0</v>
      </c>
      <c r="U120" s="77">
        <f t="shared" si="96"/>
        <v>0</v>
      </c>
      <c r="V120" s="77">
        <f t="shared" si="98"/>
        <v>0</v>
      </c>
      <c r="W120" s="77">
        <f t="shared" si="100"/>
        <v>0</v>
      </c>
      <c r="X120" s="77">
        <f t="shared" si="102"/>
        <v>0</v>
      </c>
      <c r="Y120" s="77">
        <f t="shared" si="104"/>
        <v>0</v>
      </c>
      <c r="Z120" s="77">
        <f t="shared" si="106"/>
        <v>0</v>
      </c>
      <c r="AA120" s="77">
        <f t="shared" si="109"/>
        <v>0</v>
      </c>
      <c r="AB120" s="77">
        <f t="shared" si="111"/>
        <v>0</v>
      </c>
      <c r="AC120" s="77">
        <f t="shared" si="113"/>
        <v>0</v>
      </c>
      <c r="AD120" s="77">
        <f t="shared" si="115"/>
        <v>0</v>
      </c>
      <c r="AE120" s="77">
        <f t="shared" si="117"/>
        <v>0</v>
      </c>
      <c r="AF120" s="77">
        <f t="shared" si="119"/>
        <v>0</v>
      </c>
      <c r="AG120" s="77">
        <f t="shared" si="121"/>
        <v>0</v>
      </c>
      <c r="AH120" s="77">
        <f t="shared" si="123"/>
        <v>0</v>
      </c>
      <c r="AI120" s="77">
        <f t="shared" si="126"/>
        <v>0</v>
      </c>
      <c r="AJ120" s="77">
        <f t="shared" si="128"/>
        <v>0</v>
      </c>
      <c r="AK120" s="77">
        <f t="shared" si="130"/>
        <v>0</v>
      </c>
      <c r="AL120" s="77">
        <f t="shared" si="133"/>
        <v>0</v>
      </c>
      <c r="AM120" s="77">
        <f t="shared" si="135"/>
        <v>0</v>
      </c>
      <c r="AN120" s="77">
        <f t="shared" si="137"/>
        <v>0</v>
      </c>
      <c r="AO120" s="77">
        <f t="shared" si="139"/>
        <v>0</v>
      </c>
      <c r="AP120" s="77">
        <f t="shared" si="140"/>
        <v>0</v>
      </c>
      <c r="AQ120" s="77">
        <f t="shared" si="143"/>
        <v>0</v>
      </c>
      <c r="AR120" s="77">
        <f t="shared" si="145"/>
        <v>0</v>
      </c>
      <c r="AS120" s="77">
        <f t="shared" si="147"/>
        <v>0</v>
      </c>
      <c r="AT120" s="77">
        <f t="shared" si="149"/>
        <v>0</v>
      </c>
      <c r="AU120" s="77">
        <f t="shared" si="151"/>
        <v>0</v>
      </c>
      <c r="AV120" s="77">
        <f t="shared" si="153"/>
        <v>0</v>
      </c>
      <c r="AW120" s="77">
        <f t="shared" si="154"/>
        <v>0</v>
      </c>
      <c r="AX120" s="77">
        <f t="shared" si="155"/>
        <v>0</v>
      </c>
      <c r="AY120" s="77">
        <f t="shared" si="156"/>
        <v>0</v>
      </c>
      <c r="AZ120" s="77">
        <f t="shared" si="157"/>
        <v>0</v>
      </c>
      <c r="BA120" s="77">
        <f t="shared" si="158"/>
        <v>0</v>
      </c>
      <c r="BB120" s="77">
        <f t="shared" si="159"/>
        <v>0</v>
      </c>
      <c r="BC120" s="77">
        <f t="shared" si="160"/>
        <v>0</v>
      </c>
      <c r="BD120" s="77">
        <f t="shared" si="161"/>
        <v>0</v>
      </c>
      <c r="BE120" s="77">
        <f t="shared" ref="BE120:BE129" si="162">$D$55*$E70</f>
        <v>0</v>
      </c>
      <c r="BF120" s="77">
        <f t="shared" si="56"/>
        <v>0</v>
      </c>
      <c r="BG120" s="77">
        <f t="shared" si="57"/>
        <v>0</v>
      </c>
      <c r="BH120" s="77">
        <f t="shared" si="58"/>
        <v>0</v>
      </c>
      <c r="BI120" s="77">
        <f t="shared" si="59"/>
        <v>0</v>
      </c>
      <c r="BJ120" s="77">
        <f t="shared" si="60"/>
        <v>0</v>
      </c>
      <c r="BK120" s="77">
        <f t="shared" si="61"/>
        <v>0</v>
      </c>
      <c r="BL120" s="77">
        <f t="shared" si="62"/>
        <v>0</v>
      </c>
      <c r="BM120" s="77">
        <f t="shared" si="63"/>
        <v>0</v>
      </c>
      <c r="BN120" s="77">
        <f t="shared" si="64"/>
        <v>0</v>
      </c>
      <c r="BO120" s="77">
        <f t="shared" si="65"/>
        <v>0</v>
      </c>
      <c r="BP120" s="77">
        <f t="shared" si="66"/>
        <v>0</v>
      </c>
      <c r="BQ120" s="77">
        <f t="shared" si="67"/>
        <v>0</v>
      </c>
      <c r="BR120" s="77">
        <f t="shared" si="68"/>
        <v>0</v>
      </c>
      <c r="BS120" s="77">
        <f t="shared" si="70"/>
        <v>0</v>
      </c>
      <c r="BT120" s="77">
        <f t="shared" si="72"/>
        <v>0</v>
      </c>
      <c r="BU120" s="77">
        <f t="shared" si="74"/>
        <v>692.62797038465487</v>
      </c>
      <c r="BV120" s="77">
        <f t="shared" si="76"/>
        <v>765.09701576990108</v>
      </c>
      <c r="BW120" s="77">
        <f t="shared" si="77"/>
        <v>801.25678515113589</v>
      </c>
      <c r="BX120" s="77">
        <f t="shared" si="79"/>
        <v>652.96660922829381</v>
      </c>
      <c r="BY120" s="77">
        <f t="shared" si="81"/>
        <v>754.21490459142558</v>
      </c>
      <c r="BZ120" s="77">
        <f t="shared" si="83"/>
        <v>823.62782262694645</v>
      </c>
      <c r="CA120" s="77">
        <f t="shared" si="85"/>
        <v>797.75006741109962</v>
      </c>
      <c r="CB120" s="77">
        <f t="shared" si="87"/>
        <v>803.89856547004933</v>
      </c>
      <c r="CC120" s="77">
        <f t="shared" si="89"/>
        <v>784.11383322787356</v>
      </c>
      <c r="CD120" s="77">
        <f t="shared" si="91"/>
        <v>802.11276678040826</v>
      </c>
      <c r="CE120" s="77">
        <f t="shared" si="93"/>
        <v>697.19749007860503</v>
      </c>
      <c r="CF120" s="77">
        <f t="shared" si="95"/>
        <v>773.80187743649356</v>
      </c>
      <c r="CG120" s="77">
        <f t="shared" si="97"/>
        <v>777.2361174139935</v>
      </c>
      <c r="CH120" s="77">
        <f t="shared" si="99"/>
        <v>728.91718858338834</v>
      </c>
      <c r="CI120" s="77">
        <f t="shared" si="101"/>
        <v>574.13313374551569</v>
      </c>
      <c r="CJ120" s="77">
        <f t="shared" si="103"/>
        <v>750.42061354656312</v>
      </c>
      <c r="CK120" s="77">
        <f t="shared" si="105"/>
        <v>0</v>
      </c>
      <c r="CL120" s="77">
        <f t="shared" si="107"/>
        <v>0</v>
      </c>
      <c r="CM120" s="77">
        <f t="shared" si="110"/>
        <v>0</v>
      </c>
      <c r="CN120" s="77">
        <f t="shared" si="112"/>
        <v>0</v>
      </c>
      <c r="CO120" s="77">
        <f t="shared" si="114"/>
        <v>0</v>
      </c>
      <c r="CP120" s="77">
        <f t="shared" si="116"/>
        <v>0</v>
      </c>
      <c r="CQ120" s="77">
        <f t="shared" si="118"/>
        <v>0</v>
      </c>
      <c r="CR120" s="77">
        <f t="shared" si="120"/>
        <v>0</v>
      </c>
      <c r="CS120" s="77">
        <f t="shared" si="122"/>
        <v>0</v>
      </c>
      <c r="CT120" s="77">
        <f t="shared" si="124"/>
        <v>0</v>
      </c>
      <c r="CU120" s="77">
        <f t="shared" si="127"/>
        <v>0</v>
      </c>
      <c r="CV120" s="77">
        <f t="shared" si="129"/>
        <v>0</v>
      </c>
      <c r="CW120" s="77">
        <f t="shared" si="131"/>
        <v>0</v>
      </c>
      <c r="CX120" s="77">
        <f t="shared" si="134"/>
        <v>0</v>
      </c>
      <c r="CY120" s="77">
        <f t="shared" si="136"/>
        <v>0</v>
      </c>
      <c r="CZ120" s="77">
        <f t="shared" si="138"/>
        <v>0</v>
      </c>
      <c r="DA120" s="77">
        <f t="shared" si="141"/>
        <v>0</v>
      </c>
      <c r="DB120" s="77">
        <f t="shared" si="142"/>
        <v>0</v>
      </c>
      <c r="DC120" s="77">
        <f t="shared" si="144"/>
        <v>0</v>
      </c>
      <c r="DD120" s="77">
        <f t="shared" si="146"/>
        <v>0</v>
      </c>
      <c r="DE120" s="77">
        <f t="shared" si="148"/>
        <v>0</v>
      </c>
      <c r="DF120" s="77">
        <f t="shared" si="150"/>
        <v>0</v>
      </c>
      <c r="DG120" s="77">
        <f t="shared" si="152"/>
        <v>0</v>
      </c>
    </row>
    <row r="121" spans="3:111" x14ac:dyDescent="0.25">
      <c r="C121" s="79"/>
      <c r="D121" s="79"/>
      <c r="E121" s="79"/>
      <c r="F121" s="79"/>
      <c r="G121" s="77">
        <f t="shared" si="108"/>
        <v>0</v>
      </c>
      <c r="H121" s="79">
        <f t="shared" si="71"/>
        <v>0</v>
      </c>
      <c r="I121" s="79">
        <f t="shared" si="73"/>
        <v>0</v>
      </c>
      <c r="J121" s="79">
        <f t="shared" si="75"/>
        <v>0</v>
      </c>
      <c r="K121" s="79">
        <f t="shared" si="125"/>
        <v>0</v>
      </c>
      <c r="L121" s="79">
        <f t="shared" si="78"/>
        <v>0</v>
      </c>
      <c r="M121" s="77">
        <f t="shared" si="80"/>
        <v>0</v>
      </c>
      <c r="N121" s="77">
        <f t="shared" si="82"/>
        <v>0</v>
      </c>
      <c r="O121" s="77">
        <f t="shared" si="84"/>
        <v>0</v>
      </c>
      <c r="P121" s="77">
        <f t="shared" si="86"/>
        <v>0</v>
      </c>
      <c r="Q121" s="77">
        <f t="shared" si="88"/>
        <v>0</v>
      </c>
      <c r="R121" s="77">
        <f t="shared" si="90"/>
        <v>0</v>
      </c>
      <c r="S121" s="77">
        <f t="shared" si="92"/>
        <v>0</v>
      </c>
      <c r="T121" s="77">
        <f t="shared" si="94"/>
        <v>0</v>
      </c>
      <c r="U121" s="77">
        <f t="shared" si="96"/>
        <v>0</v>
      </c>
      <c r="V121" s="77">
        <f t="shared" si="98"/>
        <v>0</v>
      </c>
      <c r="W121" s="77">
        <f t="shared" si="100"/>
        <v>0</v>
      </c>
      <c r="X121" s="77">
        <f t="shared" si="102"/>
        <v>0</v>
      </c>
      <c r="Y121" s="77">
        <f t="shared" si="104"/>
        <v>0</v>
      </c>
      <c r="Z121" s="77">
        <f t="shared" si="106"/>
        <v>0</v>
      </c>
      <c r="AA121" s="77">
        <f t="shared" si="109"/>
        <v>0</v>
      </c>
      <c r="AB121" s="77">
        <f t="shared" si="111"/>
        <v>0</v>
      </c>
      <c r="AC121" s="77">
        <f t="shared" si="113"/>
        <v>0</v>
      </c>
      <c r="AD121" s="77">
        <f t="shared" si="115"/>
        <v>0</v>
      </c>
      <c r="AE121" s="77">
        <f t="shared" si="117"/>
        <v>0</v>
      </c>
      <c r="AF121" s="77">
        <f t="shared" si="119"/>
        <v>0</v>
      </c>
      <c r="AG121" s="77">
        <f t="shared" si="121"/>
        <v>0</v>
      </c>
      <c r="AH121" s="77">
        <f t="shared" si="123"/>
        <v>0</v>
      </c>
      <c r="AI121" s="77">
        <f t="shared" si="126"/>
        <v>0</v>
      </c>
      <c r="AJ121" s="77">
        <f t="shared" si="128"/>
        <v>0</v>
      </c>
      <c r="AK121" s="77">
        <f t="shared" si="130"/>
        <v>0</v>
      </c>
      <c r="AL121" s="77">
        <f t="shared" si="133"/>
        <v>0</v>
      </c>
      <c r="AM121" s="77">
        <f t="shared" si="135"/>
        <v>0</v>
      </c>
      <c r="AN121" s="77">
        <f t="shared" si="137"/>
        <v>0</v>
      </c>
      <c r="AO121" s="77">
        <f t="shared" si="139"/>
        <v>0</v>
      </c>
      <c r="AP121" s="77">
        <f t="shared" si="140"/>
        <v>0</v>
      </c>
      <c r="AQ121" s="77">
        <f t="shared" si="143"/>
        <v>0</v>
      </c>
      <c r="AR121" s="77">
        <f t="shared" si="145"/>
        <v>0</v>
      </c>
      <c r="AS121" s="77">
        <f t="shared" si="147"/>
        <v>0</v>
      </c>
      <c r="AT121" s="77">
        <f t="shared" si="149"/>
        <v>0</v>
      </c>
      <c r="AU121" s="77">
        <f t="shared" si="151"/>
        <v>0</v>
      </c>
      <c r="AV121" s="77">
        <f t="shared" si="153"/>
        <v>0</v>
      </c>
      <c r="AW121" s="77">
        <f t="shared" si="154"/>
        <v>0</v>
      </c>
      <c r="AX121" s="77">
        <f t="shared" si="155"/>
        <v>0</v>
      </c>
      <c r="AY121" s="77">
        <f t="shared" si="156"/>
        <v>0</v>
      </c>
      <c r="AZ121" s="77">
        <f t="shared" si="157"/>
        <v>0</v>
      </c>
      <c r="BA121" s="77">
        <f t="shared" si="158"/>
        <v>0</v>
      </c>
      <c r="BB121" s="77">
        <f t="shared" si="159"/>
        <v>0</v>
      </c>
      <c r="BC121" s="77">
        <f t="shared" si="160"/>
        <v>0</v>
      </c>
      <c r="BD121" s="77">
        <f t="shared" si="161"/>
        <v>0</v>
      </c>
      <c r="BE121" s="77">
        <f t="shared" si="162"/>
        <v>0</v>
      </c>
      <c r="BF121" s="77">
        <f t="shared" ref="BF121:BF129" si="163">$D$56*$E70</f>
        <v>0</v>
      </c>
      <c r="BG121" s="77">
        <f t="shared" si="57"/>
        <v>0</v>
      </c>
      <c r="BH121" s="77">
        <f t="shared" si="58"/>
        <v>0</v>
      </c>
      <c r="BI121" s="77">
        <f t="shared" si="59"/>
        <v>0</v>
      </c>
      <c r="BJ121" s="77">
        <f t="shared" si="60"/>
        <v>0</v>
      </c>
      <c r="BK121" s="77">
        <f t="shared" si="61"/>
        <v>0</v>
      </c>
      <c r="BL121" s="77">
        <f t="shared" si="62"/>
        <v>0</v>
      </c>
      <c r="BM121" s="77">
        <f t="shared" si="63"/>
        <v>0</v>
      </c>
      <c r="BN121" s="77">
        <f t="shared" si="64"/>
        <v>0</v>
      </c>
      <c r="BO121" s="77">
        <f t="shared" si="65"/>
        <v>0</v>
      </c>
      <c r="BP121" s="77">
        <f t="shared" si="66"/>
        <v>0</v>
      </c>
      <c r="BQ121" s="77">
        <f t="shared" si="67"/>
        <v>0</v>
      </c>
      <c r="BR121" s="77">
        <f t="shared" si="68"/>
        <v>0</v>
      </c>
      <c r="BS121" s="77">
        <f t="shared" si="70"/>
        <v>0</v>
      </c>
      <c r="BT121" s="77">
        <f t="shared" si="72"/>
        <v>0</v>
      </c>
      <c r="BU121" s="77">
        <f t="shared" si="74"/>
        <v>0</v>
      </c>
      <c r="BV121" s="77">
        <f t="shared" si="76"/>
        <v>765.09701576990108</v>
      </c>
      <c r="BW121" s="77">
        <f t="shared" si="77"/>
        <v>801.25678515113589</v>
      </c>
      <c r="BX121" s="77">
        <f t="shared" si="79"/>
        <v>652.96660922829381</v>
      </c>
      <c r="BY121" s="77">
        <f t="shared" si="81"/>
        <v>754.21490459142558</v>
      </c>
      <c r="BZ121" s="77">
        <f t="shared" si="83"/>
        <v>823.62782262694645</v>
      </c>
      <c r="CA121" s="77">
        <f t="shared" si="85"/>
        <v>797.75006741109962</v>
      </c>
      <c r="CB121" s="77">
        <f t="shared" si="87"/>
        <v>803.89856547004933</v>
      </c>
      <c r="CC121" s="77">
        <f t="shared" si="89"/>
        <v>784.11383322787356</v>
      </c>
      <c r="CD121" s="77">
        <f t="shared" si="91"/>
        <v>802.11276678040826</v>
      </c>
      <c r="CE121" s="77">
        <f t="shared" si="93"/>
        <v>697.19749007860503</v>
      </c>
      <c r="CF121" s="77">
        <f t="shared" si="95"/>
        <v>773.80187743649356</v>
      </c>
      <c r="CG121" s="77">
        <f t="shared" si="97"/>
        <v>777.2361174139935</v>
      </c>
      <c r="CH121" s="77">
        <f t="shared" si="99"/>
        <v>728.91718858338834</v>
      </c>
      <c r="CI121" s="77">
        <f t="shared" si="101"/>
        <v>574.13313374551569</v>
      </c>
      <c r="CJ121" s="77">
        <f t="shared" si="103"/>
        <v>750.42061354656312</v>
      </c>
      <c r="CK121" s="77">
        <f t="shared" si="105"/>
        <v>0</v>
      </c>
      <c r="CL121" s="77">
        <f t="shared" si="107"/>
        <v>0</v>
      </c>
      <c r="CM121" s="77">
        <f t="shared" si="110"/>
        <v>0</v>
      </c>
      <c r="CN121" s="77">
        <f t="shared" si="112"/>
        <v>0</v>
      </c>
      <c r="CO121" s="77">
        <f t="shared" si="114"/>
        <v>0</v>
      </c>
      <c r="CP121" s="77">
        <f t="shared" si="116"/>
        <v>0</v>
      </c>
      <c r="CQ121" s="77">
        <f t="shared" si="118"/>
        <v>0</v>
      </c>
      <c r="CR121" s="77">
        <f t="shared" si="120"/>
        <v>0</v>
      </c>
      <c r="CS121" s="77">
        <f t="shared" si="122"/>
        <v>0</v>
      </c>
      <c r="CT121" s="77">
        <f t="shared" si="124"/>
        <v>0</v>
      </c>
      <c r="CU121" s="77">
        <f t="shared" si="127"/>
        <v>0</v>
      </c>
      <c r="CV121" s="77">
        <f t="shared" si="129"/>
        <v>0</v>
      </c>
      <c r="CW121" s="77">
        <f t="shared" si="131"/>
        <v>0</v>
      </c>
      <c r="CX121" s="77">
        <f t="shared" si="134"/>
        <v>0</v>
      </c>
      <c r="CY121" s="77">
        <f t="shared" si="136"/>
        <v>0</v>
      </c>
      <c r="CZ121" s="77">
        <f t="shared" si="138"/>
        <v>0</v>
      </c>
      <c r="DA121" s="77">
        <f t="shared" si="141"/>
        <v>0</v>
      </c>
      <c r="DB121" s="77">
        <f t="shared" si="142"/>
        <v>0</v>
      </c>
      <c r="DC121" s="77">
        <f t="shared" si="144"/>
        <v>0</v>
      </c>
      <c r="DD121" s="77">
        <f t="shared" si="146"/>
        <v>0</v>
      </c>
      <c r="DE121" s="77">
        <f t="shared" si="148"/>
        <v>0</v>
      </c>
      <c r="DF121" s="77">
        <f t="shared" si="150"/>
        <v>0</v>
      </c>
      <c r="DG121" s="77">
        <f t="shared" si="152"/>
        <v>0</v>
      </c>
    </row>
    <row r="122" spans="3:111" x14ac:dyDescent="0.25">
      <c r="C122" s="79"/>
      <c r="D122" s="79"/>
      <c r="E122" s="79"/>
      <c r="F122" s="79"/>
      <c r="G122" s="77">
        <f t="shared" si="108"/>
        <v>0</v>
      </c>
      <c r="H122" s="79">
        <f t="shared" si="71"/>
        <v>0</v>
      </c>
      <c r="I122" s="79">
        <f t="shared" si="73"/>
        <v>0</v>
      </c>
      <c r="J122" s="79">
        <f t="shared" si="75"/>
        <v>0</v>
      </c>
      <c r="K122" s="79">
        <f t="shared" si="125"/>
        <v>0</v>
      </c>
      <c r="L122" s="79">
        <f t="shared" si="78"/>
        <v>0</v>
      </c>
      <c r="M122" s="77">
        <f t="shared" si="80"/>
        <v>0</v>
      </c>
      <c r="N122" s="77">
        <f t="shared" si="82"/>
        <v>0</v>
      </c>
      <c r="O122" s="77">
        <f t="shared" si="84"/>
        <v>0</v>
      </c>
      <c r="P122" s="77">
        <f t="shared" si="86"/>
        <v>0</v>
      </c>
      <c r="Q122" s="77">
        <f t="shared" si="88"/>
        <v>0</v>
      </c>
      <c r="R122" s="77">
        <f t="shared" si="90"/>
        <v>0</v>
      </c>
      <c r="S122" s="77">
        <f t="shared" si="92"/>
        <v>0</v>
      </c>
      <c r="T122" s="77">
        <f t="shared" si="94"/>
        <v>0</v>
      </c>
      <c r="U122" s="77">
        <f t="shared" si="96"/>
        <v>0</v>
      </c>
      <c r="V122" s="77">
        <f t="shared" si="98"/>
        <v>0</v>
      </c>
      <c r="W122" s="77">
        <f t="shared" si="100"/>
        <v>0</v>
      </c>
      <c r="X122" s="77">
        <f t="shared" si="102"/>
        <v>0</v>
      </c>
      <c r="Y122" s="77">
        <f t="shared" si="104"/>
        <v>0</v>
      </c>
      <c r="Z122" s="77">
        <f t="shared" si="106"/>
        <v>0</v>
      </c>
      <c r="AA122" s="77">
        <f t="shared" si="109"/>
        <v>0</v>
      </c>
      <c r="AB122" s="77">
        <f t="shared" si="111"/>
        <v>0</v>
      </c>
      <c r="AC122" s="77">
        <f t="shared" si="113"/>
        <v>0</v>
      </c>
      <c r="AD122" s="77">
        <f t="shared" si="115"/>
        <v>0</v>
      </c>
      <c r="AE122" s="77">
        <f t="shared" si="117"/>
        <v>0</v>
      </c>
      <c r="AF122" s="77">
        <f t="shared" si="119"/>
        <v>0</v>
      </c>
      <c r="AG122" s="77">
        <f t="shared" si="121"/>
        <v>0</v>
      </c>
      <c r="AH122" s="77">
        <f t="shared" si="123"/>
        <v>0</v>
      </c>
      <c r="AI122" s="77">
        <f t="shared" si="126"/>
        <v>0</v>
      </c>
      <c r="AJ122" s="77">
        <f t="shared" si="128"/>
        <v>0</v>
      </c>
      <c r="AK122" s="77">
        <f t="shared" si="130"/>
        <v>0</v>
      </c>
      <c r="AL122" s="77">
        <f t="shared" si="133"/>
        <v>0</v>
      </c>
      <c r="AM122" s="77">
        <f t="shared" si="135"/>
        <v>0</v>
      </c>
      <c r="AN122" s="77">
        <f t="shared" si="137"/>
        <v>0</v>
      </c>
      <c r="AO122" s="77">
        <f t="shared" si="139"/>
        <v>0</v>
      </c>
      <c r="AP122" s="77">
        <f t="shared" si="140"/>
        <v>0</v>
      </c>
      <c r="AQ122" s="77">
        <f t="shared" si="143"/>
        <v>0</v>
      </c>
      <c r="AR122" s="77">
        <f t="shared" si="145"/>
        <v>0</v>
      </c>
      <c r="AS122" s="77">
        <f t="shared" si="147"/>
        <v>0</v>
      </c>
      <c r="AT122" s="77">
        <f t="shared" si="149"/>
        <v>0</v>
      </c>
      <c r="AU122" s="77">
        <f t="shared" si="151"/>
        <v>0</v>
      </c>
      <c r="AV122" s="77">
        <f t="shared" si="153"/>
        <v>0</v>
      </c>
      <c r="AW122" s="77">
        <f t="shared" si="154"/>
        <v>0</v>
      </c>
      <c r="AX122" s="77">
        <f t="shared" si="155"/>
        <v>0</v>
      </c>
      <c r="AY122" s="77">
        <f t="shared" si="156"/>
        <v>0</v>
      </c>
      <c r="AZ122" s="77">
        <f t="shared" si="157"/>
        <v>0</v>
      </c>
      <c r="BA122" s="77">
        <f t="shared" si="158"/>
        <v>0</v>
      </c>
      <c r="BB122" s="77">
        <f t="shared" si="159"/>
        <v>0</v>
      </c>
      <c r="BC122" s="77">
        <f t="shared" si="160"/>
        <v>0</v>
      </c>
      <c r="BD122" s="77">
        <f t="shared" si="161"/>
        <v>0</v>
      </c>
      <c r="BE122" s="77">
        <f t="shared" si="162"/>
        <v>0</v>
      </c>
      <c r="BF122" s="77">
        <f t="shared" si="163"/>
        <v>0</v>
      </c>
      <c r="BG122" s="77">
        <f t="shared" ref="BG122:BG129" si="164">$D$57*$E70</f>
        <v>0</v>
      </c>
      <c r="BH122" s="77">
        <f t="shared" si="58"/>
        <v>0</v>
      </c>
      <c r="BI122" s="77">
        <f t="shared" si="59"/>
        <v>0</v>
      </c>
      <c r="BJ122" s="77">
        <f t="shared" si="60"/>
        <v>0</v>
      </c>
      <c r="BK122" s="77">
        <f t="shared" si="61"/>
        <v>0</v>
      </c>
      <c r="BL122" s="77">
        <f t="shared" si="62"/>
        <v>0</v>
      </c>
      <c r="BM122" s="77">
        <f t="shared" si="63"/>
        <v>0</v>
      </c>
      <c r="BN122" s="77">
        <f t="shared" si="64"/>
        <v>0</v>
      </c>
      <c r="BO122" s="77">
        <f t="shared" si="65"/>
        <v>0</v>
      </c>
      <c r="BP122" s="77">
        <f t="shared" si="66"/>
        <v>0</v>
      </c>
      <c r="BQ122" s="77">
        <f t="shared" si="67"/>
        <v>0</v>
      </c>
      <c r="BR122" s="77">
        <f t="shared" si="68"/>
        <v>0</v>
      </c>
      <c r="BS122" s="77">
        <f t="shared" si="70"/>
        <v>0</v>
      </c>
      <c r="BT122" s="77">
        <f t="shared" si="72"/>
        <v>0</v>
      </c>
      <c r="BU122" s="77">
        <f t="shared" si="74"/>
        <v>0</v>
      </c>
      <c r="BV122" s="77">
        <f t="shared" si="76"/>
        <v>0</v>
      </c>
      <c r="BW122" s="77">
        <f t="shared" si="77"/>
        <v>801.25678515113589</v>
      </c>
      <c r="BX122" s="77">
        <f t="shared" si="79"/>
        <v>652.96660922829381</v>
      </c>
      <c r="BY122" s="77">
        <f t="shared" si="81"/>
        <v>754.21490459142558</v>
      </c>
      <c r="BZ122" s="77">
        <f t="shared" si="83"/>
        <v>823.62782262694645</v>
      </c>
      <c r="CA122" s="77">
        <f t="shared" si="85"/>
        <v>797.75006741109962</v>
      </c>
      <c r="CB122" s="77">
        <f t="shared" si="87"/>
        <v>803.89856547004933</v>
      </c>
      <c r="CC122" s="77">
        <f t="shared" si="89"/>
        <v>784.11383322787356</v>
      </c>
      <c r="CD122" s="77">
        <f t="shared" si="91"/>
        <v>802.11276678040826</v>
      </c>
      <c r="CE122" s="77">
        <f t="shared" si="93"/>
        <v>697.19749007860503</v>
      </c>
      <c r="CF122" s="77">
        <f t="shared" si="95"/>
        <v>773.80187743649356</v>
      </c>
      <c r="CG122" s="77">
        <f t="shared" si="97"/>
        <v>777.2361174139935</v>
      </c>
      <c r="CH122" s="77">
        <f t="shared" si="99"/>
        <v>728.91718858338834</v>
      </c>
      <c r="CI122" s="77">
        <f t="shared" si="101"/>
        <v>574.13313374551569</v>
      </c>
      <c r="CJ122" s="77">
        <f t="shared" si="103"/>
        <v>750.42061354656312</v>
      </c>
      <c r="CK122" s="77">
        <f t="shared" si="105"/>
        <v>0</v>
      </c>
      <c r="CL122" s="77">
        <f t="shared" si="107"/>
        <v>0</v>
      </c>
      <c r="CM122" s="77">
        <f t="shared" si="110"/>
        <v>0</v>
      </c>
      <c r="CN122" s="77">
        <f t="shared" si="112"/>
        <v>0</v>
      </c>
      <c r="CO122" s="77">
        <f t="shared" si="114"/>
        <v>0</v>
      </c>
      <c r="CP122" s="77">
        <f t="shared" si="116"/>
        <v>0</v>
      </c>
      <c r="CQ122" s="77">
        <f t="shared" si="118"/>
        <v>0</v>
      </c>
      <c r="CR122" s="77">
        <f t="shared" si="120"/>
        <v>0</v>
      </c>
      <c r="CS122" s="77">
        <f t="shared" si="122"/>
        <v>0</v>
      </c>
      <c r="CT122" s="77">
        <f t="shared" si="124"/>
        <v>0</v>
      </c>
      <c r="CU122" s="77">
        <f t="shared" si="127"/>
        <v>0</v>
      </c>
      <c r="CV122" s="77">
        <f t="shared" si="129"/>
        <v>0</v>
      </c>
      <c r="CW122" s="77">
        <f t="shared" si="131"/>
        <v>0</v>
      </c>
      <c r="CX122" s="77">
        <f t="shared" si="134"/>
        <v>0</v>
      </c>
      <c r="CY122" s="77">
        <f t="shared" si="136"/>
        <v>0</v>
      </c>
      <c r="CZ122" s="77">
        <f t="shared" si="138"/>
        <v>0</v>
      </c>
      <c r="DA122" s="77">
        <f t="shared" si="141"/>
        <v>0</v>
      </c>
      <c r="DB122" s="77">
        <f t="shared" si="142"/>
        <v>0</v>
      </c>
      <c r="DC122" s="77">
        <f t="shared" si="144"/>
        <v>0</v>
      </c>
      <c r="DD122" s="77">
        <f t="shared" si="146"/>
        <v>0</v>
      </c>
      <c r="DE122" s="77">
        <f t="shared" si="148"/>
        <v>0</v>
      </c>
      <c r="DF122" s="77">
        <f t="shared" si="150"/>
        <v>0</v>
      </c>
      <c r="DG122" s="77">
        <f t="shared" si="152"/>
        <v>0</v>
      </c>
    </row>
    <row r="123" spans="3:111" x14ac:dyDescent="0.25">
      <c r="C123" s="79"/>
      <c r="D123" s="79"/>
      <c r="E123" s="79"/>
      <c r="F123" s="79"/>
      <c r="G123" s="77">
        <f t="shared" si="108"/>
        <v>0</v>
      </c>
      <c r="H123" s="79">
        <f t="shared" si="71"/>
        <v>0</v>
      </c>
      <c r="I123" s="79">
        <f t="shared" si="73"/>
        <v>0</v>
      </c>
      <c r="J123" s="79">
        <f t="shared" si="75"/>
        <v>0</v>
      </c>
      <c r="K123" s="79">
        <f t="shared" si="125"/>
        <v>0</v>
      </c>
      <c r="L123" s="79">
        <f t="shared" si="78"/>
        <v>0</v>
      </c>
      <c r="M123" s="77">
        <f t="shared" si="80"/>
        <v>0</v>
      </c>
      <c r="N123" s="77">
        <f t="shared" si="82"/>
        <v>0</v>
      </c>
      <c r="O123" s="77">
        <f t="shared" si="84"/>
        <v>0</v>
      </c>
      <c r="P123" s="77">
        <f t="shared" si="86"/>
        <v>0</v>
      </c>
      <c r="Q123" s="77">
        <f t="shared" si="88"/>
        <v>0</v>
      </c>
      <c r="R123" s="77">
        <f t="shared" si="90"/>
        <v>0</v>
      </c>
      <c r="S123" s="77">
        <f t="shared" si="92"/>
        <v>0</v>
      </c>
      <c r="T123" s="77">
        <f t="shared" si="94"/>
        <v>0</v>
      </c>
      <c r="U123" s="77">
        <f t="shared" si="96"/>
        <v>0</v>
      </c>
      <c r="V123" s="77">
        <f t="shared" si="98"/>
        <v>0</v>
      </c>
      <c r="W123" s="77">
        <f t="shared" si="100"/>
        <v>0</v>
      </c>
      <c r="X123" s="77">
        <f t="shared" si="102"/>
        <v>0</v>
      </c>
      <c r="Y123" s="77">
        <f t="shared" si="104"/>
        <v>0</v>
      </c>
      <c r="Z123" s="77">
        <f t="shared" si="106"/>
        <v>0</v>
      </c>
      <c r="AA123" s="77">
        <f t="shared" si="109"/>
        <v>0</v>
      </c>
      <c r="AB123" s="77">
        <f t="shared" si="111"/>
        <v>0</v>
      </c>
      <c r="AC123" s="77">
        <f t="shared" si="113"/>
        <v>0</v>
      </c>
      <c r="AD123" s="77">
        <f t="shared" si="115"/>
        <v>0</v>
      </c>
      <c r="AE123" s="77">
        <f t="shared" si="117"/>
        <v>0</v>
      </c>
      <c r="AF123" s="77">
        <f t="shared" si="119"/>
        <v>0</v>
      </c>
      <c r="AG123" s="77">
        <f t="shared" si="121"/>
        <v>0</v>
      </c>
      <c r="AH123" s="77">
        <f t="shared" si="123"/>
        <v>0</v>
      </c>
      <c r="AI123" s="77">
        <f t="shared" si="126"/>
        <v>0</v>
      </c>
      <c r="AJ123" s="77">
        <f t="shared" si="128"/>
        <v>0</v>
      </c>
      <c r="AK123" s="77">
        <f t="shared" si="130"/>
        <v>0</v>
      </c>
      <c r="AL123" s="77">
        <f t="shared" si="133"/>
        <v>0</v>
      </c>
      <c r="AM123" s="77">
        <f t="shared" si="135"/>
        <v>0</v>
      </c>
      <c r="AN123" s="77">
        <f t="shared" si="137"/>
        <v>0</v>
      </c>
      <c r="AO123" s="77">
        <f t="shared" si="139"/>
        <v>0</v>
      </c>
      <c r="AP123" s="77">
        <f t="shared" si="140"/>
        <v>0</v>
      </c>
      <c r="AQ123" s="77">
        <f t="shared" si="143"/>
        <v>0</v>
      </c>
      <c r="AR123" s="77">
        <f t="shared" si="145"/>
        <v>0</v>
      </c>
      <c r="AS123" s="77">
        <f t="shared" si="147"/>
        <v>0</v>
      </c>
      <c r="AT123" s="77">
        <f t="shared" si="149"/>
        <v>0</v>
      </c>
      <c r="AU123" s="77">
        <f t="shared" si="151"/>
        <v>0</v>
      </c>
      <c r="AV123" s="77">
        <f t="shared" si="153"/>
        <v>0</v>
      </c>
      <c r="AW123" s="77">
        <f t="shared" si="154"/>
        <v>0</v>
      </c>
      <c r="AX123" s="77">
        <f t="shared" si="155"/>
        <v>0</v>
      </c>
      <c r="AY123" s="77">
        <f t="shared" si="156"/>
        <v>0</v>
      </c>
      <c r="AZ123" s="77">
        <f t="shared" si="157"/>
        <v>0</v>
      </c>
      <c r="BA123" s="77">
        <f t="shared" si="158"/>
        <v>0</v>
      </c>
      <c r="BB123" s="77">
        <f t="shared" si="159"/>
        <v>0</v>
      </c>
      <c r="BC123" s="77">
        <f t="shared" si="160"/>
        <v>0</v>
      </c>
      <c r="BD123" s="77">
        <f t="shared" si="161"/>
        <v>0</v>
      </c>
      <c r="BE123" s="77">
        <f t="shared" si="162"/>
        <v>0</v>
      </c>
      <c r="BF123" s="77">
        <f t="shared" si="163"/>
        <v>0</v>
      </c>
      <c r="BG123" s="77">
        <f t="shared" si="164"/>
        <v>0</v>
      </c>
      <c r="BH123" s="77">
        <f t="shared" ref="BH123:BH129" si="165">$D$58*$E70</f>
        <v>0</v>
      </c>
      <c r="BI123" s="77">
        <f t="shared" si="59"/>
        <v>0</v>
      </c>
      <c r="BJ123" s="77">
        <f t="shared" si="60"/>
        <v>0</v>
      </c>
      <c r="BK123" s="77">
        <f t="shared" si="61"/>
        <v>0</v>
      </c>
      <c r="BL123" s="77">
        <f t="shared" si="62"/>
        <v>0</v>
      </c>
      <c r="BM123" s="77">
        <f t="shared" si="63"/>
        <v>0</v>
      </c>
      <c r="BN123" s="77">
        <f t="shared" si="64"/>
        <v>0</v>
      </c>
      <c r="BO123" s="77">
        <f t="shared" si="65"/>
        <v>0</v>
      </c>
      <c r="BP123" s="77">
        <f t="shared" si="66"/>
        <v>0</v>
      </c>
      <c r="BQ123" s="77">
        <f t="shared" si="67"/>
        <v>0</v>
      </c>
      <c r="BR123" s="77">
        <f t="shared" si="68"/>
        <v>0</v>
      </c>
      <c r="BS123" s="77">
        <f t="shared" si="70"/>
        <v>0</v>
      </c>
      <c r="BT123" s="77">
        <f t="shared" si="72"/>
        <v>0</v>
      </c>
      <c r="BU123" s="77">
        <f t="shared" si="74"/>
        <v>0</v>
      </c>
      <c r="BV123" s="77">
        <f t="shared" si="76"/>
        <v>0</v>
      </c>
      <c r="BW123" s="77">
        <f t="shared" si="77"/>
        <v>0</v>
      </c>
      <c r="BX123" s="77">
        <f t="shared" si="79"/>
        <v>652.96660922829381</v>
      </c>
      <c r="BY123" s="77">
        <f t="shared" si="81"/>
        <v>754.21490459142558</v>
      </c>
      <c r="BZ123" s="77">
        <f t="shared" si="83"/>
        <v>823.62782262694645</v>
      </c>
      <c r="CA123" s="77">
        <f t="shared" si="85"/>
        <v>797.75006741109962</v>
      </c>
      <c r="CB123" s="77">
        <f t="shared" si="87"/>
        <v>803.89856547004933</v>
      </c>
      <c r="CC123" s="77">
        <f t="shared" si="89"/>
        <v>784.11383322787356</v>
      </c>
      <c r="CD123" s="77">
        <f t="shared" si="91"/>
        <v>802.11276678040826</v>
      </c>
      <c r="CE123" s="77">
        <f t="shared" si="93"/>
        <v>697.19749007860503</v>
      </c>
      <c r="CF123" s="77">
        <f t="shared" si="95"/>
        <v>773.80187743649356</v>
      </c>
      <c r="CG123" s="77">
        <f t="shared" si="97"/>
        <v>777.2361174139935</v>
      </c>
      <c r="CH123" s="77">
        <f t="shared" si="99"/>
        <v>728.91718858338834</v>
      </c>
      <c r="CI123" s="77">
        <f t="shared" si="101"/>
        <v>574.13313374551569</v>
      </c>
      <c r="CJ123" s="77">
        <f t="shared" si="103"/>
        <v>750.42061354656312</v>
      </c>
      <c r="CK123" s="77">
        <f t="shared" si="105"/>
        <v>0</v>
      </c>
      <c r="CL123" s="77">
        <f t="shared" si="107"/>
        <v>0</v>
      </c>
      <c r="CM123" s="77">
        <f t="shared" si="110"/>
        <v>0</v>
      </c>
      <c r="CN123" s="77">
        <f t="shared" si="112"/>
        <v>0</v>
      </c>
      <c r="CO123" s="77">
        <f t="shared" si="114"/>
        <v>0</v>
      </c>
      <c r="CP123" s="77">
        <f t="shared" si="116"/>
        <v>0</v>
      </c>
      <c r="CQ123" s="77">
        <f t="shared" si="118"/>
        <v>0</v>
      </c>
      <c r="CR123" s="77">
        <f t="shared" si="120"/>
        <v>0</v>
      </c>
      <c r="CS123" s="77">
        <f t="shared" si="122"/>
        <v>0</v>
      </c>
      <c r="CT123" s="77">
        <f t="shared" si="124"/>
        <v>0</v>
      </c>
      <c r="CU123" s="77">
        <f t="shared" si="127"/>
        <v>0</v>
      </c>
      <c r="CV123" s="77">
        <f t="shared" si="129"/>
        <v>0</v>
      </c>
      <c r="CW123" s="77">
        <f t="shared" si="131"/>
        <v>0</v>
      </c>
      <c r="CX123" s="77">
        <f t="shared" si="134"/>
        <v>0</v>
      </c>
      <c r="CY123" s="77">
        <f t="shared" si="136"/>
        <v>0</v>
      </c>
      <c r="CZ123" s="77">
        <f t="shared" si="138"/>
        <v>0</v>
      </c>
      <c r="DA123" s="77">
        <f t="shared" si="141"/>
        <v>0</v>
      </c>
      <c r="DB123" s="77">
        <f t="shared" si="142"/>
        <v>0</v>
      </c>
      <c r="DC123" s="77">
        <f t="shared" si="144"/>
        <v>0</v>
      </c>
      <c r="DD123" s="77">
        <f t="shared" si="146"/>
        <v>0</v>
      </c>
      <c r="DE123" s="77">
        <f t="shared" si="148"/>
        <v>0</v>
      </c>
      <c r="DF123" s="77">
        <f t="shared" si="150"/>
        <v>0</v>
      </c>
      <c r="DG123" s="77">
        <f t="shared" si="152"/>
        <v>0</v>
      </c>
    </row>
    <row r="124" spans="3:111" x14ac:dyDescent="0.25">
      <c r="C124" s="79"/>
      <c r="D124" s="79"/>
      <c r="E124" s="79"/>
      <c r="F124" s="79"/>
      <c r="G124" s="77">
        <f t="shared" si="108"/>
        <v>0</v>
      </c>
      <c r="H124" s="79">
        <f t="shared" si="71"/>
        <v>0</v>
      </c>
      <c r="I124" s="79">
        <f t="shared" si="73"/>
        <v>0</v>
      </c>
      <c r="J124" s="79">
        <f t="shared" si="75"/>
        <v>0</v>
      </c>
      <c r="K124" s="79">
        <f t="shared" si="125"/>
        <v>0</v>
      </c>
      <c r="L124" s="79">
        <f t="shared" si="78"/>
        <v>0</v>
      </c>
      <c r="M124" s="77">
        <f t="shared" si="80"/>
        <v>0</v>
      </c>
      <c r="N124" s="77">
        <f t="shared" si="82"/>
        <v>0</v>
      </c>
      <c r="O124" s="77">
        <f t="shared" si="84"/>
        <v>0</v>
      </c>
      <c r="P124" s="77">
        <f t="shared" si="86"/>
        <v>0</v>
      </c>
      <c r="Q124" s="77">
        <f t="shared" si="88"/>
        <v>0</v>
      </c>
      <c r="R124" s="77">
        <f t="shared" si="90"/>
        <v>0</v>
      </c>
      <c r="S124" s="77">
        <f t="shared" si="92"/>
        <v>0</v>
      </c>
      <c r="T124" s="77">
        <f t="shared" si="94"/>
        <v>0</v>
      </c>
      <c r="U124" s="77">
        <f t="shared" si="96"/>
        <v>0</v>
      </c>
      <c r="V124" s="77">
        <f t="shared" si="98"/>
        <v>0</v>
      </c>
      <c r="W124" s="77">
        <f t="shared" si="100"/>
        <v>0</v>
      </c>
      <c r="X124" s="77">
        <f t="shared" si="102"/>
        <v>0</v>
      </c>
      <c r="Y124" s="77">
        <f t="shared" si="104"/>
        <v>0</v>
      </c>
      <c r="Z124" s="77">
        <f t="shared" si="106"/>
        <v>0</v>
      </c>
      <c r="AA124" s="77">
        <f t="shared" si="109"/>
        <v>0</v>
      </c>
      <c r="AB124" s="77">
        <f t="shared" si="111"/>
        <v>0</v>
      </c>
      <c r="AC124" s="77">
        <f t="shared" si="113"/>
        <v>0</v>
      </c>
      <c r="AD124" s="77">
        <f t="shared" si="115"/>
        <v>0</v>
      </c>
      <c r="AE124" s="77">
        <f t="shared" si="117"/>
        <v>0</v>
      </c>
      <c r="AF124" s="77">
        <f t="shared" si="119"/>
        <v>0</v>
      </c>
      <c r="AG124" s="77">
        <f t="shared" si="121"/>
        <v>0</v>
      </c>
      <c r="AH124" s="77">
        <f t="shared" si="123"/>
        <v>0</v>
      </c>
      <c r="AI124" s="77">
        <f t="shared" si="126"/>
        <v>0</v>
      </c>
      <c r="AJ124" s="77">
        <f t="shared" si="128"/>
        <v>0</v>
      </c>
      <c r="AK124" s="77">
        <f t="shared" si="130"/>
        <v>0</v>
      </c>
      <c r="AL124" s="77">
        <f t="shared" si="133"/>
        <v>0</v>
      </c>
      <c r="AM124" s="77">
        <f t="shared" si="135"/>
        <v>0</v>
      </c>
      <c r="AN124" s="77">
        <f t="shared" si="137"/>
        <v>0</v>
      </c>
      <c r="AO124" s="77">
        <f t="shared" si="139"/>
        <v>0</v>
      </c>
      <c r="AP124" s="77">
        <f t="shared" si="140"/>
        <v>0</v>
      </c>
      <c r="AQ124" s="77">
        <f t="shared" si="143"/>
        <v>0</v>
      </c>
      <c r="AR124" s="77">
        <f t="shared" si="145"/>
        <v>0</v>
      </c>
      <c r="AS124" s="77">
        <f t="shared" si="147"/>
        <v>0</v>
      </c>
      <c r="AT124" s="77">
        <f t="shared" si="149"/>
        <v>0</v>
      </c>
      <c r="AU124" s="77">
        <f t="shared" si="151"/>
        <v>0</v>
      </c>
      <c r="AV124" s="77">
        <f t="shared" si="153"/>
        <v>0</v>
      </c>
      <c r="AW124" s="77">
        <f t="shared" si="154"/>
        <v>0</v>
      </c>
      <c r="AX124" s="77">
        <f t="shared" si="155"/>
        <v>0</v>
      </c>
      <c r="AY124" s="77">
        <f t="shared" si="156"/>
        <v>0</v>
      </c>
      <c r="AZ124" s="77">
        <f t="shared" si="157"/>
        <v>0</v>
      </c>
      <c r="BA124" s="77">
        <f t="shared" si="158"/>
        <v>0</v>
      </c>
      <c r="BB124" s="77">
        <f t="shared" si="159"/>
        <v>0</v>
      </c>
      <c r="BC124" s="77">
        <f t="shared" si="160"/>
        <v>0</v>
      </c>
      <c r="BD124" s="77">
        <f t="shared" si="161"/>
        <v>0</v>
      </c>
      <c r="BE124" s="77">
        <f t="shared" si="162"/>
        <v>0</v>
      </c>
      <c r="BF124" s="77">
        <f t="shared" si="163"/>
        <v>0</v>
      </c>
      <c r="BG124" s="77">
        <f t="shared" si="164"/>
        <v>0</v>
      </c>
      <c r="BH124" s="77">
        <f t="shared" si="165"/>
        <v>0</v>
      </c>
      <c r="BI124" s="77">
        <f t="shared" ref="BI124:BI129" si="166">$D$59*$E70</f>
        <v>0</v>
      </c>
      <c r="BJ124" s="77">
        <f t="shared" si="60"/>
        <v>0</v>
      </c>
      <c r="BK124" s="77">
        <f t="shared" si="61"/>
        <v>0</v>
      </c>
      <c r="BL124" s="77">
        <f t="shared" si="62"/>
        <v>0</v>
      </c>
      <c r="BM124" s="77">
        <f t="shared" si="63"/>
        <v>0</v>
      </c>
      <c r="BN124" s="77">
        <f t="shared" si="64"/>
        <v>0</v>
      </c>
      <c r="BO124" s="77">
        <f t="shared" si="65"/>
        <v>0</v>
      </c>
      <c r="BP124" s="77">
        <f t="shared" si="66"/>
        <v>0</v>
      </c>
      <c r="BQ124" s="77">
        <f t="shared" si="67"/>
        <v>0</v>
      </c>
      <c r="BR124" s="77">
        <f t="shared" si="68"/>
        <v>0</v>
      </c>
      <c r="BS124" s="77">
        <f t="shared" si="70"/>
        <v>0</v>
      </c>
      <c r="BT124" s="77">
        <f t="shared" si="72"/>
        <v>0</v>
      </c>
      <c r="BU124" s="77">
        <f t="shared" si="74"/>
        <v>0</v>
      </c>
      <c r="BV124" s="77">
        <f t="shared" si="76"/>
        <v>0</v>
      </c>
      <c r="BW124" s="77">
        <f t="shared" si="77"/>
        <v>0</v>
      </c>
      <c r="BX124" s="77">
        <f t="shared" si="79"/>
        <v>0</v>
      </c>
      <c r="BY124" s="77">
        <f t="shared" si="81"/>
        <v>754.21490459142558</v>
      </c>
      <c r="BZ124" s="77">
        <f t="shared" si="83"/>
        <v>823.62782262694645</v>
      </c>
      <c r="CA124" s="77">
        <f t="shared" si="85"/>
        <v>797.75006741109962</v>
      </c>
      <c r="CB124" s="77">
        <f t="shared" si="87"/>
        <v>803.89856547004933</v>
      </c>
      <c r="CC124" s="77">
        <f t="shared" si="89"/>
        <v>784.11383322787356</v>
      </c>
      <c r="CD124" s="77">
        <f t="shared" si="91"/>
        <v>802.11276678040826</v>
      </c>
      <c r="CE124" s="77">
        <f t="shared" si="93"/>
        <v>697.19749007860503</v>
      </c>
      <c r="CF124" s="77">
        <f t="shared" si="95"/>
        <v>773.80187743649356</v>
      </c>
      <c r="CG124" s="77">
        <f t="shared" si="97"/>
        <v>777.2361174139935</v>
      </c>
      <c r="CH124" s="77">
        <f t="shared" si="99"/>
        <v>728.91718858338834</v>
      </c>
      <c r="CI124" s="77">
        <f t="shared" si="101"/>
        <v>574.13313374551569</v>
      </c>
      <c r="CJ124" s="77">
        <f t="shared" si="103"/>
        <v>750.42061354656312</v>
      </c>
      <c r="CK124" s="77">
        <f t="shared" si="105"/>
        <v>0</v>
      </c>
      <c r="CL124" s="77">
        <f t="shared" si="107"/>
        <v>0</v>
      </c>
      <c r="CM124" s="77">
        <f t="shared" si="110"/>
        <v>0</v>
      </c>
      <c r="CN124" s="77">
        <f t="shared" si="112"/>
        <v>0</v>
      </c>
      <c r="CO124" s="77">
        <f t="shared" si="114"/>
        <v>0</v>
      </c>
      <c r="CP124" s="77">
        <f t="shared" si="116"/>
        <v>0</v>
      </c>
      <c r="CQ124" s="77">
        <f t="shared" si="118"/>
        <v>0</v>
      </c>
      <c r="CR124" s="77">
        <f t="shared" si="120"/>
        <v>0</v>
      </c>
      <c r="CS124" s="77">
        <f t="shared" si="122"/>
        <v>0</v>
      </c>
      <c r="CT124" s="77">
        <f t="shared" si="124"/>
        <v>0</v>
      </c>
      <c r="CU124" s="77">
        <f t="shared" si="127"/>
        <v>0</v>
      </c>
      <c r="CV124" s="77">
        <f t="shared" si="129"/>
        <v>0</v>
      </c>
      <c r="CW124" s="77">
        <f t="shared" si="131"/>
        <v>0</v>
      </c>
      <c r="CX124" s="77">
        <f t="shared" si="134"/>
        <v>0</v>
      </c>
      <c r="CY124" s="77">
        <f t="shared" si="136"/>
        <v>0</v>
      </c>
      <c r="CZ124" s="77">
        <f t="shared" si="138"/>
        <v>0</v>
      </c>
      <c r="DA124" s="77">
        <f t="shared" si="141"/>
        <v>0</v>
      </c>
      <c r="DB124" s="77">
        <f t="shared" si="142"/>
        <v>0</v>
      </c>
      <c r="DC124" s="77">
        <f t="shared" si="144"/>
        <v>0</v>
      </c>
      <c r="DD124" s="77">
        <f t="shared" si="146"/>
        <v>0</v>
      </c>
      <c r="DE124" s="77">
        <f t="shared" si="148"/>
        <v>0</v>
      </c>
      <c r="DF124" s="77">
        <f t="shared" si="150"/>
        <v>0</v>
      </c>
      <c r="DG124" s="77">
        <f t="shared" si="152"/>
        <v>0</v>
      </c>
    </row>
    <row r="125" spans="3:111" x14ac:dyDescent="0.25">
      <c r="C125" s="79"/>
      <c r="D125" s="79"/>
      <c r="E125" s="79"/>
      <c r="F125" s="79"/>
      <c r="G125" s="77">
        <f t="shared" si="108"/>
        <v>0</v>
      </c>
      <c r="H125" s="79">
        <f t="shared" si="71"/>
        <v>0</v>
      </c>
      <c r="I125" s="79">
        <f t="shared" si="73"/>
        <v>0</v>
      </c>
      <c r="J125" s="79">
        <f t="shared" si="75"/>
        <v>0</v>
      </c>
      <c r="K125" s="79">
        <f t="shared" si="125"/>
        <v>0</v>
      </c>
      <c r="L125" s="79">
        <f t="shared" si="78"/>
        <v>0</v>
      </c>
      <c r="M125" s="77">
        <f t="shared" si="80"/>
        <v>0</v>
      </c>
      <c r="N125" s="77">
        <f t="shared" si="82"/>
        <v>0</v>
      </c>
      <c r="O125" s="77">
        <f t="shared" si="84"/>
        <v>0</v>
      </c>
      <c r="P125" s="77">
        <f t="shared" si="86"/>
        <v>0</v>
      </c>
      <c r="Q125" s="77">
        <f t="shared" si="88"/>
        <v>0</v>
      </c>
      <c r="R125" s="77">
        <f t="shared" si="90"/>
        <v>0</v>
      </c>
      <c r="S125" s="77">
        <f t="shared" si="92"/>
        <v>0</v>
      </c>
      <c r="T125" s="77">
        <f t="shared" si="94"/>
        <v>0</v>
      </c>
      <c r="U125" s="77">
        <f t="shared" si="96"/>
        <v>0</v>
      </c>
      <c r="V125" s="77">
        <f t="shared" si="98"/>
        <v>0</v>
      </c>
      <c r="W125" s="77">
        <f t="shared" si="100"/>
        <v>0</v>
      </c>
      <c r="X125" s="77">
        <f t="shared" si="102"/>
        <v>0</v>
      </c>
      <c r="Y125" s="77">
        <f t="shared" si="104"/>
        <v>0</v>
      </c>
      <c r="Z125" s="77">
        <f t="shared" si="106"/>
        <v>0</v>
      </c>
      <c r="AA125" s="77">
        <f t="shared" si="109"/>
        <v>0</v>
      </c>
      <c r="AB125" s="77">
        <f t="shared" si="111"/>
        <v>0</v>
      </c>
      <c r="AC125" s="77">
        <f t="shared" si="113"/>
        <v>0</v>
      </c>
      <c r="AD125" s="77">
        <f t="shared" si="115"/>
        <v>0</v>
      </c>
      <c r="AE125" s="77">
        <f t="shared" si="117"/>
        <v>0</v>
      </c>
      <c r="AF125" s="77">
        <f t="shared" si="119"/>
        <v>0</v>
      </c>
      <c r="AG125" s="77">
        <f t="shared" si="121"/>
        <v>0</v>
      </c>
      <c r="AH125" s="77">
        <f t="shared" si="123"/>
        <v>0</v>
      </c>
      <c r="AI125" s="77">
        <f t="shared" si="126"/>
        <v>0</v>
      </c>
      <c r="AJ125" s="77">
        <f t="shared" si="128"/>
        <v>0</v>
      </c>
      <c r="AK125" s="77">
        <f t="shared" si="130"/>
        <v>0</v>
      </c>
      <c r="AL125" s="77">
        <f t="shared" si="133"/>
        <v>0</v>
      </c>
      <c r="AM125" s="77">
        <f t="shared" si="135"/>
        <v>0</v>
      </c>
      <c r="AN125" s="77">
        <f t="shared" si="137"/>
        <v>0</v>
      </c>
      <c r="AO125" s="77">
        <f t="shared" si="139"/>
        <v>0</v>
      </c>
      <c r="AP125" s="77">
        <f t="shared" si="140"/>
        <v>0</v>
      </c>
      <c r="AQ125" s="77">
        <f t="shared" si="143"/>
        <v>0</v>
      </c>
      <c r="AR125" s="77">
        <f t="shared" si="145"/>
        <v>0</v>
      </c>
      <c r="AS125" s="77">
        <f t="shared" si="147"/>
        <v>0</v>
      </c>
      <c r="AT125" s="77">
        <f t="shared" si="149"/>
        <v>0</v>
      </c>
      <c r="AU125" s="77">
        <f t="shared" si="151"/>
        <v>0</v>
      </c>
      <c r="AV125" s="77">
        <f t="shared" si="153"/>
        <v>0</v>
      </c>
      <c r="AW125" s="77">
        <f t="shared" si="154"/>
        <v>0</v>
      </c>
      <c r="AX125" s="77">
        <f t="shared" si="155"/>
        <v>0</v>
      </c>
      <c r="AY125" s="77">
        <f t="shared" si="156"/>
        <v>0</v>
      </c>
      <c r="AZ125" s="77">
        <f t="shared" si="157"/>
        <v>0</v>
      </c>
      <c r="BA125" s="77">
        <f t="shared" si="158"/>
        <v>0</v>
      </c>
      <c r="BB125" s="77">
        <f t="shared" si="159"/>
        <v>0</v>
      </c>
      <c r="BC125" s="77">
        <f t="shared" si="160"/>
        <v>0</v>
      </c>
      <c r="BD125" s="77">
        <f t="shared" si="161"/>
        <v>0</v>
      </c>
      <c r="BE125" s="77">
        <f t="shared" si="162"/>
        <v>0</v>
      </c>
      <c r="BF125" s="77">
        <f t="shared" si="163"/>
        <v>0</v>
      </c>
      <c r="BG125" s="77">
        <f t="shared" si="164"/>
        <v>0</v>
      </c>
      <c r="BH125" s="77">
        <f t="shared" si="165"/>
        <v>0</v>
      </c>
      <c r="BI125" s="77">
        <f t="shared" si="166"/>
        <v>0</v>
      </c>
      <c r="BJ125" s="77">
        <f t="shared" ref="BJ125:BJ129" si="167">$D$60*$E70</f>
        <v>0</v>
      </c>
      <c r="BK125" s="77">
        <f t="shared" si="61"/>
        <v>0</v>
      </c>
      <c r="BL125" s="77">
        <f t="shared" si="62"/>
        <v>0</v>
      </c>
      <c r="BM125" s="77">
        <f t="shared" si="63"/>
        <v>0</v>
      </c>
      <c r="BN125" s="77">
        <f t="shared" si="64"/>
        <v>0</v>
      </c>
      <c r="BO125" s="77">
        <f t="shared" si="65"/>
        <v>0</v>
      </c>
      <c r="BP125" s="77">
        <f t="shared" si="66"/>
        <v>0</v>
      </c>
      <c r="BQ125" s="77">
        <f t="shared" si="67"/>
        <v>0</v>
      </c>
      <c r="BR125" s="77">
        <f t="shared" si="68"/>
        <v>0</v>
      </c>
      <c r="BS125" s="77">
        <f t="shared" si="70"/>
        <v>0</v>
      </c>
      <c r="BT125" s="77">
        <f t="shared" si="72"/>
        <v>0</v>
      </c>
      <c r="BU125" s="77">
        <f t="shared" si="74"/>
        <v>0</v>
      </c>
      <c r="BV125" s="77">
        <f t="shared" si="76"/>
        <v>0</v>
      </c>
      <c r="BW125" s="77">
        <f t="shared" si="77"/>
        <v>0</v>
      </c>
      <c r="BX125" s="77">
        <f t="shared" si="79"/>
        <v>0</v>
      </c>
      <c r="BY125" s="77">
        <f t="shared" si="81"/>
        <v>0</v>
      </c>
      <c r="BZ125" s="77">
        <f t="shared" si="83"/>
        <v>823.62782262694645</v>
      </c>
      <c r="CA125" s="77">
        <f t="shared" si="85"/>
        <v>797.75006741109962</v>
      </c>
      <c r="CB125" s="77">
        <f t="shared" si="87"/>
        <v>803.89856547004933</v>
      </c>
      <c r="CC125" s="77">
        <f t="shared" si="89"/>
        <v>784.11383322787356</v>
      </c>
      <c r="CD125" s="77">
        <f t="shared" si="91"/>
        <v>802.11276678040826</v>
      </c>
      <c r="CE125" s="77">
        <f t="shared" si="93"/>
        <v>697.19749007860503</v>
      </c>
      <c r="CF125" s="77">
        <f t="shared" si="95"/>
        <v>773.80187743649356</v>
      </c>
      <c r="CG125" s="77">
        <f t="shared" si="97"/>
        <v>777.2361174139935</v>
      </c>
      <c r="CH125" s="77">
        <f t="shared" si="99"/>
        <v>728.91718858338834</v>
      </c>
      <c r="CI125" s="77">
        <f t="shared" si="101"/>
        <v>574.13313374551569</v>
      </c>
      <c r="CJ125" s="77">
        <f t="shared" si="103"/>
        <v>750.42061354656312</v>
      </c>
      <c r="CK125" s="77">
        <f t="shared" si="105"/>
        <v>0</v>
      </c>
      <c r="CL125" s="77">
        <f t="shared" si="107"/>
        <v>0</v>
      </c>
      <c r="CM125" s="77">
        <f t="shared" si="110"/>
        <v>0</v>
      </c>
      <c r="CN125" s="77">
        <f t="shared" si="112"/>
        <v>0</v>
      </c>
      <c r="CO125" s="77">
        <f t="shared" si="114"/>
        <v>0</v>
      </c>
      <c r="CP125" s="77">
        <f t="shared" si="116"/>
        <v>0</v>
      </c>
      <c r="CQ125" s="77">
        <f t="shared" si="118"/>
        <v>0</v>
      </c>
      <c r="CR125" s="77">
        <f t="shared" si="120"/>
        <v>0</v>
      </c>
      <c r="CS125" s="77">
        <f t="shared" si="122"/>
        <v>0</v>
      </c>
      <c r="CT125" s="77">
        <f t="shared" si="124"/>
        <v>0</v>
      </c>
      <c r="CU125" s="77">
        <f t="shared" si="127"/>
        <v>0</v>
      </c>
      <c r="CV125" s="77">
        <f t="shared" si="129"/>
        <v>0</v>
      </c>
      <c r="CW125" s="77">
        <f t="shared" si="131"/>
        <v>0</v>
      </c>
      <c r="CX125" s="77">
        <f t="shared" si="134"/>
        <v>0</v>
      </c>
      <c r="CY125" s="77">
        <f t="shared" si="136"/>
        <v>0</v>
      </c>
      <c r="CZ125" s="77">
        <f t="shared" si="138"/>
        <v>0</v>
      </c>
      <c r="DA125" s="77">
        <f t="shared" si="141"/>
        <v>0</v>
      </c>
      <c r="DB125" s="77">
        <f t="shared" si="142"/>
        <v>0</v>
      </c>
      <c r="DC125" s="77">
        <f t="shared" si="144"/>
        <v>0</v>
      </c>
      <c r="DD125" s="77">
        <f t="shared" si="146"/>
        <v>0</v>
      </c>
      <c r="DE125" s="77">
        <f t="shared" si="148"/>
        <v>0</v>
      </c>
      <c r="DF125" s="77">
        <f t="shared" si="150"/>
        <v>0</v>
      </c>
      <c r="DG125" s="77">
        <f t="shared" si="152"/>
        <v>0</v>
      </c>
    </row>
    <row r="126" spans="3:111" x14ac:dyDescent="0.25">
      <c r="C126" s="79"/>
      <c r="D126" s="79"/>
      <c r="E126" s="79"/>
      <c r="F126" s="79"/>
      <c r="G126" s="77">
        <f t="shared" si="108"/>
        <v>0</v>
      </c>
      <c r="H126" s="79">
        <f t="shared" si="71"/>
        <v>0</v>
      </c>
      <c r="I126" s="79">
        <f t="shared" si="73"/>
        <v>0</v>
      </c>
      <c r="J126" s="79">
        <f t="shared" si="75"/>
        <v>0</v>
      </c>
      <c r="K126" s="79">
        <f t="shared" si="125"/>
        <v>0</v>
      </c>
      <c r="L126" s="79">
        <f t="shared" si="78"/>
        <v>0</v>
      </c>
      <c r="M126" s="77">
        <f t="shared" si="80"/>
        <v>0</v>
      </c>
      <c r="N126" s="77">
        <f t="shared" si="82"/>
        <v>0</v>
      </c>
      <c r="O126" s="77">
        <f t="shared" si="84"/>
        <v>0</v>
      </c>
      <c r="P126" s="77">
        <f t="shared" si="86"/>
        <v>0</v>
      </c>
      <c r="Q126" s="77">
        <f t="shared" si="88"/>
        <v>0</v>
      </c>
      <c r="R126" s="77">
        <f t="shared" si="90"/>
        <v>0</v>
      </c>
      <c r="S126" s="77">
        <f t="shared" si="92"/>
        <v>0</v>
      </c>
      <c r="T126" s="77">
        <f t="shared" si="94"/>
        <v>0</v>
      </c>
      <c r="U126" s="77">
        <f t="shared" si="96"/>
        <v>0</v>
      </c>
      <c r="V126" s="77">
        <f t="shared" si="98"/>
        <v>0</v>
      </c>
      <c r="W126" s="77">
        <f t="shared" si="100"/>
        <v>0</v>
      </c>
      <c r="X126" s="77">
        <f t="shared" si="102"/>
        <v>0</v>
      </c>
      <c r="Y126" s="77">
        <f t="shared" si="104"/>
        <v>0</v>
      </c>
      <c r="Z126" s="77">
        <f t="shared" si="106"/>
        <v>0</v>
      </c>
      <c r="AA126" s="77">
        <f t="shared" si="109"/>
        <v>0</v>
      </c>
      <c r="AB126" s="77">
        <f t="shared" si="111"/>
        <v>0</v>
      </c>
      <c r="AC126" s="77">
        <f t="shared" si="113"/>
        <v>0</v>
      </c>
      <c r="AD126" s="77">
        <f t="shared" si="115"/>
        <v>0</v>
      </c>
      <c r="AE126" s="77">
        <f t="shared" si="117"/>
        <v>0</v>
      </c>
      <c r="AF126" s="77">
        <f t="shared" si="119"/>
        <v>0</v>
      </c>
      <c r="AG126" s="77">
        <f t="shared" si="121"/>
        <v>0</v>
      </c>
      <c r="AH126" s="77">
        <f t="shared" si="123"/>
        <v>0</v>
      </c>
      <c r="AI126" s="77">
        <f t="shared" si="126"/>
        <v>0</v>
      </c>
      <c r="AJ126" s="77">
        <f t="shared" si="128"/>
        <v>0</v>
      </c>
      <c r="AK126" s="77">
        <f t="shared" si="130"/>
        <v>0</v>
      </c>
      <c r="AL126" s="77">
        <f t="shared" si="133"/>
        <v>0</v>
      </c>
      <c r="AM126" s="77">
        <f t="shared" si="135"/>
        <v>0</v>
      </c>
      <c r="AN126" s="77">
        <f t="shared" si="137"/>
        <v>0</v>
      </c>
      <c r="AO126" s="77">
        <f t="shared" si="139"/>
        <v>0</v>
      </c>
      <c r="AP126" s="77">
        <f t="shared" si="140"/>
        <v>0</v>
      </c>
      <c r="AQ126" s="77">
        <f t="shared" si="143"/>
        <v>0</v>
      </c>
      <c r="AR126" s="77">
        <f t="shared" si="145"/>
        <v>0</v>
      </c>
      <c r="AS126" s="77">
        <f t="shared" si="147"/>
        <v>0</v>
      </c>
      <c r="AT126" s="77">
        <f t="shared" si="149"/>
        <v>0</v>
      </c>
      <c r="AU126" s="77">
        <f t="shared" si="151"/>
        <v>0</v>
      </c>
      <c r="AV126" s="77">
        <f t="shared" si="153"/>
        <v>0</v>
      </c>
      <c r="AW126" s="77">
        <f t="shared" si="154"/>
        <v>0</v>
      </c>
      <c r="AX126" s="77">
        <f t="shared" si="155"/>
        <v>0</v>
      </c>
      <c r="AY126" s="77">
        <f t="shared" si="156"/>
        <v>0</v>
      </c>
      <c r="AZ126" s="77">
        <f t="shared" si="157"/>
        <v>0</v>
      </c>
      <c r="BA126" s="77">
        <f t="shared" si="158"/>
        <v>0</v>
      </c>
      <c r="BB126" s="77">
        <f t="shared" si="159"/>
        <v>0</v>
      </c>
      <c r="BC126" s="77">
        <f t="shared" si="160"/>
        <v>0</v>
      </c>
      <c r="BD126" s="77">
        <f t="shared" si="161"/>
        <v>0</v>
      </c>
      <c r="BE126" s="77">
        <f t="shared" si="162"/>
        <v>0</v>
      </c>
      <c r="BF126" s="77">
        <f t="shared" si="163"/>
        <v>0</v>
      </c>
      <c r="BG126" s="77">
        <f t="shared" si="164"/>
        <v>0</v>
      </c>
      <c r="BH126" s="77">
        <f t="shared" si="165"/>
        <v>0</v>
      </c>
      <c r="BI126" s="77">
        <f t="shared" si="166"/>
        <v>0</v>
      </c>
      <c r="BJ126" s="77">
        <f t="shared" si="167"/>
        <v>0</v>
      </c>
      <c r="BK126" s="77">
        <f t="shared" ref="BK126:BK129" si="168">$D$61*$E70</f>
        <v>0</v>
      </c>
      <c r="BL126" s="77">
        <f t="shared" si="62"/>
        <v>0</v>
      </c>
      <c r="BM126" s="77">
        <f t="shared" si="63"/>
        <v>0</v>
      </c>
      <c r="BN126" s="77">
        <f t="shared" si="64"/>
        <v>0</v>
      </c>
      <c r="BO126" s="77">
        <f t="shared" si="65"/>
        <v>0</v>
      </c>
      <c r="BP126" s="77">
        <f t="shared" si="66"/>
        <v>0</v>
      </c>
      <c r="BQ126" s="77">
        <f t="shared" si="67"/>
        <v>0</v>
      </c>
      <c r="BR126" s="77">
        <f t="shared" si="68"/>
        <v>0</v>
      </c>
      <c r="BS126" s="77">
        <f t="shared" si="70"/>
        <v>0</v>
      </c>
      <c r="BT126" s="77">
        <f t="shared" si="72"/>
        <v>0</v>
      </c>
      <c r="BU126" s="77">
        <f t="shared" si="74"/>
        <v>0</v>
      </c>
      <c r="BV126" s="77">
        <f t="shared" si="76"/>
        <v>0</v>
      </c>
      <c r="BW126" s="77">
        <f t="shared" si="77"/>
        <v>0</v>
      </c>
      <c r="BX126" s="77">
        <f t="shared" si="79"/>
        <v>0</v>
      </c>
      <c r="BY126" s="77">
        <f t="shared" si="81"/>
        <v>0</v>
      </c>
      <c r="BZ126" s="77">
        <f t="shared" si="83"/>
        <v>0</v>
      </c>
      <c r="CA126" s="77">
        <f t="shared" si="85"/>
        <v>797.75006741109962</v>
      </c>
      <c r="CB126" s="77">
        <f t="shared" si="87"/>
        <v>803.89856547004933</v>
      </c>
      <c r="CC126" s="77">
        <f t="shared" si="89"/>
        <v>784.11383322787356</v>
      </c>
      <c r="CD126" s="77">
        <f t="shared" si="91"/>
        <v>802.11276678040826</v>
      </c>
      <c r="CE126" s="77">
        <f t="shared" si="93"/>
        <v>697.19749007860503</v>
      </c>
      <c r="CF126" s="77">
        <f t="shared" si="95"/>
        <v>773.80187743649356</v>
      </c>
      <c r="CG126" s="77">
        <f t="shared" si="97"/>
        <v>777.2361174139935</v>
      </c>
      <c r="CH126" s="77">
        <f t="shared" si="99"/>
        <v>728.91718858338834</v>
      </c>
      <c r="CI126" s="77">
        <f t="shared" si="101"/>
        <v>574.13313374551569</v>
      </c>
      <c r="CJ126" s="77">
        <f t="shared" si="103"/>
        <v>750.42061354656312</v>
      </c>
      <c r="CK126" s="77">
        <f t="shared" si="105"/>
        <v>0</v>
      </c>
      <c r="CL126" s="77">
        <f t="shared" si="107"/>
        <v>0</v>
      </c>
      <c r="CM126" s="77">
        <f t="shared" si="110"/>
        <v>0</v>
      </c>
      <c r="CN126" s="77">
        <f t="shared" si="112"/>
        <v>0</v>
      </c>
      <c r="CO126" s="77">
        <f t="shared" si="114"/>
        <v>0</v>
      </c>
      <c r="CP126" s="77">
        <f t="shared" si="116"/>
        <v>0</v>
      </c>
      <c r="CQ126" s="77">
        <f t="shared" si="118"/>
        <v>0</v>
      </c>
      <c r="CR126" s="77">
        <f t="shared" si="120"/>
        <v>0</v>
      </c>
      <c r="CS126" s="77">
        <f t="shared" si="122"/>
        <v>0</v>
      </c>
      <c r="CT126" s="77">
        <f t="shared" si="124"/>
        <v>0</v>
      </c>
      <c r="CU126" s="77">
        <f t="shared" si="127"/>
        <v>0</v>
      </c>
      <c r="CV126" s="77">
        <f t="shared" si="129"/>
        <v>0</v>
      </c>
      <c r="CW126" s="77">
        <f t="shared" si="131"/>
        <v>0</v>
      </c>
      <c r="CX126" s="77">
        <f t="shared" si="134"/>
        <v>0</v>
      </c>
      <c r="CY126" s="77">
        <f t="shared" si="136"/>
        <v>0</v>
      </c>
      <c r="CZ126" s="77">
        <f t="shared" si="138"/>
        <v>0</v>
      </c>
      <c r="DA126" s="77">
        <f t="shared" si="141"/>
        <v>0</v>
      </c>
      <c r="DB126" s="77">
        <f t="shared" si="142"/>
        <v>0</v>
      </c>
      <c r="DC126" s="77">
        <f t="shared" si="144"/>
        <v>0</v>
      </c>
      <c r="DD126" s="77">
        <f t="shared" si="146"/>
        <v>0</v>
      </c>
      <c r="DE126" s="77">
        <f t="shared" si="148"/>
        <v>0</v>
      </c>
      <c r="DF126" s="77">
        <f t="shared" si="150"/>
        <v>0</v>
      </c>
      <c r="DG126" s="77">
        <f t="shared" si="152"/>
        <v>0</v>
      </c>
    </row>
    <row r="127" spans="3:111" x14ac:dyDescent="0.25">
      <c r="C127" s="79"/>
      <c r="D127" s="79"/>
      <c r="E127" s="79"/>
      <c r="F127" s="79"/>
      <c r="G127" s="77">
        <f t="shared" si="108"/>
        <v>0</v>
      </c>
      <c r="H127" s="79">
        <f t="shared" si="71"/>
        <v>0</v>
      </c>
      <c r="I127" s="79">
        <f t="shared" si="73"/>
        <v>0</v>
      </c>
      <c r="J127" s="79">
        <f t="shared" si="75"/>
        <v>0</v>
      </c>
      <c r="K127" s="79">
        <f t="shared" si="125"/>
        <v>0</v>
      </c>
      <c r="L127" s="79">
        <f t="shared" si="78"/>
        <v>0</v>
      </c>
      <c r="M127" s="77">
        <f t="shared" si="80"/>
        <v>0</v>
      </c>
      <c r="N127" s="77">
        <f t="shared" si="82"/>
        <v>0</v>
      </c>
      <c r="O127" s="77">
        <f t="shared" si="84"/>
        <v>0</v>
      </c>
      <c r="P127" s="77">
        <f t="shared" si="86"/>
        <v>0</v>
      </c>
      <c r="Q127" s="77">
        <f t="shared" si="88"/>
        <v>0</v>
      </c>
      <c r="R127" s="77">
        <f t="shared" si="90"/>
        <v>0</v>
      </c>
      <c r="S127" s="77">
        <f t="shared" si="92"/>
        <v>0</v>
      </c>
      <c r="T127" s="77">
        <f t="shared" si="94"/>
        <v>0</v>
      </c>
      <c r="U127" s="77">
        <f t="shared" si="96"/>
        <v>0</v>
      </c>
      <c r="V127" s="77">
        <f t="shared" si="98"/>
        <v>0</v>
      </c>
      <c r="W127" s="77">
        <f t="shared" si="100"/>
        <v>0</v>
      </c>
      <c r="X127" s="77">
        <f t="shared" si="102"/>
        <v>0</v>
      </c>
      <c r="Y127" s="77">
        <f t="shared" si="104"/>
        <v>0</v>
      </c>
      <c r="Z127" s="77">
        <f t="shared" si="106"/>
        <v>0</v>
      </c>
      <c r="AA127" s="77">
        <f t="shared" si="109"/>
        <v>0</v>
      </c>
      <c r="AB127" s="77">
        <f t="shared" si="111"/>
        <v>0</v>
      </c>
      <c r="AC127" s="77">
        <f t="shared" si="113"/>
        <v>0</v>
      </c>
      <c r="AD127" s="77">
        <f t="shared" si="115"/>
        <v>0</v>
      </c>
      <c r="AE127" s="77">
        <f t="shared" si="117"/>
        <v>0</v>
      </c>
      <c r="AF127" s="77">
        <f t="shared" si="119"/>
        <v>0</v>
      </c>
      <c r="AG127" s="77">
        <f t="shared" si="121"/>
        <v>0</v>
      </c>
      <c r="AH127" s="77">
        <f t="shared" si="123"/>
        <v>0</v>
      </c>
      <c r="AI127" s="77">
        <f t="shared" si="126"/>
        <v>0</v>
      </c>
      <c r="AJ127" s="77">
        <f t="shared" si="128"/>
        <v>0</v>
      </c>
      <c r="AK127" s="77">
        <f t="shared" si="130"/>
        <v>0</v>
      </c>
      <c r="AL127" s="77">
        <f t="shared" si="133"/>
        <v>0</v>
      </c>
      <c r="AM127" s="77">
        <f t="shared" si="135"/>
        <v>0</v>
      </c>
      <c r="AN127" s="77">
        <f t="shared" si="137"/>
        <v>0</v>
      </c>
      <c r="AO127" s="77">
        <f t="shared" si="139"/>
        <v>0</v>
      </c>
      <c r="AP127" s="77">
        <f t="shared" si="140"/>
        <v>0</v>
      </c>
      <c r="AQ127" s="77">
        <f t="shared" si="143"/>
        <v>0</v>
      </c>
      <c r="AR127" s="77">
        <f t="shared" si="145"/>
        <v>0</v>
      </c>
      <c r="AS127" s="77">
        <f t="shared" si="147"/>
        <v>0</v>
      </c>
      <c r="AT127" s="77">
        <f t="shared" si="149"/>
        <v>0</v>
      </c>
      <c r="AU127" s="77">
        <f t="shared" si="151"/>
        <v>0</v>
      </c>
      <c r="AV127" s="77">
        <f t="shared" si="153"/>
        <v>0</v>
      </c>
      <c r="AW127" s="77">
        <f t="shared" si="154"/>
        <v>0</v>
      </c>
      <c r="AX127" s="77">
        <f t="shared" si="155"/>
        <v>0</v>
      </c>
      <c r="AY127" s="77">
        <f t="shared" si="156"/>
        <v>0</v>
      </c>
      <c r="AZ127" s="77">
        <f t="shared" si="157"/>
        <v>0</v>
      </c>
      <c r="BA127" s="77">
        <f t="shared" si="158"/>
        <v>0</v>
      </c>
      <c r="BB127" s="77">
        <f t="shared" si="159"/>
        <v>0</v>
      </c>
      <c r="BC127" s="77">
        <f t="shared" si="160"/>
        <v>0</v>
      </c>
      <c r="BD127" s="77">
        <f t="shared" si="161"/>
        <v>0</v>
      </c>
      <c r="BE127" s="77">
        <f t="shared" si="162"/>
        <v>0</v>
      </c>
      <c r="BF127" s="77">
        <f t="shared" si="163"/>
        <v>0</v>
      </c>
      <c r="BG127" s="77">
        <f t="shared" si="164"/>
        <v>0</v>
      </c>
      <c r="BH127" s="77">
        <f t="shared" si="165"/>
        <v>0</v>
      </c>
      <c r="BI127" s="77">
        <f t="shared" si="166"/>
        <v>0</v>
      </c>
      <c r="BJ127" s="77">
        <f t="shared" si="167"/>
        <v>0</v>
      </c>
      <c r="BK127" s="77">
        <f t="shared" si="168"/>
        <v>0</v>
      </c>
      <c r="BL127" s="77">
        <f t="shared" ref="BL127:BL129" si="169">$D$62*$E70</f>
        <v>0</v>
      </c>
      <c r="BM127" s="77">
        <f t="shared" si="63"/>
        <v>0</v>
      </c>
      <c r="BN127" s="77">
        <f t="shared" si="64"/>
        <v>0</v>
      </c>
      <c r="BO127" s="77">
        <f t="shared" si="65"/>
        <v>0</v>
      </c>
      <c r="BP127" s="77">
        <f t="shared" si="66"/>
        <v>0</v>
      </c>
      <c r="BQ127" s="77">
        <f t="shared" si="67"/>
        <v>0</v>
      </c>
      <c r="BR127" s="77">
        <f t="shared" si="68"/>
        <v>0</v>
      </c>
      <c r="BS127" s="77">
        <f t="shared" si="70"/>
        <v>0</v>
      </c>
      <c r="BT127" s="77">
        <f t="shared" si="72"/>
        <v>0</v>
      </c>
      <c r="BU127" s="77">
        <f t="shared" si="74"/>
        <v>0</v>
      </c>
      <c r="BV127" s="77">
        <f t="shared" si="76"/>
        <v>0</v>
      </c>
      <c r="BW127" s="77">
        <f t="shared" si="77"/>
        <v>0</v>
      </c>
      <c r="BX127" s="77">
        <f t="shared" si="79"/>
        <v>0</v>
      </c>
      <c r="BY127" s="77">
        <f t="shared" si="81"/>
        <v>0</v>
      </c>
      <c r="BZ127" s="77">
        <f t="shared" si="83"/>
        <v>0</v>
      </c>
      <c r="CA127" s="77">
        <f t="shared" si="85"/>
        <v>0</v>
      </c>
      <c r="CB127" s="77">
        <f t="shared" si="87"/>
        <v>803.89856547004933</v>
      </c>
      <c r="CC127" s="77">
        <f t="shared" si="89"/>
        <v>784.11383322787356</v>
      </c>
      <c r="CD127" s="77">
        <f t="shared" si="91"/>
        <v>802.11276678040826</v>
      </c>
      <c r="CE127" s="77">
        <f t="shared" si="93"/>
        <v>697.19749007860503</v>
      </c>
      <c r="CF127" s="77">
        <f t="shared" si="95"/>
        <v>773.80187743649356</v>
      </c>
      <c r="CG127" s="77">
        <f t="shared" si="97"/>
        <v>777.2361174139935</v>
      </c>
      <c r="CH127" s="77">
        <f t="shared" si="99"/>
        <v>728.91718858338834</v>
      </c>
      <c r="CI127" s="77">
        <f t="shared" si="101"/>
        <v>574.13313374551569</v>
      </c>
      <c r="CJ127" s="77">
        <f t="shared" si="103"/>
        <v>750.42061354656312</v>
      </c>
      <c r="CK127" s="77">
        <f t="shared" si="105"/>
        <v>0</v>
      </c>
      <c r="CL127" s="77">
        <f t="shared" si="107"/>
        <v>0</v>
      </c>
      <c r="CM127" s="77">
        <f t="shared" si="110"/>
        <v>0</v>
      </c>
      <c r="CN127" s="77">
        <f t="shared" si="112"/>
        <v>0</v>
      </c>
      <c r="CO127" s="77">
        <f t="shared" si="114"/>
        <v>0</v>
      </c>
      <c r="CP127" s="77">
        <f t="shared" si="116"/>
        <v>0</v>
      </c>
      <c r="CQ127" s="77">
        <f t="shared" si="118"/>
        <v>0</v>
      </c>
      <c r="CR127" s="77">
        <f t="shared" si="120"/>
        <v>0</v>
      </c>
      <c r="CS127" s="77">
        <f t="shared" si="122"/>
        <v>0</v>
      </c>
      <c r="CT127" s="77">
        <f t="shared" si="124"/>
        <v>0</v>
      </c>
      <c r="CU127" s="77">
        <f t="shared" si="127"/>
        <v>0</v>
      </c>
      <c r="CV127" s="77">
        <f t="shared" si="129"/>
        <v>0</v>
      </c>
      <c r="CW127" s="77">
        <f t="shared" si="131"/>
        <v>0</v>
      </c>
      <c r="CX127" s="77">
        <f t="shared" si="134"/>
        <v>0</v>
      </c>
      <c r="CY127" s="77">
        <f t="shared" si="136"/>
        <v>0</v>
      </c>
      <c r="CZ127" s="77">
        <f t="shared" si="138"/>
        <v>0</v>
      </c>
      <c r="DA127" s="77">
        <f t="shared" si="141"/>
        <v>0</v>
      </c>
      <c r="DB127" s="77">
        <f t="shared" si="142"/>
        <v>0</v>
      </c>
      <c r="DC127" s="77">
        <f t="shared" si="144"/>
        <v>0</v>
      </c>
      <c r="DD127" s="77">
        <f t="shared" si="146"/>
        <v>0</v>
      </c>
      <c r="DE127" s="77">
        <f t="shared" si="148"/>
        <v>0</v>
      </c>
      <c r="DF127" s="77">
        <f t="shared" si="150"/>
        <v>0</v>
      </c>
      <c r="DG127" s="77">
        <f t="shared" si="152"/>
        <v>0</v>
      </c>
    </row>
    <row r="128" spans="3:111" x14ac:dyDescent="0.25">
      <c r="C128" s="79"/>
      <c r="D128" s="79"/>
      <c r="E128" s="79"/>
      <c r="F128" s="79"/>
      <c r="G128" s="77">
        <f t="shared" si="108"/>
        <v>0</v>
      </c>
      <c r="H128" s="79">
        <f t="shared" si="71"/>
        <v>0</v>
      </c>
      <c r="I128" s="79">
        <f t="shared" si="73"/>
        <v>0</v>
      </c>
      <c r="J128" s="79">
        <f t="shared" si="75"/>
        <v>0</v>
      </c>
      <c r="K128" s="79">
        <f t="shared" si="125"/>
        <v>0</v>
      </c>
      <c r="L128" s="79">
        <f t="shared" si="78"/>
        <v>0</v>
      </c>
      <c r="M128" s="77">
        <f t="shared" si="80"/>
        <v>0</v>
      </c>
      <c r="N128" s="77">
        <f t="shared" si="82"/>
        <v>0</v>
      </c>
      <c r="O128" s="77">
        <f t="shared" si="84"/>
        <v>0</v>
      </c>
      <c r="P128" s="77">
        <f t="shared" si="86"/>
        <v>0</v>
      </c>
      <c r="Q128" s="77">
        <f t="shared" si="88"/>
        <v>0</v>
      </c>
      <c r="R128" s="77">
        <f t="shared" si="90"/>
        <v>0</v>
      </c>
      <c r="S128" s="77">
        <f t="shared" si="92"/>
        <v>0</v>
      </c>
      <c r="T128" s="77">
        <f t="shared" si="94"/>
        <v>0</v>
      </c>
      <c r="U128" s="77">
        <f t="shared" si="96"/>
        <v>0</v>
      </c>
      <c r="V128" s="77">
        <f t="shared" si="98"/>
        <v>0</v>
      </c>
      <c r="W128" s="77">
        <f t="shared" si="100"/>
        <v>0</v>
      </c>
      <c r="X128" s="77">
        <f t="shared" si="102"/>
        <v>0</v>
      </c>
      <c r="Y128" s="77">
        <f t="shared" si="104"/>
        <v>0</v>
      </c>
      <c r="Z128" s="77">
        <f t="shared" si="106"/>
        <v>0</v>
      </c>
      <c r="AA128" s="77">
        <f t="shared" si="109"/>
        <v>0</v>
      </c>
      <c r="AB128" s="77">
        <f t="shared" si="111"/>
        <v>0</v>
      </c>
      <c r="AC128" s="77">
        <f t="shared" si="113"/>
        <v>0</v>
      </c>
      <c r="AD128" s="77">
        <f t="shared" si="115"/>
        <v>0</v>
      </c>
      <c r="AE128" s="77">
        <f t="shared" si="117"/>
        <v>0</v>
      </c>
      <c r="AF128" s="77">
        <f t="shared" si="119"/>
        <v>0</v>
      </c>
      <c r="AG128" s="77">
        <f t="shared" si="121"/>
        <v>0</v>
      </c>
      <c r="AH128" s="77">
        <f t="shared" si="123"/>
        <v>0</v>
      </c>
      <c r="AI128" s="77">
        <f t="shared" si="126"/>
        <v>0</v>
      </c>
      <c r="AJ128" s="77">
        <f t="shared" si="128"/>
        <v>0</v>
      </c>
      <c r="AK128" s="77">
        <f t="shared" si="130"/>
        <v>0</v>
      </c>
      <c r="AL128" s="77">
        <f t="shared" si="133"/>
        <v>0</v>
      </c>
      <c r="AM128" s="77">
        <f t="shared" si="135"/>
        <v>0</v>
      </c>
      <c r="AN128" s="77">
        <f t="shared" si="137"/>
        <v>0</v>
      </c>
      <c r="AO128" s="77">
        <f t="shared" si="139"/>
        <v>0</v>
      </c>
      <c r="AP128" s="77">
        <f t="shared" si="140"/>
        <v>0</v>
      </c>
      <c r="AQ128" s="77">
        <f t="shared" si="143"/>
        <v>0</v>
      </c>
      <c r="AR128" s="77">
        <f t="shared" si="145"/>
        <v>0</v>
      </c>
      <c r="AS128" s="77">
        <f t="shared" si="147"/>
        <v>0</v>
      </c>
      <c r="AT128" s="77">
        <f t="shared" si="149"/>
        <v>0</v>
      </c>
      <c r="AU128" s="77">
        <f t="shared" si="151"/>
        <v>0</v>
      </c>
      <c r="AV128" s="77">
        <f t="shared" si="153"/>
        <v>0</v>
      </c>
      <c r="AW128" s="77">
        <f t="shared" si="154"/>
        <v>0</v>
      </c>
      <c r="AX128" s="77">
        <f t="shared" si="155"/>
        <v>0</v>
      </c>
      <c r="AY128" s="77">
        <f t="shared" si="156"/>
        <v>0</v>
      </c>
      <c r="AZ128" s="77">
        <f t="shared" si="157"/>
        <v>0</v>
      </c>
      <c r="BA128" s="77">
        <f t="shared" si="158"/>
        <v>0</v>
      </c>
      <c r="BB128" s="77">
        <f t="shared" si="159"/>
        <v>0</v>
      </c>
      <c r="BC128" s="77">
        <f t="shared" si="160"/>
        <v>0</v>
      </c>
      <c r="BD128" s="77">
        <f t="shared" si="161"/>
        <v>0</v>
      </c>
      <c r="BE128" s="77">
        <f t="shared" si="162"/>
        <v>0</v>
      </c>
      <c r="BF128" s="77">
        <f t="shared" si="163"/>
        <v>0</v>
      </c>
      <c r="BG128" s="77">
        <f t="shared" si="164"/>
        <v>0</v>
      </c>
      <c r="BH128" s="77">
        <f t="shared" si="165"/>
        <v>0</v>
      </c>
      <c r="BI128" s="77">
        <f t="shared" si="166"/>
        <v>0</v>
      </c>
      <c r="BJ128" s="77">
        <f t="shared" si="167"/>
        <v>0</v>
      </c>
      <c r="BK128" s="77">
        <f t="shared" si="168"/>
        <v>0</v>
      </c>
      <c r="BL128" s="77">
        <f t="shared" si="169"/>
        <v>0</v>
      </c>
      <c r="BM128" s="77">
        <f t="shared" ref="BM128:BM129" si="170">$D$63*$E70</f>
        <v>0</v>
      </c>
      <c r="BN128" s="77">
        <f t="shared" si="64"/>
        <v>0</v>
      </c>
      <c r="BO128" s="77">
        <f t="shared" si="65"/>
        <v>0</v>
      </c>
      <c r="BP128" s="77">
        <f t="shared" si="66"/>
        <v>0</v>
      </c>
      <c r="BQ128" s="77">
        <f t="shared" si="67"/>
        <v>0</v>
      </c>
      <c r="BR128" s="77">
        <f t="shared" si="68"/>
        <v>0</v>
      </c>
      <c r="BS128" s="77">
        <f t="shared" si="70"/>
        <v>0</v>
      </c>
      <c r="BT128" s="77">
        <f t="shared" si="72"/>
        <v>0</v>
      </c>
      <c r="BU128" s="77">
        <f t="shared" si="74"/>
        <v>0</v>
      </c>
      <c r="BV128" s="77">
        <f t="shared" si="76"/>
        <v>0</v>
      </c>
      <c r="BW128" s="77">
        <f t="shared" si="77"/>
        <v>0</v>
      </c>
      <c r="BX128" s="77">
        <f t="shared" si="79"/>
        <v>0</v>
      </c>
      <c r="BY128" s="77">
        <f t="shared" si="81"/>
        <v>0</v>
      </c>
      <c r="BZ128" s="77">
        <f t="shared" si="83"/>
        <v>0</v>
      </c>
      <c r="CA128" s="77">
        <f t="shared" si="85"/>
        <v>0</v>
      </c>
      <c r="CB128" s="77">
        <f t="shared" si="87"/>
        <v>0</v>
      </c>
      <c r="CC128" s="77">
        <f t="shared" si="89"/>
        <v>784.11383322787356</v>
      </c>
      <c r="CD128" s="77">
        <f t="shared" si="91"/>
        <v>802.11276678040826</v>
      </c>
      <c r="CE128" s="77">
        <f t="shared" si="93"/>
        <v>697.19749007860503</v>
      </c>
      <c r="CF128" s="77">
        <f t="shared" si="95"/>
        <v>773.80187743649356</v>
      </c>
      <c r="CG128" s="77">
        <f t="shared" si="97"/>
        <v>777.2361174139935</v>
      </c>
      <c r="CH128" s="77">
        <f t="shared" si="99"/>
        <v>728.91718858338834</v>
      </c>
      <c r="CI128" s="77">
        <f t="shared" si="101"/>
        <v>574.13313374551569</v>
      </c>
      <c r="CJ128" s="77">
        <f t="shared" si="103"/>
        <v>750.42061354656312</v>
      </c>
      <c r="CK128" s="77">
        <f t="shared" si="105"/>
        <v>0</v>
      </c>
      <c r="CL128" s="77">
        <f t="shared" si="107"/>
        <v>0</v>
      </c>
      <c r="CM128" s="77">
        <f t="shared" si="110"/>
        <v>0</v>
      </c>
      <c r="CN128" s="77">
        <f t="shared" si="112"/>
        <v>0</v>
      </c>
      <c r="CO128" s="77">
        <f t="shared" si="114"/>
        <v>0</v>
      </c>
      <c r="CP128" s="77">
        <f t="shared" si="116"/>
        <v>0</v>
      </c>
      <c r="CQ128" s="77">
        <f t="shared" si="118"/>
        <v>0</v>
      </c>
      <c r="CR128" s="77">
        <f t="shared" si="120"/>
        <v>0</v>
      </c>
      <c r="CS128" s="77">
        <f t="shared" si="122"/>
        <v>0</v>
      </c>
      <c r="CT128" s="77">
        <f t="shared" si="124"/>
        <v>0</v>
      </c>
      <c r="CU128" s="77">
        <f t="shared" si="127"/>
        <v>0</v>
      </c>
      <c r="CV128" s="77">
        <f t="shared" si="129"/>
        <v>0</v>
      </c>
      <c r="CW128" s="77">
        <f t="shared" si="131"/>
        <v>0</v>
      </c>
      <c r="CX128" s="77">
        <f t="shared" si="134"/>
        <v>0</v>
      </c>
      <c r="CY128" s="77">
        <f t="shared" si="136"/>
        <v>0</v>
      </c>
      <c r="CZ128" s="77">
        <f t="shared" si="138"/>
        <v>0</v>
      </c>
      <c r="DA128" s="77">
        <f t="shared" si="141"/>
        <v>0</v>
      </c>
      <c r="DB128" s="77">
        <f t="shared" si="142"/>
        <v>0</v>
      </c>
      <c r="DC128" s="77">
        <f t="shared" si="144"/>
        <v>0</v>
      </c>
      <c r="DD128" s="77">
        <f t="shared" si="146"/>
        <v>0</v>
      </c>
      <c r="DE128" s="77">
        <f t="shared" si="148"/>
        <v>0</v>
      </c>
      <c r="DF128" s="77">
        <f t="shared" si="150"/>
        <v>0</v>
      </c>
      <c r="DG128" s="77">
        <f t="shared" si="152"/>
        <v>0</v>
      </c>
    </row>
    <row r="129" spans="29:111" x14ac:dyDescent="0.25">
      <c r="AC129" s="77">
        <f t="shared" si="113"/>
        <v>0</v>
      </c>
      <c r="AD129" s="77">
        <f t="shared" si="115"/>
        <v>0</v>
      </c>
      <c r="AE129" s="77">
        <f t="shared" si="117"/>
        <v>0</v>
      </c>
      <c r="AF129" s="77">
        <f t="shared" si="119"/>
        <v>0</v>
      </c>
      <c r="AG129" s="77">
        <f t="shared" si="121"/>
        <v>0</v>
      </c>
      <c r="AH129" s="77">
        <f t="shared" si="123"/>
        <v>0</v>
      </c>
      <c r="AI129" s="77">
        <f t="shared" si="126"/>
        <v>0</v>
      </c>
      <c r="AJ129" s="77">
        <f t="shared" si="128"/>
        <v>0</v>
      </c>
      <c r="AK129" s="77">
        <f t="shared" si="130"/>
        <v>0</v>
      </c>
      <c r="AL129" s="77">
        <f t="shared" si="133"/>
        <v>0</v>
      </c>
      <c r="AM129" s="77">
        <f t="shared" si="135"/>
        <v>0</v>
      </c>
      <c r="AN129" s="77">
        <f t="shared" si="137"/>
        <v>0</v>
      </c>
      <c r="AO129" s="77">
        <f t="shared" si="139"/>
        <v>0</v>
      </c>
      <c r="AP129" s="77">
        <f t="shared" si="140"/>
        <v>0</v>
      </c>
      <c r="AQ129" s="77">
        <f t="shared" si="143"/>
        <v>0</v>
      </c>
      <c r="AR129" s="77">
        <f t="shared" si="145"/>
        <v>0</v>
      </c>
      <c r="AS129" s="77">
        <f t="shared" si="147"/>
        <v>0</v>
      </c>
      <c r="AT129" s="77">
        <f t="shared" si="149"/>
        <v>0</v>
      </c>
      <c r="AU129" s="77">
        <f t="shared" si="151"/>
        <v>0</v>
      </c>
      <c r="AV129" s="77">
        <f t="shared" si="153"/>
        <v>0</v>
      </c>
      <c r="AW129" s="77">
        <f t="shared" si="154"/>
        <v>0</v>
      </c>
      <c r="AX129" s="77">
        <f t="shared" si="155"/>
        <v>0</v>
      </c>
      <c r="AY129" s="77">
        <f t="shared" si="156"/>
        <v>0</v>
      </c>
      <c r="AZ129" s="77">
        <f t="shared" si="157"/>
        <v>0</v>
      </c>
      <c r="BA129" s="77">
        <f t="shared" si="158"/>
        <v>0</v>
      </c>
      <c r="BB129" s="77">
        <f t="shared" si="159"/>
        <v>0</v>
      </c>
      <c r="BC129" s="77">
        <f t="shared" si="160"/>
        <v>0</v>
      </c>
      <c r="BD129" s="77">
        <f t="shared" si="161"/>
        <v>0</v>
      </c>
      <c r="BE129" s="77">
        <f t="shared" si="162"/>
        <v>0</v>
      </c>
      <c r="BF129" s="77">
        <f t="shared" si="163"/>
        <v>0</v>
      </c>
      <c r="BG129" s="77">
        <f t="shared" si="164"/>
        <v>0</v>
      </c>
      <c r="BH129" s="77">
        <f t="shared" si="165"/>
        <v>0</v>
      </c>
      <c r="BI129" s="77">
        <f t="shared" si="166"/>
        <v>0</v>
      </c>
      <c r="BJ129" s="77">
        <f t="shared" si="167"/>
        <v>0</v>
      </c>
      <c r="BK129" s="77">
        <f t="shared" si="168"/>
        <v>0</v>
      </c>
      <c r="BL129" s="77">
        <f t="shared" si="169"/>
        <v>0</v>
      </c>
      <c r="BM129" s="77">
        <f t="shared" si="170"/>
        <v>0</v>
      </c>
      <c r="BN129" s="77">
        <f t="shared" ref="BN129" si="171">$D$64*$E70</f>
        <v>0</v>
      </c>
      <c r="BO129" s="77">
        <f t="shared" si="65"/>
        <v>0</v>
      </c>
      <c r="BP129" s="77">
        <f t="shared" si="66"/>
        <v>0</v>
      </c>
      <c r="BQ129" s="77">
        <f t="shared" si="67"/>
        <v>0</v>
      </c>
      <c r="BR129" s="77">
        <f t="shared" si="68"/>
        <v>0</v>
      </c>
      <c r="BS129" s="77">
        <f t="shared" si="70"/>
        <v>0</v>
      </c>
      <c r="BT129" s="77">
        <f t="shared" si="72"/>
        <v>0</v>
      </c>
      <c r="BU129" s="77">
        <f t="shared" si="74"/>
        <v>0</v>
      </c>
      <c r="BV129" s="77">
        <f t="shared" si="76"/>
        <v>0</v>
      </c>
      <c r="BW129" s="77">
        <f t="shared" si="77"/>
        <v>0</v>
      </c>
      <c r="BX129" s="77">
        <f t="shared" si="79"/>
        <v>0</v>
      </c>
      <c r="BY129" s="77">
        <f t="shared" si="81"/>
        <v>0</v>
      </c>
      <c r="BZ129" s="77">
        <f t="shared" si="83"/>
        <v>0</v>
      </c>
      <c r="CA129" s="77">
        <f t="shared" si="85"/>
        <v>0</v>
      </c>
      <c r="CB129" s="77">
        <f t="shared" si="87"/>
        <v>0</v>
      </c>
      <c r="CC129" s="77">
        <f t="shared" si="89"/>
        <v>0</v>
      </c>
      <c r="CD129" s="77">
        <f t="shared" si="91"/>
        <v>802.11276678040826</v>
      </c>
      <c r="CE129" s="77">
        <f t="shared" si="93"/>
        <v>697.19749007860503</v>
      </c>
      <c r="CF129" s="77">
        <f t="shared" si="95"/>
        <v>773.80187743649356</v>
      </c>
      <c r="CG129" s="77">
        <f t="shared" si="97"/>
        <v>777.2361174139935</v>
      </c>
      <c r="CH129" s="77">
        <f t="shared" si="99"/>
        <v>728.91718858338834</v>
      </c>
      <c r="CI129" s="77">
        <f t="shared" si="101"/>
        <v>574.13313374551569</v>
      </c>
      <c r="CJ129" s="77">
        <f t="shared" si="103"/>
        <v>750.42061354656312</v>
      </c>
      <c r="CK129" s="77">
        <f t="shared" si="105"/>
        <v>0</v>
      </c>
      <c r="CL129" s="77">
        <f t="shared" si="107"/>
        <v>0</v>
      </c>
      <c r="CM129" s="77">
        <f t="shared" si="110"/>
        <v>0</v>
      </c>
      <c r="CN129" s="77">
        <f t="shared" si="112"/>
        <v>0</v>
      </c>
      <c r="CO129" s="77">
        <f t="shared" si="114"/>
        <v>0</v>
      </c>
      <c r="CP129" s="77">
        <f t="shared" si="116"/>
        <v>0</v>
      </c>
      <c r="CQ129" s="77">
        <f t="shared" si="118"/>
        <v>0</v>
      </c>
      <c r="CR129" s="77">
        <f t="shared" si="120"/>
        <v>0</v>
      </c>
      <c r="CS129" s="77">
        <f t="shared" si="122"/>
        <v>0</v>
      </c>
      <c r="CT129" s="77">
        <f t="shared" si="124"/>
        <v>0</v>
      </c>
      <c r="CU129" s="77">
        <f t="shared" si="127"/>
        <v>0</v>
      </c>
      <c r="CV129" s="77">
        <f t="shared" si="129"/>
        <v>0</v>
      </c>
      <c r="CW129" s="77">
        <f t="shared" si="131"/>
        <v>0</v>
      </c>
      <c r="CX129" s="77">
        <f t="shared" si="134"/>
        <v>0</v>
      </c>
      <c r="CY129" s="77">
        <f t="shared" si="136"/>
        <v>0</v>
      </c>
      <c r="CZ129" s="77">
        <f t="shared" si="138"/>
        <v>0</v>
      </c>
      <c r="DA129" s="77">
        <f t="shared" si="141"/>
        <v>0</v>
      </c>
      <c r="DB129" s="77">
        <f t="shared" si="142"/>
        <v>0</v>
      </c>
      <c r="DC129" s="77">
        <f t="shared" si="144"/>
        <v>0</v>
      </c>
      <c r="DD129" s="77">
        <f t="shared" si="146"/>
        <v>0</v>
      </c>
      <c r="DE129" s="77">
        <f t="shared" si="148"/>
        <v>0</v>
      </c>
      <c r="DF129" s="77">
        <f t="shared" si="150"/>
        <v>0</v>
      </c>
      <c r="DG129" s="77">
        <f t="shared" si="152"/>
        <v>0</v>
      </c>
    </row>
  </sheetData>
  <mergeCells count="4">
    <mergeCell ref="C1:C4"/>
    <mergeCell ref="D1:D4"/>
    <mergeCell ref="E1:E4"/>
    <mergeCell ref="F1:F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1:BC33"/>
  <sheetViews>
    <sheetView workbookViewId="0">
      <pane xSplit="2" ySplit="4" topLeftCell="C23" activePane="bottomRight" state="frozen"/>
      <selection pane="topRight" activeCell="C1" sqref="C1"/>
      <selection pane="bottomLeft" activeCell="A4" sqref="A4"/>
      <selection pane="bottomRight" activeCell="R39" sqref="R39"/>
    </sheetView>
  </sheetViews>
  <sheetFormatPr baseColWidth="10" defaultColWidth="9.140625" defaultRowHeight="12.75" x14ac:dyDescent="0.2"/>
  <cols>
    <col min="1" max="9" width="9.140625" style="100"/>
    <col min="10" max="11" width="9.5703125" style="100" bestFit="1" customWidth="1"/>
    <col min="12" max="17" width="9.140625" style="100"/>
    <col min="18" max="18" width="10.7109375" style="100" customWidth="1"/>
    <col min="19" max="19" width="12" style="100" customWidth="1"/>
    <col min="20" max="52" width="9.140625" style="100"/>
    <col min="53" max="53" width="11.7109375" style="100" bestFit="1" customWidth="1"/>
    <col min="54" max="16384" width="9.140625" style="100"/>
  </cols>
  <sheetData>
    <row r="1" spans="2:55" x14ac:dyDescent="0.2">
      <c r="B1" s="99" t="s">
        <v>115</v>
      </c>
    </row>
    <row r="4" spans="2:55" ht="49.5" customHeight="1" x14ac:dyDescent="0.2">
      <c r="B4" s="101"/>
      <c r="C4" s="102" t="s">
        <v>116</v>
      </c>
      <c r="D4" s="102" t="s">
        <v>117</v>
      </c>
      <c r="E4" s="102" t="s">
        <v>143</v>
      </c>
      <c r="G4" s="102" t="s">
        <v>85</v>
      </c>
      <c r="H4" s="102" t="s">
        <v>86</v>
      </c>
      <c r="J4" s="102" t="s">
        <v>118</v>
      </c>
      <c r="K4" s="102" t="s">
        <v>119</v>
      </c>
      <c r="N4" s="57" t="s">
        <v>87</v>
      </c>
      <c r="O4" s="57" t="s">
        <v>88</v>
      </c>
      <c r="P4" s="152" t="s">
        <v>141</v>
      </c>
      <c r="R4" s="102" t="s">
        <v>139</v>
      </c>
      <c r="S4" s="102" t="s">
        <v>140</v>
      </c>
      <c r="T4" s="102" t="s">
        <v>142</v>
      </c>
      <c r="V4" s="102" t="s">
        <v>83</v>
      </c>
      <c r="W4" s="102" t="s">
        <v>84</v>
      </c>
      <c r="Y4" s="102" t="s">
        <v>233</v>
      </c>
      <c r="Z4" s="102" t="s">
        <v>234</v>
      </c>
      <c r="AA4" s="102" t="s">
        <v>245</v>
      </c>
      <c r="AC4" s="102" t="s">
        <v>235</v>
      </c>
      <c r="AD4" s="102" t="s">
        <v>236</v>
      </c>
      <c r="AE4" s="102" t="s">
        <v>240</v>
      </c>
      <c r="AG4" s="102" t="s">
        <v>118</v>
      </c>
      <c r="AH4" s="102" t="s">
        <v>119</v>
      </c>
      <c r="AI4" s="252" t="s">
        <v>241</v>
      </c>
      <c r="AK4" s="102" t="s">
        <v>238</v>
      </c>
      <c r="AL4" s="102" t="s">
        <v>239</v>
      </c>
      <c r="AM4" s="102" t="s">
        <v>237</v>
      </c>
      <c r="AO4" s="102" t="s">
        <v>247</v>
      </c>
      <c r="AP4" s="102" t="s">
        <v>239</v>
      </c>
      <c r="AQ4" s="102" t="s">
        <v>248</v>
      </c>
      <c r="AT4" s="102" t="s">
        <v>242</v>
      </c>
      <c r="AX4" s="100" t="s">
        <v>243</v>
      </c>
      <c r="BA4" s="100" t="s">
        <v>244</v>
      </c>
      <c r="BB4" s="100" t="s">
        <v>246</v>
      </c>
      <c r="BC4" s="100" t="s">
        <v>249</v>
      </c>
    </row>
    <row r="5" spans="2:55" x14ac:dyDescent="0.2">
      <c r="B5" s="101">
        <v>1993</v>
      </c>
      <c r="C5" s="103">
        <f>'Consumo Maq Invers INDEC Rev'!F48</f>
        <v>11005.45</v>
      </c>
      <c r="D5" s="103">
        <f>'Consumo Constr Invers INDEC Rev'!F58</f>
        <v>13781.520000000004</v>
      </c>
      <c r="E5" s="103">
        <f>C5+D5</f>
        <v>24786.970000000005</v>
      </c>
      <c r="G5" s="104">
        <f>'Actualización IBIF'!AI4</f>
        <v>1</v>
      </c>
      <c r="H5" s="101">
        <f>'Actualización IBIF'!AJ4</f>
        <v>1</v>
      </c>
      <c r="J5" s="139">
        <f t="shared" ref="J5:J29" si="0">C5*G5</f>
        <v>11005.45</v>
      </c>
      <c r="K5" s="139">
        <f t="shared" ref="K5:K29" si="1">D5*H5</f>
        <v>13781.520000000004</v>
      </c>
      <c r="N5" s="139">
        <f>'Actualización IBIF'!AL4</f>
        <v>17282.962729751216</v>
      </c>
      <c r="O5" s="139">
        <f>'Actualización IBIF'!AM4</f>
        <v>27786.451573247708</v>
      </c>
      <c r="P5" s="139">
        <f>N5+O5</f>
        <v>45069.414302998921</v>
      </c>
      <c r="R5" s="103">
        <f>N5-C5</f>
        <v>6277.5127297512154</v>
      </c>
      <c r="S5" s="103">
        <f>O5-D5</f>
        <v>14004.931573247704</v>
      </c>
      <c r="T5" s="103">
        <f>R5+S5</f>
        <v>20282.44430299892</v>
      </c>
      <c r="V5" s="100">
        <v>0.51710204179757213</v>
      </c>
      <c r="W5" s="100">
        <v>0.6143263080996425</v>
      </c>
      <c r="Y5" s="251">
        <f>N5*G5</f>
        <v>17282.962729751216</v>
      </c>
      <c r="Z5" s="251">
        <f>O5*H5</f>
        <v>27786.451573247708</v>
      </c>
      <c r="AA5" s="251">
        <f>Y5+Z5</f>
        <v>45069.414302998921</v>
      </c>
      <c r="AC5" s="251">
        <f>Y5/V5</f>
        <v>33422.731555403348</v>
      </c>
      <c r="AD5" s="251">
        <f>Z5/W5</f>
        <v>45230.769392250739</v>
      </c>
      <c r="AE5" s="251">
        <f>AC5+AD5</f>
        <v>78653.500947654087</v>
      </c>
      <c r="AG5" s="251">
        <f t="shared" ref="AG5:AG30" si="2">J5/V5</f>
        <v>21282.936655485613</v>
      </c>
      <c r="AH5" s="251">
        <f t="shared" ref="AH5:AH30" si="3">K5/W5</f>
        <v>22433.550082905891</v>
      </c>
      <c r="AI5" s="253">
        <f>AG5+AH5</f>
        <v>43716.486738391504</v>
      </c>
      <c r="AK5" s="251">
        <f>AC5-AG5</f>
        <v>12139.794899917735</v>
      </c>
      <c r="AL5" s="251">
        <f>AD5-AH5</f>
        <v>22797.219309344848</v>
      </c>
      <c r="AM5" s="251">
        <f>AK5+AL5</f>
        <v>34937.014209262583</v>
      </c>
      <c r="AO5" s="251">
        <f t="shared" ref="AO5:AO29" si="4">AK5*V5</f>
        <v>6277.5127297512136</v>
      </c>
      <c r="AP5" s="251">
        <f t="shared" ref="AP5:AP29" si="5">W5*AL5</f>
        <v>14004.931573247703</v>
      </c>
      <c r="AQ5" s="251">
        <f t="shared" ref="AQ5:AQ29" si="6">AO5+AP5</f>
        <v>20282.444302998916</v>
      </c>
      <c r="AT5" s="100">
        <v>373776.61004281318</v>
      </c>
      <c r="AV5" s="256">
        <f t="shared" ref="AV5:AV29" si="7">AE5/AT5</f>
        <v>0.21042916767489797</v>
      </c>
      <c r="BA5" s="257">
        <v>236504.98062276683</v>
      </c>
      <c r="BB5" s="254">
        <f t="shared" ref="BB5:BB29" si="8">AA5/BA5</f>
        <v>0.19056433477350784</v>
      </c>
      <c r="BC5" s="255">
        <f t="shared" ref="BC5:BC29" si="9">AQ5/BA5</f>
        <v>8.5759057799083216E-2</v>
      </c>
    </row>
    <row r="6" spans="2:55" x14ac:dyDescent="0.2">
      <c r="B6" s="101">
        <v>1994</v>
      </c>
      <c r="C6" s="103">
        <f>'Consumo Maq Invers INDEC Rev'!F49</f>
        <v>11428.748136487564</v>
      </c>
      <c r="D6" s="103">
        <f>'Consumo Constr Invers INDEC Rev'!F59</f>
        <v>14230.049031464958</v>
      </c>
      <c r="E6" s="103">
        <f t="shared" ref="E6:E30" si="10">C6+D6</f>
        <v>25658.797167952522</v>
      </c>
      <c r="G6" s="104">
        <f>'Actualización IBIF'!AI5</f>
        <v>1.0045968008334725</v>
      </c>
      <c r="H6" s="101">
        <f>'Actualización IBIF'!AJ5</f>
        <v>1.000141187452352</v>
      </c>
      <c r="J6" s="139">
        <f t="shared" si="0"/>
        <v>11481.283815446917</v>
      </c>
      <c r="K6" s="139">
        <f t="shared" si="1"/>
        <v>14232.058135834555</v>
      </c>
      <c r="N6" s="139">
        <f>'Actualización IBIF'!AL5</f>
        <v>20420.743705295881</v>
      </c>
      <c r="O6" s="139">
        <f>'Actualización IBIF'!AM5</f>
        <v>30290.403636364423</v>
      </c>
      <c r="P6" s="139">
        <f t="shared" ref="P6:P30" si="11">N6+O6</f>
        <v>50711.147341660304</v>
      </c>
      <c r="R6" s="103">
        <f t="shared" ref="R6:R30" si="12">N6-C6</f>
        <v>8991.9955688083173</v>
      </c>
      <c r="S6" s="103">
        <f t="shared" ref="S6:S30" si="13">O6-D6</f>
        <v>16060.354604899465</v>
      </c>
      <c r="T6" s="103">
        <f t="shared" ref="T6:T30" si="14">R6+S6</f>
        <v>25052.350173707782</v>
      </c>
      <c r="V6" s="100">
        <v>0.51947905689429752</v>
      </c>
      <c r="W6" s="100">
        <v>0.61441304326599588</v>
      </c>
      <c r="Y6" s="251">
        <f t="shared" ref="Y6:Y30" si="15">N6*G6</f>
        <v>20514.613796980513</v>
      </c>
      <c r="Z6" s="251">
        <f t="shared" ref="Z6:Z30" si="16">O6*H6</f>
        <v>30294.680261284557</v>
      </c>
      <c r="AA6" s="251">
        <f t="shared" ref="AA6:AA30" si="17">Y6+Z6</f>
        <v>50809.29405826507</v>
      </c>
      <c r="AC6" s="251">
        <f t="shared" ref="AC6:AC30" si="18">Y6/V6</f>
        <v>39490.742744523734</v>
      </c>
      <c r="AD6" s="251">
        <f t="shared" ref="AD6:AD30" si="19">Z6/W6</f>
        <v>49306.701075629964</v>
      </c>
      <c r="AE6" s="251">
        <f t="shared" ref="AE6:AE30" si="20">AC6+AD6</f>
        <v>88797.443820153698</v>
      </c>
      <c r="AG6" s="251">
        <f t="shared" si="2"/>
        <v>22101.533571127398</v>
      </c>
      <c r="AH6" s="251">
        <f t="shared" si="3"/>
        <v>23163.665374325585</v>
      </c>
      <c r="AI6" s="253">
        <f t="shared" ref="AI6:AI30" si="21">AG6+AH6</f>
        <v>45265.198945452983</v>
      </c>
      <c r="AK6" s="251">
        <f t="shared" ref="AK6:AK30" si="22">AC6-AG6</f>
        <v>17389.209173396335</v>
      </c>
      <c r="AL6" s="251">
        <f t="shared" ref="AL6:AL30" si="23">AD6-AH6</f>
        <v>26143.035701304379</v>
      </c>
      <c r="AM6" s="251">
        <f t="shared" ref="AM6:AM30" si="24">AK6+AL6</f>
        <v>43532.244874700715</v>
      </c>
      <c r="AO6" s="251">
        <f t="shared" si="4"/>
        <v>9033.3299815335959</v>
      </c>
      <c r="AP6" s="251">
        <f t="shared" si="5"/>
        <v>16062.622125450003</v>
      </c>
      <c r="AQ6" s="251">
        <f t="shared" si="6"/>
        <v>25095.952106983597</v>
      </c>
      <c r="AT6" s="100">
        <v>393412.87583005684</v>
      </c>
      <c r="AV6" s="256">
        <f t="shared" si="7"/>
        <v>0.22571056840171053</v>
      </c>
      <c r="BA6" s="257">
        <v>259328.2545874005</v>
      </c>
      <c r="BB6" s="254">
        <f t="shared" si="8"/>
        <v>0.19592656472818309</v>
      </c>
      <c r="BC6" s="255">
        <f t="shared" si="9"/>
        <v>9.6772918735415298E-2</v>
      </c>
    </row>
    <row r="7" spans="2:55" x14ac:dyDescent="0.2">
      <c r="B7" s="101">
        <v>1995</v>
      </c>
      <c r="C7" s="103">
        <f>'Consumo Maq Invers INDEC Rev'!F50</f>
        <v>12037.335321752358</v>
      </c>
      <c r="D7" s="103">
        <f>'Consumo Constr Invers INDEC Rev'!F60</f>
        <v>14730.737104192247</v>
      </c>
      <c r="E7" s="103">
        <f t="shared" si="10"/>
        <v>26768.072425944607</v>
      </c>
      <c r="G7" s="104">
        <f>'Actualización IBIF'!AI6</f>
        <v>1.0037958348157932</v>
      </c>
      <c r="H7" s="101">
        <f>'Actualización IBIF'!AJ6</f>
        <v>1.061510377274298</v>
      </c>
      <c r="J7" s="139">
        <f t="shared" si="0"/>
        <v>12083.027058256042</v>
      </c>
      <c r="K7" s="139">
        <f t="shared" si="1"/>
        <v>15636.830300999613</v>
      </c>
      <c r="N7" s="139">
        <f>'Actualización IBIF'!AL6</f>
        <v>16558.325163511643</v>
      </c>
      <c r="O7" s="139">
        <f>'Actualización IBIF'!AM6</f>
        <v>27081.5827620743</v>
      </c>
      <c r="P7" s="139">
        <f t="shared" si="11"/>
        <v>43639.90792558594</v>
      </c>
      <c r="R7" s="103">
        <f t="shared" si="12"/>
        <v>4520.9898417592849</v>
      </c>
      <c r="S7" s="103">
        <f t="shared" si="13"/>
        <v>12350.845657882053</v>
      </c>
      <c r="T7" s="103">
        <f t="shared" si="14"/>
        <v>16871.83549964134</v>
      </c>
      <c r="V7" s="100">
        <v>0.51906487573114513</v>
      </c>
      <c r="W7" s="100">
        <v>0.65211375108037817</v>
      </c>
      <c r="Y7" s="251">
        <f t="shared" si="15"/>
        <v>16621.177830658526</v>
      </c>
      <c r="Z7" s="251">
        <f t="shared" si="16"/>
        <v>28747.381134954616</v>
      </c>
      <c r="AA7" s="251">
        <f t="shared" si="17"/>
        <v>45368.558965613141</v>
      </c>
      <c r="AC7" s="251">
        <f t="shared" si="18"/>
        <v>32021.388091895533</v>
      </c>
      <c r="AD7" s="251">
        <f t="shared" si="19"/>
        <v>44083.384359443255</v>
      </c>
      <c r="AE7" s="251">
        <f t="shared" si="20"/>
        <v>76104.772451338795</v>
      </c>
      <c r="AG7" s="251">
        <f t="shared" si="2"/>
        <v>23278.452507956958</v>
      </c>
      <c r="AH7" s="251">
        <f t="shared" si="3"/>
        <v>23978.685122179319</v>
      </c>
      <c r="AI7" s="253">
        <f t="shared" si="21"/>
        <v>47257.137630136276</v>
      </c>
      <c r="AK7" s="251">
        <f t="shared" si="22"/>
        <v>8742.9355839385753</v>
      </c>
      <c r="AL7" s="251">
        <f t="shared" si="23"/>
        <v>20104.699237263936</v>
      </c>
      <c r="AM7" s="251">
        <f t="shared" si="24"/>
        <v>28847.634821202511</v>
      </c>
      <c r="AO7" s="251">
        <f t="shared" si="4"/>
        <v>4538.1507724024832</v>
      </c>
      <c r="AP7" s="251">
        <f t="shared" si="5"/>
        <v>13110.550833955003</v>
      </c>
      <c r="AQ7" s="251">
        <f t="shared" si="6"/>
        <v>17648.701606357485</v>
      </c>
      <c r="AT7" s="100">
        <v>384237.45443211502</v>
      </c>
      <c r="AV7" s="256">
        <f t="shared" si="7"/>
        <v>0.19806703269939702</v>
      </c>
      <c r="BA7" s="257">
        <v>261831.04121445352</v>
      </c>
      <c r="BB7" s="254">
        <f t="shared" si="8"/>
        <v>0.17327418000241571</v>
      </c>
      <c r="BC7" s="255">
        <f t="shared" si="9"/>
        <v>6.7404924658655205E-2</v>
      </c>
    </row>
    <row r="8" spans="2:55" x14ac:dyDescent="0.2">
      <c r="B8" s="101">
        <v>1996</v>
      </c>
      <c r="C8" s="103">
        <f>'Consumo Maq Invers INDEC Rev'!F51</f>
        <v>12431.251579927937</v>
      </c>
      <c r="D8" s="103">
        <f>'Consumo Constr Invers INDEC Rev'!F61</f>
        <v>15158.648759433732</v>
      </c>
      <c r="E8" s="103">
        <f t="shared" si="10"/>
        <v>27589.900339361669</v>
      </c>
      <c r="G8" s="104">
        <f>'Actualización IBIF'!AI7</f>
        <v>0.98256298697346411</v>
      </c>
      <c r="H8" s="101">
        <f>'Actualización IBIF'!AJ7</f>
        <v>1.0363627852804194</v>
      </c>
      <c r="J8" s="139">
        <f t="shared" si="0"/>
        <v>12214.487684192589</v>
      </c>
      <c r="K8" s="139">
        <f t="shared" si="1"/>
        <v>15709.859449414316</v>
      </c>
      <c r="N8" s="139">
        <f>'Actualización IBIF'!AL7</f>
        <v>18487.331644771508</v>
      </c>
      <c r="O8" s="139">
        <f>'Actualización IBIF'!AM7</f>
        <v>28541.068708283332</v>
      </c>
      <c r="P8" s="139">
        <f t="shared" si="11"/>
        <v>47028.400353054836</v>
      </c>
      <c r="R8" s="103">
        <f t="shared" si="12"/>
        <v>6056.0800648435707</v>
      </c>
      <c r="S8" s="103">
        <f t="shared" si="13"/>
        <v>13382.4199488496</v>
      </c>
      <c r="T8" s="103">
        <f t="shared" si="14"/>
        <v>19438.50001369317</v>
      </c>
      <c r="V8" s="100">
        <v>0.50808532675869955</v>
      </c>
      <c r="W8" s="100">
        <v>0.63666492373318251</v>
      </c>
      <c r="Y8" s="251">
        <f t="shared" si="15"/>
        <v>18164.967802055737</v>
      </c>
      <c r="Z8" s="251">
        <f t="shared" si="16"/>
        <v>29578.901461396334</v>
      </c>
      <c r="AA8" s="251">
        <f t="shared" si="17"/>
        <v>47743.86926345207</v>
      </c>
      <c r="AC8" s="251">
        <f t="shared" si="18"/>
        <v>35751.805544037416</v>
      </c>
      <c r="AD8" s="251">
        <f t="shared" si="19"/>
        <v>46459.134717138026</v>
      </c>
      <c r="AE8" s="251">
        <f t="shared" si="20"/>
        <v>82210.940261175449</v>
      </c>
      <c r="AG8" s="251">
        <f t="shared" si="2"/>
        <v>24040.229152284704</v>
      </c>
      <c r="AH8" s="251">
        <f t="shared" si="3"/>
        <v>24675.239460809531</v>
      </c>
      <c r="AI8" s="253">
        <f t="shared" si="21"/>
        <v>48715.468613094235</v>
      </c>
      <c r="AK8" s="251">
        <f t="shared" si="22"/>
        <v>11711.576391752711</v>
      </c>
      <c r="AL8" s="251">
        <f t="shared" si="23"/>
        <v>21783.895256328495</v>
      </c>
      <c r="AM8" s="251">
        <f t="shared" si="24"/>
        <v>33495.471648081206</v>
      </c>
      <c r="AO8" s="251">
        <f t="shared" si="4"/>
        <v>5950.4801178631478</v>
      </c>
      <c r="AP8" s="251">
        <f t="shared" si="5"/>
        <v>13869.042011982017</v>
      </c>
      <c r="AQ8" s="251">
        <f t="shared" si="6"/>
        <v>19819.522129845165</v>
      </c>
      <c r="AT8" s="100">
        <v>407598.48282938858</v>
      </c>
      <c r="AV8" s="256">
        <f t="shared" si="7"/>
        <v>0.20169589369052454</v>
      </c>
      <c r="BA8" s="257">
        <v>278182.36094469059</v>
      </c>
      <c r="BB8" s="254">
        <f t="shared" si="8"/>
        <v>0.17162795333721648</v>
      </c>
      <c r="BC8" s="255">
        <f t="shared" si="9"/>
        <v>7.1246509169521952E-2</v>
      </c>
    </row>
    <row r="9" spans="2:55" x14ac:dyDescent="0.2">
      <c r="B9" s="101">
        <v>1997</v>
      </c>
      <c r="C9" s="103">
        <f>'Consumo Maq Invers INDEC Rev'!F52</f>
        <v>12745.518162166514</v>
      </c>
      <c r="D9" s="103">
        <f>'Consumo Constr Invers INDEC Rev'!F62</f>
        <v>15612.4701335994</v>
      </c>
      <c r="E9" s="103">
        <f t="shared" si="10"/>
        <v>28357.988295765914</v>
      </c>
      <c r="G9" s="104">
        <f>'Actualización IBIF'!AI8</f>
        <v>0.96456429845835268</v>
      </c>
      <c r="H9" s="101">
        <f>'Actualización IBIF'!AJ8</f>
        <v>1.015591733154334</v>
      </c>
      <c r="J9" s="139">
        <f t="shared" si="0"/>
        <v>12293.871784578336</v>
      </c>
      <c r="K9" s="139">
        <f t="shared" si="1"/>
        <v>15855.895601802491</v>
      </c>
      <c r="N9" s="139">
        <f>'Actualización IBIF'!AL8</f>
        <v>22447.382790687054</v>
      </c>
      <c r="O9" s="139">
        <f>'Actualización IBIF'!AM8</f>
        <v>32305.850553834436</v>
      </c>
      <c r="P9" s="139">
        <f t="shared" si="11"/>
        <v>54753.23334452149</v>
      </c>
      <c r="R9" s="103">
        <f t="shared" si="12"/>
        <v>9701.8646285205396</v>
      </c>
      <c r="S9" s="103">
        <f t="shared" si="13"/>
        <v>16693.380420235037</v>
      </c>
      <c r="T9" s="103">
        <f t="shared" si="14"/>
        <v>26395.245048755576</v>
      </c>
      <c r="V9" s="100">
        <v>0.49877816817785692</v>
      </c>
      <c r="W9" s="100">
        <v>0.62390471996521935</v>
      </c>
      <c r="Y9" s="251">
        <f t="shared" si="15"/>
        <v>21651.944033725158</v>
      </c>
      <c r="Z9" s="251">
        <f t="shared" si="16"/>
        <v>32809.554754993616</v>
      </c>
      <c r="AA9" s="251">
        <f t="shared" si="17"/>
        <v>54461.498788718774</v>
      </c>
      <c r="AC9" s="251">
        <f t="shared" si="18"/>
        <v>43409.967426650466</v>
      </c>
      <c r="AD9" s="251">
        <f t="shared" si="19"/>
        <v>52587.444372632155</v>
      </c>
      <c r="AE9" s="251">
        <f t="shared" si="20"/>
        <v>95997.411799282621</v>
      </c>
      <c r="AG9" s="251">
        <f t="shared" si="2"/>
        <v>24647.974929396914</v>
      </c>
      <c r="AH9" s="251">
        <f t="shared" si="3"/>
        <v>25413.969624538833</v>
      </c>
      <c r="AI9" s="253">
        <f t="shared" si="21"/>
        <v>50061.944553935748</v>
      </c>
      <c r="AK9" s="251">
        <f t="shared" si="22"/>
        <v>18761.992497253552</v>
      </c>
      <c r="AL9" s="251">
        <f t="shared" si="23"/>
        <v>27173.474748093322</v>
      </c>
      <c r="AM9" s="251">
        <f t="shared" si="24"/>
        <v>45935.467245346874</v>
      </c>
      <c r="AO9" s="251">
        <f t="shared" si="4"/>
        <v>9358.0722491468223</v>
      </c>
      <c r="AP9" s="251">
        <f t="shared" si="5"/>
        <v>16953.659153191122</v>
      </c>
      <c r="AQ9" s="251">
        <f t="shared" si="6"/>
        <v>26311.731402337944</v>
      </c>
      <c r="AT9" s="100">
        <v>439508.46695006872</v>
      </c>
      <c r="AV9" s="256">
        <f t="shared" si="7"/>
        <v>0.21841993731189849</v>
      </c>
      <c r="BA9" s="257">
        <v>301546.23370303004</v>
      </c>
      <c r="BB9" s="254">
        <f t="shared" si="8"/>
        <v>0.1806074581662783</v>
      </c>
      <c r="BC9" s="255">
        <f t="shared" si="9"/>
        <v>8.7256043888282717E-2</v>
      </c>
    </row>
    <row r="10" spans="2:55" x14ac:dyDescent="0.2">
      <c r="B10" s="101">
        <v>1998</v>
      </c>
      <c r="C10" s="103">
        <f>'Consumo Maq Invers INDEC Rev'!F53</f>
        <v>13401.087301700867</v>
      </c>
      <c r="D10" s="103">
        <f>'Consumo Constr Invers INDEC Rev'!F63</f>
        <v>16110.667144676087</v>
      </c>
      <c r="E10" s="103">
        <f t="shared" si="10"/>
        <v>29511.754446376952</v>
      </c>
      <c r="G10" s="104">
        <f>'Actualización IBIF'!AI9</f>
        <v>0.94326566807149159</v>
      </c>
      <c r="H10" s="101">
        <f>'Actualización IBIF'!AJ9</f>
        <v>1.0074242917282124</v>
      </c>
      <c r="J10" s="139">
        <f t="shared" si="0"/>
        <v>12640.785566523251</v>
      </c>
      <c r="K10" s="139">
        <f t="shared" si="1"/>
        <v>16230.277437494287</v>
      </c>
      <c r="N10" s="139">
        <f>'Actualización IBIF'!AL9</f>
        <v>23824.645972830476</v>
      </c>
      <c r="O10" s="139">
        <f>'Actualización IBIF'!AM9</f>
        <v>33910.350095606758</v>
      </c>
      <c r="P10" s="139">
        <f t="shared" si="11"/>
        <v>57734.996068437234</v>
      </c>
      <c r="R10" s="103">
        <f t="shared" si="12"/>
        <v>10423.558671129609</v>
      </c>
      <c r="S10" s="103">
        <f t="shared" si="13"/>
        <v>17799.68295093067</v>
      </c>
      <c r="T10" s="103">
        <f t="shared" si="14"/>
        <v>28223.241622060279</v>
      </c>
      <c r="V10" s="100">
        <v>0.48776460291731927</v>
      </c>
      <c r="W10" s="100">
        <v>0.61888724582728993</v>
      </c>
      <c r="Y10" s="251">
        <f t="shared" si="15"/>
        <v>22472.970600128712</v>
      </c>
      <c r="Z10" s="251">
        <f t="shared" si="16"/>
        <v>34162.110427322354</v>
      </c>
      <c r="AA10" s="251">
        <f t="shared" si="17"/>
        <v>56635.081027451066</v>
      </c>
      <c r="AC10" s="251">
        <f t="shared" si="18"/>
        <v>46073.393734842408</v>
      </c>
      <c r="AD10" s="251">
        <f t="shared" si="19"/>
        <v>55199.247775184915</v>
      </c>
      <c r="AE10" s="251">
        <f t="shared" si="20"/>
        <v>101272.64151002732</v>
      </c>
      <c r="AG10" s="251">
        <f t="shared" si="2"/>
        <v>25915.750119870801</v>
      </c>
      <c r="AH10" s="251">
        <f t="shared" si="3"/>
        <v>26224.93442371504</v>
      </c>
      <c r="AI10" s="253">
        <f t="shared" si="21"/>
        <v>52140.684543585841</v>
      </c>
      <c r="AK10" s="251">
        <f t="shared" si="22"/>
        <v>20157.643614971606</v>
      </c>
      <c r="AL10" s="251">
        <f t="shared" si="23"/>
        <v>28974.313351469875</v>
      </c>
      <c r="AM10" s="251">
        <f t="shared" si="24"/>
        <v>49131.956966441481</v>
      </c>
      <c r="AO10" s="251">
        <f t="shared" si="4"/>
        <v>9832.1850336054613</v>
      </c>
      <c r="AP10" s="251">
        <f t="shared" si="5"/>
        <v>17931.832989828064</v>
      </c>
      <c r="AQ10" s="251">
        <f t="shared" si="6"/>
        <v>27764.018023433528</v>
      </c>
      <c r="AT10" s="100">
        <v>447797.40139760269</v>
      </c>
      <c r="AV10" s="256">
        <f t="shared" si="7"/>
        <v>0.22615727825563367</v>
      </c>
      <c r="BA10" s="257">
        <v>310074.15392418584</v>
      </c>
      <c r="BB10" s="254">
        <f t="shared" si="8"/>
        <v>0.18265011872385381</v>
      </c>
      <c r="BC10" s="255">
        <f t="shared" si="9"/>
        <v>8.9539929955664482E-2</v>
      </c>
    </row>
    <row r="11" spans="2:55" x14ac:dyDescent="0.2">
      <c r="B11" s="101">
        <v>1999</v>
      </c>
      <c r="C11" s="103">
        <f>'Consumo Maq Invers INDEC Rev'!F54</f>
        <v>14037.319600342391</v>
      </c>
      <c r="D11" s="103">
        <f>'Consumo Constr Invers INDEC Rev'!F64</f>
        <v>16631.354146588223</v>
      </c>
      <c r="E11" s="103">
        <f t="shared" si="10"/>
        <v>30668.673746930614</v>
      </c>
      <c r="G11" s="104">
        <f>'Actualización IBIF'!AI10</f>
        <v>0.90324425416844589</v>
      </c>
      <c r="H11" s="101">
        <f>'Actualización IBIF'!AJ10</f>
        <v>1.0017327599905383</v>
      </c>
      <c r="J11" s="139">
        <f t="shared" si="0"/>
        <v>12679.12827293537</v>
      </c>
      <c r="K11" s="139">
        <f t="shared" si="1"/>
        <v>16660.172291641906</v>
      </c>
      <c r="N11" s="139">
        <f>'Actualización IBIF'!AL10</f>
        <v>19965.228184550015</v>
      </c>
      <c r="O11" s="139">
        <f>'Actualización IBIF'!AM10</f>
        <v>29994.892677093278</v>
      </c>
      <c r="P11" s="139">
        <f t="shared" si="11"/>
        <v>49960.120861643292</v>
      </c>
      <c r="R11" s="103">
        <f t="shared" si="12"/>
        <v>5927.9085842076238</v>
      </c>
      <c r="S11" s="103">
        <f t="shared" si="13"/>
        <v>13363.538530505055</v>
      </c>
      <c r="T11" s="103">
        <f t="shared" si="14"/>
        <v>19291.447114712679</v>
      </c>
      <c r="V11" s="100">
        <v>0.46706944807242856</v>
      </c>
      <c r="W11" s="100">
        <v>0.61539078814745274</v>
      </c>
      <c r="Y11" s="251">
        <f t="shared" si="15"/>
        <v>18033.477640856712</v>
      </c>
      <c r="Z11" s="251">
        <f t="shared" si="16"/>
        <v>30046.866627044637</v>
      </c>
      <c r="AA11" s="251">
        <f t="shared" si="17"/>
        <v>48080.344267901353</v>
      </c>
      <c r="AC11" s="251">
        <f t="shared" si="18"/>
        <v>38609.842102239701</v>
      </c>
      <c r="AD11" s="251">
        <f t="shared" si="19"/>
        <v>48825.668511380383</v>
      </c>
      <c r="AE11" s="251">
        <f t="shared" si="20"/>
        <v>87435.510613620077</v>
      </c>
      <c r="AG11" s="251">
        <f t="shared" si="2"/>
        <v>27146.130677700021</v>
      </c>
      <c r="AH11" s="251">
        <f t="shared" si="3"/>
        <v>27072.508416635563</v>
      </c>
      <c r="AI11" s="253">
        <f t="shared" si="21"/>
        <v>54218.63909433558</v>
      </c>
      <c r="AK11" s="251">
        <f t="shared" si="22"/>
        <v>11463.711424539681</v>
      </c>
      <c r="AL11" s="251">
        <f t="shared" si="23"/>
        <v>21753.160094744821</v>
      </c>
      <c r="AM11" s="251">
        <f t="shared" si="24"/>
        <v>33216.871519284497</v>
      </c>
      <c r="AO11" s="251">
        <f t="shared" si="4"/>
        <v>5354.3493679213425</v>
      </c>
      <c r="AP11" s="251">
        <f t="shared" si="5"/>
        <v>13386.694335402733</v>
      </c>
      <c r="AQ11" s="251">
        <f t="shared" si="6"/>
        <v>18741.043703324074</v>
      </c>
      <c r="AT11" s="100">
        <v>432856.83524522115</v>
      </c>
      <c r="AV11" s="256">
        <f t="shared" si="7"/>
        <v>0.20199637269002879</v>
      </c>
      <c r="BA11" s="257">
        <v>296231.75076924334</v>
      </c>
      <c r="BB11" s="254">
        <f t="shared" si="8"/>
        <v>0.1623065189435236</v>
      </c>
      <c r="BC11" s="255">
        <f t="shared" si="9"/>
        <v>6.3264804176655753E-2</v>
      </c>
    </row>
    <row r="12" spans="2:55" x14ac:dyDescent="0.2">
      <c r="B12" s="101">
        <v>2000</v>
      </c>
      <c r="C12" s="103">
        <f>'Consumo Maq Invers INDEC Rev'!F55</f>
        <v>14018.981009569889</v>
      </c>
      <c r="D12" s="103">
        <f>'Consumo Constr Invers INDEC Rev'!F65</f>
        <v>17075.792000130088</v>
      </c>
      <c r="E12" s="103">
        <f t="shared" si="10"/>
        <v>31094.773009699977</v>
      </c>
      <c r="G12" s="104">
        <f>'Actualización IBIF'!AI11</f>
        <v>0.86966975041767336</v>
      </c>
      <c r="H12" s="101">
        <f>'Actualización IBIF'!AJ11</f>
        <v>0.96941224298096074</v>
      </c>
      <c r="J12" s="139">
        <f t="shared" si="0"/>
        <v>12191.883715702748</v>
      </c>
      <c r="K12" s="139">
        <f t="shared" si="1"/>
        <v>16553.481823522456</v>
      </c>
      <c r="N12" s="139">
        <f>'Actualización IBIF'!AL11</f>
        <v>17928.808654147033</v>
      </c>
      <c r="O12" s="139">
        <f>'Actualización IBIF'!AM11</f>
        <v>28177.888705798712</v>
      </c>
      <c r="P12" s="139">
        <f t="shared" si="11"/>
        <v>46106.697359945741</v>
      </c>
      <c r="R12" s="103">
        <f t="shared" si="12"/>
        <v>3909.8276445771444</v>
      </c>
      <c r="S12" s="103">
        <f t="shared" si="13"/>
        <v>11102.096705668624</v>
      </c>
      <c r="T12" s="103">
        <f t="shared" si="14"/>
        <v>15011.924350245768</v>
      </c>
      <c r="V12" s="100">
        <v>0.44970800363056385</v>
      </c>
      <c r="W12" s="100">
        <v>0.59553544425708715</v>
      </c>
      <c r="Y12" s="251">
        <f t="shared" si="15"/>
        <v>15592.142547538273</v>
      </c>
      <c r="Z12" s="251">
        <f t="shared" si="16"/>
        <v>27315.990292756211</v>
      </c>
      <c r="AA12" s="251">
        <f t="shared" si="17"/>
        <v>42908.132840294486</v>
      </c>
      <c r="AC12" s="251">
        <f t="shared" si="18"/>
        <v>34671.703464604674</v>
      </c>
      <c r="AD12" s="251">
        <f t="shared" si="19"/>
        <v>45867.95052447651</v>
      </c>
      <c r="AE12" s="251">
        <f t="shared" si="20"/>
        <v>80539.653989081184</v>
      </c>
      <c r="AG12" s="251">
        <f t="shared" si="2"/>
        <v>27110.666515329376</v>
      </c>
      <c r="AH12" s="251">
        <f t="shared" si="3"/>
        <v>27795.964091058315</v>
      </c>
      <c r="AI12" s="253">
        <f t="shared" si="21"/>
        <v>54906.630606387691</v>
      </c>
      <c r="AK12" s="251">
        <f t="shared" si="22"/>
        <v>7561.036949275298</v>
      </c>
      <c r="AL12" s="251">
        <f t="shared" si="23"/>
        <v>18071.986433418195</v>
      </c>
      <c r="AM12" s="251">
        <f t="shared" si="24"/>
        <v>25633.023382693493</v>
      </c>
      <c r="AO12" s="251">
        <f t="shared" si="4"/>
        <v>3400.2588318355229</v>
      </c>
      <c r="AP12" s="251">
        <f t="shared" si="5"/>
        <v>10762.508469233757</v>
      </c>
      <c r="AQ12" s="251">
        <f t="shared" si="6"/>
        <v>14162.76730106928</v>
      </c>
      <c r="AT12" s="100">
        <v>441220.16671221098</v>
      </c>
      <c r="AV12" s="256">
        <f t="shared" si="7"/>
        <v>0.18253846960176176</v>
      </c>
      <c r="BA12" s="257">
        <v>299121.02445911936</v>
      </c>
      <c r="BB12" s="254">
        <f t="shared" si="8"/>
        <v>0.14344739865037037</v>
      </c>
      <c r="BC12" s="255">
        <f t="shared" si="9"/>
        <v>4.7347949970012536E-2</v>
      </c>
    </row>
    <row r="13" spans="2:55" x14ac:dyDescent="0.2">
      <c r="B13" s="101">
        <v>2001</v>
      </c>
      <c r="C13" s="103">
        <f>'Consumo Maq Invers INDEC Rev'!F56</f>
        <v>14093.67144227724</v>
      </c>
      <c r="D13" s="103">
        <f>'Consumo Constr Invers INDEC Rev'!F66</f>
        <v>17472.949774246063</v>
      </c>
      <c r="E13" s="103">
        <f t="shared" si="10"/>
        <v>31566.621216523301</v>
      </c>
      <c r="G13" s="104">
        <f>'Actualización IBIF'!AI12</f>
        <v>0.856822965566295</v>
      </c>
      <c r="H13" s="101">
        <f>'Actualización IBIF'!AJ12</f>
        <v>0.94312406480759836</v>
      </c>
      <c r="J13" s="139">
        <f t="shared" si="0"/>
        <v>12075.781360888986</v>
      </c>
      <c r="K13" s="139">
        <f t="shared" si="1"/>
        <v>16479.159415265956</v>
      </c>
      <c r="N13" s="139">
        <f>'Actualización IBIF'!AL12</f>
        <v>13255.749552551062</v>
      </c>
      <c r="O13" s="139">
        <f>'Actualización IBIF'!AM12</f>
        <v>25317.589879931966</v>
      </c>
      <c r="P13" s="139">
        <f t="shared" si="11"/>
        <v>38573.33943248303</v>
      </c>
      <c r="R13" s="103">
        <f t="shared" si="12"/>
        <v>-837.92188972617805</v>
      </c>
      <c r="S13" s="103">
        <f t="shared" si="13"/>
        <v>7844.6401056859031</v>
      </c>
      <c r="T13" s="103">
        <f t="shared" si="14"/>
        <v>7006.7182159597251</v>
      </c>
      <c r="V13" s="100">
        <v>0.44306490495338197</v>
      </c>
      <c r="W13" s="100">
        <v>0.57938592481317985</v>
      </c>
      <c r="Y13" s="251">
        <f t="shared" si="15"/>
        <v>11357.830642420889</v>
      </c>
      <c r="Z13" s="251">
        <f t="shared" si="16"/>
        <v>23877.628278693152</v>
      </c>
      <c r="AA13" s="251">
        <f t="shared" si="17"/>
        <v>35235.458921114041</v>
      </c>
      <c r="AC13" s="251">
        <f t="shared" si="18"/>
        <v>25634.688090711967</v>
      </c>
      <c r="AD13" s="251">
        <f t="shared" si="19"/>
        <v>41211.957792023299</v>
      </c>
      <c r="AE13" s="251">
        <f t="shared" si="20"/>
        <v>66846.645882735262</v>
      </c>
      <c r="AG13" s="251">
        <f t="shared" si="2"/>
        <v>27255.106928768295</v>
      </c>
      <c r="AH13" s="251">
        <f t="shared" si="3"/>
        <v>28442.457280230927</v>
      </c>
      <c r="AI13" s="253">
        <f t="shared" si="21"/>
        <v>55697.564208999218</v>
      </c>
      <c r="AK13" s="251">
        <f t="shared" si="22"/>
        <v>-1620.4188380563282</v>
      </c>
      <c r="AL13" s="251">
        <f t="shared" si="23"/>
        <v>12769.500511792372</v>
      </c>
      <c r="AM13" s="251">
        <f t="shared" si="24"/>
        <v>11149.081673736044</v>
      </c>
      <c r="AO13" s="251">
        <f t="shared" si="4"/>
        <v>-717.95071846809674</v>
      </c>
      <c r="AP13" s="251">
        <f t="shared" si="5"/>
        <v>7398.468863427197</v>
      </c>
      <c r="AQ13" s="251">
        <f t="shared" si="6"/>
        <v>6680.5181449591</v>
      </c>
      <c r="AT13" s="100">
        <v>424730.48322951567</v>
      </c>
      <c r="AV13" s="256">
        <f t="shared" si="7"/>
        <v>0.15738603307785823</v>
      </c>
      <c r="BA13" s="257">
        <v>284874.36993125401</v>
      </c>
      <c r="BB13" s="254">
        <f t="shared" si="8"/>
        <v>0.12368771163800055</v>
      </c>
      <c r="BC13" s="255">
        <f t="shared" si="9"/>
        <v>2.3450751805335263E-2</v>
      </c>
    </row>
    <row r="14" spans="2:55" x14ac:dyDescent="0.2">
      <c r="B14" s="101">
        <v>2002</v>
      </c>
      <c r="C14" s="103">
        <f>'Consumo Maq Invers INDEC Rev'!F57</f>
        <v>14216.258919904796</v>
      </c>
      <c r="D14" s="103">
        <f>'Consumo Constr Invers INDEC Rev'!F67</f>
        <v>17829.021571844703</v>
      </c>
      <c r="E14" s="103">
        <f t="shared" si="10"/>
        <v>32045.280491749501</v>
      </c>
      <c r="G14" s="104">
        <f>'Actualización IBIF'!AI13</f>
        <v>1.7334042193536836</v>
      </c>
      <c r="H14" s="101">
        <f>'Actualización IBIF'!AJ13</f>
        <v>1.2627147167557502</v>
      </c>
      <c r="J14" s="139">
        <f t="shared" si="0"/>
        <v>24642.523195187416</v>
      </c>
      <c r="K14" s="139">
        <f t="shared" si="1"/>
        <v>22512.967924124045</v>
      </c>
      <c r="N14" s="139">
        <f>'Actualización IBIF'!AL13</f>
        <v>7294.7325109901503</v>
      </c>
      <c r="O14" s="139">
        <f>'Actualización IBIF'!AM13</f>
        <v>17033.590022500808</v>
      </c>
      <c r="P14" s="139">
        <f t="shared" si="11"/>
        <v>24328.322533490958</v>
      </c>
      <c r="R14" s="103">
        <f t="shared" si="12"/>
        <v>-6921.5264089146458</v>
      </c>
      <c r="S14" s="103">
        <f t="shared" si="13"/>
        <v>-795.43154934389531</v>
      </c>
      <c r="T14" s="103">
        <f t="shared" si="14"/>
        <v>-7716.9579582585411</v>
      </c>
      <c r="V14" s="100">
        <v>0.8963468610883164</v>
      </c>
      <c r="W14" s="100">
        <v>0.77571887012764584</v>
      </c>
      <c r="Y14" s="251">
        <f t="shared" si="15"/>
        <v>12644.720113606818</v>
      </c>
      <c r="Z14" s="251">
        <f t="shared" si="16"/>
        <v>21508.564800595679</v>
      </c>
      <c r="AA14" s="251">
        <f t="shared" si="17"/>
        <v>34153.284914202493</v>
      </c>
      <c r="AC14" s="251">
        <f t="shared" si="18"/>
        <v>14106.949734005866</v>
      </c>
      <c r="AD14" s="251">
        <f t="shared" si="19"/>
        <v>27727.26773690114</v>
      </c>
      <c r="AE14" s="251">
        <f t="shared" si="20"/>
        <v>41834.21747090701</v>
      </c>
      <c r="AG14" s="251">
        <f t="shared" si="2"/>
        <v>27492.173247828672</v>
      </c>
      <c r="AH14" s="251">
        <f t="shared" si="3"/>
        <v>29022.070741194548</v>
      </c>
      <c r="AI14" s="253">
        <f t="shared" si="21"/>
        <v>56514.24398902322</v>
      </c>
      <c r="AK14" s="251">
        <f t="shared" si="22"/>
        <v>-13385.223513822806</v>
      </c>
      <c r="AL14" s="251">
        <f t="shared" si="23"/>
        <v>-1294.8030042934079</v>
      </c>
      <c r="AM14" s="251">
        <f t="shared" si="24"/>
        <v>-14680.026518116214</v>
      </c>
      <c r="AO14" s="251">
        <f t="shared" si="4"/>
        <v>-11997.803081580598</v>
      </c>
      <c r="AP14" s="251">
        <f t="shared" si="5"/>
        <v>-1004.4031235283637</v>
      </c>
      <c r="AQ14" s="251">
        <f t="shared" si="6"/>
        <v>-13002.206205108962</v>
      </c>
      <c r="AT14" s="100">
        <v>395429.71438348247</v>
      </c>
      <c r="AV14" s="256">
        <f t="shared" si="7"/>
        <v>0.10579431931697662</v>
      </c>
      <c r="BA14" s="257">
        <v>333830.71778017876</v>
      </c>
      <c r="BB14" s="254">
        <f t="shared" si="8"/>
        <v>0.10230719671726492</v>
      </c>
      <c r="BC14" s="255">
        <f t="shared" si="9"/>
        <v>-3.8948501478736505E-2</v>
      </c>
    </row>
    <row r="15" spans="2:55" x14ac:dyDescent="0.2">
      <c r="B15" s="101">
        <v>2003</v>
      </c>
      <c r="C15" s="103">
        <f>'Consumo Maq Invers INDEC Rev'!F58</f>
        <v>14018.995545454303</v>
      </c>
      <c r="D15" s="103">
        <f>'Consumo Constr Invers INDEC Rev'!F68</f>
        <v>18016.653372294717</v>
      </c>
      <c r="E15" s="103">
        <f t="shared" si="10"/>
        <v>32035.648917749022</v>
      </c>
      <c r="G15" s="104">
        <f>'Actualización IBIF'!AI14</f>
        <v>1.8004749926520205</v>
      </c>
      <c r="H15" s="101">
        <f>'Actualización IBIF'!AJ14</f>
        <v>1.4316304587945918</v>
      </c>
      <c r="J15" s="139">
        <f t="shared" si="0"/>
        <v>25240.850901690545</v>
      </c>
      <c r="K15" s="139">
        <f t="shared" si="1"/>
        <v>25793.189733321415</v>
      </c>
      <c r="N15" s="139">
        <f>'Actualización IBIF'!AL14</f>
        <v>10453.310016643445</v>
      </c>
      <c r="O15" s="139">
        <f>'Actualización IBIF'!AM14</f>
        <v>22808.401146316904</v>
      </c>
      <c r="P15" s="139">
        <f t="shared" si="11"/>
        <v>33261.711162960346</v>
      </c>
      <c r="R15" s="103">
        <f t="shared" si="12"/>
        <v>-3565.6855288108582</v>
      </c>
      <c r="S15" s="103">
        <f t="shared" si="13"/>
        <v>4791.7477740221875</v>
      </c>
      <c r="T15" s="103">
        <f t="shared" si="14"/>
        <v>1226.0622452113294</v>
      </c>
      <c r="V15" s="100">
        <v>0.93102929490582853</v>
      </c>
      <c r="W15" s="100">
        <v>0.87948825431427902</v>
      </c>
      <c r="Y15" s="251">
        <f t="shared" si="15"/>
        <v>18820.923275405399</v>
      </c>
      <c r="Z15" s="251">
        <f t="shared" si="16"/>
        <v>32653.201797472764</v>
      </c>
      <c r="AA15" s="251">
        <f t="shared" si="17"/>
        <v>51474.12507287816</v>
      </c>
      <c r="AC15" s="251">
        <f t="shared" si="18"/>
        <v>20215.178382017606</v>
      </c>
      <c r="AD15" s="251">
        <f t="shared" si="19"/>
        <v>37127.501859512464</v>
      </c>
      <c r="AE15" s="251">
        <f t="shared" si="20"/>
        <v>57342.68024153007</v>
      </c>
      <c r="AG15" s="251">
        <f t="shared" si="2"/>
        <v>27110.694625611752</v>
      </c>
      <c r="AH15" s="251">
        <f t="shared" si="3"/>
        <v>29327.497674692535</v>
      </c>
      <c r="AI15" s="253">
        <f t="shared" si="21"/>
        <v>56438.19230030429</v>
      </c>
      <c r="AK15" s="251">
        <f t="shared" si="22"/>
        <v>-6895.5162435941456</v>
      </c>
      <c r="AL15" s="251">
        <f t="shared" si="23"/>
        <v>7800.0041848199289</v>
      </c>
      <c r="AM15" s="251">
        <f t="shared" si="24"/>
        <v>904.48794122578329</v>
      </c>
      <c r="AO15" s="251">
        <f t="shared" si="4"/>
        <v>-6419.9276262851445</v>
      </c>
      <c r="AP15" s="251">
        <f t="shared" si="5"/>
        <v>6860.0120641513504</v>
      </c>
      <c r="AQ15" s="251">
        <f t="shared" si="6"/>
        <v>440.08443786620592</v>
      </c>
      <c r="AT15" s="100">
        <v>422267.64721913659</v>
      </c>
      <c r="AV15" s="256">
        <f t="shared" si="7"/>
        <v>0.13579700130749534</v>
      </c>
      <c r="BA15" s="257">
        <v>404410.04057342903</v>
      </c>
      <c r="BB15" s="254">
        <f t="shared" si="8"/>
        <v>0.12728201555008614</v>
      </c>
      <c r="BC15" s="255">
        <f t="shared" si="9"/>
        <v>1.0882134312051024E-3</v>
      </c>
    </row>
    <row r="16" spans="2:55" x14ac:dyDescent="0.2">
      <c r="B16" s="101">
        <v>2004</v>
      </c>
      <c r="C16" s="103">
        <f>'Consumo Maq Invers INDEC Rev'!F59</f>
        <v>13922.511046286474</v>
      </c>
      <c r="D16" s="103">
        <f>'Consumo Constr Invers INDEC Rev'!F69</f>
        <v>18324.901395221052</v>
      </c>
      <c r="E16" s="103">
        <f t="shared" si="10"/>
        <v>32247.412441507528</v>
      </c>
      <c r="G16" s="104">
        <f>'Actualización IBIF'!AI15</f>
        <v>1.9338542863295558</v>
      </c>
      <c r="H16" s="101">
        <f>'Actualización IBIF'!AJ15</f>
        <v>1.6277994069526354</v>
      </c>
      <c r="J16" s="139">
        <f t="shared" si="0"/>
        <v>26924.107663331688</v>
      </c>
      <c r="K16" s="139">
        <f t="shared" si="1"/>
        <v>29829.263623606348</v>
      </c>
      <c r="N16" s="139">
        <f>'Actualización IBIF'!AL15</f>
        <v>15695.124349258913</v>
      </c>
      <c r="O16" s="139">
        <f>'Actualización IBIF'!AM15</f>
        <v>28465.013380084289</v>
      </c>
      <c r="P16" s="139">
        <f t="shared" si="11"/>
        <v>44160.137729343201</v>
      </c>
      <c r="R16" s="103">
        <f t="shared" si="12"/>
        <v>1772.6133029724388</v>
      </c>
      <c r="S16" s="103">
        <f t="shared" si="13"/>
        <v>10140.111984863237</v>
      </c>
      <c r="T16" s="103">
        <f t="shared" si="14"/>
        <v>11912.725287835676</v>
      </c>
      <c r="V16" s="100">
        <v>1</v>
      </c>
      <c r="W16" s="100">
        <v>1</v>
      </c>
      <c r="Y16" s="251">
        <f t="shared" si="15"/>
        <v>30352.083497289728</v>
      </c>
      <c r="Z16" s="251">
        <f t="shared" si="16"/>
        <v>46335.331899000033</v>
      </c>
      <c r="AA16" s="251">
        <f t="shared" si="17"/>
        <v>76687.415396289754</v>
      </c>
      <c r="AC16" s="251">
        <f t="shared" si="18"/>
        <v>30352.083497289728</v>
      </c>
      <c r="AD16" s="251">
        <f t="shared" si="19"/>
        <v>46335.331899000033</v>
      </c>
      <c r="AE16" s="251">
        <f t="shared" si="20"/>
        <v>76687.415396289754</v>
      </c>
      <c r="AG16" s="251">
        <f t="shared" si="2"/>
        <v>26924.107663331688</v>
      </c>
      <c r="AH16" s="251">
        <f t="shared" si="3"/>
        <v>29829.263623606348</v>
      </c>
      <c r="AI16" s="253">
        <f t="shared" si="21"/>
        <v>56753.37128693804</v>
      </c>
      <c r="AK16" s="251">
        <f t="shared" si="22"/>
        <v>3427.9758339580403</v>
      </c>
      <c r="AL16" s="251">
        <f t="shared" si="23"/>
        <v>16506.068275393685</v>
      </c>
      <c r="AM16" s="251">
        <f t="shared" si="24"/>
        <v>19934.044109351726</v>
      </c>
      <c r="AO16" s="251">
        <f t="shared" si="4"/>
        <v>3427.9758339580403</v>
      </c>
      <c r="AP16" s="251">
        <f t="shared" si="5"/>
        <v>16506.068275393685</v>
      </c>
      <c r="AQ16" s="251">
        <f t="shared" si="6"/>
        <v>19934.044109351726</v>
      </c>
      <c r="AT16" s="100">
        <v>485115.19472475466</v>
      </c>
      <c r="AV16" s="256">
        <f t="shared" si="7"/>
        <v>0.15808083570707523</v>
      </c>
      <c r="AX16" s="100">
        <v>485115.19520634518</v>
      </c>
      <c r="AY16" s="254">
        <f>AE16/AX16</f>
        <v>0.15808083555014296</v>
      </c>
      <c r="BA16" s="257">
        <v>485115.19472475466</v>
      </c>
      <c r="BB16" s="254">
        <f t="shared" si="8"/>
        <v>0.15808083570707523</v>
      </c>
      <c r="BC16" s="255">
        <f t="shared" si="9"/>
        <v>4.1091362064348304E-2</v>
      </c>
    </row>
    <row r="17" spans="2:55" x14ac:dyDescent="0.2">
      <c r="B17" s="101">
        <v>2005</v>
      </c>
      <c r="C17" s="103">
        <f>'Consumo Maq Invers INDEC Rev'!F60</f>
        <v>14169.417263749418</v>
      </c>
      <c r="D17" s="103">
        <f>'Consumo Constr Invers INDEC Rev'!F70</f>
        <v>18740.561662822736</v>
      </c>
      <c r="E17" s="103">
        <f t="shared" si="10"/>
        <v>32909.978926572156</v>
      </c>
      <c r="G17" s="104">
        <f>'Actualización IBIF'!AI16</f>
        <v>2.0751853333773389</v>
      </c>
      <c r="H17" s="101">
        <f>'Actualización IBIF'!AJ16</f>
        <v>1.9157306432395027</v>
      </c>
      <c r="J17" s="139">
        <f t="shared" si="0"/>
        <v>29404.166888236457</v>
      </c>
      <c r="K17" s="139">
        <f t="shared" si="1"/>
        <v>35901.868248988962</v>
      </c>
      <c r="N17" s="139">
        <f>'Actualización IBIF'!AL16</f>
        <v>19886.205260518647</v>
      </c>
      <c r="O17" s="139">
        <f>'Actualización IBIF'!AM16</f>
        <v>30974.193383982391</v>
      </c>
      <c r="P17" s="139">
        <f t="shared" si="11"/>
        <v>50860.398644501038</v>
      </c>
      <c r="R17" s="103">
        <f t="shared" si="12"/>
        <v>5716.7879967692297</v>
      </c>
      <c r="S17" s="103">
        <f t="shared" si="13"/>
        <v>12233.631721159654</v>
      </c>
      <c r="T17" s="103">
        <f t="shared" si="14"/>
        <v>17950.419717928882</v>
      </c>
      <c r="V17" s="100">
        <v>1.0730825729977973</v>
      </c>
      <c r="W17" s="100">
        <v>1.1768837333746771</v>
      </c>
      <c r="Y17" s="251">
        <f t="shared" si="15"/>
        <v>41267.561493159577</v>
      </c>
      <c r="Z17" s="251">
        <f t="shared" si="16"/>
        <v>59338.211415321333</v>
      </c>
      <c r="AA17" s="251">
        <f t="shared" si="17"/>
        <v>100605.77290848091</v>
      </c>
      <c r="AC17" s="251">
        <f t="shared" si="18"/>
        <v>38457.023281883346</v>
      </c>
      <c r="AD17" s="251">
        <f t="shared" si="19"/>
        <v>50419.773621282773</v>
      </c>
      <c r="AE17" s="251">
        <f t="shared" si="20"/>
        <v>88876.79690316612</v>
      </c>
      <c r="AG17" s="251">
        <f t="shared" si="2"/>
        <v>27401.588310293821</v>
      </c>
      <c r="AH17" s="251">
        <f t="shared" si="3"/>
        <v>30505.87516070214</v>
      </c>
      <c r="AI17" s="253">
        <f t="shared" si="21"/>
        <v>57907.463470995965</v>
      </c>
      <c r="AK17" s="251">
        <f t="shared" si="22"/>
        <v>11055.434971589526</v>
      </c>
      <c r="AL17" s="251">
        <f t="shared" si="23"/>
        <v>19913.898460580633</v>
      </c>
      <c r="AM17" s="251">
        <f t="shared" si="24"/>
        <v>30969.333432170159</v>
      </c>
      <c r="AO17" s="251">
        <f t="shared" si="4"/>
        <v>11863.394604923118</v>
      </c>
      <c r="AP17" s="251">
        <f t="shared" si="5"/>
        <v>23436.343166332372</v>
      </c>
      <c r="AQ17" s="251">
        <f t="shared" si="6"/>
        <v>35299.737771255488</v>
      </c>
      <c r="AT17" s="100">
        <v>531310.96137089981</v>
      </c>
      <c r="AV17" s="256">
        <f t="shared" si="7"/>
        <v>0.16727830473108313</v>
      </c>
      <c r="AX17" s="100">
        <v>528055.94250341423</v>
      </c>
      <c r="AY17" s="254">
        <f t="shared" ref="AY17:AY30" si="25">AE17/AX17</f>
        <v>0.16830943418952524</v>
      </c>
      <c r="BA17" s="257">
        <v>582538.17293727468</v>
      </c>
      <c r="BB17" s="254">
        <f t="shared" si="8"/>
        <v>0.1727024555338689</v>
      </c>
      <c r="BC17" s="255">
        <f t="shared" si="9"/>
        <v>6.0596437128346642E-2</v>
      </c>
    </row>
    <row r="18" spans="2:55" x14ac:dyDescent="0.2">
      <c r="B18" s="101">
        <v>2006</v>
      </c>
      <c r="C18" s="103">
        <f>'Consumo Maq Invers INDEC Rev'!F61</f>
        <v>14639.077526775352</v>
      </c>
      <c r="D18" s="103">
        <f>'Consumo Constr Invers INDEC Rev'!F71</f>
        <v>19203.965530502381</v>
      </c>
      <c r="E18" s="103">
        <f t="shared" si="10"/>
        <v>33843.043057277733</v>
      </c>
      <c r="G18" s="104">
        <f>'Actualización IBIF'!AI17</f>
        <v>2.2900471660203641</v>
      </c>
      <c r="H18" s="101">
        <f>'Actualización IBIF'!AJ17</f>
        <v>2.2205485603874151</v>
      </c>
      <c r="J18" s="139">
        <f t="shared" si="0"/>
        <v>33524.178003344299</v>
      </c>
      <c r="K18" s="139">
        <f t="shared" si="1"/>
        <v>42643.338012486602</v>
      </c>
      <c r="N18" s="139">
        <f>'Actualización IBIF'!AL17</f>
        <v>23479.451449932149</v>
      </c>
      <c r="O18" s="139">
        <f>'Actualización IBIF'!AM17</f>
        <v>34631.398519232745</v>
      </c>
      <c r="P18" s="139">
        <f t="shared" si="11"/>
        <v>58110.84996916489</v>
      </c>
      <c r="R18" s="103">
        <f t="shared" si="12"/>
        <v>8840.3739231567961</v>
      </c>
      <c r="S18" s="103">
        <f t="shared" si="13"/>
        <v>15427.432988730365</v>
      </c>
      <c r="T18" s="103">
        <f t="shared" si="14"/>
        <v>24267.806911887161</v>
      </c>
      <c r="V18" s="100">
        <v>1.1841880653618739</v>
      </c>
      <c r="W18" s="100">
        <v>1.3641413990587767</v>
      </c>
      <c r="Y18" s="251">
        <f t="shared" si="15"/>
        <v>53769.051252629848</v>
      </c>
      <c r="Z18" s="251">
        <f t="shared" si="16"/>
        <v>76900.702126085132</v>
      </c>
      <c r="AA18" s="251">
        <f t="shared" si="17"/>
        <v>130669.75337871499</v>
      </c>
      <c r="AC18" s="251">
        <f t="shared" si="18"/>
        <v>45405.83782711799</v>
      </c>
      <c r="AD18" s="251">
        <f t="shared" si="19"/>
        <v>56372.969971547442</v>
      </c>
      <c r="AE18" s="251">
        <f t="shared" si="20"/>
        <v>101778.80779866542</v>
      </c>
      <c r="AG18" s="251">
        <f t="shared" si="2"/>
        <v>28309.842823065192</v>
      </c>
      <c r="AH18" s="251">
        <f t="shared" si="3"/>
        <v>31260.203701690625</v>
      </c>
      <c r="AI18" s="253">
        <f t="shared" si="21"/>
        <v>59570.046524755817</v>
      </c>
      <c r="AK18" s="251">
        <f t="shared" si="22"/>
        <v>17095.995004052798</v>
      </c>
      <c r="AL18" s="251">
        <f t="shared" si="23"/>
        <v>25112.766269856817</v>
      </c>
      <c r="AM18" s="251">
        <f t="shared" si="24"/>
        <v>42208.761273909615</v>
      </c>
      <c r="AO18" s="251">
        <f t="shared" si="4"/>
        <v>20244.873249285545</v>
      </c>
      <c r="AP18" s="251">
        <f t="shared" si="5"/>
        <v>34257.364113598538</v>
      </c>
      <c r="AQ18" s="251">
        <f t="shared" si="6"/>
        <v>54502.237362884087</v>
      </c>
      <c r="AT18" s="100">
        <v>588784.53932867164</v>
      </c>
      <c r="AV18" s="256">
        <f t="shared" si="7"/>
        <v>0.17286256856321833</v>
      </c>
      <c r="AX18" s="100">
        <v>570549.40422073158</v>
      </c>
      <c r="AY18" s="254">
        <f t="shared" si="25"/>
        <v>0.17838737021849504</v>
      </c>
      <c r="BA18" s="257">
        <v>715904.27173384838</v>
      </c>
      <c r="BB18" s="254">
        <f t="shared" si="8"/>
        <v>0.18252405878546574</v>
      </c>
      <c r="BC18" s="255">
        <f t="shared" si="9"/>
        <v>7.6130621809093454E-2</v>
      </c>
    </row>
    <row r="19" spans="2:55" x14ac:dyDescent="0.2">
      <c r="B19" s="101">
        <v>2007</v>
      </c>
      <c r="C19" s="103">
        <f>'Consumo Maq Invers INDEC Rev'!F62</f>
        <v>15219.150099271959</v>
      </c>
      <c r="D19" s="103">
        <f>'Consumo Constr Invers INDEC Rev'!F72</f>
        <v>19724.91350088704</v>
      </c>
      <c r="E19" s="103">
        <f t="shared" si="10"/>
        <v>34944.063600159003</v>
      </c>
      <c r="G19" s="104">
        <f>'Actualización IBIF'!AI18</f>
        <v>2.4454259587159002</v>
      </c>
      <c r="H19" s="101">
        <f>'Actualización IBIF'!AJ18</f>
        <v>2.5635327744559082</v>
      </c>
      <c r="J19" s="139">
        <f t="shared" si="0"/>
        <v>37217.304722353321</v>
      </c>
      <c r="K19" s="139">
        <f t="shared" si="1"/>
        <v>50565.462232831756</v>
      </c>
      <c r="N19" s="139">
        <f>'Actualización IBIF'!AL18</f>
        <v>31221.643376455391</v>
      </c>
      <c r="O19" s="139">
        <f>'Actualización IBIF'!AM18</f>
        <v>38254.850788495052</v>
      </c>
      <c r="P19" s="139">
        <f t="shared" si="11"/>
        <v>69476.494164950447</v>
      </c>
      <c r="R19" s="103">
        <f t="shared" si="12"/>
        <v>16002.493277183432</v>
      </c>
      <c r="S19" s="103">
        <f t="shared" si="13"/>
        <v>18529.937287608012</v>
      </c>
      <c r="T19" s="103">
        <f t="shared" si="14"/>
        <v>34532.430564791444</v>
      </c>
      <c r="V19" s="100">
        <v>1.2645347563167773</v>
      </c>
      <c r="W19" s="100">
        <v>1.5748456250239316</v>
      </c>
      <c r="Y19" s="251">
        <f t="shared" si="15"/>
        <v>76350.217186554364</v>
      </c>
      <c r="Z19" s="251">
        <f t="shared" si="16"/>
        <v>98067.563778227515</v>
      </c>
      <c r="AA19" s="251">
        <f t="shared" si="17"/>
        <v>174417.78096478188</v>
      </c>
      <c r="AC19" s="251">
        <f t="shared" si="18"/>
        <v>60378.108869811047</v>
      </c>
      <c r="AD19" s="251">
        <f t="shared" si="19"/>
        <v>62271.223426573808</v>
      </c>
      <c r="AE19" s="251">
        <f t="shared" si="20"/>
        <v>122649.33229638485</v>
      </c>
      <c r="AG19" s="251">
        <f t="shared" si="2"/>
        <v>29431.618653769969</v>
      </c>
      <c r="AH19" s="251">
        <f t="shared" si="3"/>
        <v>32108.202498935956</v>
      </c>
      <c r="AI19" s="253">
        <f t="shared" si="21"/>
        <v>61539.821152705925</v>
      </c>
      <c r="AK19" s="251">
        <f t="shared" si="22"/>
        <v>30946.490216041078</v>
      </c>
      <c r="AL19" s="251">
        <f t="shared" si="23"/>
        <v>30163.020927637852</v>
      </c>
      <c r="AM19" s="251">
        <f t="shared" si="24"/>
        <v>61109.51114367893</v>
      </c>
      <c r="AO19" s="251">
        <f t="shared" si="4"/>
        <v>39132.912464201036</v>
      </c>
      <c r="AP19" s="251">
        <f t="shared" si="5"/>
        <v>47502.101545395759</v>
      </c>
      <c r="AQ19" s="251">
        <f t="shared" si="6"/>
        <v>86635.014009596794</v>
      </c>
      <c r="AT19" s="100">
        <v>623584.89939706575</v>
      </c>
      <c r="AV19" s="256">
        <f t="shared" si="7"/>
        <v>0.19668425649013074</v>
      </c>
      <c r="AX19" s="100">
        <v>621942.50264609058</v>
      </c>
      <c r="AY19" s="254">
        <f t="shared" si="25"/>
        <v>0.1972036511004894</v>
      </c>
      <c r="BA19" s="257">
        <v>896980.17407190299</v>
      </c>
      <c r="BB19" s="254">
        <f t="shared" si="8"/>
        <v>0.19444998452195483</v>
      </c>
      <c r="BC19" s="255">
        <f t="shared" si="9"/>
        <v>9.6585205017755527E-2</v>
      </c>
    </row>
    <row r="20" spans="2:55" x14ac:dyDescent="0.2">
      <c r="B20" s="101">
        <v>2008</v>
      </c>
      <c r="C20" s="103">
        <f>'Consumo Maq Invers INDEC Rev'!F63</f>
        <v>16211.632268094731</v>
      </c>
      <c r="D20" s="103">
        <f>'Consumo Constr Invers INDEC Rev'!F73</f>
        <v>20292.350516656938</v>
      </c>
      <c r="E20" s="103">
        <f t="shared" si="10"/>
        <v>36503.982784751672</v>
      </c>
      <c r="G20" s="104">
        <f>'Actualización IBIF'!AI19</f>
        <v>2.651789686021778</v>
      </c>
      <c r="H20" s="101">
        <f>'Actualización IBIF'!AJ19</f>
        <v>3.1050036241314847</v>
      </c>
      <c r="J20" s="139">
        <f t="shared" si="0"/>
        <v>42989.839242111448</v>
      </c>
      <c r="K20" s="139">
        <f t="shared" si="1"/>
        <v>63007.821896366193</v>
      </c>
      <c r="N20" s="139">
        <f>'Actualización IBIF'!AL19</f>
        <v>35223.951496240174</v>
      </c>
      <c r="O20" s="139">
        <f>'Actualización IBIF'!AM19</f>
        <v>40062.839257556792</v>
      </c>
      <c r="P20" s="139">
        <f t="shared" si="11"/>
        <v>75286.790753796959</v>
      </c>
      <c r="R20" s="103">
        <f t="shared" si="12"/>
        <v>19012.319228145443</v>
      </c>
      <c r="S20" s="103">
        <f t="shared" si="13"/>
        <v>19770.488740899855</v>
      </c>
      <c r="T20" s="103">
        <f t="shared" si="14"/>
        <v>38782.807969045301</v>
      </c>
      <c r="V20" s="100">
        <v>1.3712458610596041</v>
      </c>
      <c r="W20" s="100">
        <v>1.9074854130487051</v>
      </c>
      <c r="Y20" s="251">
        <f t="shared" si="15"/>
        <v>93406.51127866107</v>
      </c>
      <c r="Z20" s="251">
        <f t="shared" si="16"/>
        <v>124395.26108771095</v>
      </c>
      <c r="AA20" s="251">
        <f t="shared" si="17"/>
        <v>217801.77236637202</v>
      </c>
      <c r="AC20" s="251">
        <f t="shared" si="18"/>
        <v>68117.989582468435</v>
      </c>
      <c r="AD20" s="251">
        <f t="shared" si="19"/>
        <v>65214.265984289697</v>
      </c>
      <c r="AE20" s="251">
        <f t="shared" si="20"/>
        <v>133332.25556675813</v>
      </c>
      <c r="AG20" s="251">
        <f t="shared" si="2"/>
        <v>31350.934550053531</v>
      </c>
      <c r="AH20" s="251">
        <f t="shared" si="3"/>
        <v>33031.876136689163</v>
      </c>
      <c r="AI20" s="253">
        <f t="shared" si="21"/>
        <v>64382.810686742698</v>
      </c>
      <c r="AK20" s="251">
        <f t="shared" si="22"/>
        <v>36767.055032414908</v>
      </c>
      <c r="AL20" s="251">
        <f t="shared" si="23"/>
        <v>32182.389847600534</v>
      </c>
      <c r="AM20" s="251">
        <f t="shared" si="24"/>
        <v>68949.44488001545</v>
      </c>
      <c r="AO20" s="251">
        <f t="shared" si="4"/>
        <v>50416.672036549629</v>
      </c>
      <c r="AP20" s="251">
        <f t="shared" si="5"/>
        <v>61387.439191344762</v>
      </c>
      <c r="AQ20" s="251">
        <f t="shared" si="6"/>
        <v>111804.11122789439</v>
      </c>
      <c r="AT20" s="100">
        <v>629024.44563935732</v>
      </c>
      <c r="AV20" s="256">
        <f t="shared" si="7"/>
        <v>0.21196673116771425</v>
      </c>
      <c r="AX20" s="100">
        <v>647176.15974121168</v>
      </c>
      <c r="AY20" s="254">
        <f t="shared" si="25"/>
        <v>0.20602158092485068</v>
      </c>
      <c r="BA20" s="257">
        <v>1149646.0905836355</v>
      </c>
      <c r="BB20" s="254">
        <f t="shared" si="8"/>
        <v>0.18945114861896464</v>
      </c>
      <c r="BC20" s="255">
        <f t="shared" si="9"/>
        <v>9.7250894987287187E-2</v>
      </c>
    </row>
    <row r="21" spans="2:55" x14ac:dyDescent="0.2">
      <c r="B21" s="101">
        <v>2009</v>
      </c>
      <c r="C21" s="103">
        <f>'Consumo Maq Invers INDEC Rev'!F64</f>
        <v>17499.379842906739</v>
      </c>
      <c r="D21" s="103">
        <f>'Consumo Constr Invers INDEC Rev'!F74</f>
        <v>20943.247301808075</v>
      </c>
      <c r="E21" s="103">
        <f t="shared" si="10"/>
        <v>38442.627144714817</v>
      </c>
      <c r="G21" s="104">
        <f>'Actualización IBIF'!AI20</f>
        <v>2.9869094911647922</v>
      </c>
      <c r="H21" s="101">
        <f>'Actualización IBIF'!AJ20</f>
        <v>3.5642182031008915</v>
      </c>
      <c r="J21" s="139">
        <f t="shared" si="0"/>
        <v>52269.06374227599</v>
      </c>
      <c r="K21" s="139">
        <f t="shared" si="1"/>
        <v>74646.303265147973</v>
      </c>
      <c r="N21" s="139">
        <f>'Actualización IBIF'!AL20</f>
        <v>25837.657586458521</v>
      </c>
      <c r="O21" s="139">
        <f>'Actualización IBIF'!AM20</f>
        <v>32648.330461414691</v>
      </c>
      <c r="P21" s="139">
        <f t="shared" si="11"/>
        <v>58485.988047873208</v>
      </c>
      <c r="R21" s="103">
        <f t="shared" si="12"/>
        <v>8338.2777435517819</v>
      </c>
      <c r="S21" s="103">
        <f t="shared" si="13"/>
        <v>11705.083159606616</v>
      </c>
      <c r="T21" s="103">
        <f t="shared" si="14"/>
        <v>20043.360903158398</v>
      </c>
      <c r="V21" s="100">
        <v>1.5445369965458613</v>
      </c>
      <c r="W21" s="100">
        <v>2.1895930099725125</v>
      </c>
      <c r="Y21" s="251">
        <f t="shared" si="15"/>
        <v>77174.744674458954</v>
      </c>
      <c r="Z21" s="251">
        <f t="shared" si="16"/>
        <v>116365.77373142757</v>
      </c>
      <c r="AA21" s="251">
        <f t="shared" si="17"/>
        <v>193540.51840588654</v>
      </c>
      <c r="AC21" s="251">
        <f t="shared" si="18"/>
        <v>49966.264872288179</v>
      </c>
      <c r="AD21" s="251">
        <f t="shared" si="19"/>
        <v>53144.932963084495</v>
      </c>
      <c r="AE21" s="251">
        <f t="shared" si="20"/>
        <v>103111.19783537267</v>
      </c>
      <c r="AG21" s="251">
        <f t="shared" si="2"/>
        <v>33841.250717314229</v>
      </c>
      <c r="AH21" s="251">
        <f t="shared" si="3"/>
        <v>34091.405537545565</v>
      </c>
      <c r="AI21" s="253">
        <f t="shared" si="21"/>
        <v>67932.656254859787</v>
      </c>
      <c r="AK21" s="251">
        <f>AC21-AG21</f>
        <v>16125.014154973949</v>
      </c>
      <c r="AL21" s="251">
        <f t="shared" si="23"/>
        <v>19053.52742553893</v>
      </c>
      <c r="AM21" s="251">
        <f t="shared" si="24"/>
        <v>35178.54158051288</v>
      </c>
      <c r="AO21" s="251">
        <f t="shared" si="4"/>
        <v>24905.680932182964</v>
      </c>
      <c r="AP21" s="251">
        <f t="shared" si="5"/>
        <v>41719.470466279607</v>
      </c>
      <c r="AQ21" s="251">
        <f t="shared" si="6"/>
        <v>66625.151398462564</v>
      </c>
      <c r="AT21" s="100">
        <v>595883.84117988183</v>
      </c>
      <c r="AV21" s="256">
        <f t="shared" si="7"/>
        <v>0.17303909035560855</v>
      </c>
      <c r="AX21" s="100">
        <v>608872.87641287444</v>
      </c>
      <c r="AY21" s="254">
        <f t="shared" si="25"/>
        <v>0.1693476616052336</v>
      </c>
      <c r="BA21" s="257">
        <v>1247929.2689250198</v>
      </c>
      <c r="BB21" s="254">
        <f t="shared" si="8"/>
        <v>0.1550893333663089</v>
      </c>
      <c r="BC21" s="255">
        <f t="shared" si="9"/>
        <v>5.3388563805266152E-2</v>
      </c>
    </row>
    <row r="22" spans="2:55" x14ac:dyDescent="0.2">
      <c r="B22" s="101">
        <v>2010</v>
      </c>
      <c r="C22" s="103">
        <f>'Consumo Maq Invers INDEC Rev'!F65</f>
        <v>18385.162722229667</v>
      </c>
      <c r="D22" s="103">
        <f>'Consumo Constr Invers INDEC Rev'!F75</f>
        <v>21414.453911036366</v>
      </c>
      <c r="E22" s="103">
        <f t="shared" si="10"/>
        <v>39799.616633266036</v>
      </c>
      <c r="G22" s="104">
        <f>'Actualización IBIF'!AI21</f>
        <v>3.2708446791805126</v>
      </c>
      <c r="H22" s="101">
        <f>'Actualización IBIF'!AJ21</f>
        <v>4.2061278280573342</v>
      </c>
      <c r="J22" s="139">
        <f t="shared" si="0"/>
        <v>60135.011665872815</v>
      </c>
      <c r="K22" s="139">
        <f t="shared" si="1"/>
        <v>90071.93051786127</v>
      </c>
      <c r="N22" s="139">
        <f>'Actualización IBIF'!AL21</f>
        <v>35667.305390010479</v>
      </c>
      <c r="O22" s="139">
        <f>'Actualización IBIF'!AM21</f>
        <v>37710.745229571279</v>
      </c>
      <c r="P22" s="139">
        <f t="shared" si="11"/>
        <v>73378.050619581758</v>
      </c>
      <c r="R22" s="103">
        <f t="shared" si="12"/>
        <v>17282.142667780812</v>
      </c>
      <c r="S22" s="103">
        <f t="shared" si="13"/>
        <v>16296.291318534913</v>
      </c>
      <c r="T22" s="103">
        <f t="shared" si="14"/>
        <v>33578.433986315722</v>
      </c>
      <c r="V22" s="100">
        <v>1.6913604620069678</v>
      </c>
      <c r="W22" s="100">
        <v>2.5839349800056302</v>
      </c>
      <c r="Y22" s="251">
        <f t="shared" si="15"/>
        <v>116662.21605562219</v>
      </c>
      <c r="Z22" s="251">
        <f>O22*H22</f>
        <v>158616.21492688011</v>
      </c>
      <c r="AA22" s="251">
        <f t="shared" si="17"/>
        <v>275278.43098250229</v>
      </c>
      <c r="AC22" s="251">
        <f t="shared" si="18"/>
        <v>68975.371410297041</v>
      </c>
      <c r="AD22" s="251">
        <f t="shared" si="19"/>
        <v>61385.528720438044</v>
      </c>
      <c r="AE22" s="251">
        <f t="shared" si="20"/>
        <v>130360.90013073508</v>
      </c>
      <c r="AG22" s="251">
        <f t="shared" si="2"/>
        <v>35554.225735250206</v>
      </c>
      <c r="AH22" s="251">
        <f t="shared" si="3"/>
        <v>34858.435376599533</v>
      </c>
      <c r="AI22" s="253">
        <f t="shared" si="21"/>
        <v>70412.661111849739</v>
      </c>
      <c r="AK22" s="251">
        <f t="shared" si="22"/>
        <v>33421.145675046835</v>
      </c>
      <c r="AL22" s="251">
        <f t="shared" si="23"/>
        <v>26527.093343838511</v>
      </c>
      <c r="AM22" s="251">
        <f t="shared" si="24"/>
        <v>59948.239018885346</v>
      </c>
      <c r="AO22" s="251">
        <f t="shared" si="4"/>
        <v>56527.204389749386</v>
      </c>
      <c r="AP22" s="251">
        <f t="shared" si="5"/>
        <v>68544.284409018845</v>
      </c>
      <c r="AQ22" s="251">
        <f t="shared" si="6"/>
        <v>125071.48879876823</v>
      </c>
      <c r="AT22" s="100">
        <v>644626.89106575865</v>
      </c>
      <c r="AV22" s="256">
        <f t="shared" si="7"/>
        <v>0.2022269035584445</v>
      </c>
      <c r="AX22" s="100">
        <v>670523.67944179836</v>
      </c>
      <c r="AY22" s="254">
        <f t="shared" si="25"/>
        <v>0.1944165495232901</v>
      </c>
      <c r="BA22" s="257">
        <v>1661720.9259445816</v>
      </c>
      <c r="BB22" s="254">
        <f t="shared" si="8"/>
        <v>0.16565864140275191</v>
      </c>
      <c r="BC22" s="255">
        <f t="shared" si="9"/>
        <v>7.5266241669113679E-2</v>
      </c>
    </row>
    <row r="23" spans="2:55" x14ac:dyDescent="0.2">
      <c r="B23" s="101">
        <v>2011</v>
      </c>
      <c r="C23" s="103">
        <f>'Consumo Maq Invers INDEC Rev'!F66</f>
        <v>19622.277991730189</v>
      </c>
      <c r="D23" s="103">
        <f>'Consumo Constr Invers INDEC Rev'!F76</f>
        <v>21978.668815627796</v>
      </c>
      <c r="E23" s="103">
        <f t="shared" si="10"/>
        <v>41600.946807357985</v>
      </c>
      <c r="G23" s="104">
        <f>'Actualización IBIF'!AI22</f>
        <v>3.5446555102112982</v>
      </c>
      <c r="H23" s="101">
        <f>'Actualización IBIF'!AJ22</f>
        <v>5.257948512956597</v>
      </c>
      <c r="J23" s="139">
        <f t="shared" si="0"/>
        <v>69554.215806284294</v>
      </c>
      <c r="K23" s="139">
        <f t="shared" si="1"/>
        <v>115562.7090158957</v>
      </c>
      <c r="N23" s="139">
        <f>'Actualización IBIF'!AL22</f>
        <v>44502.621982816745</v>
      </c>
      <c r="O23" s="139">
        <f>'Actualización IBIF'!AM22</f>
        <v>41181.391131347322</v>
      </c>
      <c r="P23" s="139">
        <f t="shared" si="11"/>
        <v>85684.01311416406</v>
      </c>
      <c r="R23" s="103">
        <f t="shared" si="12"/>
        <v>24880.343991086556</v>
      </c>
      <c r="S23" s="103">
        <f t="shared" si="13"/>
        <v>19202.722315719526</v>
      </c>
      <c r="T23" s="103">
        <f t="shared" si="14"/>
        <v>44083.066306806082</v>
      </c>
      <c r="V23" s="100">
        <v>1.8329486017992771</v>
      </c>
      <c r="W23" s="100">
        <v>3.2300960981426314</v>
      </c>
      <c r="Y23" s="251">
        <f t="shared" si="15"/>
        <v>157746.46423024184</v>
      </c>
      <c r="Z23" s="251">
        <f t="shared" si="16"/>
        <v>216529.63426055165</v>
      </c>
      <c r="AA23" s="251">
        <f t="shared" si="17"/>
        <v>374276.09849079349</v>
      </c>
      <c r="AC23" s="251">
        <f t="shared" si="18"/>
        <v>86061.586274374087</v>
      </c>
      <c r="AD23" s="251">
        <f t="shared" si="19"/>
        <v>67035.044061091699</v>
      </c>
      <c r="AE23" s="251">
        <f t="shared" si="20"/>
        <v>153096.63033546577</v>
      </c>
      <c r="AG23" s="251">
        <f t="shared" si="2"/>
        <v>37946.626401857531</v>
      </c>
      <c r="AH23" s="251">
        <f t="shared" si="3"/>
        <v>35776.86406368731</v>
      </c>
      <c r="AI23" s="253">
        <f t="shared" si="21"/>
        <v>73723.490465544834</v>
      </c>
      <c r="AK23" s="251">
        <f t="shared" si="22"/>
        <v>48114.959872516556</v>
      </c>
      <c r="AL23" s="251">
        <f t="shared" si="23"/>
        <v>31258.17999740439</v>
      </c>
      <c r="AM23" s="251">
        <f t="shared" si="24"/>
        <v>79373.139869920939</v>
      </c>
      <c r="AO23" s="251">
        <f t="shared" si="4"/>
        <v>88192.248423957542</v>
      </c>
      <c r="AP23" s="251">
        <f t="shared" si="5"/>
        <v>100966.92524465597</v>
      </c>
      <c r="AQ23" s="251">
        <f t="shared" si="6"/>
        <v>189159.17366861351</v>
      </c>
      <c r="AT23" s="100">
        <v>684820.37143206457</v>
      </c>
      <c r="AV23" s="256">
        <f t="shared" si="7"/>
        <v>0.22355735419394315</v>
      </c>
      <c r="AX23" s="100">
        <v>710781.59722060116</v>
      </c>
      <c r="AY23" s="254">
        <f t="shared" si="25"/>
        <v>0.21539194449339416</v>
      </c>
      <c r="BA23" s="257">
        <v>2179024.1036307774</v>
      </c>
      <c r="BB23" s="255">
        <f t="shared" si="8"/>
        <v>0.17176317502278182</v>
      </c>
      <c r="BC23" s="255">
        <f t="shared" si="9"/>
        <v>8.6809124026406545E-2</v>
      </c>
    </row>
    <row r="24" spans="2:55" x14ac:dyDescent="0.2">
      <c r="B24" s="101">
        <v>2012</v>
      </c>
      <c r="C24" s="103">
        <f>'Consumo Maq Invers INDEC Rev'!F67</f>
        <v>20971.659090871028</v>
      </c>
      <c r="D24" s="103">
        <f>'Consumo Constr Invers INDEC Rev'!F77</f>
        <v>22631.176638254743</v>
      </c>
      <c r="E24" s="103">
        <f t="shared" si="10"/>
        <v>43602.835729125771</v>
      </c>
      <c r="G24" s="104">
        <f>'Actualización IBIF'!AI23</f>
        <v>4.1159194050896639</v>
      </c>
      <c r="H24" s="101">
        <f>'Actualización IBIF'!AJ23</f>
        <v>6.3170177296804919</v>
      </c>
      <c r="J24" s="139">
        <f t="shared" si="0"/>
        <v>86317.658609041129</v>
      </c>
      <c r="K24" s="139">
        <f t="shared" si="1"/>
        <v>142961.54406738616</v>
      </c>
      <c r="N24" s="139">
        <f>'Actualización IBIF'!AL23</f>
        <v>39968.688567462268</v>
      </c>
      <c r="O24" s="139">
        <f>'Actualización IBIF'!AM23</f>
        <v>39887.503370554979</v>
      </c>
      <c r="P24" s="139">
        <f t="shared" si="11"/>
        <v>79856.191938017248</v>
      </c>
      <c r="R24" s="103">
        <f t="shared" si="12"/>
        <v>18997.02947659124</v>
      </c>
      <c r="S24" s="103">
        <f t="shared" si="13"/>
        <v>17256.326732300236</v>
      </c>
      <c r="T24" s="103">
        <f t="shared" si="14"/>
        <v>36253.356208891477</v>
      </c>
      <c r="V24" s="100">
        <v>2.1283503282461136</v>
      </c>
      <c r="W24" s="100">
        <v>3.880710180074602</v>
      </c>
      <c r="Y24" s="251">
        <f t="shared" si="15"/>
        <v>164507.90087080334</v>
      </c>
      <c r="Z24" s="251">
        <f t="shared" si="16"/>
        <v>251970.06598448619</v>
      </c>
      <c r="AA24" s="251">
        <f t="shared" si="17"/>
        <v>416477.96685528953</v>
      </c>
      <c r="AC24" s="251">
        <f t="shared" si="18"/>
        <v>77293.619705158009</v>
      </c>
      <c r="AD24" s="251">
        <f t="shared" si="19"/>
        <v>64928.854331410643</v>
      </c>
      <c r="AE24" s="251">
        <f t="shared" si="20"/>
        <v>142222.47403656866</v>
      </c>
      <c r="AG24" s="251">
        <f t="shared" si="2"/>
        <v>40556.13282432314</v>
      </c>
      <c r="AH24" s="251">
        <f t="shared" si="3"/>
        <v>36839.015910391405</v>
      </c>
      <c r="AI24" s="253">
        <f t="shared" si="21"/>
        <v>77395.148734714545</v>
      </c>
      <c r="AK24" s="251">
        <f t="shared" si="22"/>
        <v>36737.486880834869</v>
      </c>
      <c r="AL24" s="251">
        <f t="shared" si="23"/>
        <v>28089.838421019238</v>
      </c>
      <c r="AM24" s="251">
        <f t="shared" si="24"/>
        <v>64827.325301854107</v>
      </c>
      <c r="AO24" s="251">
        <f t="shared" si="4"/>
        <v>78190.242261762192</v>
      </c>
      <c r="AP24" s="251">
        <f t="shared" si="5"/>
        <v>109008.52191710004</v>
      </c>
      <c r="AQ24" s="251">
        <f t="shared" si="6"/>
        <v>187198.76417886221</v>
      </c>
      <c r="AT24" s="100">
        <v>670451.19953137741</v>
      </c>
      <c r="AV24" s="256">
        <f t="shared" si="7"/>
        <v>0.21212949448964716</v>
      </c>
      <c r="AX24" s="100">
        <v>703485.98945894872</v>
      </c>
      <c r="AY24" s="254">
        <f t="shared" si="25"/>
        <v>0.20216816847475813</v>
      </c>
      <c r="BA24" s="257">
        <v>2637913.8482155497</v>
      </c>
      <c r="BB24" s="254">
        <f t="shared" si="8"/>
        <v>0.15788156506211198</v>
      </c>
      <c r="BC24" s="255">
        <f t="shared" si="9"/>
        <v>7.0964699740097725E-2</v>
      </c>
    </row>
    <row r="25" spans="2:55" x14ac:dyDescent="0.2">
      <c r="B25" s="101">
        <v>2013</v>
      </c>
      <c r="C25" s="103">
        <f>'Consumo Maq Invers INDEC Rev'!F68</f>
        <v>22105.945382756581</v>
      </c>
      <c r="D25" s="103">
        <f>'Consumo Constr Invers INDEC Rev'!F78</f>
        <v>23268.906705665842</v>
      </c>
      <c r="E25" s="103">
        <f t="shared" si="10"/>
        <v>45374.852088422427</v>
      </c>
      <c r="G25" s="104">
        <f>'Actualización IBIF'!AI24</f>
        <v>5.2239553700946431</v>
      </c>
      <c r="H25" s="101">
        <f>'Actualización IBIF'!AJ24</f>
        <v>8.133768434842013</v>
      </c>
      <c r="J25" s="139">
        <f t="shared" si="0"/>
        <v>115480.47209327012</v>
      </c>
      <c r="K25" s="139">
        <f t="shared" si="1"/>
        <v>189263.89887582848</v>
      </c>
      <c r="N25" s="139">
        <f>'Actualización IBIF'!AL24</f>
        <v>41419.306300407785</v>
      </c>
      <c r="O25" s="139">
        <f>'Actualización IBIF'!AM24</f>
        <v>40194.928273502468</v>
      </c>
      <c r="P25" s="139">
        <f t="shared" si="11"/>
        <v>81614.234573910246</v>
      </c>
      <c r="R25" s="103">
        <f t="shared" si="12"/>
        <v>19313.360917651204</v>
      </c>
      <c r="S25" s="103">
        <f t="shared" si="13"/>
        <v>16926.021567836626</v>
      </c>
      <c r="T25" s="103">
        <f t="shared" si="14"/>
        <v>36239.382485487833</v>
      </c>
      <c r="V25" s="100">
        <v>2.7013179881353313</v>
      </c>
      <c r="W25" s="100">
        <v>4.9967879335139012</v>
      </c>
      <c r="Y25" s="251">
        <f t="shared" si="15"/>
        <v>216372.60757361012</v>
      </c>
      <c r="Z25" s="251">
        <f t="shared" si="16"/>
        <v>326936.23883175314</v>
      </c>
      <c r="AA25" s="251">
        <f t="shared" si="17"/>
        <v>543308.84640536329</v>
      </c>
      <c r="AC25" s="251">
        <f t="shared" si="18"/>
        <v>80098.90302584038</v>
      </c>
      <c r="AD25" s="251">
        <f t="shared" si="19"/>
        <v>65429.280406111036</v>
      </c>
      <c r="AE25" s="251">
        <f t="shared" si="20"/>
        <v>145528.18343195142</v>
      </c>
      <c r="AG25" s="251">
        <f t="shared" si="2"/>
        <v>42749.677231810871</v>
      </c>
      <c r="AH25" s="251">
        <f t="shared" si="3"/>
        <v>37877.112535919063</v>
      </c>
      <c r="AI25" s="253">
        <f t="shared" si="21"/>
        <v>80626.789767729933</v>
      </c>
      <c r="AK25" s="251">
        <f t="shared" si="22"/>
        <v>37349.225794029509</v>
      </c>
      <c r="AL25" s="251">
        <f t="shared" si="23"/>
        <v>27552.167870191974</v>
      </c>
      <c r="AM25" s="251">
        <f t="shared" si="24"/>
        <v>64901.393664221483</v>
      </c>
      <c r="AO25" s="251">
        <f t="shared" si="4"/>
        <v>100892.13548034002</v>
      </c>
      <c r="AP25" s="251">
        <f t="shared" si="5"/>
        <v>137672.33995592466</v>
      </c>
      <c r="AQ25" s="251">
        <f t="shared" si="6"/>
        <v>238564.47543626468</v>
      </c>
      <c r="AT25" s="100">
        <v>678150.16828274284</v>
      </c>
      <c r="AV25" s="256">
        <f t="shared" si="7"/>
        <v>0.21459580818282123</v>
      </c>
      <c r="AX25" s="100">
        <v>720407.10530281509</v>
      </c>
      <c r="AY25" s="254">
        <f t="shared" si="25"/>
        <v>0.20200825666590319</v>
      </c>
      <c r="BA25" s="257">
        <v>3348308.4882272058</v>
      </c>
      <c r="BB25" s="254">
        <f t="shared" si="8"/>
        <v>0.16226367681342987</v>
      </c>
      <c r="BC25" s="255">
        <f t="shared" si="9"/>
        <v>7.1249252055199649E-2</v>
      </c>
    </row>
    <row r="26" spans="2:55" x14ac:dyDescent="0.2">
      <c r="B26" s="101">
        <v>2014</v>
      </c>
      <c r="C26" s="103">
        <f>'Consumo Maq Invers INDEC Rev'!F69</f>
        <v>23155.873512512175</v>
      </c>
      <c r="D26" s="103">
        <f>'Consumo Constr Invers INDEC Rev'!F79</f>
        <v>23900.985271135891</v>
      </c>
      <c r="E26" s="103">
        <f t="shared" si="10"/>
        <v>47056.858783648066</v>
      </c>
      <c r="G26" s="104">
        <f>'Actualización IBIF'!AI25</f>
        <v>7.5836496430174387</v>
      </c>
      <c r="H26" s="101">
        <f>'Actualización IBIF'!AJ25</f>
        <v>11.399649143327602</v>
      </c>
      <c r="J26" s="139">
        <f t="shared" si="0"/>
        <v>175606.03189691991</v>
      </c>
      <c r="K26" s="139">
        <f t="shared" si="1"/>
        <v>272462.84627078992</v>
      </c>
      <c r="N26" s="139">
        <f>'Actualización IBIF'!AL25</f>
        <v>37149.273377472542</v>
      </c>
      <c r="O26" s="139">
        <f>'Actualización IBIF'!AM25</f>
        <v>39205.691661393677</v>
      </c>
      <c r="P26" s="139">
        <f t="shared" si="11"/>
        <v>76354.965038866212</v>
      </c>
      <c r="R26" s="103">
        <f t="shared" si="12"/>
        <v>13993.399864960367</v>
      </c>
      <c r="S26" s="103">
        <f t="shared" si="13"/>
        <v>15304.706390257787</v>
      </c>
      <c r="T26" s="103">
        <f t="shared" si="14"/>
        <v>29298.106255218154</v>
      </c>
      <c r="V26" s="100">
        <v>3.9215207146817463</v>
      </c>
      <c r="W26" s="100">
        <v>7.0031043718516983</v>
      </c>
      <c r="Y26" s="251">
        <f t="shared" si="15"/>
        <v>281727.07378742687</v>
      </c>
      <c r="Z26" s="251">
        <f t="shared" si="16"/>
        <v>446931.12936137256</v>
      </c>
      <c r="AA26" s="251">
        <f t="shared" si="17"/>
        <v>728658.20314879948</v>
      </c>
      <c r="AC26" s="251">
        <f t="shared" si="18"/>
        <v>71841.281555053734</v>
      </c>
      <c r="AD26" s="251">
        <f t="shared" si="19"/>
        <v>63819.001635584507</v>
      </c>
      <c r="AE26" s="251">
        <f t="shared" si="20"/>
        <v>135660.28319063823</v>
      </c>
      <c r="AG26" s="251">
        <f t="shared" si="2"/>
        <v>44780.085245876697</v>
      </c>
      <c r="AH26" s="251">
        <f t="shared" si="3"/>
        <v>38906.009649938678</v>
      </c>
      <c r="AI26" s="253">
        <f t="shared" si="21"/>
        <v>83686.094895815375</v>
      </c>
      <c r="AK26" s="251">
        <f t="shared" si="22"/>
        <v>27061.196309177038</v>
      </c>
      <c r="AL26" s="251">
        <f t="shared" si="23"/>
        <v>24912.991985645829</v>
      </c>
      <c r="AM26" s="251">
        <f t="shared" si="24"/>
        <v>51974.188294822867</v>
      </c>
      <c r="AO26" s="251">
        <f t="shared" si="4"/>
        <v>106121.04189050697</v>
      </c>
      <c r="AP26" s="251">
        <f t="shared" si="5"/>
        <v>174468.28309058264</v>
      </c>
      <c r="AQ26" s="251">
        <f t="shared" si="6"/>
        <v>280589.32498108962</v>
      </c>
      <c r="AT26" s="100">
        <v>669263.93461800681</v>
      </c>
      <c r="AV26" s="256">
        <f t="shared" si="7"/>
        <v>0.20270072264997893</v>
      </c>
      <c r="AX26" s="100">
        <v>702306.04596336512</v>
      </c>
      <c r="AY26" s="254">
        <f t="shared" si="25"/>
        <v>0.19316405428996516</v>
      </c>
      <c r="BA26" s="257">
        <v>4579086.4254100984</v>
      </c>
      <c r="BB26" s="254">
        <f t="shared" si="8"/>
        <v>0.15912741875876291</v>
      </c>
      <c r="BC26" s="255">
        <f t="shared" si="9"/>
        <v>6.127626755940959E-2</v>
      </c>
    </row>
    <row r="27" spans="2:55" x14ac:dyDescent="0.2">
      <c r="B27" s="101">
        <v>2015</v>
      </c>
      <c r="C27" s="103">
        <f>'Consumo Maq Invers INDEC Rev'!F70</f>
        <v>24185.420923210222</v>
      </c>
      <c r="D27" s="103">
        <f>'Consumo Constr Invers INDEC Rev'!F80</f>
        <v>24507.339104363768</v>
      </c>
      <c r="E27" s="103">
        <f t="shared" si="10"/>
        <v>48692.76002757399</v>
      </c>
      <c r="G27" s="104">
        <f>'Actualización IBIF'!AI26</f>
        <v>9.2382662579465951</v>
      </c>
      <c r="H27" s="101">
        <f>'Actualización IBIF'!AJ26</f>
        <v>14.204069403000855</v>
      </c>
      <c r="J27" s="139">
        <f t="shared" si="0"/>
        <v>223431.35804912858</v>
      </c>
      <c r="K27" s="139">
        <f t="shared" si="1"/>
        <v>348103.94552125974</v>
      </c>
      <c r="N27" s="139">
        <f>'Actualización IBIF'!AL26</f>
        <v>38826.283929299039</v>
      </c>
      <c r="O27" s="139">
        <f>'Actualización IBIF'!AM26</f>
        <v>40105.638339020414</v>
      </c>
      <c r="P27" s="139">
        <f t="shared" si="11"/>
        <v>78931.922268319453</v>
      </c>
      <c r="R27" s="103">
        <f t="shared" si="12"/>
        <v>14640.863006088817</v>
      </c>
      <c r="S27" s="103">
        <f t="shared" si="13"/>
        <v>15598.299234656646</v>
      </c>
      <c r="T27" s="103">
        <f t="shared" si="14"/>
        <v>30239.162240745463</v>
      </c>
      <c r="V27" s="100">
        <v>4.7771263446538006</v>
      </c>
      <c r="W27" s="100">
        <v>8.7259335163366085</v>
      </c>
      <c r="Y27" s="251">
        <f t="shared" si="15"/>
        <v>358687.54874549748</v>
      </c>
      <c r="Z27" s="251">
        <f t="shared" si="16"/>
        <v>569663.27041909785</v>
      </c>
      <c r="AA27" s="251">
        <f t="shared" si="17"/>
        <v>928350.81916459533</v>
      </c>
      <c r="AC27" s="251">
        <f t="shared" si="18"/>
        <v>75084.375598923303</v>
      </c>
      <c r="AD27" s="251">
        <f t="shared" si="19"/>
        <v>65283.934303714297</v>
      </c>
      <c r="AE27" s="251">
        <f t="shared" si="20"/>
        <v>140368.30990263761</v>
      </c>
      <c r="AG27" s="251">
        <f t="shared" si="2"/>
        <v>46771.079919034608</v>
      </c>
      <c r="AH27" s="251">
        <f t="shared" si="3"/>
        <v>39893.032060070465</v>
      </c>
      <c r="AI27" s="253">
        <f t="shared" si="21"/>
        <v>86664.111979105073</v>
      </c>
      <c r="AK27" s="251">
        <f t="shared" si="22"/>
        <v>28313.295679888695</v>
      </c>
      <c r="AL27" s="251">
        <f t="shared" si="23"/>
        <v>25390.902243643832</v>
      </c>
      <c r="AM27" s="251">
        <f t="shared" si="24"/>
        <v>53704.197923532527</v>
      </c>
      <c r="AO27" s="251">
        <f t="shared" si="4"/>
        <v>135256.19069636893</v>
      </c>
      <c r="AP27" s="251">
        <f t="shared" si="5"/>
        <v>221559.32489783812</v>
      </c>
      <c r="AQ27" s="251">
        <f t="shared" si="6"/>
        <v>356815.51559420704</v>
      </c>
      <c r="AT27" s="100">
        <v>690935.40478696499</v>
      </c>
      <c r="AV27" s="256">
        <f t="shared" si="7"/>
        <v>0.20315692166030652</v>
      </c>
      <c r="AX27" s="100">
        <v>721487.14663803973</v>
      </c>
      <c r="AY27" s="254">
        <f t="shared" si="25"/>
        <v>0.19455413801440663</v>
      </c>
      <c r="BA27" s="257">
        <v>5954510.895692342</v>
      </c>
      <c r="BB27" s="254">
        <f t="shared" si="8"/>
        <v>0.15590714929016083</v>
      </c>
      <c r="BC27" s="255">
        <f t="shared" si="9"/>
        <v>5.9923564142327336E-2</v>
      </c>
    </row>
    <row r="28" spans="2:55" x14ac:dyDescent="0.2">
      <c r="B28" s="101">
        <v>2016</v>
      </c>
      <c r="C28" s="103">
        <f>'Consumo Maq Invers INDEC Rev'!F71</f>
        <v>25202.368537436592</v>
      </c>
      <c r="D28" s="103">
        <f>'Consumo Constr Invers INDEC Rev'!F81</f>
        <v>25121.471871144178</v>
      </c>
      <c r="E28" s="103">
        <f t="shared" si="10"/>
        <v>50323.840408580771</v>
      </c>
      <c r="G28" s="104">
        <f>'Actualización IBIF'!AI27</f>
        <v>13.036534148439127</v>
      </c>
      <c r="H28" s="101">
        <f>'Actualización IBIF'!AJ27</f>
        <v>18.936894480745931</v>
      </c>
      <c r="J28" s="139">
        <f t="shared" si="0"/>
        <v>328551.53805983998</v>
      </c>
      <c r="K28" s="139">
        <f t="shared" si="1"/>
        <v>475722.66202488437</v>
      </c>
      <c r="N28" s="139">
        <f>'Actualización IBIF'!AL27</f>
        <v>39033.976273836975</v>
      </c>
      <c r="O28" s="139">
        <f>'Actualización IBIF'!AM27</f>
        <v>34859.874503930252</v>
      </c>
      <c r="P28" s="139">
        <f t="shared" si="11"/>
        <v>73893.85077776722</v>
      </c>
      <c r="R28" s="103">
        <f t="shared" si="12"/>
        <v>13831.607736400383</v>
      </c>
      <c r="S28" s="103">
        <f t="shared" si="13"/>
        <v>9738.4026327860738</v>
      </c>
      <c r="T28" s="103">
        <f t="shared" si="14"/>
        <v>23570.010369186457</v>
      </c>
      <c r="V28" s="100">
        <v>6.7412184261216463</v>
      </c>
      <c r="W28" s="100">
        <v>11.633432473229144</v>
      </c>
      <c r="Y28" s="251">
        <f t="shared" si="15"/>
        <v>508867.76464323839</v>
      </c>
      <c r="Z28" s="251">
        <f t="shared" si="16"/>
        <v>660137.76509297255</v>
      </c>
      <c r="AA28" s="251">
        <f t="shared" si="17"/>
        <v>1169005.5297362111</v>
      </c>
      <c r="AC28" s="251">
        <f t="shared" si="18"/>
        <v>75486.022329645813</v>
      </c>
      <c r="AD28" s="251">
        <f t="shared" si="19"/>
        <v>56744.883043940958</v>
      </c>
      <c r="AE28" s="251">
        <f t="shared" si="20"/>
        <v>132230.90537358678</v>
      </c>
      <c r="AG28" s="251">
        <f t="shared" si="2"/>
        <v>48737.708421778887</v>
      </c>
      <c r="AH28" s="251">
        <f t="shared" si="3"/>
        <v>40892.717013625806</v>
      </c>
      <c r="AI28" s="253">
        <f t="shared" si="21"/>
        <v>89630.425435404701</v>
      </c>
      <c r="AK28" s="251">
        <f t="shared" si="22"/>
        <v>26748.313907866926</v>
      </c>
      <c r="AL28" s="251">
        <f t="shared" si="23"/>
        <v>15852.166030315151</v>
      </c>
      <c r="AM28" s="251">
        <f t="shared" si="24"/>
        <v>42600.479938182078</v>
      </c>
      <c r="AO28" s="251">
        <f t="shared" si="4"/>
        <v>180316.22658339841</v>
      </c>
      <c r="AP28" s="251">
        <f t="shared" si="5"/>
        <v>184415.10306808821</v>
      </c>
      <c r="AQ28" s="251">
        <f t="shared" si="6"/>
        <v>364731.32965148659</v>
      </c>
      <c r="AT28" s="100">
        <v>675269.28762756858</v>
      </c>
      <c r="AV28" s="256">
        <f t="shared" si="7"/>
        <v>0.19581951644529125</v>
      </c>
      <c r="AX28" s="100">
        <v>706477.84859884309</v>
      </c>
      <c r="AY28" s="254">
        <f t="shared" si="25"/>
        <v>0.18716921646707002</v>
      </c>
      <c r="BA28" s="257">
        <v>8228159.5565364286</v>
      </c>
      <c r="BB28" s="254">
        <f t="shared" si="8"/>
        <v>0.14207375558335594</v>
      </c>
      <c r="BC28" s="255">
        <f t="shared" si="9"/>
        <v>4.4327206727748127E-2</v>
      </c>
    </row>
    <row r="29" spans="2:55" x14ac:dyDescent="0.2">
      <c r="B29" s="101">
        <v>2017</v>
      </c>
      <c r="C29" s="103">
        <f>'Consumo Maq Invers INDEC Rev'!F72</f>
        <v>26031.698211594092</v>
      </c>
      <c r="D29" s="103">
        <f>'Consumo Constr Invers INDEC Rev'!F82</f>
        <v>25614.729361222784</v>
      </c>
      <c r="E29" s="103">
        <f t="shared" si="10"/>
        <v>51646.427572816872</v>
      </c>
      <c r="G29" s="104">
        <f>'Actualización IBIF'!AI28</f>
        <v>14.914535690846286</v>
      </c>
      <c r="H29" s="101">
        <f>'Actualización IBIF'!AJ28</f>
        <v>24.023102486516336</v>
      </c>
      <c r="J29" s="139">
        <f t="shared" si="0"/>
        <v>388250.69207015954</v>
      </c>
      <c r="K29" s="139">
        <f t="shared" si="1"/>
        <v>615345.26860903401</v>
      </c>
      <c r="N29" s="139">
        <f>'Actualización IBIF'!AL28</f>
        <v>45605.616678449413</v>
      </c>
      <c r="O29" s="139">
        <f>'Actualización IBIF'!AM28</f>
        <v>38690.093871824676</v>
      </c>
      <c r="P29" s="139">
        <f t="shared" si="11"/>
        <v>84295.710550274089</v>
      </c>
      <c r="R29" s="103">
        <f t="shared" si="12"/>
        <v>19573.918466855321</v>
      </c>
      <c r="S29" s="103">
        <f t="shared" si="13"/>
        <v>13075.364510601892</v>
      </c>
      <c r="T29" s="103">
        <f t="shared" si="14"/>
        <v>32649.282977457213</v>
      </c>
      <c r="V29" s="100">
        <v>7.7123368581993779</v>
      </c>
      <c r="W29" s="100">
        <v>14.85992388588793</v>
      </c>
      <c r="Y29" s="251">
        <f t="shared" si="15"/>
        <v>680186.5976537884</v>
      </c>
      <c r="Z29" s="251">
        <f t="shared" si="16"/>
        <v>929456.09029578185</v>
      </c>
      <c r="AA29" s="251">
        <f t="shared" si="17"/>
        <v>1609642.6879495704</v>
      </c>
      <c r="AC29" s="251">
        <f t="shared" si="18"/>
        <v>88194.617294322074</v>
      </c>
      <c r="AD29" s="251">
        <f t="shared" si="19"/>
        <v>62547.836545681188</v>
      </c>
      <c r="AE29" s="251">
        <f t="shared" si="20"/>
        <v>150742.45384000326</v>
      </c>
      <c r="AG29" s="251">
        <f t="shared" si="2"/>
        <v>50341.511166928671</v>
      </c>
      <c r="AH29" s="251">
        <f t="shared" si="3"/>
        <v>41409.718739771663</v>
      </c>
      <c r="AI29" s="253">
        <f t="shared" si="21"/>
        <v>91751.229906700333</v>
      </c>
      <c r="AK29" s="251">
        <f t="shared" si="22"/>
        <v>37853.106127393403</v>
      </c>
      <c r="AL29" s="251">
        <f t="shared" si="23"/>
        <v>21138.117805909525</v>
      </c>
      <c r="AM29" s="251">
        <f t="shared" si="24"/>
        <v>58991.223933302928</v>
      </c>
      <c r="AO29" s="251">
        <f t="shared" si="4"/>
        <v>291935.90558362886</v>
      </c>
      <c r="AP29" s="251">
        <f t="shared" si="5"/>
        <v>314110.82168674795</v>
      </c>
      <c r="AQ29" s="251">
        <f t="shared" si="6"/>
        <v>606046.72727037687</v>
      </c>
      <c r="AT29" s="100">
        <v>684794.59497167484</v>
      </c>
      <c r="AV29" s="256">
        <f t="shared" si="7"/>
        <v>0.2201279842844531</v>
      </c>
      <c r="AX29" s="100">
        <v>725330.84852158988</v>
      </c>
      <c r="AY29" s="254">
        <f t="shared" si="25"/>
        <v>0.20782578618744124</v>
      </c>
      <c r="BA29" s="257">
        <v>10644778.799189061</v>
      </c>
      <c r="BB29" s="254">
        <f t="shared" si="8"/>
        <v>0.15121429184345248</v>
      </c>
      <c r="BC29" s="255">
        <f t="shared" si="9"/>
        <v>5.693370794295384E-2</v>
      </c>
    </row>
    <row r="30" spans="2:55" x14ac:dyDescent="0.2">
      <c r="B30" s="101">
        <v>2018</v>
      </c>
      <c r="C30" s="103">
        <f>'Consumo Maq Invers INDEC Rev'!F73</f>
        <v>27120.74674687504</v>
      </c>
      <c r="D30" s="103">
        <f>'Consumo Constr Invers INDEC Rev'!F83</f>
        <v>26151.031238659278</v>
      </c>
      <c r="E30" s="103">
        <f t="shared" si="10"/>
        <v>53271.777985534318</v>
      </c>
      <c r="G30" s="104">
        <f>'Actualización IBIF'!AI29</f>
        <v>21.263743125593084</v>
      </c>
      <c r="H30" s="101">
        <f>'Actualización IBIF'!AJ29</f>
        <v>34.344377264420991</v>
      </c>
      <c r="J30" s="139">
        <f t="shared" ref="J30" si="26">C30*G30</f>
        <v>576688.59219981509</v>
      </c>
      <c r="K30" s="139">
        <f t="shared" ref="K30" si="27">D30*H30</f>
        <v>898140.88271417283</v>
      </c>
      <c r="N30" s="139">
        <f>'Actualización IBIF'!AL29</f>
        <v>42138.904660999149</v>
      </c>
      <c r="O30" s="139">
        <f>'Actualización IBIF'!AM29</f>
        <v>38861.805870699674</v>
      </c>
      <c r="P30" s="139">
        <f t="shared" si="11"/>
        <v>81000.710531698831</v>
      </c>
      <c r="R30" s="103">
        <f t="shared" si="12"/>
        <v>15018.157914124109</v>
      </c>
      <c r="S30" s="103">
        <f t="shared" si="13"/>
        <v>12710.774632040397</v>
      </c>
      <c r="T30" s="103">
        <f t="shared" si="14"/>
        <v>27728.932546164506</v>
      </c>
      <c r="V30" s="100">
        <v>10.995524986503272</v>
      </c>
      <c r="W30" s="100">
        <v>19.705275335102534</v>
      </c>
      <c r="Y30" s="251">
        <f t="shared" si="15"/>
        <v>896030.84430534299</v>
      </c>
      <c r="Z30" s="251">
        <f t="shared" si="16"/>
        <v>1334684.5220000001</v>
      </c>
      <c r="AA30" s="251">
        <f t="shared" si="17"/>
        <v>2230715.3663053429</v>
      </c>
      <c r="AC30" s="251">
        <f t="shared" si="18"/>
        <v>81490.501399905697</v>
      </c>
      <c r="AD30" s="251">
        <f t="shared" si="19"/>
        <v>67732.345745122526</v>
      </c>
      <c r="AE30" s="251">
        <f t="shared" si="20"/>
        <v>149222.84714502824</v>
      </c>
      <c r="AG30" s="251">
        <f t="shared" si="2"/>
        <v>52447.572344902648</v>
      </c>
      <c r="AH30" s="251">
        <f t="shared" si="3"/>
        <v>45578.702527147383</v>
      </c>
      <c r="AI30" s="253">
        <f t="shared" si="21"/>
        <v>98026.274872050039</v>
      </c>
      <c r="AK30" s="251">
        <f t="shared" si="22"/>
        <v>29042.929055003049</v>
      </c>
      <c r="AL30" s="251">
        <f t="shared" si="23"/>
        <v>22153.643217975143</v>
      </c>
      <c r="AM30" s="251">
        <f t="shared" si="24"/>
        <v>51196.572272978192</v>
      </c>
      <c r="AO30" s="251">
        <f>AK30*V30</f>
        <v>319342.25210552785</v>
      </c>
      <c r="AP30" s="251">
        <f>W30*AL30</f>
        <v>436543.63928582711</v>
      </c>
      <c r="AQ30" s="251">
        <f>AO30+AP30</f>
        <v>755885.89139135496</v>
      </c>
      <c r="AT30" s="100">
        <v>699474.54163039417</v>
      </c>
      <c r="AV30" s="256">
        <f>AE30/AT30</f>
        <v>0.21333563734458019</v>
      </c>
      <c r="AX30" s="100">
        <v>707091.75439442194</v>
      </c>
      <c r="AY30" s="254">
        <f t="shared" si="25"/>
        <v>0.21103745902514151</v>
      </c>
      <c r="BA30" s="257">
        <v>14566558.892138992</v>
      </c>
      <c r="BB30" s="255">
        <f>AA30/BA30</f>
        <v>0.15313948770077562</v>
      </c>
      <c r="BC30" s="255">
        <f>AQ30/BA30</f>
        <v>5.189186389101666E-2</v>
      </c>
    </row>
    <row r="31" spans="2:55" x14ac:dyDescent="0.2">
      <c r="B31" s="101">
        <v>2019</v>
      </c>
      <c r="C31" s="103">
        <f>'Consumo Maq Invers INDEC Rev'!F74</f>
        <v>28229.430570697496</v>
      </c>
      <c r="D31" s="103">
        <f>'Consumo Constr Invers INDEC Rev'!F84</f>
        <v>26641.007356073271</v>
      </c>
      <c r="E31" s="103">
        <f t="shared" ref="E31:E33" si="28">C31+D31</f>
        <v>54870.43792677077</v>
      </c>
      <c r="G31" s="104">
        <f>'Actualización IBIF'!AI30</f>
        <v>35.709083260192315</v>
      </c>
      <c r="H31" s="101">
        <f>'Actualización IBIF'!AJ30</f>
        <v>51.69424739518945</v>
      </c>
      <c r="J31" s="139">
        <f t="shared" ref="J31:J33" si="29">C31*G31</f>
        <v>1008047.0866368552</v>
      </c>
      <c r="K31" s="139">
        <f t="shared" ref="K31:K33" si="30">D31*H31</f>
        <v>1377186.8251219136</v>
      </c>
      <c r="N31" s="139">
        <f>'Actualización IBIF'!AL30</f>
        <v>32127.011892177834</v>
      </c>
      <c r="O31" s="139">
        <f>'Actualización IBIF'!AM30</f>
        <v>36445.859429169417</v>
      </c>
      <c r="P31" s="139">
        <f t="shared" ref="P31:P33" si="31">N31+O31</f>
        <v>68572.871321347251</v>
      </c>
      <c r="R31" s="103">
        <f t="shared" ref="R31:R33" si="32">N31-C31</f>
        <v>3897.5813214803384</v>
      </c>
      <c r="S31" s="103">
        <f t="shared" ref="S31:S33" si="33">O31-D31</f>
        <v>9804.8520730961463</v>
      </c>
      <c r="T31" s="103">
        <f t="shared" ref="T31:T33" si="34">R31+S31</f>
        <v>13702.433394576485</v>
      </c>
      <c r="V31" s="100">
        <v>10.995524986503272</v>
      </c>
      <c r="W31" s="100">
        <v>19.705275335102534</v>
      </c>
      <c r="Y31" s="251">
        <f t="shared" ref="Y31:Y33" si="35">N31*G31</f>
        <v>1147226.142558967</v>
      </c>
      <c r="Z31" s="251">
        <f t="shared" ref="Z31:Z33" si="36">O31*H31</f>
        <v>1884041.2738617819</v>
      </c>
      <c r="AA31" s="251">
        <f t="shared" ref="AA31:AA33" si="37">Y31+Z31</f>
        <v>3031267.4164207489</v>
      </c>
      <c r="AC31" s="251">
        <f t="shared" ref="AC31:AC33" si="38">Y31/V31</f>
        <v>104335.73148777871</v>
      </c>
      <c r="AD31" s="251">
        <f t="shared" ref="AD31:AD33" si="39">Z31/W31</f>
        <v>95611.009834792465</v>
      </c>
      <c r="AE31" s="251">
        <f t="shared" ref="AE31:AE33" si="40">AC31+AD31</f>
        <v>199946.74132257118</v>
      </c>
      <c r="AG31" s="251">
        <f t="shared" ref="AG31:AG33" si="41">J31/V31</f>
        <v>91677.940605310563</v>
      </c>
      <c r="AH31" s="251">
        <f t="shared" ref="AH31:AH33" si="42">K31/W31</f>
        <v>69889.245478779179</v>
      </c>
      <c r="AI31" s="253">
        <f t="shared" ref="AI31:AI33" si="43">AG31+AH31</f>
        <v>161567.18608408974</v>
      </c>
      <c r="AK31" s="251">
        <f t="shared" ref="AK31:AK33" si="44">AC31-AG31</f>
        <v>12657.790882468151</v>
      </c>
      <c r="AL31" s="251">
        <f t="shared" ref="AL31:AL33" si="45">AD31-AH31</f>
        <v>25721.764356013286</v>
      </c>
      <c r="AM31" s="251">
        <f t="shared" ref="AM31:AM33" si="46">AK31+AL31</f>
        <v>38379.555238481436</v>
      </c>
    </row>
    <row r="32" spans="2:55" x14ac:dyDescent="0.2">
      <c r="B32" s="101">
        <v>2020</v>
      </c>
      <c r="C32" s="103">
        <f>'Consumo Maq Invers INDEC Rev'!F75</f>
        <v>28939.340732599037</v>
      </c>
      <c r="D32" s="103">
        <f>'Consumo Constr Invers INDEC Rev'!F85</f>
        <v>27038.124544656661</v>
      </c>
      <c r="E32" s="103">
        <f t="shared" si="28"/>
        <v>55977.465277255702</v>
      </c>
      <c r="G32" s="104">
        <f>'Actualización IBIF'!AI31</f>
        <v>58.154012620528228</v>
      </c>
      <c r="H32" s="101">
        <f>'Actualización IBIF'!AJ31</f>
        <v>72.317927310315937</v>
      </c>
      <c r="J32" s="139">
        <f t="shared" si="29"/>
        <v>1682938.786193331</v>
      </c>
      <c r="K32" s="139">
        <f t="shared" si="30"/>
        <v>1955341.1254277497</v>
      </c>
      <c r="N32" s="139">
        <f>'Actualización IBIF'!AL31</f>
        <v>29051.820770802377</v>
      </c>
      <c r="O32" s="139">
        <f>'Actualización IBIF'!AM31</f>
        <v>28706.656687275783</v>
      </c>
      <c r="P32" s="139">
        <f t="shared" si="31"/>
        <v>57758.47745807816</v>
      </c>
      <c r="R32" s="103">
        <f t="shared" si="32"/>
        <v>112.48003820333906</v>
      </c>
      <c r="S32" s="103">
        <f t="shared" si="33"/>
        <v>1668.5321426191222</v>
      </c>
      <c r="T32" s="103">
        <f t="shared" si="34"/>
        <v>1781.0121808224612</v>
      </c>
      <c r="V32" s="100">
        <v>10.995524986503272</v>
      </c>
      <c r="W32" s="100">
        <v>19.705275335102534</v>
      </c>
      <c r="Y32" s="251">
        <f t="shared" si="35"/>
        <v>1689479.9517545656</v>
      </c>
      <c r="Z32" s="251">
        <f t="shared" si="36"/>
        <v>2076005.9116326049</v>
      </c>
      <c r="AA32" s="251">
        <f t="shared" si="37"/>
        <v>3765485.8633871702</v>
      </c>
      <c r="AC32" s="251">
        <f t="shared" si="38"/>
        <v>153651.59497416989</v>
      </c>
      <c r="AD32" s="251">
        <f t="shared" si="39"/>
        <v>105352.79900070488</v>
      </c>
      <c r="AE32" s="251">
        <f t="shared" si="40"/>
        <v>259004.39397487475</v>
      </c>
      <c r="AG32" s="251">
        <f t="shared" si="41"/>
        <v>153056.7015453192</v>
      </c>
      <c r="AH32" s="251">
        <f t="shared" si="42"/>
        <v>99229.322715656192</v>
      </c>
      <c r="AI32" s="253">
        <f t="shared" si="43"/>
        <v>252286.02426097539</v>
      </c>
      <c r="AK32" s="251">
        <f t="shared" si="44"/>
        <v>594.89342885068618</v>
      </c>
      <c r="AL32" s="251">
        <f t="shared" si="45"/>
        <v>6123.4762850486877</v>
      </c>
      <c r="AM32" s="251">
        <f t="shared" si="46"/>
        <v>6718.3697138993739</v>
      </c>
    </row>
    <row r="33" spans="2:39" x14ac:dyDescent="0.2">
      <c r="B33" s="101">
        <v>2021</v>
      </c>
      <c r="C33" s="103">
        <f>'Consumo Maq Invers INDEC Rev'!F76</f>
        <v>29729.144293511603</v>
      </c>
      <c r="D33" s="103">
        <f>'Consumo Constr Invers INDEC Rev'!F86</f>
        <v>27256.517678402179</v>
      </c>
      <c r="E33" s="103">
        <f t="shared" si="28"/>
        <v>56985.661971913782</v>
      </c>
      <c r="G33" s="104">
        <f>'Actualización IBIF'!AI32</f>
        <v>88.563096704243776</v>
      </c>
      <c r="H33" s="101">
        <f>'Actualización IBIF'!AJ32</f>
        <v>115.63061622247693</v>
      </c>
      <c r="J33" s="139">
        <f t="shared" si="29"/>
        <v>2632905.0810006852</v>
      </c>
      <c r="K33" s="139">
        <f t="shared" si="30"/>
        <v>3151687.9352324801</v>
      </c>
      <c r="N33" s="139">
        <f>'Actualización IBIF'!AL32</f>
        <v>39495.202671195468</v>
      </c>
      <c r="O33" s="139">
        <f>'Actualización IBIF'!AM32</f>
        <v>37521.030677328155</v>
      </c>
      <c r="P33" s="139">
        <f t="shared" si="31"/>
        <v>77016.233348523616</v>
      </c>
      <c r="R33" s="103">
        <f t="shared" si="32"/>
        <v>9766.0583776838648</v>
      </c>
      <c r="S33" s="103">
        <f t="shared" si="33"/>
        <v>10264.512998925977</v>
      </c>
      <c r="T33" s="103">
        <f t="shared" si="34"/>
        <v>20030.571376609842</v>
      </c>
      <c r="V33" s="100">
        <v>10.995524986503272</v>
      </c>
      <c r="W33" s="100">
        <v>19.705275335102534</v>
      </c>
      <c r="Y33" s="251">
        <f t="shared" si="35"/>
        <v>3497817.4535227912</v>
      </c>
      <c r="Z33" s="251">
        <f t="shared" si="36"/>
        <v>4338579.898521916</v>
      </c>
      <c r="AA33" s="251">
        <f t="shared" si="37"/>
        <v>7836397.3520447072</v>
      </c>
      <c r="AC33" s="251">
        <f t="shared" si="38"/>
        <v>318112.81933479971</v>
      </c>
      <c r="AD33" s="251">
        <f t="shared" si="39"/>
        <v>220173.52332008613</v>
      </c>
      <c r="AE33" s="251">
        <f t="shared" si="40"/>
        <v>538286.34265488584</v>
      </c>
      <c r="AG33" s="251">
        <f t="shared" si="41"/>
        <v>239452.42125614826</v>
      </c>
      <c r="AH33" s="251">
        <f t="shared" si="42"/>
        <v>159941.32949861066</v>
      </c>
      <c r="AI33" s="253">
        <f t="shared" si="43"/>
        <v>399393.75075475895</v>
      </c>
      <c r="AK33" s="251">
        <f t="shared" si="44"/>
        <v>78660.398078651458</v>
      </c>
      <c r="AL33" s="251">
        <f t="shared" si="45"/>
        <v>60232.193821475463</v>
      </c>
      <c r="AM33" s="251">
        <f t="shared" si="46"/>
        <v>138892.59190012692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112"/>
  <sheetViews>
    <sheetView workbookViewId="0">
      <pane xSplit="1" ySplit="4" topLeftCell="V93" activePane="bottomRight" state="frozen"/>
      <selection pane="topRight" activeCell="B1" sqref="B1"/>
      <selection pane="bottomLeft" activeCell="A5" sqref="A5"/>
      <selection pane="bottomRight" activeCell="AH120" sqref="AH120"/>
    </sheetView>
  </sheetViews>
  <sheetFormatPr baseColWidth="10" defaultRowHeight="12.75" x14ac:dyDescent="0.2"/>
  <cols>
    <col min="1" max="5" width="11.42578125" style="220"/>
    <col min="6" max="6" width="11.5703125" style="220" bestFit="1" customWidth="1"/>
    <col min="7" max="8" width="11.5703125" style="220" customWidth="1"/>
    <col min="9" max="9" width="2.28515625" style="220" customWidth="1"/>
    <col min="10" max="10" width="11.5703125" style="220" customWidth="1"/>
    <col min="11" max="11" width="7.5703125" style="220" customWidth="1"/>
    <col min="12" max="12" width="1.85546875" style="220" customWidth="1"/>
    <col min="13" max="16" width="11.42578125" style="220"/>
    <col min="17" max="17" width="2.140625" style="220" customWidth="1"/>
    <col min="18" max="18" width="11.42578125" style="220"/>
    <col min="19" max="19" width="5.5703125" style="220" customWidth="1"/>
    <col min="20" max="20" width="11.42578125" style="220"/>
    <col min="21" max="21" width="5.28515625" style="220" customWidth="1"/>
    <col min="22" max="22" width="2.7109375" style="220" customWidth="1"/>
    <col min="23" max="28" width="13.140625" style="220" customWidth="1"/>
    <col min="29" max="29" width="4.5703125" style="220" customWidth="1"/>
    <col min="30" max="30" width="14.7109375" style="223" customWidth="1"/>
    <col min="31" max="31" width="13.140625" style="220" customWidth="1"/>
    <col min="32" max="32" width="11.42578125" style="220"/>
    <col min="33" max="33" width="4.85546875" style="220" customWidth="1"/>
    <col min="34" max="34" width="12.140625" style="220" bestFit="1" customWidth="1"/>
    <col min="35" max="35" width="11.42578125" style="220"/>
    <col min="36" max="36" width="20.140625" style="220" bestFit="1" customWidth="1"/>
    <col min="37" max="37" width="13" style="220" customWidth="1"/>
    <col min="38" max="16384" width="11.42578125" style="220"/>
  </cols>
  <sheetData>
    <row r="1" spans="1:36" x14ac:dyDescent="0.2">
      <c r="B1" s="220" t="s">
        <v>231</v>
      </c>
    </row>
    <row r="2" spans="1:36" s="203" customFormat="1" ht="15" customHeight="1" x14ac:dyDescent="0.2">
      <c r="B2" s="411" t="s">
        <v>200</v>
      </c>
      <c r="C2" s="412"/>
      <c r="D2" s="412"/>
      <c r="E2" s="412"/>
      <c r="F2" s="412"/>
      <c r="G2" s="412"/>
      <c r="H2" s="413"/>
      <c r="I2" s="204"/>
      <c r="J2" s="414" t="s">
        <v>200</v>
      </c>
      <c r="K2" s="415"/>
      <c r="M2" s="414" t="s">
        <v>201</v>
      </c>
      <c r="N2" s="416"/>
      <c r="O2" s="416"/>
      <c r="P2" s="415"/>
      <c r="Q2" s="204"/>
      <c r="R2" s="414" t="s">
        <v>126</v>
      </c>
      <c r="S2" s="416"/>
      <c r="T2" s="416"/>
      <c r="U2" s="415"/>
      <c r="V2" s="204"/>
      <c r="W2" s="205" t="s">
        <v>202</v>
      </c>
      <c r="X2" s="420" t="s">
        <v>124</v>
      </c>
      <c r="Y2" s="206" t="s">
        <v>202</v>
      </c>
      <c r="Z2" s="206" t="s">
        <v>203</v>
      </c>
      <c r="AA2" s="206" t="s">
        <v>203</v>
      </c>
      <c r="AB2" s="207" t="s">
        <v>204</v>
      </c>
      <c r="AC2" s="204"/>
      <c r="AD2" s="208" t="s">
        <v>14</v>
      </c>
      <c r="AE2" s="206" t="s">
        <v>205</v>
      </c>
      <c r="AF2" s="207" t="s">
        <v>14</v>
      </c>
      <c r="AH2" s="262" t="s">
        <v>14</v>
      </c>
      <c r="AJ2" s="304" t="s">
        <v>14</v>
      </c>
    </row>
    <row r="3" spans="1:36" s="203" customFormat="1" ht="15" customHeight="1" x14ac:dyDescent="0.2">
      <c r="A3" s="203" t="s">
        <v>206</v>
      </c>
      <c r="B3" s="411" t="s">
        <v>207</v>
      </c>
      <c r="C3" s="412"/>
      <c r="D3" s="412"/>
      <c r="E3" s="209" t="s">
        <v>208</v>
      </c>
      <c r="F3" s="412" t="s">
        <v>209</v>
      </c>
      <c r="G3" s="412"/>
      <c r="H3" s="413"/>
      <c r="I3" s="204"/>
      <c r="J3" s="417" t="s">
        <v>210</v>
      </c>
      <c r="K3" s="419"/>
      <c r="M3" s="417"/>
      <c r="N3" s="418"/>
      <c r="O3" s="418"/>
      <c r="P3" s="419"/>
      <c r="Q3" s="204"/>
      <c r="R3" s="417" t="s">
        <v>210</v>
      </c>
      <c r="S3" s="418"/>
      <c r="T3" s="418"/>
      <c r="U3" s="419"/>
      <c r="V3" s="204"/>
      <c r="W3" s="210" t="s">
        <v>210</v>
      </c>
      <c r="X3" s="421"/>
      <c r="Y3" s="204" t="s">
        <v>211</v>
      </c>
      <c r="Z3" s="204" t="s">
        <v>212</v>
      </c>
      <c r="AA3" s="204" t="s">
        <v>213</v>
      </c>
      <c r="AB3" s="211" t="s">
        <v>211</v>
      </c>
      <c r="AC3" s="204"/>
      <c r="AD3" s="212" t="s">
        <v>214</v>
      </c>
      <c r="AE3" s="204" t="s">
        <v>215</v>
      </c>
      <c r="AF3" s="211" t="s">
        <v>216</v>
      </c>
      <c r="AH3" s="263" t="s">
        <v>216</v>
      </c>
      <c r="AJ3" s="215" t="s">
        <v>23</v>
      </c>
    </row>
    <row r="4" spans="1:36" s="203" customFormat="1" x14ac:dyDescent="0.2">
      <c r="B4" s="213" t="s">
        <v>23</v>
      </c>
      <c r="C4" s="214" t="s">
        <v>217</v>
      </c>
      <c r="D4" s="214" t="s">
        <v>218</v>
      </c>
      <c r="E4" s="215" t="s">
        <v>23</v>
      </c>
      <c r="F4" s="214" t="s">
        <v>23</v>
      </c>
      <c r="G4" s="214" t="s">
        <v>219</v>
      </c>
      <c r="H4" s="216" t="s">
        <v>220</v>
      </c>
      <c r="I4" s="204"/>
      <c r="J4" s="213" t="s">
        <v>23</v>
      </c>
      <c r="K4" s="216" t="s">
        <v>221</v>
      </c>
      <c r="M4" s="213" t="s">
        <v>222</v>
      </c>
      <c r="N4" s="214" t="s">
        <v>223</v>
      </c>
      <c r="O4" s="217" t="s">
        <v>224</v>
      </c>
      <c r="P4" s="216" t="s">
        <v>225</v>
      </c>
      <c r="Q4" s="204"/>
      <c r="R4" s="213" t="s">
        <v>23</v>
      </c>
      <c r="S4" s="214" t="s">
        <v>226</v>
      </c>
      <c r="T4" s="214" t="s">
        <v>227</v>
      </c>
      <c r="U4" s="216" t="s">
        <v>226</v>
      </c>
      <c r="V4" s="204"/>
      <c r="W4" s="213" t="s">
        <v>228</v>
      </c>
      <c r="X4" s="422"/>
      <c r="Y4" s="214" t="s">
        <v>228</v>
      </c>
      <c r="Z4" s="214"/>
      <c r="AA4" s="214"/>
      <c r="AB4" s="216" t="s">
        <v>228</v>
      </c>
      <c r="AC4" s="204"/>
      <c r="AD4" s="218" t="s">
        <v>229</v>
      </c>
      <c r="AE4" s="214" t="s">
        <v>230</v>
      </c>
      <c r="AF4" s="219" t="s">
        <v>229</v>
      </c>
      <c r="AH4" s="219" t="s">
        <v>259</v>
      </c>
      <c r="AJ4" s="209" t="s">
        <v>262</v>
      </c>
    </row>
    <row r="5" spans="1:36" x14ac:dyDescent="0.2">
      <c r="A5" s="220">
        <v>1914</v>
      </c>
      <c r="B5" s="221">
        <v>7903662</v>
      </c>
      <c r="C5" s="221"/>
      <c r="D5" s="221"/>
      <c r="E5" s="221"/>
      <c r="F5" s="222">
        <f>B5</f>
        <v>7903662</v>
      </c>
      <c r="G5" s="222"/>
      <c r="H5" s="222"/>
      <c r="I5" s="222"/>
      <c r="J5" s="222"/>
      <c r="K5" s="222"/>
      <c r="L5" s="222"/>
    </row>
    <row r="6" spans="1:36" x14ac:dyDescent="0.2">
      <c r="A6" s="220">
        <f>A5+1</f>
        <v>1915</v>
      </c>
      <c r="F6" s="222">
        <f t="shared" ref="F6:F38" si="0">F5*(B$38/B$5)^(1/(A$38-A$5))</f>
        <v>8072764.8553236732</v>
      </c>
      <c r="G6" s="222"/>
      <c r="H6" s="222"/>
      <c r="I6" s="222"/>
      <c r="J6" s="222"/>
      <c r="K6" s="222"/>
      <c r="L6" s="222"/>
    </row>
    <row r="7" spans="1:36" x14ac:dyDescent="0.2">
      <c r="A7" s="220">
        <f t="shared" ref="A7:A70" si="1">A6+1</f>
        <v>1916</v>
      </c>
      <c r="F7" s="222">
        <f t="shared" si="0"/>
        <v>8245485.7519652341</v>
      </c>
      <c r="G7" s="222"/>
      <c r="H7" s="222"/>
      <c r="I7" s="222"/>
      <c r="J7" s="222"/>
      <c r="K7" s="222"/>
      <c r="L7" s="222"/>
    </row>
    <row r="8" spans="1:36" x14ac:dyDescent="0.2">
      <c r="A8" s="220">
        <f t="shared" si="1"/>
        <v>1917</v>
      </c>
      <c r="F8" s="222">
        <f t="shared" si="0"/>
        <v>8421902.0997528788</v>
      </c>
      <c r="G8" s="222"/>
      <c r="H8" s="222"/>
      <c r="I8" s="222"/>
      <c r="J8" s="222"/>
      <c r="K8" s="222"/>
      <c r="L8" s="222"/>
    </row>
    <row r="9" spans="1:36" x14ac:dyDescent="0.2">
      <c r="A9" s="220">
        <f t="shared" si="1"/>
        <v>1918</v>
      </c>
      <c r="F9" s="222">
        <f t="shared" si="0"/>
        <v>8602092.9647373185</v>
      </c>
      <c r="G9" s="222"/>
      <c r="H9" s="222"/>
      <c r="I9" s="222"/>
      <c r="J9" s="222"/>
      <c r="K9" s="222"/>
      <c r="L9" s="222"/>
    </row>
    <row r="10" spans="1:36" x14ac:dyDescent="0.2">
      <c r="A10" s="220">
        <f t="shared" si="1"/>
        <v>1919</v>
      </c>
      <c r="F10" s="222">
        <f t="shared" si="0"/>
        <v>8786139.1046275068</v>
      </c>
      <c r="G10" s="222"/>
      <c r="H10" s="222"/>
      <c r="I10" s="222"/>
      <c r="J10" s="222"/>
      <c r="K10" s="222"/>
      <c r="L10" s="222"/>
    </row>
    <row r="11" spans="1:36" x14ac:dyDescent="0.2">
      <c r="A11" s="220">
        <f t="shared" si="1"/>
        <v>1920</v>
      </c>
      <c r="F11" s="222">
        <f t="shared" si="0"/>
        <v>8974123.0049845185</v>
      </c>
      <c r="G11" s="222"/>
      <c r="H11" s="222"/>
      <c r="I11" s="222"/>
      <c r="J11" s="222"/>
      <c r="K11" s="222"/>
      <c r="L11" s="222"/>
    </row>
    <row r="12" spans="1:36" x14ac:dyDescent="0.2">
      <c r="A12" s="220">
        <f t="shared" si="1"/>
        <v>1921</v>
      </c>
      <c r="F12" s="222">
        <f t="shared" si="0"/>
        <v>9166128.9161898233</v>
      </c>
      <c r="G12" s="222"/>
      <c r="H12" s="222"/>
      <c r="I12" s="222"/>
      <c r="J12" s="222"/>
      <c r="K12" s="222"/>
      <c r="L12" s="222"/>
    </row>
    <row r="13" spans="1:36" x14ac:dyDescent="0.2">
      <c r="A13" s="220">
        <f t="shared" si="1"/>
        <v>1922</v>
      </c>
      <c r="F13" s="222">
        <f t="shared" si="0"/>
        <v>9362242.8912045173</v>
      </c>
      <c r="G13" s="222"/>
      <c r="H13" s="222"/>
      <c r="I13" s="222"/>
      <c r="J13" s="222"/>
      <c r="K13" s="222"/>
      <c r="L13" s="222"/>
    </row>
    <row r="14" spans="1:36" x14ac:dyDescent="0.2">
      <c r="A14" s="220">
        <f t="shared" si="1"/>
        <v>1923</v>
      </c>
      <c r="F14" s="222">
        <f t="shared" si="0"/>
        <v>9562552.8241364229</v>
      </c>
      <c r="G14" s="222"/>
      <c r="H14" s="222"/>
      <c r="I14" s="222"/>
      <c r="J14" s="222"/>
      <c r="K14" s="222"/>
      <c r="L14" s="222"/>
    </row>
    <row r="15" spans="1:36" x14ac:dyDescent="0.2">
      <c r="A15" s="220">
        <f t="shared" si="1"/>
        <v>1924</v>
      </c>
      <c r="F15" s="222">
        <f t="shared" si="0"/>
        <v>9767148.4896323569</v>
      </c>
      <c r="G15" s="222"/>
      <c r="H15" s="222"/>
      <c r="I15" s="222"/>
      <c r="J15" s="222"/>
      <c r="K15" s="222"/>
      <c r="L15" s="222"/>
    </row>
    <row r="16" spans="1:36" x14ac:dyDescent="0.2">
      <c r="A16" s="220">
        <f t="shared" si="1"/>
        <v>1925</v>
      </c>
      <c r="F16" s="222">
        <f t="shared" si="0"/>
        <v>9976121.5831132177</v>
      </c>
      <c r="G16" s="222"/>
      <c r="H16" s="222"/>
      <c r="I16" s="222"/>
      <c r="J16" s="222"/>
      <c r="K16" s="222"/>
      <c r="L16" s="222"/>
    </row>
    <row r="17" spans="1:12" x14ac:dyDescent="0.2">
      <c r="A17" s="220">
        <f t="shared" si="1"/>
        <v>1926</v>
      </c>
      <c r="F17" s="222">
        <f t="shared" si="0"/>
        <v>10189565.761869922</v>
      </c>
      <c r="G17" s="222"/>
      <c r="H17" s="222"/>
      <c r="I17" s="222"/>
      <c r="J17" s="222"/>
      <c r="K17" s="222"/>
      <c r="L17" s="222"/>
    </row>
    <row r="18" spans="1:12" x14ac:dyDescent="0.2">
      <c r="A18" s="220">
        <f t="shared" si="1"/>
        <v>1927</v>
      </c>
      <c r="F18" s="222">
        <f t="shared" si="0"/>
        <v>10407576.687038602</v>
      </c>
      <c r="G18" s="222"/>
      <c r="H18" s="222"/>
      <c r="I18" s="222"/>
      <c r="J18" s="222"/>
      <c r="K18" s="222"/>
      <c r="L18" s="222"/>
    </row>
    <row r="19" spans="1:12" x14ac:dyDescent="0.2">
      <c r="A19" s="220">
        <f t="shared" si="1"/>
        <v>1928</v>
      </c>
      <c r="F19" s="222">
        <f t="shared" si="0"/>
        <v>10630252.066473898</v>
      </c>
      <c r="G19" s="222"/>
      <c r="H19" s="222"/>
      <c r="I19" s="222"/>
      <c r="J19" s="222"/>
      <c r="K19" s="222"/>
      <c r="L19" s="222"/>
    </row>
    <row r="20" spans="1:12" x14ac:dyDescent="0.2">
      <c r="A20" s="220">
        <f t="shared" si="1"/>
        <v>1929</v>
      </c>
      <c r="F20" s="222">
        <f t="shared" si="0"/>
        <v>10857691.698539529</v>
      </c>
      <c r="G20" s="222"/>
      <c r="H20" s="222"/>
      <c r="I20" s="222"/>
      <c r="J20" s="222"/>
      <c r="K20" s="222"/>
      <c r="L20" s="222"/>
    </row>
    <row r="21" spans="1:12" x14ac:dyDescent="0.2">
      <c r="A21" s="220">
        <f t="shared" si="1"/>
        <v>1930</v>
      </c>
      <c r="F21" s="222">
        <f t="shared" si="0"/>
        <v>11089997.516835805</v>
      </c>
      <c r="G21" s="222"/>
      <c r="H21" s="222"/>
      <c r="I21" s="222"/>
      <c r="J21" s="222"/>
      <c r="K21" s="222"/>
      <c r="L21" s="222"/>
    </row>
    <row r="22" spans="1:12" x14ac:dyDescent="0.2">
      <c r="A22" s="220">
        <f t="shared" si="1"/>
        <v>1931</v>
      </c>
      <c r="F22" s="222">
        <f t="shared" si="0"/>
        <v>11327273.635884088</v>
      </c>
      <c r="G22" s="222"/>
      <c r="H22" s="222"/>
      <c r="I22" s="222"/>
      <c r="J22" s="222"/>
      <c r="K22" s="222"/>
      <c r="L22" s="222"/>
    </row>
    <row r="23" spans="1:12" x14ac:dyDescent="0.2">
      <c r="A23" s="220">
        <f t="shared" si="1"/>
        <v>1932</v>
      </c>
      <c r="F23" s="222">
        <f t="shared" si="0"/>
        <v>11569626.397788703</v>
      </c>
      <c r="G23" s="222"/>
      <c r="H23" s="222"/>
      <c r="I23" s="222"/>
      <c r="J23" s="222"/>
      <c r="K23" s="222"/>
      <c r="L23" s="222"/>
    </row>
    <row r="24" spans="1:12" x14ac:dyDescent="0.2">
      <c r="A24" s="220">
        <f t="shared" si="1"/>
        <v>1933</v>
      </c>
      <c r="F24" s="222">
        <f t="shared" si="0"/>
        <v>11817164.419897217</v>
      </c>
      <c r="G24" s="222"/>
      <c r="H24" s="222"/>
      <c r="I24" s="222"/>
      <c r="J24" s="222"/>
      <c r="K24" s="222"/>
      <c r="L24" s="222"/>
    </row>
    <row r="25" spans="1:12" x14ac:dyDescent="0.2">
      <c r="A25" s="220">
        <f t="shared" si="1"/>
        <v>1934</v>
      </c>
      <c r="F25" s="222">
        <f t="shared" si="0"/>
        <v>12069998.643480403</v>
      </c>
      <c r="G25" s="222"/>
      <c r="H25" s="222"/>
      <c r="I25" s="222"/>
      <c r="J25" s="222"/>
      <c r="K25" s="222"/>
      <c r="L25" s="222"/>
    </row>
    <row r="26" spans="1:12" x14ac:dyDescent="0.2">
      <c r="A26" s="220">
        <f t="shared" si="1"/>
        <v>1935</v>
      </c>
      <c r="F26" s="222">
        <f t="shared" si="0"/>
        <v>12328242.383453773</v>
      </c>
      <c r="G26" s="222"/>
      <c r="H26" s="222"/>
      <c r="I26" s="222"/>
      <c r="J26" s="222"/>
      <c r="K26" s="222"/>
      <c r="L26" s="222"/>
    </row>
    <row r="27" spans="1:12" x14ac:dyDescent="0.2">
      <c r="A27" s="220">
        <f t="shared" si="1"/>
        <v>1936</v>
      </c>
      <c r="F27" s="222">
        <f t="shared" si="0"/>
        <v>12592011.379162896</v>
      </c>
      <c r="G27" s="222"/>
      <c r="H27" s="222"/>
      <c r="I27" s="222"/>
      <c r="J27" s="222"/>
      <c r="K27" s="222"/>
      <c r="L27" s="222"/>
    </row>
    <row r="28" spans="1:12" x14ac:dyDescent="0.2">
      <c r="A28" s="220">
        <f t="shared" si="1"/>
        <v>1937</v>
      </c>
      <c r="F28" s="222">
        <f t="shared" si="0"/>
        <v>12861423.846255319</v>
      </c>
      <c r="G28" s="222"/>
      <c r="H28" s="222"/>
      <c r="I28" s="222"/>
      <c r="J28" s="222"/>
      <c r="K28" s="222"/>
      <c r="L28" s="222"/>
    </row>
    <row r="29" spans="1:12" x14ac:dyDescent="0.2">
      <c r="A29" s="220">
        <f t="shared" si="1"/>
        <v>1938</v>
      </c>
      <c r="F29" s="222">
        <f t="shared" si="0"/>
        <v>13136600.529662296</v>
      </c>
      <c r="G29" s="222"/>
      <c r="H29" s="222"/>
      <c r="I29" s="222"/>
      <c r="J29" s="222"/>
      <c r="K29" s="222"/>
      <c r="L29" s="222"/>
    </row>
    <row r="30" spans="1:12" x14ac:dyDescent="0.2">
      <c r="A30" s="220">
        <f t="shared" si="1"/>
        <v>1939</v>
      </c>
      <c r="F30" s="222">
        <f t="shared" si="0"/>
        <v>13417664.7577141</v>
      </c>
      <c r="G30" s="222"/>
      <c r="H30" s="222"/>
      <c r="I30" s="222"/>
      <c r="J30" s="222"/>
      <c r="K30" s="222"/>
      <c r="L30" s="222"/>
    </row>
    <row r="31" spans="1:12" x14ac:dyDescent="0.2">
      <c r="A31" s="220">
        <f t="shared" si="1"/>
        <v>1940</v>
      </c>
      <c r="F31" s="222">
        <f t="shared" si="0"/>
        <v>13704742.497413151</v>
      </c>
      <c r="G31" s="222"/>
      <c r="H31" s="222"/>
      <c r="I31" s="222"/>
      <c r="J31" s="222"/>
      <c r="K31" s="222"/>
      <c r="L31" s="222"/>
    </row>
    <row r="32" spans="1:12" x14ac:dyDescent="0.2">
      <c r="A32" s="220">
        <f t="shared" si="1"/>
        <v>1941</v>
      </c>
      <c r="F32" s="222">
        <f t="shared" si="0"/>
        <v>13997962.410889747</v>
      </c>
      <c r="G32" s="222"/>
      <c r="H32" s="222"/>
      <c r="I32" s="222"/>
      <c r="J32" s="222"/>
      <c r="K32" s="222"/>
      <c r="L32" s="222"/>
    </row>
    <row r="33" spans="1:12" x14ac:dyDescent="0.2">
      <c r="A33" s="220">
        <f t="shared" si="1"/>
        <v>1942</v>
      </c>
      <c r="F33" s="222">
        <f t="shared" si="0"/>
        <v>14297455.913065689</v>
      </c>
      <c r="G33" s="222"/>
      <c r="H33" s="222"/>
      <c r="I33" s="222"/>
      <c r="J33" s="222"/>
      <c r="K33" s="222"/>
      <c r="L33" s="222"/>
    </row>
    <row r="34" spans="1:12" x14ac:dyDescent="0.2">
      <c r="A34" s="220">
        <f t="shared" si="1"/>
        <v>1943</v>
      </c>
      <c r="F34" s="222">
        <f t="shared" si="0"/>
        <v>14603357.230551653</v>
      </c>
      <c r="G34" s="222"/>
      <c r="H34" s="222"/>
      <c r="I34" s="222"/>
      <c r="J34" s="222"/>
      <c r="K34" s="222"/>
      <c r="L34" s="222"/>
    </row>
    <row r="35" spans="1:12" x14ac:dyDescent="0.2">
      <c r="A35" s="220">
        <f t="shared" si="1"/>
        <v>1944</v>
      </c>
      <c r="F35" s="222">
        <f t="shared" si="0"/>
        <v>14915803.461804695</v>
      </c>
      <c r="G35" s="222"/>
      <c r="H35" s="222"/>
      <c r="I35" s="222"/>
      <c r="J35" s="222"/>
      <c r="K35" s="222"/>
      <c r="L35" s="222"/>
    </row>
    <row r="36" spans="1:12" x14ac:dyDescent="0.2">
      <c r="A36" s="220">
        <f t="shared" si="1"/>
        <v>1945</v>
      </c>
      <c r="F36" s="222">
        <f t="shared" si="0"/>
        <v>15234934.63857287</v>
      </c>
      <c r="G36" s="222"/>
      <c r="H36" s="222"/>
      <c r="I36" s="222"/>
      <c r="J36" s="222"/>
      <c r="K36" s="222"/>
      <c r="L36" s="222"/>
    </row>
    <row r="37" spans="1:12" x14ac:dyDescent="0.2">
      <c r="A37" s="220">
        <f t="shared" si="1"/>
        <v>1946</v>
      </c>
      <c r="F37" s="222">
        <f t="shared" si="0"/>
        <v>15560893.788654465</v>
      </c>
      <c r="G37" s="222"/>
      <c r="H37" s="222"/>
      <c r="I37" s="222"/>
      <c r="J37" s="222"/>
      <c r="K37" s="222"/>
      <c r="L37" s="222"/>
    </row>
    <row r="38" spans="1:12" x14ac:dyDescent="0.2">
      <c r="A38" s="220">
        <f t="shared" si="1"/>
        <v>1947</v>
      </c>
      <c r="B38" s="221">
        <v>15893827</v>
      </c>
      <c r="C38" s="221"/>
      <c r="D38" s="221"/>
      <c r="E38" s="221"/>
      <c r="F38" s="222">
        <f t="shared" si="0"/>
        <v>15893827.000000026</v>
      </c>
      <c r="G38" s="222"/>
      <c r="H38" s="222"/>
      <c r="I38" s="222"/>
      <c r="J38" s="222"/>
      <c r="K38" s="222"/>
      <c r="L38" s="222"/>
    </row>
    <row r="39" spans="1:12" x14ac:dyDescent="0.2">
      <c r="A39" s="220">
        <f t="shared" si="1"/>
        <v>1948</v>
      </c>
      <c r="F39" s="222">
        <f t="shared" ref="F39:F51" si="2">F38*(B$51/B$38)^(1/(A$51-A$38))</f>
        <v>16178138.626501324</v>
      </c>
      <c r="G39" s="222"/>
      <c r="H39" s="222"/>
      <c r="I39" s="222"/>
      <c r="J39" s="222"/>
      <c r="K39" s="222"/>
      <c r="L39" s="222"/>
    </row>
    <row r="40" spans="1:12" x14ac:dyDescent="0.2">
      <c r="A40" s="220">
        <f t="shared" si="1"/>
        <v>1949</v>
      </c>
      <c r="F40" s="222">
        <f t="shared" si="2"/>
        <v>16467536.070343141</v>
      </c>
      <c r="G40" s="222"/>
      <c r="H40" s="222"/>
      <c r="I40" s="222"/>
      <c r="J40" s="222"/>
      <c r="K40" s="222"/>
      <c r="L40" s="222"/>
    </row>
    <row r="41" spans="1:12" x14ac:dyDescent="0.2">
      <c r="A41" s="220">
        <f t="shared" si="1"/>
        <v>1950</v>
      </c>
      <c r="F41" s="222">
        <f t="shared" si="2"/>
        <v>16762110.307537748</v>
      </c>
      <c r="G41" s="222"/>
      <c r="H41" s="222"/>
      <c r="I41" s="222"/>
      <c r="J41" s="222"/>
      <c r="K41" s="222"/>
      <c r="L41" s="222"/>
    </row>
    <row r="42" spans="1:12" x14ac:dyDescent="0.2">
      <c r="A42" s="220">
        <f t="shared" si="1"/>
        <v>1951</v>
      </c>
      <c r="F42" s="222">
        <f t="shared" si="2"/>
        <v>17061953.941492628</v>
      </c>
      <c r="G42" s="222"/>
      <c r="H42" s="222"/>
      <c r="I42" s="222"/>
      <c r="J42" s="222"/>
      <c r="K42" s="222"/>
      <c r="L42" s="222"/>
    </row>
    <row r="43" spans="1:12" x14ac:dyDescent="0.2">
      <c r="A43" s="220">
        <f t="shared" si="1"/>
        <v>1952</v>
      </c>
      <c r="F43" s="222">
        <f t="shared" si="2"/>
        <v>17367161.232121624</v>
      </c>
      <c r="G43" s="222"/>
      <c r="H43" s="222"/>
      <c r="I43" s="222"/>
      <c r="J43" s="222"/>
      <c r="K43" s="222"/>
      <c r="L43" s="222"/>
    </row>
    <row r="44" spans="1:12" x14ac:dyDescent="0.2">
      <c r="A44" s="220">
        <f t="shared" si="1"/>
        <v>1953</v>
      </c>
      <c r="F44" s="222">
        <f t="shared" si="2"/>
        <v>17677828.125476811</v>
      </c>
      <c r="G44" s="222"/>
      <c r="H44" s="222"/>
      <c r="I44" s="222"/>
      <c r="J44" s="222"/>
      <c r="K44" s="222"/>
      <c r="L44" s="222"/>
    </row>
    <row r="45" spans="1:12" x14ac:dyDescent="0.2">
      <c r="A45" s="220">
        <f t="shared" si="1"/>
        <v>1954</v>
      </c>
      <c r="F45" s="222">
        <f t="shared" si="2"/>
        <v>17994052.283910442</v>
      </c>
      <c r="G45" s="222"/>
      <c r="H45" s="222"/>
      <c r="I45" s="222"/>
      <c r="J45" s="222"/>
      <c r="K45" s="222"/>
      <c r="L45" s="222"/>
    </row>
    <row r="46" spans="1:12" x14ac:dyDescent="0.2">
      <c r="A46" s="220">
        <f t="shared" si="1"/>
        <v>1955</v>
      </c>
      <c r="F46" s="222">
        <f t="shared" si="2"/>
        <v>18315933.116776433</v>
      </c>
      <c r="G46" s="222"/>
      <c r="H46" s="222"/>
      <c r="I46" s="222"/>
      <c r="J46" s="222"/>
      <c r="K46" s="222"/>
      <c r="L46" s="222"/>
    </row>
    <row r="47" spans="1:12" x14ac:dyDescent="0.2">
      <c r="A47" s="220">
        <f t="shared" si="1"/>
        <v>1956</v>
      </c>
      <c r="F47" s="222">
        <f t="shared" si="2"/>
        <v>18643571.811681047</v>
      </c>
      <c r="G47" s="222"/>
      <c r="H47" s="222"/>
      <c r="I47" s="222"/>
      <c r="J47" s="222"/>
      <c r="K47" s="222"/>
      <c r="L47" s="222"/>
    </row>
    <row r="48" spans="1:12" x14ac:dyDescent="0.2">
      <c r="A48" s="220">
        <f t="shared" si="1"/>
        <v>1957</v>
      </c>
      <c r="F48" s="222">
        <f t="shared" si="2"/>
        <v>18977071.366292581</v>
      </c>
      <c r="G48" s="222"/>
      <c r="H48" s="222"/>
      <c r="I48" s="222"/>
      <c r="J48" s="222"/>
      <c r="K48" s="222"/>
      <c r="L48" s="222"/>
    </row>
    <row r="49" spans="1:20" x14ac:dyDescent="0.2">
      <c r="A49" s="220">
        <f t="shared" si="1"/>
        <v>1958</v>
      </c>
      <c r="F49" s="222">
        <f t="shared" si="2"/>
        <v>19316536.620720092</v>
      </c>
      <c r="G49" s="222"/>
      <c r="H49" s="222"/>
      <c r="I49" s="222"/>
      <c r="J49" s="222"/>
      <c r="K49" s="222"/>
      <c r="L49" s="222"/>
    </row>
    <row r="50" spans="1:20" x14ac:dyDescent="0.2">
      <c r="A50" s="220">
        <f t="shared" si="1"/>
        <v>1959</v>
      </c>
      <c r="F50" s="222">
        <f t="shared" si="2"/>
        <v>19662074.2904713</v>
      </c>
      <c r="G50" s="222"/>
      <c r="H50" s="222"/>
      <c r="I50" s="222"/>
      <c r="J50" s="222"/>
      <c r="K50" s="222"/>
      <c r="L50" s="222"/>
    </row>
    <row r="51" spans="1:20" x14ac:dyDescent="0.2">
      <c r="A51" s="220">
        <f t="shared" si="1"/>
        <v>1960</v>
      </c>
      <c r="B51" s="221">
        <v>20013793</v>
      </c>
      <c r="C51" s="221"/>
      <c r="D51" s="221"/>
      <c r="E51" s="221"/>
      <c r="F51" s="222">
        <f t="shared" si="2"/>
        <v>20013793.000000052</v>
      </c>
      <c r="G51" s="222"/>
      <c r="H51" s="222"/>
      <c r="I51" s="222"/>
      <c r="J51" s="222"/>
      <c r="K51" s="222"/>
      <c r="L51" s="222"/>
    </row>
    <row r="52" spans="1:20" x14ac:dyDescent="0.2">
      <c r="A52" s="220">
        <f t="shared" si="1"/>
        <v>1961</v>
      </c>
      <c r="F52" s="222">
        <f t="shared" ref="F52:F61" si="3">F51*(B$61/B$51)^(1/(A$61-A$51))</f>
        <v>20326002.944685321</v>
      </c>
      <c r="G52" s="222"/>
      <c r="H52" s="222"/>
      <c r="I52" s="222"/>
      <c r="J52" s="222"/>
      <c r="K52" s="222"/>
      <c r="L52" s="222"/>
    </row>
    <row r="53" spans="1:20" x14ac:dyDescent="0.2">
      <c r="A53" s="220">
        <f t="shared" si="1"/>
        <v>1962</v>
      </c>
      <c r="F53" s="222">
        <f t="shared" si="3"/>
        <v>20643083.282981656</v>
      </c>
      <c r="G53" s="222"/>
      <c r="H53" s="222"/>
      <c r="I53" s="222"/>
      <c r="J53" s="222"/>
      <c r="K53" s="222"/>
      <c r="L53" s="222"/>
    </row>
    <row r="54" spans="1:20" x14ac:dyDescent="0.2">
      <c r="A54" s="220">
        <f t="shared" si="1"/>
        <v>1963</v>
      </c>
      <c r="F54" s="222">
        <f t="shared" si="3"/>
        <v>20965109.991757605</v>
      </c>
      <c r="G54" s="222"/>
      <c r="H54" s="222"/>
      <c r="I54" s="222"/>
      <c r="J54" s="222"/>
      <c r="K54" s="222"/>
      <c r="L54" s="222"/>
    </row>
    <row r="55" spans="1:20" x14ac:dyDescent="0.2">
      <c r="A55" s="220">
        <f t="shared" si="1"/>
        <v>1964</v>
      </c>
      <c r="F55" s="222">
        <f t="shared" si="3"/>
        <v>21292160.233101025</v>
      </c>
      <c r="G55" s="222"/>
      <c r="H55" s="222"/>
      <c r="I55" s="222"/>
      <c r="J55" s="222"/>
      <c r="K55" s="222"/>
      <c r="L55" s="222"/>
    </row>
    <row r="56" spans="1:20" x14ac:dyDescent="0.2">
      <c r="A56" s="220">
        <f t="shared" si="1"/>
        <v>1965</v>
      </c>
      <c r="F56" s="222">
        <f t="shared" si="3"/>
        <v>21624312.372808192</v>
      </c>
      <c r="G56" s="222"/>
      <c r="H56" s="222"/>
      <c r="I56" s="222"/>
      <c r="J56" s="222"/>
      <c r="K56" s="222"/>
      <c r="L56" s="222"/>
    </row>
    <row r="57" spans="1:20" x14ac:dyDescent="0.2">
      <c r="A57" s="220">
        <f t="shared" si="1"/>
        <v>1966</v>
      </c>
      <c r="F57" s="222">
        <f t="shared" si="3"/>
        <v>21961645.999161348</v>
      </c>
      <c r="G57" s="222"/>
      <c r="H57" s="222"/>
      <c r="I57" s="222"/>
      <c r="J57" s="222"/>
      <c r="K57" s="222"/>
      <c r="L57" s="222"/>
    </row>
    <row r="58" spans="1:20" x14ac:dyDescent="0.2">
      <c r="A58" s="220">
        <f t="shared" si="1"/>
        <v>1967</v>
      </c>
      <c r="F58" s="222">
        <f t="shared" si="3"/>
        <v>22304241.941999149</v>
      </c>
      <c r="G58" s="222"/>
      <c r="H58" s="222"/>
      <c r="I58" s="222"/>
      <c r="J58" s="222"/>
      <c r="K58" s="222"/>
      <c r="L58" s="222"/>
    </row>
    <row r="59" spans="1:20" x14ac:dyDescent="0.2">
      <c r="A59" s="220">
        <f t="shared" si="1"/>
        <v>1968</v>
      </c>
      <c r="F59" s="222">
        <f t="shared" si="3"/>
        <v>22652182.292084631</v>
      </c>
      <c r="G59" s="222"/>
      <c r="H59" s="222"/>
      <c r="I59" s="222"/>
      <c r="J59" s="222"/>
      <c r="K59" s="222"/>
      <c r="L59" s="222"/>
    </row>
    <row r="60" spans="1:20" x14ac:dyDescent="0.2">
      <c r="A60" s="220">
        <f t="shared" si="1"/>
        <v>1969</v>
      </c>
      <c r="F60" s="222">
        <f t="shared" si="3"/>
        <v>23005550.420775298</v>
      </c>
      <c r="G60" s="222"/>
      <c r="H60" s="222"/>
      <c r="I60" s="222"/>
      <c r="J60" s="222"/>
      <c r="K60" s="222"/>
      <c r="L60" s="222"/>
    </row>
    <row r="61" spans="1:20" x14ac:dyDescent="0.2">
      <c r="A61" s="220">
        <f t="shared" si="1"/>
        <v>1970</v>
      </c>
      <c r="B61" s="221">
        <v>23364431</v>
      </c>
      <c r="C61" s="221">
        <v>18453980</v>
      </c>
      <c r="D61" s="221">
        <v>4910451</v>
      </c>
      <c r="E61" s="221"/>
      <c r="F61" s="222">
        <f t="shared" si="3"/>
        <v>23364431.000000056</v>
      </c>
      <c r="G61" s="222">
        <f>C61</f>
        <v>18453980</v>
      </c>
      <c r="H61" s="222">
        <f>D61</f>
        <v>4910451</v>
      </c>
      <c r="I61" s="222"/>
      <c r="J61" s="222">
        <v>23962000</v>
      </c>
      <c r="K61" s="224">
        <f>J61/F61-1</f>
        <v>2.5576013385472329E-2</v>
      </c>
      <c r="L61" s="222"/>
      <c r="R61" s="220">
        <v>9011000</v>
      </c>
      <c r="T61" s="225">
        <f t="shared" ref="T61:T95" si="4">R61/J61</f>
        <v>0.37605375177364159</v>
      </c>
    </row>
    <row r="62" spans="1:20" x14ac:dyDescent="0.2">
      <c r="A62" s="220">
        <f t="shared" si="1"/>
        <v>1971</v>
      </c>
      <c r="F62" s="222">
        <f t="shared" ref="F62:F71" si="5">F61*(B$71/B$61)^(1/(A$71-A$61))</f>
        <v>23786683.865989294</v>
      </c>
      <c r="G62" s="222">
        <f>G61*(C$71/C$61)^(1/(A$71-A$61))</f>
        <v>18880632.176540814</v>
      </c>
      <c r="H62" s="222">
        <f>H61*(D$71/D$61)^(1/(A$71-A$61))</f>
        <v>4894633.9921675827</v>
      </c>
      <c r="I62" s="222"/>
      <c r="J62" s="222">
        <v>24354000</v>
      </c>
      <c r="K62" s="224">
        <f t="shared" ref="K62:K95" si="6">J62/F62-1</f>
        <v>2.3850156550063062E-2</v>
      </c>
      <c r="L62" s="222"/>
      <c r="R62" s="220">
        <v>9203000</v>
      </c>
      <c r="T62" s="225">
        <f t="shared" si="4"/>
        <v>0.3778845364211218</v>
      </c>
    </row>
    <row r="63" spans="1:20" x14ac:dyDescent="0.2">
      <c r="A63" s="220">
        <f t="shared" si="1"/>
        <v>1972</v>
      </c>
      <c r="F63" s="222">
        <f t="shared" si="5"/>
        <v>24216567.882201541</v>
      </c>
      <c r="G63" s="222">
        <f t="shared" ref="G63:G71" si="7">G62*(C$71/C$61)^(1/(A$71-A$61))</f>
        <v>19317148.462598763</v>
      </c>
      <c r="H63" s="222">
        <f t="shared" ref="H63:H71" si="8">H62*(D$71/D$61)^(1/(A$71-A$61))</f>
        <v>4878867.9323512986</v>
      </c>
      <c r="I63" s="222"/>
      <c r="J63" s="222">
        <v>24770000</v>
      </c>
      <c r="K63" s="224">
        <f t="shared" si="6"/>
        <v>2.2853449774161261E-2</v>
      </c>
      <c r="L63" s="222"/>
      <c r="R63" s="220">
        <v>9248000</v>
      </c>
      <c r="T63" s="225">
        <f t="shared" si="4"/>
        <v>0.37335486475575291</v>
      </c>
    </row>
    <row r="64" spans="1:20" x14ac:dyDescent="0.2">
      <c r="A64" s="220">
        <f t="shared" si="1"/>
        <v>1973</v>
      </c>
      <c r="F64" s="222">
        <f t="shared" si="5"/>
        <v>24654220.962333579</v>
      </c>
      <c r="G64" s="222">
        <f t="shared" si="7"/>
        <v>19763756.914332744</v>
      </c>
      <c r="H64" s="222">
        <f t="shared" si="8"/>
        <v>4863152.65644297</v>
      </c>
      <c r="I64" s="222"/>
      <c r="J64" s="222">
        <v>25198000</v>
      </c>
      <c r="K64" s="224">
        <f t="shared" si="6"/>
        <v>2.2056224712887929E-2</v>
      </c>
      <c r="L64" s="222"/>
      <c r="R64" s="220">
        <v>9446000</v>
      </c>
      <c r="T64" s="225">
        <f t="shared" si="4"/>
        <v>0.37487102150964363</v>
      </c>
    </row>
    <row r="65" spans="1:38" x14ac:dyDescent="0.2">
      <c r="A65" s="220">
        <f t="shared" si="1"/>
        <v>1974</v>
      </c>
      <c r="F65" s="222">
        <f t="shared" si="5"/>
        <v>25099783.512522679</v>
      </c>
      <c r="G65" s="222">
        <f t="shared" si="7"/>
        <v>20220690.860512573</v>
      </c>
      <c r="H65" s="222">
        <f t="shared" si="8"/>
        <v>4847488.000863025</v>
      </c>
      <c r="I65" s="222"/>
      <c r="J65" s="222">
        <v>25628000</v>
      </c>
      <c r="K65" s="224">
        <f t="shared" si="6"/>
        <v>2.104466308300168E-2</v>
      </c>
      <c r="L65" s="222"/>
      <c r="M65" s="225">
        <v>0.38653300000000002</v>
      </c>
      <c r="N65" s="225"/>
      <c r="O65" s="222">
        <f t="shared" ref="O65:O107" si="9">M65*G65</f>
        <v>7815964.3003865071</v>
      </c>
      <c r="P65" s="222">
        <f>M65*F65</f>
        <v>9701894.6204459295</v>
      </c>
      <c r="Q65" s="222"/>
      <c r="R65" s="222">
        <v>9902000</v>
      </c>
      <c r="S65" s="224">
        <f>R65/P65-1</f>
        <v>2.0625391986052399E-2</v>
      </c>
      <c r="T65" s="225">
        <f t="shared" si="4"/>
        <v>0.38637427813329173</v>
      </c>
      <c r="U65" s="224">
        <f>T65/M65-1</f>
        <v>-4.1062953669745994E-4</v>
      </c>
      <c r="V65" s="222"/>
      <c r="W65" s="220">
        <v>3.5390000000000001E-7</v>
      </c>
      <c r="Y65" s="220">
        <f t="shared" ref="Y65:Y80" si="10">W65</f>
        <v>3.5390000000000001E-7</v>
      </c>
      <c r="Z65" s="220">
        <v>1.1740000514609812E-9</v>
      </c>
      <c r="AA65" s="220">
        <f>Z65/Z$95</f>
        <v>1.3720051121597396E-11</v>
      </c>
      <c r="AB65" s="226">
        <f>Y65/AA65</f>
        <v>25794.364529947627</v>
      </c>
      <c r="AC65" s="226"/>
      <c r="AD65" s="227">
        <f>AB65*P65/1000000</f>
        <v>250254.20647092018</v>
      </c>
      <c r="AE65" s="226">
        <v>8.6</v>
      </c>
      <c r="AF65" s="226">
        <f>AD65*(1+(AE65/100))</f>
        <v>271776.06822741934</v>
      </c>
      <c r="AH65" s="301">
        <f>AF65*AA65</f>
        <v>3.728781549706935E-6</v>
      </c>
      <c r="AJ65" s="302">
        <v>3.8454145673649252</v>
      </c>
      <c r="AK65" s="305">
        <f>AJ65/1000000</f>
        <v>3.8454145673649252E-6</v>
      </c>
      <c r="AL65" s="306">
        <f t="shared" ref="AL65:AL108" si="11">AH65/AK65-1</f>
        <v>-3.0330414475418399E-2</v>
      </c>
    </row>
    <row r="66" spans="1:38" x14ac:dyDescent="0.2">
      <c r="A66" s="220">
        <f t="shared" si="1"/>
        <v>1975</v>
      </c>
      <c r="F66" s="222">
        <f t="shared" si="5"/>
        <v>25553398.476391137</v>
      </c>
      <c r="G66" s="222">
        <f t="shared" si="7"/>
        <v>20688189.024420664</v>
      </c>
      <c r="H66" s="222">
        <f t="shared" si="8"/>
        <v>4831873.8025587965</v>
      </c>
      <c r="I66" s="222"/>
      <c r="J66" s="222">
        <v>26049000</v>
      </c>
      <c r="K66" s="224">
        <f t="shared" si="6"/>
        <v>1.9394740158212187E-2</v>
      </c>
      <c r="L66" s="222"/>
      <c r="M66" s="225">
        <v>0.38395699999999999</v>
      </c>
      <c r="N66" s="225"/>
      <c r="O66" s="222">
        <f t="shared" si="9"/>
        <v>7943374.9932494843</v>
      </c>
      <c r="P66" s="222">
        <f t="shared" ref="P66:P108" si="12">M66*F66</f>
        <v>9811406.2187997121</v>
      </c>
      <c r="Q66" s="222"/>
      <c r="R66" s="222">
        <v>9999000</v>
      </c>
      <c r="S66" s="224">
        <f t="shared" ref="S66:S95" si="13">R66/P66-1</f>
        <v>1.9119968842064461E-2</v>
      </c>
      <c r="T66" s="225">
        <f t="shared" si="4"/>
        <v>0.38385350685247033</v>
      </c>
      <c r="U66" s="224">
        <f t="shared" ref="U66:U95" si="14">T66/M66-1</f>
        <v>-2.6954358829156533E-4</v>
      </c>
      <c r="V66" s="222"/>
      <c r="W66" s="220">
        <v>9.3939999999999995E-7</v>
      </c>
      <c r="Y66" s="220">
        <f t="shared" si="10"/>
        <v>9.3939999999999995E-7</v>
      </c>
      <c r="Z66" s="220">
        <v>3.3199847726584968E-9</v>
      </c>
      <c r="AA66" s="220">
        <f t="shared" ref="AA66:AA109" si="15">Z66/Z$95</f>
        <v>3.8799283481388657E-11</v>
      </c>
      <c r="AB66" s="226">
        <f t="shared" ref="AB66:AB108" si="16">Y66/AA66</f>
        <v>24211.787324645153</v>
      </c>
      <c r="AC66" s="226"/>
      <c r="AD66" s="227">
        <f t="shared" ref="AD66:AD108" si="17">AB66*P66/1000000</f>
        <v>237551.6807252795</v>
      </c>
      <c r="AE66" s="226">
        <v>8.6</v>
      </c>
      <c r="AF66" s="226">
        <f t="shared" ref="AF66:AF108" si="18">AD66*(1+(AE66/100))</f>
        <v>257981.12526765355</v>
      </c>
      <c r="AH66" s="301">
        <f t="shared" ref="AH66:AH109" si="19">AF66*AA66</f>
        <v>1.0009482812107328E-5</v>
      </c>
      <c r="AJ66" s="302">
        <v>10.318656715856575</v>
      </c>
      <c r="AK66" s="305">
        <f t="shared" ref="AK66:AK112" si="20">AJ66/1000000</f>
        <v>1.0318656715856575E-5</v>
      </c>
      <c r="AL66" s="306">
        <f t="shared" si="11"/>
        <v>-2.9962611632785685E-2</v>
      </c>
    </row>
    <row r="67" spans="1:38" x14ac:dyDescent="0.2">
      <c r="A67" s="220">
        <f t="shared" si="1"/>
        <v>1976</v>
      </c>
      <c r="F67" s="222">
        <f t="shared" si="5"/>
        <v>26015211.380904887</v>
      </c>
      <c r="G67" s="222">
        <f t="shared" si="7"/>
        <v>21166495.648572031</v>
      </c>
      <c r="H67" s="222">
        <f t="shared" si="8"/>
        <v>4816309.8990028249</v>
      </c>
      <c r="I67" s="222"/>
      <c r="J67" s="222">
        <v>26458000</v>
      </c>
      <c r="K67" s="224">
        <f t="shared" si="6"/>
        <v>1.7020373681073231E-2</v>
      </c>
      <c r="L67" s="222"/>
      <c r="M67" s="225">
        <v>0.37411199999999994</v>
      </c>
      <c r="N67" s="225"/>
      <c r="O67" s="222">
        <f t="shared" si="9"/>
        <v>7918640.020078579</v>
      </c>
      <c r="P67" s="222">
        <f t="shared" si="12"/>
        <v>9732602.7601330876</v>
      </c>
      <c r="Q67" s="222"/>
      <c r="R67" s="222">
        <v>9851000</v>
      </c>
      <c r="S67" s="224">
        <f t="shared" si="13"/>
        <v>1.216501307871054E-2</v>
      </c>
      <c r="T67" s="225">
        <f t="shared" si="4"/>
        <v>0.3723259505631567</v>
      </c>
      <c r="U67" s="224">
        <f t="shared" si="14"/>
        <v>-4.7741035755154426E-3</v>
      </c>
      <c r="V67" s="222"/>
      <c r="W67" s="220">
        <v>3.3720000000000001E-6</v>
      </c>
      <c r="Y67" s="220">
        <f t="shared" si="10"/>
        <v>3.3720000000000001E-6</v>
      </c>
      <c r="Z67" s="220">
        <v>1.8061141602795527E-8</v>
      </c>
      <c r="AA67" s="220">
        <f t="shared" si="15"/>
        <v>2.1107306238734009E-10</v>
      </c>
      <c r="AB67" s="226">
        <f t="shared" si="16"/>
        <v>15975.510857998754</v>
      </c>
      <c r="AC67" s="226"/>
      <c r="AD67" s="227">
        <f t="shared" si="17"/>
        <v>155483.30107109479</v>
      </c>
      <c r="AE67" s="226">
        <v>8.6</v>
      </c>
      <c r="AF67" s="226">
        <f t="shared" si="18"/>
        <v>168854.86496320894</v>
      </c>
      <c r="AH67" s="301">
        <f t="shared" si="19"/>
        <v>3.5640713446785283E-5</v>
      </c>
      <c r="AJ67" s="302">
        <v>36.727534117427972</v>
      </c>
      <c r="AK67" s="305">
        <f t="shared" si="20"/>
        <v>3.6727534117427969E-5</v>
      </c>
      <c r="AL67" s="306">
        <f t="shared" si="11"/>
        <v>-2.9591441319415046E-2</v>
      </c>
    </row>
    <row r="68" spans="1:38" x14ac:dyDescent="0.2">
      <c r="A68" s="220">
        <f t="shared" si="1"/>
        <v>1977</v>
      </c>
      <c r="F68" s="222">
        <f t="shared" si="5"/>
        <v>26485370.383060895</v>
      </c>
      <c r="G68" s="222">
        <f t="shared" si="7"/>
        <v>21655860.622317798</v>
      </c>
      <c r="H68" s="222">
        <f t="shared" si="8"/>
        <v>4800796.1281911675</v>
      </c>
      <c r="I68" s="222"/>
      <c r="J68" s="222">
        <v>26862000</v>
      </c>
      <c r="K68" s="224">
        <f t="shared" si="6"/>
        <v>1.4220288842174744E-2</v>
      </c>
      <c r="L68" s="222"/>
      <c r="M68" s="225">
        <v>0.37422299999999997</v>
      </c>
      <c r="N68" s="225"/>
      <c r="O68" s="222">
        <f t="shared" si="9"/>
        <v>8104121.1296656327</v>
      </c>
      <c r="P68" s="222">
        <f t="shared" si="12"/>
        <v>9911434.7608601972</v>
      </c>
      <c r="Q68" s="222"/>
      <c r="R68" s="222">
        <v>10023000</v>
      </c>
      <c r="S68" s="224">
        <f t="shared" si="13"/>
        <v>1.1256214849979962E-2</v>
      </c>
      <c r="T68" s="225">
        <f t="shared" si="4"/>
        <v>0.37312932767478224</v>
      </c>
      <c r="U68" s="224">
        <f t="shared" si="14"/>
        <v>-2.9225149849627652E-3</v>
      </c>
      <c r="V68" s="222"/>
      <c r="W68" s="220">
        <v>9.0569999999999999E-6</v>
      </c>
      <c r="Y68" s="220">
        <f t="shared" si="10"/>
        <v>9.0569999999999999E-6</v>
      </c>
      <c r="Z68" s="220">
        <v>4.9854489222021495E-8</v>
      </c>
      <c r="AA68" s="220">
        <f t="shared" si="15"/>
        <v>5.8262871446730494E-10</v>
      </c>
      <c r="AB68" s="226">
        <f t="shared" si="16"/>
        <v>15545.06287641655</v>
      </c>
      <c r="AC68" s="226"/>
      <c r="AD68" s="227">
        <f t="shared" si="17"/>
        <v>154073.87655307239</v>
      </c>
      <c r="AE68" s="226">
        <v>9.3000000000000007</v>
      </c>
      <c r="AF68" s="226">
        <f t="shared" si="18"/>
        <v>168402.74707250812</v>
      </c>
      <c r="AH68" s="301">
        <f t="shared" si="19"/>
        <v>9.8116276039618105E-5</v>
      </c>
      <c r="AJ68" s="302">
        <v>101.42947983106897</v>
      </c>
      <c r="AK68" s="305">
        <f t="shared" si="20"/>
        <v>1.0142947983106897E-4</v>
      </c>
      <c r="AL68" s="306">
        <f t="shared" si="11"/>
        <v>-3.2665096941924654E-2</v>
      </c>
    </row>
    <row r="69" spans="1:38" x14ac:dyDescent="0.2">
      <c r="A69" s="220">
        <f t="shared" si="1"/>
        <v>1978</v>
      </c>
      <c r="F69" s="222">
        <f t="shared" si="5"/>
        <v>26964026.317418292</v>
      </c>
      <c r="G69" s="222">
        <f t="shared" si="7"/>
        <v>22156539.612398878</v>
      </c>
      <c r="H69" s="222">
        <f t="shared" si="8"/>
        <v>4785332.3286417089</v>
      </c>
      <c r="I69" s="222"/>
      <c r="J69" s="222">
        <v>27266000</v>
      </c>
      <c r="K69" s="224">
        <f t="shared" si="6"/>
        <v>1.1199131725614597E-2</v>
      </c>
      <c r="L69" s="222"/>
      <c r="M69" s="225">
        <v>0.37636699999999995</v>
      </c>
      <c r="N69" s="225"/>
      <c r="O69" s="222">
        <f t="shared" si="9"/>
        <v>8338990.3442997271</v>
      </c>
      <c r="P69" s="222">
        <f t="shared" si="12"/>
        <v>10148369.693007769</v>
      </c>
      <c r="Q69" s="222"/>
      <c r="R69" s="222">
        <v>10257000</v>
      </c>
      <c r="S69" s="224">
        <f t="shared" si="13"/>
        <v>1.0704212625115339E-2</v>
      </c>
      <c r="T69" s="225">
        <f t="shared" si="4"/>
        <v>0.37618279175529962</v>
      </c>
      <c r="U69" s="224">
        <f t="shared" si="14"/>
        <v>-4.8943782186094964E-4</v>
      </c>
      <c r="V69" s="222"/>
      <c r="W69" s="220">
        <v>2.4219999999999999E-5</v>
      </c>
      <c r="Y69" s="220">
        <f t="shared" si="10"/>
        <v>2.4219999999999999E-5</v>
      </c>
      <c r="Z69" s="220">
        <v>1.3735350012973544E-7</v>
      </c>
      <c r="AA69" s="220">
        <f t="shared" si="15"/>
        <v>1.6051933227474287E-9</v>
      </c>
      <c r="AB69" s="226">
        <f t="shared" si="16"/>
        <v>15088.525261583665</v>
      </c>
      <c r="AC69" s="226"/>
      <c r="AD69" s="227">
        <f t="shared" si="17"/>
        <v>153123.9324768378</v>
      </c>
      <c r="AE69" s="226">
        <v>9.8000000000000007</v>
      </c>
      <c r="AF69" s="226">
        <f t="shared" si="18"/>
        <v>168130.07785956791</v>
      </c>
      <c r="AH69" s="301">
        <f t="shared" si="19"/>
        <v>2.6988127833318373E-4</v>
      </c>
      <c r="AJ69" s="302">
        <v>279.01409558709361</v>
      </c>
      <c r="AK69" s="305">
        <f t="shared" si="20"/>
        <v>2.7901409558709359E-4</v>
      </c>
      <c r="AL69" s="306">
        <f t="shared" si="11"/>
        <v>-3.2732458317895508E-2</v>
      </c>
    </row>
    <row r="70" spans="1:38" x14ac:dyDescent="0.2">
      <c r="A70" s="220">
        <f t="shared" si="1"/>
        <v>1979</v>
      </c>
      <c r="F70" s="222">
        <f t="shared" si="5"/>
        <v>27451332.74448853</v>
      </c>
      <c r="G70" s="222">
        <f t="shared" si="7"/>
        <v>22668794.196518008</v>
      </c>
      <c r="H70" s="222">
        <f t="shared" si="8"/>
        <v>4769918.3393924842</v>
      </c>
      <c r="I70" s="222"/>
      <c r="J70" s="222">
        <v>27675000</v>
      </c>
      <c r="K70" s="224">
        <f t="shared" si="6"/>
        <v>8.1477740113138353E-3</v>
      </c>
      <c r="L70" s="222"/>
      <c r="M70" s="225">
        <v>0.37342600000000004</v>
      </c>
      <c r="N70" s="225"/>
      <c r="O70" s="222">
        <f t="shared" si="9"/>
        <v>8465117.1416289341</v>
      </c>
      <c r="P70" s="222">
        <f t="shared" si="12"/>
        <v>10251041.381443374</v>
      </c>
      <c r="Q70" s="222"/>
      <c r="R70" s="222">
        <v>10366000</v>
      </c>
      <c r="S70" s="224">
        <f t="shared" si="13"/>
        <v>1.1214335624937233E-2</v>
      </c>
      <c r="T70" s="225">
        <f t="shared" si="4"/>
        <v>0.37456187895212284</v>
      </c>
      <c r="U70" s="224">
        <f t="shared" si="14"/>
        <v>3.0417778947442464E-3</v>
      </c>
      <c r="V70" s="222"/>
      <c r="W70" s="220">
        <v>7.6320000000000001E-5</v>
      </c>
      <c r="Y70" s="220">
        <f t="shared" si="10"/>
        <v>7.6320000000000001E-5</v>
      </c>
      <c r="Z70" s="220">
        <v>3.5644743384505941E-7</v>
      </c>
      <c r="AA70" s="220">
        <f t="shared" si="15"/>
        <v>4.1656531517443123E-9</v>
      </c>
      <c r="AB70" s="226">
        <f t="shared" si="16"/>
        <v>18321.256528052993</v>
      </c>
      <c r="AC70" s="226"/>
      <c r="AD70" s="227">
        <f t="shared" si="17"/>
        <v>187811.95882911078</v>
      </c>
      <c r="AE70" s="226">
        <v>9.8000000000000007</v>
      </c>
      <c r="AF70" s="226">
        <f t="shared" si="18"/>
        <v>206217.53079436364</v>
      </c>
      <c r="AH70" s="301">
        <f t="shared" si="19"/>
        <v>8.590307070984707E-4</v>
      </c>
      <c r="AJ70" s="302">
        <v>887.70016074202329</v>
      </c>
      <c r="AK70" s="305">
        <f t="shared" si="20"/>
        <v>8.8770016074202326E-4</v>
      </c>
      <c r="AL70" s="306">
        <f t="shared" si="11"/>
        <v>-3.2296325844514806E-2</v>
      </c>
    </row>
    <row r="71" spans="1:38" x14ac:dyDescent="0.2">
      <c r="A71" s="220">
        <f t="shared" ref="A71:A112" si="21">A70+1</f>
        <v>1980</v>
      </c>
      <c r="B71" s="221">
        <v>27947446</v>
      </c>
      <c r="C71" s="221">
        <v>23192892</v>
      </c>
      <c r="D71" s="221">
        <v>4754554</v>
      </c>
      <c r="E71" s="221"/>
      <c r="F71" s="222">
        <f t="shared" si="5"/>
        <v>27947446.000000056</v>
      </c>
      <c r="G71" s="222">
        <f t="shared" si="7"/>
        <v>23192891.999999978</v>
      </c>
      <c r="H71" s="222">
        <f t="shared" si="8"/>
        <v>4754554</v>
      </c>
      <c r="I71" s="222"/>
      <c r="J71" s="222">
        <v>28094000</v>
      </c>
      <c r="K71" s="224">
        <f t="shared" si="6"/>
        <v>5.2439138803574981E-3</v>
      </c>
      <c r="L71" s="222"/>
      <c r="M71" s="225">
        <v>0.37420849999999994</v>
      </c>
      <c r="N71" s="225"/>
      <c r="O71" s="222">
        <f t="shared" si="9"/>
        <v>8678977.3259819895</v>
      </c>
      <c r="P71" s="222">
        <f t="shared" si="12"/>
        <v>10458171.84649102</v>
      </c>
      <c r="Q71" s="222"/>
      <c r="R71" s="222">
        <v>10531000</v>
      </c>
      <c r="S71" s="224">
        <f t="shared" si="13"/>
        <v>6.9637556714479132E-3</v>
      </c>
      <c r="T71" s="225">
        <f t="shared" si="4"/>
        <v>0.37484872214707765</v>
      </c>
      <c r="U71" s="224">
        <f t="shared" si="14"/>
        <v>1.7108701354398015E-3</v>
      </c>
      <c r="V71" s="222"/>
      <c r="W71" s="220">
        <v>1.5809999999999999E-4</v>
      </c>
      <c r="Y71" s="220">
        <f t="shared" si="10"/>
        <v>1.5809999999999999E-4</v>
      </c>
      <c r="Z71" s="220">
        <v>7.1561895931028779E-7</v>
      </c>
      <c r="AA71" s="220">
        <f t="shared" si="15"/>
        <v>8.3631416311294723E-9</v>
      </c>
      <c r="AB71" s="226">
        <f t="shared" si="16"/>
        <v>18904.379116517248</v>
      </c>
      <c r="AC71" s="226"/>
      <c r="AD71" s="227">
        <f t="shared" si="17"/>
        <v>197705.24545175349</v>
      </c>
      <c r="AE71" s="226">
        <v>7.3</v>
      </c>
      <c r="AF71" s="226">
        <f t="shared" si="18"/>
        <v>212137.72836973149</v>
      </c>
      <c r="AH71" s="301">
        <f t="shared" si="19"/>
        <v>1.7741378676621371E-3</v>
      </c>
      <c r="AJ71" s="302">
        <v>1828.2462523528852</v>
      </c>
      <c r="AK71" s="305">
        <f t="shared" si="20"/>
        <v>1.8282462523528853E-3</v>
      </c>
      <c r="AL71" s="306">
        <f t="shared" si="11"/>
        <v>-2.9595785918397288E-2</v>
      </c>
    </row>
    <row r="72" spans="1:38" x14ac:dyDescent="0.2">
      <c r="A72" s="220">
        <f t="shared" si="21"/>
        <v>1981</v>
      </c>
      <c r="F72" s="222">
        <f>F71*(B$82/B$71)^(1/($A$82-$A$71))</f>
        <v>28342654.028103892</v>
      </c>
      <c r="G72" s="222">
        <f t="shared" ref="G72:H82" si="22">G71*(C$82/C$71)^(1/($A$82-$A$71))</f>
        <v>23626628.319891118</v>
      </c>
      <c r="H72" s="222">
        <f t="shared" si="22"/>
        <v>4699151.2406056374</v>
      </c>
      <c r="I72" s="222"/>
      <c r="J72" s="222">
        <v>28524000</v>
      </c>
      <c r="K72" s="224">
        <f t="shared" si="6"/>
        <v>6.3983412321333422E-3</v>
      </c>
      <c r="L72" s="222"/>
      <c r="M72" s="225">
        <v>0.36576549999999997</v>
      </c>
      <c r="N72" s="225"/>
      <c r="O72" s="222">
        <f t="shared" si="9"/>
        <v>8641805.5207391344</v>
      </c>
      <c r="P72" s="222">
        <f t="shared" si="12"/>
        <v>10366765.021916432</v>
      </c>
      <c r="Q72" s="222"/>
      <c r="R72" s="222">
        <v>10419000</v>
      </c>
      <c r="S72" s="224">
        <f t="shared" si="13"/>
        <v>5.0386960612243126E-3</v>
      </c>
      <c r="T72" s="225">
        <f t="shared" si="4"/>
        <v>0.36527135044173326</v>
      </c>
      <c r="U72" s="224">
        <f t="shared" si="14"/>
        <v>-1.3510010054712529E-3</v>
      </c>
      <c r="V72" s="222"/>
      <c r="W72" s="220">
        <v>2.6679999999999998E-4</v>
      </c>
      <c r="Y72" s="220">
        <f t="shared" si="10"/>
        <v>2.6679999999999998E-4</v>
      </c>
      <c r="Z72" s="220">
        <v>1.463273429550457E-6</v>
      </c>
      <c r="AA72" s="220">
        <f t="shared" si="15"/>
        <v>1.7100668976397112E-8</v>
      </c>
      <c r="AB72" s="226">
        <f t="shared" si="16"/>
        <v>15601.728819395654</v>
      </c>
      <c r="AC72" s="226"/>
      <c r="AD72" s="227">
        <f t="shared" si="17"/>
        <v>161739.45660633643</v>
      </c>
      <c r="AE72" s="226">
        <v>0</v>
      </c>
      <c r="AF72" s="226">
        <f t="shared" si="18"/>
        <v>161739.45660633643</v>
      </c>
      <c r="AH72" s="301">
        <f t="shared" si="19"/>
        <v>2.7658529078473043E-3</v>
      </c>
      <c r="AJ72" s="302">
        <v>2814.7235366302239</v>
      </c>
      <c r="AK72" s="305">
        <f t="shared" si="20"/>
        <v>2.8147235366302241E-3</v>
      </c>
      <c r="AL72" s="306">
        <f t="shared" si="11"/>
        <v>-1.7362496936884741E-2</v>
      </c>
    </row>
    <row r="73" spans="1:38" x14ac:dyDescent="0.2">
      <c r="A73" s="220">
        <f t="shared" si="21"/>
        <v>1982</v>
      </c>
      <c r="F73" s="222">
        <f t="shared" ref="F73:F82" si="23">F72*(B$82/B$71)^(1/(A$82-A$71))</f>
        <v>28743450.738102943</v>
      </c>
      <c r="G73" s="222">
        <f t="shared" si="22"/>
        <v>24068476.055779569</v>
      </c>
      <c r="H73" s="222">
        <f>H72*(D$82/D$71)^(1/($A$82-$A$71))</f>
        <v>4644394.0655812304</v>
      </c>
      <c r="I73" s="222"/>
      <c r="J73" s="222">
        <v>28963000</v>
      </c>
      <c r="K73" s="224">
        <f t="shared" si="6"/>
        <v>7.6382360593196807E-3</v>
      </c>
      <c r="L73" s="222"/>
      <c r="M73" s="225">
        <v>0.36318499999999998</v>
      </c>
      <c r="N73" s="225"/>
      <c r="O73" s="222">
        <f t="shared" si="9"/>
        <v>8741309.4763183016</v>
      </c>
      <c r="P73" s="222">
        <f t="shared" si="12"/>
        <v>10439190.156317916</v>
      </c>
      <c r="Q73" s="222"/>
      <c r="R73" s="222">
        <v>10272000</v>
      </c>
      <c r="S73" s="224">
        <f t="shared" si="13"/>
        <v>-1.601562514087651E-2</v>
      </c>
      <c r="T73" s="225">
        <f t="shared" si="4"/>
        <v>0.35465939301867899</v>
      </c>
      <c r="U73" s="224">
        <f t="shared" si="14"/>
        <v>-2.3474556992499673E-2</v>
      </c>
      <c r="V73" s="222"/>
      <c r="W73" s="220">
        <v>6.3279999999999999E-4</v>
      </c>
      <c r="Y73" s="220">
        <f t="shared" si="10"/>
        <v>6.3279999999999999E-4</v>
      </c>
      <c r="Z73" s="220">
        <v>3.8744467014732496E-6</v>
      </c>
      <c r="AA73" s="220">
        <f t="shared" si="15"/>
        <v>4.5279049814321174E-8</v>
      </c>
      <c r="AB73" s="226">
        <f t="shared" si="16"/>
        <v>13975.558290091449</v>
      </c>
      <c r="AC73" s="226"/>
      <c r="AD73" s="227">
        <f t="shared" si="17"/>
        <v>145893.51053096988</v>
      </c>
      <c r="AE73" s="226">
        <v>0</v>
      </c>
      <c r="AF73" s="226">
        <f t="shared" si="18"/>
        <v>145893.51053096988</v>
      </c>
      <c r="AH73" s="301">
        <f t="shared" si="19"/>
        <v>6.6059195309179763E-3</v>
      </c>
      <c r="AJ73" s="302">
        <v>6722.641371132032</v>
      </c>
      <c r="AK73" s="305">
        <f t="shared" si="20"/>
        <v>6.7226413711320319E-3</v>
      </c>
      <c r="AL73" s="306">
        <f t="shared" si="11"/>
        <v>-1.7362496936884853E-2</v>
      </c>
    </row>
    <row r="74" spans="1:38" x14ac:dyDescent="0.2">
      <c r="A74" s="220">
        <f t="shared" si="21"/>
        <v>1983</v>
      </c>
      <c r="F74" s="222">
        <f t="shared" si="23"/>
        <v>29149915.160186641</v>
      </c>
      <c r="G74" s="222">
        <f t="shared" si="22"/>
        <v>24518586.901370618</v>
      </c>
      <c r="H74" s="222">
        <f t="shared" si="22"/>
        <v>4590274.9522116054</v>
      </c>
      <c r="I74" s="222"/>
      <c r="J74" s="222">
        <v>29408000</v>
      </c>
      <c r="K74" s="224">
        <f t="shared" si="6"/>
        <v>8.8537080946931024E-3</v>
      </c>
      <c r="L74" s="222"/>
      <c r="M74" s="225">
        <v>0.35549999999999998</v>
      </c>
      <c r="N74" s="225"/>
      <c r="O74" s="222">
        <f t="shared" si="9"/>
        <v>8716357.6434372552</v>
      </c>
      <c r="P74" s="222">
        <f t="shared" si="12"/>
        <v>10362794.839446351</v>
      </c>
      <c r="Q74" s="222"/>
      <c r="R74" s="222">
        <v>10574000</v>
      </c>
      <c r="S74" s="224">
        <f t="shared" si="13"/>
        <v>2.0381100255858486E-2</v>
      </c>
      <c r="T74" s="225">
        <f t="shared" si="4"/>
        <v>0.35956202393906422</v>
      </c>
      <c r="U74" s="224">
        <f t="shared" si="14"/>
        <v>1.1426227676692768E-2</v>
      </c>
      <c r="V74" s="222"/>
      <c r="W74" s="220">
        <v>3.6340000000000001E-3</v>
      </c>
      <c r="Y74" s="220">
        <f t="shared" si="10"/>
        <v>3.6340000000000001E-3</v>
      </c>
      <c r="Z74" s="220">
        <v>1.7194789170759484E-5</v>
      </c>
      <c r="AA74" s="220">
        <f t="shared" si="15"/>
        <v>2.0094836124949709E-7</v>
      </c>
      <c r="AB74" s="226">
        <f t="shared" si="16"/>
        <v>18084.247999853218</v>
      </c>
      <c r="AC74" s="226"/>
      <c r="AD74" s="227">
        <f t="shared" si="17"/>
        <v>187403.35184814691</v>
      </c>
      <c r="AE74" s="226">
        <v>0</v>
      </c>
      <c r="AF74" s="226">
        <f t="shared" si="18"/>
        <v>187403.35184814691</v>
      </c>
      <c r="AH74" s="301">
        <f t="shared" si="19"/>
        <v>3.7658396446548031E-2</v>
      </c>
      <c r="AJ74" s="302">
        <v>38323.79318839129</v>
      </c>
      <c r="AK74" s="305">
        <f t="shared" si="20"/>
        <v>3.8323793188391291E-2</v>
      </c>
      <c r="AL74" s="306">
        <f t="shared" si="11"/>
        <v>-1.7362496936885075E-2</v>
      </c>
    </row>
    <row r="75" spans="1:38" x14ac:dyDescent="0.2">
      <c r="A75" s="220">
        <f t="shared" si="21"/>
        <v>1984</v>
      </c>
      <c r="F75" s="222">
        <f t="shared" si="23"/>
        <v>29562127.44211936</v>
      </c>
      <c r="G75" s="222">
        <f t="shared" si="22"/>
        <v>24977115.387233082</v>
      </c>
      <c r="H75" s="222">
        <f t="shared" si="22"/>
        <v>4536786.4654405331</v>
      </c>
      <c r="I75" s="222"/>
      <c r="J75" s="222">
        <v>29856000</v>
      </c>
      <c r="K75" s="224">
        <f t="shared" si="6"/>
        <v>9.9408460523020548E-3</v>
      </c>
      <c r="L75" s="222"/>
      <c r="M75" s="225">
        <v>0.36099999999999999</v>
      </c>
      <c r="N75" s="225"/>
      <c r="O75" s="222">
        <f t="shared" si="9"/>
        <v>9016738.6547911428</v>
      </c>
      <c r="P75" s="222">
        <f t="shared" si="12"/>
        <v>10671928.006605089</v>
      </c>
      <c r="Q75" s="222"/>
      <c r="R75" s="222">
        <v>10815000</v>
      </c>
      <c r="S75" s="224">
        <f t="shared" si="13"/>
        <v>1.3406386672245141E-2</v>
      </c>
      <c r="T75" s="225">
        <f t="shared" si="4"/>
        <v>0.36223874598070738</v>
      </c>
      <c r="U75" s="224">
        <f t="shared" si="14"/>
        <v>3.4314293094388493E-3</v>
      </c>
      <c r="V75" s="222"/>
      <c r="W75" s="220">
        <v>3.465E-2</v>
      </c>
      <c r="Y75" s="220">
        <f t="shared" si="10"/>
        <v>3.465E-2</v>
      </c>
      <c r="Z75" s="220">
        <v>1.2496025875645953E-4</v>
      </c>
      <c r="AA75" s="220">
        <f t="shared" si="15"/>
        <v>1.4603586568613067E-6</v>
      </c>
      <c r="AB75" s="226">
        <f t="shared" si="16"/>
        <v>23727.048035221655</v>
      </c>
      <c r="AC75" s="226"/>
      <c r="AD75" s="227">
        <f t="shared" si="17"/>
        <v>253213.3484411462</v>
      </c>
      <c r="AE75" s="226">
        <v>9.1999999999999993</v>
      </c>
      <c r="AF75" s="226">
        <f t="shared" si="18"/>
        <v>276508.9764977317</v>
      </c>
      <c r="AH75" s="301">
        <f t="shared" si="19"/>
        <v>0.4038022775283221</v>
      </c>
      <c r="AJ75" s="302">
        <v>413515.21135174768</v>
      </c>
      <c r="AK75" s="305">
        <f t="shared" si="20"/>
        <v>0.41351521135174768</v>
      </c>
      <c r="AL75" s="306">
        <f t="shared" si="11"/>
        <v>-2.3488697771660627E-2</v>
      </c>
    </row>
    <row r="76" spans="1:38" x14ac:dyDescent="0.2">
      <c r="A76" s="220">
        <f t="shared" si="21"/>
        <v>1985</v>
      </c>
      <c r="F76" s="222">
        <f t="shared" si="23"/>
        <v>29980168.865044169</v>
      </c>
      <c r="G76" s="222">
        <f t="shared" si="22"/>
        <v>25444218.933852229</v>
      </c>
      <c r="H76" s="222">
        <f t="shared" si="22"/>
        <v>4483921.256849274</v>
      </c>
      <c r="I76" s="222"/>
      <c r="J76" s="222">
        <v>30305000</v>
      </c>
      <c r="K76" s="224">
        <f t="shared" si="6"/>
        <v>1.0834866755356165E-2</v>
      </c>
      <c r="L76" s="222"/>
      <c r="M76" s="225">
        <v>0.35699999999999998</v>
      </c>
      <c r="N76" s="225"/>
      <c r="O76" s="222">
        <f t="shared" si="9"/>
        <v>9083586.1593852453</v>
      </c>
      <c r="P76" s="222">
        <f t="shared" si="12"/>
        <v>10702920.284820767</v>
      </c>
      <c r="Q76" s="222"/>
      <c r="R76" s="222">
        <v>10856000</v>
      </c>
      <c r="S76" s="224">
        <f t="shared" si="13"/>
        <v>1.430261191390314E-2</v>
      </c>
      <c r="T76" s="225">
        <f t="shared" si="4"/>
        <v>0.35822471539349943</v>
      </c>
      <c r="U76" s="224">
        <f t="shared" si="14"/>
        <v>3.4305753319312515E-3</v>
      </c>
      <c r="V76" s="222"/>
      <c r="W76" s="220">
        <v>0.22070000000000001</v>
      </c>
      <c r="Y76" s="220">
        <f t="shared" si="10"/>
        <v>0.22070000000000001</v>
      </c>
      <c r="Z76" s="220">
        <v>9.6491974673538594E-4</v>
      </c>
      <c r="AA76" s="220">
        <f t="shared" si="15"/>
        <v>1.1276616416646134E-5</v>
      </c>
      <c r="AB76" s="226">
        <f t="shared" si="16"/>
        <v>19571.473556040324</v>
      </c>
      <c r="AC76" s="226"/>
      <c r="AD76" s="227">
        <f t="shared" si="17"/>
        <v>209471.92132677723</v>
      </c>
      <c r="AE76" s="226">
        <v>11.3</v>
      </c>
      <c r="AF76" s="226">
        <f t="shared" si="18"/>
        <v>233142.24843670306</v>
      </c>
      <c r="AH76" s="301">
        <f t="shared" si="19"/>
        <v>2.6290557061351172</v>
      </c>
      <c r="AJ76" s="302">
        <v>2691916.2495575454</v>
      </c>
      <c r="AK76" s="305">
        <f t="shared" si="20"/>
        <v>2.6919162495575453</v>
      </c>
      <c r="AL76" s="306">
        <f t="shared" si="11"/>
        <v>-2.3351597001860736E-2</v>
      </c>
    </row>
    <row r="77" spans="1:38" x14ac:dyDescent="0.2">
      <c r="A77" s="220">
        <f t="shared" si="21"/>
        <v>1986</v>
      </c>
      <c r="F77" s="222">
        <f t="shared" si="23"/>
        <v>30404121.859510072</v>
      </c>
      <c r="G77" s="222">
        <f t="shared" si="22"/>
        <v>25920057.905674871</v>
      </c>
      <c r="H77" s="222">
        <f t="shared" si="22"/>
        <v>4431672.0636470327</v>
      </c>
      <c r="I77" s="222"/>
      <c r="J77" s="222">
        <v>30758000</v>
      </c>
      <c r="K77" s="224">
        <f t="shared" si="6"/>
        <v>1.1639150182501945E-2</v>
      </c>
      <c r="L77" s="222"/>
      <c r="M77" s="225">
        <v>0.36499999999999999</v>
      </c>
      <c r="N77" s="225"/>
      <c r="O77" s="222">
        <f t="shared" si="9"/>
        <v>9460821.1355713271</v>
      </c>
      <c r="P77" s="222">
        <f t="shared" si="12"/>
        <v>11097504.478721175</v>
      </c>
      <c r="Q77" s="222"/>
      <c r="R77" s="222">
        <v>11301000</v>
      </c>
      <c r="S77" s="224">
        <f t="shared" si="13"/>
        <v>1.8337052412910948E-2</v>
      </c>
      <c r="T77" s="225">
        <f t="shared" si="4"/>
        <v>0.36741660706157747</v>
      </c>
      <c r="U77" s="224">
        <f t="shared" si="14"/>
        <v>6.6208412645958337E-3</v>
      </c>
      <c r="V77" s="222"/>
      <c r="W77" s="220">
        <v>0.43880000000000002</v>
      </c>
      <c r="Y77" s="220">
        <f t="shared" si="10"/>
        <v>0.43880000000000002</v>
      </c>
      <c r="Z77" s="220">
        <v>1.8342196755305809E-3</v>
      </c>
      <c r="AA77" s="220">
        <f t="shared" si="15"/>
        <v>2.1435763725224806E-5</v>
      </c>
      <c r="AB77" s="226">
        <f t="shared" si="16"/>
        <v>20470.462616810641</v>
      </c>
      <c r="AC77" s="226"/>
      <c r="AD77" s="227">
        <f t="shared" si="17"/>
        <v>227171.05057155047</v>
      </c>
      <c r="AE77" s="226">
        <v>12.6</v>
      </c>
      <c r="AF77" s="226">
        <f t="shared" si="18"/>
        <v>255794.60294356581</v>
      </c>
      <c r="AH77" s="301">
        <f t="shared" si="19"/>
        <v>5.4831526708859704</v>
      </c>
      <c r="AJ77" s="302">
        <v>5602094.2852150286</v>
      </c>
      <c r="AK77" s="305">
        <f t="shared" si="20"/>
        <v>5.6020942852150286</v>
      </c>
      <c r="AL77" s="306">
        <f t="shared" si="11"/>
        <v>-2.1231633791485294E-2</v>
      </c>
    </row>
    <row r="78" spans="1:38" x14ac:dyDescent="0.2">
      <c r="A78" s="220">
        <f t="shared" si="21"/>
        <v>1987</v>
      </c>
      <c r="F78" s="222">
        <f t="shared" si="23"/>
        <v>30834070.021725886</v>
      </c>
      <c r="G78" s="222">
        <f t="shared" si="22"/>
        <v>26404795.666165143</v>
      </c>
      <c r="H78" s="222">
        <f t="shared" si="22"/>
        <v>4380031.7076731697</v>
      </c>
      <c r="I78" s="222"/>
      <c r="J78" s="222">
        <v>31215000</v>
      </c>
      <c r="K78" s="224">
        <f t="shared" si="6"/>
        <v>1.2354190608171667E-2</v>
      </c>
      <c r="L78" s="222"/>
      <c r="M78" s="225">
        <v>0.36899999999999999</v>
      </c>
      <c r="N78" s="225"/>
      <c r="O78" s="222">
        <f t="shared" si="9"/>
        <v>9743369.6008149385</v>
      </c>
      <c r="P78" s="222">
        <f t="shared" si="12"/>
        <v>11377771.838016851</v>
      </c>
      <c r="Q78" s="222"/>
      <c r="R78" s="222">
        <v>11285000</v>
      </c>
      <c r="S78" s="224">
        <f t="shared" si="13"/>
        <v>-8.1537790823744682E-3</v>
      </c>
      <c r="T78" s="225">
        <f t="shared" si="4"/>
        <v>0.36152490789684444</v>
      </c>
      <c r="U78" s="224">
        <f t="shared" si="14"/>
        <v>-2.02577021765733E-2</v>
      </c>
      <c r="V78" s="222"/>
      <c r="W78" s="220">
        <v>0.93620000000000003</v>
      </c>
      <c r="Y78" s="220">
        <f t="shared" si="10"/>
        <v>0.93620000000000003</v>
      </c>
      <c r="Z78" s="220">
        <v>4.2431861037260125E-3</v>
      </c>
      <c r="AA78" s="220">
        <f t="shared" si="15"/>
        <v>4.958835409685452E-5</v>
      </c>
      <c r="AB78" s="226">
        <f t="shared" si="16"/>
        <v>18879.432823510168</v>
      </c>
      <c r="AC78" s="226"/>
      <c r="AD78" s="227">
        <f t="shared" si="17"/>
        <v>214805.87909706493</v>
      </c>
      <c r="AE78" s="226">
        <v>12.6</v>
      </c>
      <c r="AF78" s="226">
        <f t="shared" si="18"/>
        <v>241871.41986329507</v>
      </c>
      <c r="AH78" s="301">
        <f t="shared" si="19"/>
        <v>11.994005614090048</v>
      </c>
      <c r="AJ78" s="302">
        <v>12218726.22040082</v>
      </c>
      <c r="AK78" s="305">
        <f t="shared" si="20"/>
        <v>12.21872622040082</v>
      </c>
      <c r="AL78" s="306">
        <f t="shared" si="11"/>
        <v>-1.8391492063679293E-2</v>
      </c>
    </row>
    <row r="79" spans="1:38" x14ac:dyDescent="0.2">
      <c r="A79" s="220">
        <f t="shared" si="21"/>
        <v>1988</v>
      </c>
      <c r="F79" s="222">
        <f t="shared" si="23"/>
        <v>31270098.130043972</v>
      </c>
      <c r="G79" s="222">
        <f t="shared" si="22"/>
        <v>26898598.63388991</v>
      </c>
      <c r="H79" s="222">
        <f t="shared" si="22"/>
        <v>4328993.0944110435</v>
      </c>
      <c r="I79" s="222"/>
      <c r="J79" s="222">
        <v>31673000</v>
      </c>
      <c r="K79" s="224">
        <f t="shared" si="6"/>
        <v>1.2884573252071929E-2</v>
      </c>
      <c r="L79" s="222"/>
      <c r="M79" s="225">
        <v>0.36599999999999999</v>
      </c>
      <c r="N79" s="225"/>
      <c r="O79" s="222">
        <f t="shared" si="9"/>
        <v>9844887.1000037063</v>
      </c>
      <c r="P79" s="222">
        <f t="shared" si="12"/>
        <v>11444855.915596094</v>
      </c>
      <c r="Q79" s="222"/>
      <c r="R79" s="222">
        <v>11396000</v>
      </c>
      <c r="S79" s="224">
        <f t="shared" si="13"/>
        <v>-4.2688100187890932E-3</v>
      </c>
      <c r="T79" s="225">
        <f t="shared" si="4"/>
        <v>0.35980172386575315</v>
      </c>
      <c r="U79" s="224">
        <f t="shared" si="14"/>
        <v>-1.6935180694663488E-2</v>
      </c>
      <c r="V79" s="222"/>
      <c r="W79" s="220">
        <v>3.8730000000000002</v>
      </c>
      <c r="Y79" s="220">
        <f t="shared" si="10"/>
        <v>3.8730000000000002</v>
      </c>
      <c r="Z79" s="220">
        <v>1.8795355487814008E-2</v>
      </c>
      <c r="AA79" s="228">
        <f t="shared" si="15"/>
        <v>2.1965351519405359E-4</v>
      </c>
      <c r="AB79" s="226">
        <f t="shared" si="16"/>
        <v>17632.31513312403</v>
      </c>
      <c r="AC79" s="226"/>
      <c r="AD79" s="227">
        <f t="shared" si="17"/>
        <v>201799.30615698907</v>
      </c>
      <c r="AE79" s="226">
        <v>12.6</v>
      </c>
      <c r="AF79" s="226">
        <f t="shared" si="18"/>
        <v>227226.01873276968</v>
      </c>
      <c r="AH79" s="301">
        <f t="shared" si="19"/>
        <v>49.910993758202729</v>
      </c>
      <c r="AJ79" s="302">
        <v>50545346.890159331</v>
      </c>
      <c r="AK79" s="305">
        <f t="shared" si="20"/>
        <v>50.54534689015933</v>
      </c>
      <c r="AL79" s="306">
        <f t="shared" si="11"/>
        <v>-1.255017862148855E-2</v>
      </c>
    </row>
    <row r="80" spans="1:38" x14ac:dyDescent="0.2">
      <c r="A80" s="220">
        <f t="shared" si="21"/>
        <v>1989</v>
      </c>
      <c r="F80" s="222">
        <f t="shared" si="23"/>
        <v>31712292.161677063</v>
      </c>
      <c r="G80" s="222">
        <f t="shared" si="22"/>
        <v>27401636.339653052</v>
      </c>
      <c r="H80" s="222">
        <f t="shared" si="22"/>
        <v>4278549.2120133433</v>
      </c>
      <c r="I80" s="222"/>
      <c r="J80" s="222">
        <v>32130000</v>
      </c>
      <c r="K80" s="224">
        <f t="shared" si="6"/>
        <v>1.3171795851064871E-2</v>
      </c>
      <c r="L80" s="222"/>
      <c r="M80" s="225">
        <v>0.36699999999999999</v>
      </c>
      <c r="N80" s="225"/>
      <c r="O80" s="222">
        <f t="shared" si="9"/>
        <v>10056400.536652669</v>
      </c>
      <c r="P80" s="222">
        <f t="shared" si="12"/>
        <v>11638411.223335482</v>
      </c>
      <c r="Q80" s="222"/>
      <c r="R80" s="222">
        <v>11382000</v>
      </c>
      <c r="S80" s="224">
        <f t="shared" si="13"/>
        <v>-2.2031462749947162E-2</v>
      </c>
      <c r="T80" s="225">
        <f t="shared" si="4"/>
        <v>0.35424836601307191</v>
      </c>
      <c r="U80" s="224">
        <f t="shared" si="14"/>
        <v>-3.4745596694626957E-2</v>
      </c>
      <c r="V80" s="222"/>
      <c r="W80" s="220">
        <v>104.7</v>
      </c>
      <c r="Y80" s="220">
        <f t="shared" si="10"/>
        <v>104.7</v>
      </c>
      <c r="Z80" s="220">
        <v>0.59758970527284405</v>
      </c>
      <c r="AA80" s="228">
        <f t="shared" si="15"/>
        <v>6.9837827484594793E-3</v>
      </c>
      <c r="AB80" s="226">
        <f t="shared" si="16"/>
        <v>14991.875287514535</v>
      </c>
      <c r="AC80" s="226"/>
      <c r="AD80" s="227">
        <f t="shared" si="17"/>
        <v>174481.60960505501</v>
      </c>
      <c r="AE80" s="226">
        <v>15.4</v>
      </c>
      <c r="AF80" s="226">
        <f t="shared" si="18"/>
        <v>201351.77748423346</v>
      </c>
      <c r="AH80" s="301">
        <f t="shared" si="19"/>
        <v>1406.1970699660415</v>
      </c>
      <c r="AJ80" s="302">
        <v>1424446873.8939269</v>
      </c>
      <c r="AK80" s="305">
        <f t="shared" si="20"/>
        <v>1424.4468738939267</v>
      </c>
      <c r="AL80" s="306">
        <f t="shared" si="11"/>
        <v>-1.2811852981218563E-2</v>
      </c>
    </row>
    <row r="81" spans="1:38" x14ac:dyDescent="0.2">
      <c r="A81" s="220">
        <f t="shared" si="21"/>
        <v>1990</v>
      </c>
      <c r="F81" s="222">
        <f t="shared" si="23"/>
        <v>32160739.309651483</v>
      </c>
      <c r="G81" s="222">
        <f t="shared" si="22"/>
        <v>27914081.484698202</v>
      </c>
      <c r="H81" s="222">
        <f t="shared" si="22"/>
        <v>4228693.1303387815</v>
      </c>
      <c r="I81" s="222"/>
      <c r="J81" s="222">
        <v>32581000</v>
      </c>
      <c r="K81" s="224">
        <f t="shared" si="6"/>
        <v>1.3067507133531553E-2</v>
      </c>
      <c r="L81" s="222"/>
      <c r="M81" s="225">
        <v>0.36099999999999999</v>
      </c>
      <c r="N81" s="225"/>
      <c r="O81" s="222">
        <f t="shared" si="9"/>
        <v>10076983.415976051</v>
      </c>
      <c r="P81" s="222">
        <f t="shared" si="12"/>
        <v>11610026.890784185</v>
      </c>
      <c r="Q81" s="222"/>
      <c r="R81" s="222">
        <v>11585000</v>
      </c>
      <c r="S81" s="224">
        <f t="shared" si="13"/>
        <v>-2.1556272883442862E-3</v>
      </c>
      <c r="T81" s="225">
        <f t="shared" si="4"/>
        <v>0.35557533531813018</v>
      </c>
      <c r="U81" s="224">
        <f t="shared" si="14"/>
        <v>-1.5026771971938468E-2</v>
      </c>
      <c r="V81" s="222"/>
      <c r="W81" s="220">
        <v>2588</v>
      </c>
      <c r="Y81" s="220">
        <f>W81</f>
        <v>2588</v>
      </c>
      <c r="Z81" s="220">
        <v>14.425593119413371</v>
      </c>
      <c r="AA81" s="228">
        <f t="shared" si="15"/>
        <v>0.16858591685018604</v>
      </c>
      <c r="AB81" s="226">
        <f t="shared" si="16"/>
        <v>15351.222974928727</v>
      </c>
      <c r="AC81" s="226"/>
      <c r="AD81" s="227">
        <f t="shared" si="17"/>
        <v>178228.11154534653</v>
      </c>
      <c r="AE81" s="226">
        <v>15.4</v>
      </c>
      <c r="AF81" s="226">
        <f t="shared" si="18"/>
        <v>205675.24072332989</v>
      </c>
      <c r="AH81" s="301">
        <f t="shared" si="19"/>
        <v>34673.949030725285</v>
      </c>
      <c r="AJ81" s="302">
        <v>35017019795.019928</v>
      </c>
      <c r="AK81" s="305">
        <f t="shared" si="20"/>
        <v>35017.019795019929</v>
      </c>
      <c r="AL81" s="306">
        <f t="shared" si="11"/>
        <v>-9.7972576279444779E-3</v>
      </c>
    </row>
    <row r="82" spans="1:38" x14ac:dyDescent="0.2">
      <c r="A82" s="220">
        <f t="shared" si="21"/>
        <v>1991</v>
      </c>
      <c r="B82" s="221">
        <v>32615528</v>
      </c>
      <c r="C82" s="221">
        <v>28436110</v>
      </c>
      <c r="D82" s="221">
        <v>4179418</v>
      </c>
      <c r="E82" s="221"/>
      <c r="F82" s="222">
        <f t="shared" si="23"/>
        <v>32615528.000000104</v>
      </c>
      <c r="G82" s="222">
        <f t="shared" si="22"/>
        <v>28436109.999999978</v>
      </c>
      <c r="H82" s="222">
        <f t="shared" si="22"/>
        <v>4179418.0000000042</v>
      </c>
      <c r="I82" s="222"/>
      <c r="J82" s="222">
        <v>33029000</v>
      </c>
      <c r="K82" s="224">
        <f t="shared" si="6"/>
        <v>1.2677151815536858E-2</v>
      </c>
      <c r="L82" s="222"/>
      <c r="M82" s="225">
        <v>0.3695</v>
      </c>
      <c r="N82" s="225"/>
      <c r="O82" s="222">
        <f t="shared" si="9"/>
        <v>10507142.644999992</v>
      </c>
      <c r="P82" s="222">
        <f t="shared" si="12"/>
        <v>12051437.596000038</v>
      </c>
      <c r="Q82" s="222"/>
      <c r="R82" s="222">
        <v>12204000</v>
      </c>
      <c r="S82" s="224">
        <f t="shared" si="13"/>
        <v>1.2659270131440525E-2</v>
      </c>
      <c r="T82" s="225">
        <f t="shared" si="4"/>
        <v>0.36949347543068212</v>
      </c>
      <c r="U82" s="224">
        <f t="shared" si="14"/>
        <v>-1.765783306595381E-5</v>
      </c>
      <c r="V82" s="222"/>
      <c r="W82" s="220">
        <v>5955</v>
      </c>
      <c r="Y82" s="220">
        <f t="shared" ref="Y82:Y95" si="24">W82</f>
        <v>5955</v>
      </c>
      <c r="Z82" s="220">
        <v>39.190253982310928</v>
      </c>
      <c r="AA82" s="228">
        <f t="shared" si="15"/>
        <v>0.45800022532925971</v>
      </c>
      <c r="AB82" s="226">
        <f t="shared" si="16"/>
        <v>13002.177009233799</v>
      </c>
      <c r="AC82" s="226"/>
      <c r="AD82" s="227">
        <f t="shared" si="17"/>
        <v>156694.92483892755</v>
      </c>
      <c r="AE82" s="226">
        <v>15.4</v>
      </c>
      <c r="AF82" s="226">
        <f t="shared" si="18"/>
        <v>180825.94326412238</v>
      </c>
      <c r="AH82" s="301">
        <f t="shared" si="19"/>
        <v>82818.322760343988</v>
      </c>
      <c r="AJ82" s="302">
        <v>83103705183.250015</v>
      </c>
      <c r="AK82" s="305">
        <f t="shared" si="20"/>
        <v>83103.705183250015</v>
      </c>
      <c r="AL82" s="306">
        <f t="shared" si="11"/>
        <v>-3.4340517342366095E-3</v>
      </c>
    </row>
    <row r="83" spans="1:38" x14ac:dyDescent="0.2">
      <c r="A83" s="220">
        <f t="shared" si="21"/>
        <v>1992</v>
      </c>
      <c r="F83" s="222">
        <f>F82*(B$92/B$82)^(1/($A$92-$A$82))</f>
        <v>32962861.665310141</v>
      </c>
      <c r="G83" s="222">
        <f t="shared" ref="G83:H92" si="25">G82*(C$92/C$82)^(1/($A$92-$A$82))</f>
        <v>28812468.847980894</v>
      </c>
      <c r="H83" s="222">
        <f t="shared" si="25"/>
        <v>4142890.578605528</v>
      </c>
      <c r="I83" s="222"/>
      <c r="J83" s="222">
        <v>33475000</v>
      </c>
      <c r="K83" s="224">
        <f t="shared" si="6"/>
        <v>1.5536828685867032E-2</v>
      </c>
      <c r="L83" s="222"/>
      <c r="M83" s="225">
        <v>0.3725</v>
      </c>
      <c r="N83" s="225"/>
      <c r="O83" s="222">
        <f t="shared" si="9"/>
        <v>10732644.645872883</v>
      </c>
      <c r="P83" s="222">
        <f t="shared" si="12"/>
        <v>12278665.970328027</v>
      </c>
      <c r="Q83" s="222"/>
      <c r="R83" s="222">
        <v>12469000</v>
      </c>
      <c r="S83" s="224">
        <f t="shared" si="13"/>
        <v>1.5501197779296483E-2</v>
      </c>
      <c r="T83" s="225">
        <f t="shared" si="4"/>
        <v>0.37248693054518295</v>
      </c>
      <c r="U83" s="224">
        <f t="shared" si="14"/>
        <v>-3.5085784743760229E-5</v>
      </c>
      <c r="V83" s="222"/>
      <c r="W83" s="220">
        <v>7760</v>
      </c>
      <c r="Y83" s="220">
        <f t="shared" si="24"/>
        <v>7760</v>
      </c>
      <c r="Z83" s="220">
        <v>48.948607671209771</v>
      </c>
      <c r="AA83" s="228">
        <f t="shared" si="15"/>
        <v>0.57204205293199928</v>
      </c>
      <c r="AB83" s="226">
        <f t="shared" si="16"/>
        <v>13565.436247608284</v>
      </c>
      <c r="AC83" s="226"/>
      <c r="AD83" s="227">
        <f t="shared" si="17"/>
        <v>166565.46042616217</v>
      </c>
      <c r="AE83" s="226">
        <v>15.4</v>
      </c>
      <c r="AF83" s="226">
        <f t="shared" si="18"/>
        <v>192216.54133179114</v>
      </c>
      <c r="AH83" s="301">
        <f t="shared" si="19"/>
        <v>109955.94491092629</v>
      </c>
      <c r="AJ83" s="302">
        <v>110564832701.73094</v>
      </c>
      <c r="AK83" s="305">
        <f t="shared" si="20"/>
        <v>110564.83270173093</v>
      </c>
      <c r="AL83" s="306">
        <f t="shared" si="11"/>
        <v>-5.5070656367492976E-3</v>
      </c>
    </row>
    <row r="84" spans="1:38" x14ac:dyDescent="0.2">
      <c r="A84" s="220">
        <f t="shared" si="21"/>
        <v>1993</v>
      </c>
      <c r="F84" s="222">
        <f t="shared" ref="F84:F92" si="26">F83*(B$92/B$82)^(1/(A$92-A$82))</f>
        <v>33313894.202981152</v>
      </c>
      <c r="G84" s="222">
        <f t="shared" si="25"/>
        <v>29193808.897063281</v>
      </c>
      <c r="H84" s="222">
        <f t="shared" si="25"/>
        <v>4106682.4008267252</v>
      </c>
      <c r="I84" s="222"/>
      <c r="J84" s="222">
        <v>33917000</v>
      </c>
      <c r="K84" s="224">
        <f t="shared" si="6"/>
        <v>1.8103731534480305E-2</v>
      </c>
      <c r="L84" s="222"/>
      <c r="M84" s="225">
        <v>0.3725</v>
      </c>
      <c r="N84" s="225"/>
      <c r="O84" s="222">
        <f t="shared" si="9"/>
        <v>10874693.814156072</v>
      </c>
      <c r="P84" s="222">
        <f t="shared" si="12"/>
        <v>12409425.590610478</v>
      </c>
      <c r="Q84" s="222"/>
      <c r="R84" s="222">
        <v>12634000</v>
      </c>
      <c r="S84" s="224">
        <f t="shared" si="13"/>
        <v>1.8097083362137667E-2</v>
      </c>
      <c r="T84" s="225">
        <f t="shared" si="4"/>
        <v>0.37249756759147329</v>
      </c>
      <c r="U84" s="224">
        <f t="shared" si="14"/>
        <v>-6.5299557764353366E-6</v>
      </c>
      <c r="V84" s="222"/>
      <c r="W84" s="220">
        <v>8940</v>
      </c>
      <c r="Y84" s="220">
        <f t="shared" si="24"/>
        <v>8940</v>
      </c>
      <c r="Z84" s="220">
        <v>54.142795508475537</v>
      </c>
      <c r="AA84" s="228">
        <f t="shared" si="15"/>
        <v>0.63274436940445666</v>
      </c>
      <c r="AB84" s="226">
        <f t="shared" si="16"/>
        <v>14128.92857255196</v>
      </c>
      <c r="AC84" s="226"/>
      <c r="AD84" s="227">
        <f t="shared" si="17"/>
        <v>175331.88779613387</v>
      </c>
      <c r="AE84" s="220">
        <v>18.2</v>
      </c>
      <c r="AF84" s="226">
        <f t="shared" si="18"/>
        <v>207242.29137503024</v>
      </c>
      <c r="AH84" s="301">
        <f t="shared" si="19"/>
        <v>131131.39297002819</v>
      </c>
      <c r="AJ84" s="302">
        <v>128143853661.54985</v>
      </c>
      <c r="AK84" s="305">
        <f t="shared" si="20"/>
        <v>128143.85366154985</v>
      </c>
      <c r="AL84" s="306">
        <f t="shared" si="11"/>
        <v>2.3313949308633619E-2</v>
      </c>
    </row>
    <row r="85" spans="1:38" x14ac:dyDescent="0.2">
      <c r="A85" s="220">
        <f t="shared" si="21"/>
        <v>1994</v>
      </c>
      <c r="F85" s="222">
        <f t="shared" si="26"/>
        <v>33668665.003541924</v>
      </c>
      <c r="G85" s="222">
        <f t="shared" si="25"/>
        <v>29580196.074658029</v>
      </c>
      <c r="H85" s="222">
        <f t="shared" si="25"/>
        <v>4070790.6765272468</v>
      </c>
      <c r="I85" s="222"/>
      <c r="J85" s="222">
        <v>34353000</v>
      </c>
      <c r="K85" s="224">
        <f t="shared" si="6"/>
        <v>2.0325575617152758E-2</v>
      </c>
      <c r="L85" s="222"/>
      <c r="M85" s="225">
        <v>0.36250000000000004</v>
      </c>
      <c r="N85" s="225"/>
      <c r="O85" s="222">
        <f t="shared" si="9"/>
        <v>10722821.077063536</v>
      </c>
      <c r="P85" s="222">
        <f t="shared" si="12"/>
        <v>12204891.063783949</v>
      </c>
      <c r="Q85" s="222"/>
      <c r="R85" s="222">
        <v>12453000</v>
      </c>
      <c r="S85" s="224">
        <f t="shared" si="13"/>
        <v>2.0328648155842455E-2</v>
      </c>
      <c r="T85" s="225">
        <f t="shared" si="4"/>
        <v>0.36250109160771987</v>
      </c>
      <c r="U85" s="224">
        <f t="shared" si="14"/>
        <v>3.0113316409341451E-6</v>
      </c>
      <c r="V85" s="222"/>
      <c r="W85" s="220">
        <v>9152</v>
      </c>
      <c r="Y85" s="220">
        <f t="shared" si="24"/>
        <v>9152</v>
      </c>
      <c r="Z85" s="220">
        <v>56.404522868788497</v>
      </c>
      <c r="AA85" s="228">
        <f t="shared" si="15"/>
        <v>0.65917623792779523</v>
      </c>
      <c r="AB85" s="226">
        <f t="shared" si="16"/>
        <v>13883.995619700252</v>
      </c>
      <c r="AC85" s="226"/>
      <c r="AD85" s="227">
        <f t="shared" si="17"/>
        <v>169452.65406849509</v>
      </c>
      <c r="AE85" s="220">
        <v>13.9</v>
      </c>
      <c r="AF85" s="226">
        <f t="shared" si="18"/>
        <v>193006.57298401592</v>
      </c>
      <c r="AH85" s="301">
        <f t="shared" si="19"/>
        <v>127225.34667494005</v>
      </c>
      <c r="AJ85" s="302">
        <v>125896196322.71478</v>
      </c>
      <c r="AK85" s="305">
        <f t="shared" si="20"/>
        <v>125896.19632271478</v>
      </c>
      <c r="AL85" s="306">
        <f t="shared" si="11"/>
        <v>1.0557510004656656E-2</v>
      </c>
    </row>
    <row r="86" spans="1:38" x14ac:dyDescent="0.2">
      <c r="A86" s="220">
        <f t="shared" si="21"/>
        <v>1995</v>
      </c>
      <c r="F86" s="222">
        <f t="shared" si="26"/>
        <v>34027213.877004161</v>
      </c>
      <c r="G86" s="222">
        <f t="shared" si="25"/>
        <v>29971697.180741385</v>
      </c>
      <c r="H86" s="222">
        <f t="shared" si="25"/>
        <v>4035212.6399560748</v>
      </c>
      <c r="I86" s="222"/>
      <c r="J86" s="222">
        <v>34779000</v>
      </c>
      <c r="K86" s="224">
        <f t="shared" si="6"/>
        <v>2.2093672603148429E-2</v>
      </c>
      <c r="L86" s="222"/>
      <c r="M86" s="225">
        <v>0.34649999999999997</v>
      </c>
      <c r="N86" s="225"/>
      <c r="O86" s="222">
        <f t="shared" si="9"/>
        <v>10385193.07312689</v>
      </c>
      <c r="P86" s="222">
        <f t="shared" si="12"/>
        <v>11790429.608381942</v>
      </c>
      <c r="Q86" s="222"/>
      <c r="R86" s="222">
        <v>12051000</v>
      </c>
      <c r="S86" s="224">
        <f t="shared" si="13"/>
        <v>2.2100160916343148E-2</v>
      </c>
      <c r="T86" s="225">
        <f t="shared" si="4"/>
        <v>0.34650219960320883</v>
      </c>
      <c r="U86" s="224">
        <f t="shared" si="14"/>
        <v>6.3480612089161781E-6</v>
      </c>
      <c r="V86" s="222"/>
      <c r="W86" s="220">
        <v>9299</v>
      </c>
      <c r="Y86" s="220">
        <f t="shared" si="24"/>
        <v>9299</v>
      </c>
      <c r="Z86" s="220">
        <v>58.30879514515707</v>
      </c>
      <c r="AA86" s="228">
        <f t="shared" si="15"/>
        <v>0.68143067731108498</v>
      </c>
      <c r="AB86" s="226">
        <f t="shared" si="16"/>
        <v>13646.289064492534</v>
      </c>
      <c r="AC86" s="226"/>
      <c r="AD86" s="227">
        <f t="shared" si="17"/>
        <v>160895.6106305315</v>
      </c>
      <c r="AE86" s="220">
        <v>14.1</v>
      </c>
      <c r="AF86" s="226">
        <f t="shared" si="18"/>
        <v>183581.89172943644</v>
      </c>
      <c r="AH86" s="301">
        <f t="shared" si="19"/>
        <v>125098.33282324014</v>
      </c>
      <c r="AJ86" s="302">
        <v>125039242953.5955</v>
      </c>
      <c r="AK86" s="305">
        <f t="shared" si="20"/>
        <v>125039.2429535955</v>
      </c>
      <c r="AL86" s="306">
        <f t="shared" si="11"/>
        <v>4.7257059662908496E-4</v>
      </c>
    </row>
    <row r="87" spans="1:38" x14ac:dyDescent="0.2">
      <c r="A87" s="220">
        <f t="shared" si="21"/>
        <v>1996</v>
      </c>
      <c r="F87" s="222">
        <f t="shared" si="26"/>
        <v>34389581.057329692</v>
      </c>
      <c r="G87" s="222">
        <f t="shared" si="25"/>
        <v>30368379.899403561</v>
      </c>
      <c r="H87" s="222">
        <f t="shared" si="25"/>
        <v>3999945.5495343963</v>
      </c>
      <c r="I87" s="222"/>
      <c r="J87" s="222">
        <v>35196000</v>
      </c>
      <c r="K87" s="224">
        <f t="shared" si="6"/>
        <v>2.3449513424602442E-2</v>
      </c>
      <c r="L87" s="222"/>
      <c r="M87" s="225">
        <v>0.34300000000000003</v>
      </c>
      <c r="N87" s="225"/>
      <c r="O87" s="222">
        <f t="shared" si="9"/>
        <v>10416354.305495422</v>
      </c>
      <c r="P87" s="222">
        <f t="shared" si="12"/>
        <v>11795626.302664084</v>
      </c>
      <c r="Q87" s="222"/>
      <c r="R87" s="222">
        <v>12072000</v>
      </c>
      <c r="S87" s="224">
        <f t="shared" si="13"/>
        <v>2.3430184226292061E-2</v>
      </c>
      <c r="T87" s="225">
        <f t="shared" si="4"/>
        <v>0.34299352199113536</v>
      </c>
      <c r="U87" s="224">
        <f t="shared" si="14"/>
        <v>-1.8886323220557166E-5</v>
      </c>
      <c r="V87" s="222"/>
      <c r="W87" s="220">
        <v>9036</v>
      </c>
      <c r="Y87" s="220">
        <f t="shared" si="24"/>
        <v>9036</v>
      </c>
      <c r="Z87" s="220">
        <v>58.399569005367056</v>
      </c>
      <c r="AA87" s="228">
        <f t="shared" si="15"/>
        <v>0.68249151372334571</v>
      </c>
      <c r="AB87" s="226">
        <f t="shared" si="16"/>
        <v>13239.725063691893</v>
      </c>
      <c r="AC87" s="226"/>
      <c r="AD87" s="227">
        <f t="shared" si="17"/>
        <v>156170.84920132501</v>
      </c>
      <c r="AE87" s="220">
        <v>11.4</v>
      </c>
      <c r="AF87" s="226">
        <f t="shared" si="18"/>
        <v>173974.32601027607</v>
      </c>
      <c r="AH87" s="301">
        <f t="shared" si="19"/>
        <v>118736.00110775215</v>
      </c>
      <c r="AJ87" s="302">
        <v>120768472123.0116</v>
      </c>
      <c r="AK87" s="305">
        <f t="shared" si="20"/>
        <v>120768.4721230116</v>
      </c>
      <c r="AL87" s="306">
        <f t="shared" si="11"/>
        <v>-1.682948355253866E-2</v>
      </c>
    </row>
    <row r="88" spans="1:38" x14ac:dyDescent="0.2">
      <c r="A88" s="220">
        <f t="shared" si="21"/>
        <v>1997</v>
      </c>
      <c r="F88" s="222">
        <f t="shared" si="26"/>
        <v>34755807.206945263</v>
      </c>
      <c r="G88" s="222">
        <f t="shared" si="25"/>
        <v>30770312.810550209</v>
      </c>
      <c r="H88" s="222">
        <f t="shared" si="25"/>
        <v>3964986.6876443434</v>
      </c>
      <c r="I88" s="222"/>
      <c r="J88" s="222">
        <v>35604000</v>
      </c>
      <c r="K88" s="224">
        <f t="shared" si="6"/>
        <v>2.4404347394505033E-2</v>
      </c>
      <c r="L88" s="222"/>
      <c r="M88" s="225">
        <v>0.35899999999999999</v>
      </c>
      <c r="N88" s="225"/>
      <c r="O88" s="222">
        <f t="shared" si="9"/>
        <v>11046542.298987525</v>
      </c>
      <c r="P88" s="222">
        <f t="shared" si="12"/>
        <v>12477334.787293348</v>
      </c>
      <c r="Q88" s="222"/>
      <c r="R88" s="222">
        <v>12782000</v>
      </c>
      <c r="S88" s="224">
        <f t="shared" si="13"/>
        <v>2.441749122712622E-2</v>
      </c>
      <c r="T88" s="225">
        <f t="shared" si="4"/>
        <v>0.35900460622401975</v>
      </c>
      <c r="U88" s="224">
        <f t="shared" si="14"/>
        <v>1.2830707575961497E-5</v>
      </c>
      <c r="V88" s="222"/>
      <c r="W88" s="220">
        <v>9046</v>
      </c>
      <c r="Y88" s="220">
        <f t="shared" si="24"/>
        <v>9046</v>
      </c>
      <c r="Z88" s="220">
        <v>58.708261967207257</v>
      </c>
      <c r="AA88" s="228">
        <f t="shared" si="15"/>
        <v>0.68609908018984989</v>
      </c>
      <c r="AB88" s="226">
        <f t="shared" si="16"/>
        <v>13184.684634028206</v>
      </c>
      <c r="AC88" s="226"/>
      <c r="AD88" s="227">
        <f t="shared" si="17"/>
        <v>164509.72424365222</v>
      </c>
      <c r="AE88" s="220">
        <v>11.5</v>
      </c>
      <c r="AF88" s="226">
        <f t="shared" si="18"/>
        <v>183428.34253167221</v>
      </c>
      <c r="AH88" s="301">
        <f t="shared" si="19"/>
        <v>125850.01709172902</v>
      </c>
      <c r="AJ88" s="302">
        <v>125223812039.40642</v>
      </c>
      <c r="AK88" s="305">
        <f t="shared" si="20"/>
        <v>125223.81203940642</v>
      </c>
      <c r="AL88" s="306">
        <f t="shared" si="11"/>
        <v>5.0006867074574579E-3</v>
      </c>
    </row>
    <row r="89" spans="1:38" x14ac:dyDescent="0.2">
      <c r="A89" s="220">
        <f t="shared" si="21"/>
        <v>1998</v>
      </c>
      <c r="F89" s="222">
        <f t="shared" si="26"/>
        <v>35125933.421305403</v>
      </c>
      <c r="G89" s="222">
        <f t="shared" si="25"/>
        <v>31177565.401758753</v>
      </c>
      <c r="H89" s="222">
        <f t="shared" si="25"/>
        <v>3930333.3604195784</v>
      </c>
      <c r="I89" s="222"/>
      <c r="J89" s="222">
        <v>36005000</v>
      </c>
      <c r="K89" s="224">
        <f t="shared" si="6"/>
        <v>2.5026141459386864E-2</v>
      </c>
      <c r="L89" s="222"/>
      <c r="M89" s="225">
        <v>0.36699999999999999</v>
      </c>
      <c r="N89" s="225"/>
      <c r="O89" s="222">
        <f t="shared" si="9"/>
        <v>11442166.502445461</v>
      </c>
      <c r="P89" s="222">
        <f t="shared" si="12"/>
        <v>12891217.565619083</v>
      </c>
      <c r="Q89" s="222"/>
      <c r="R89" s="222">
        <v>13262000</v>
      </c>
      <c r="S89" s="224">
        <f t="shared" si="13"/>
        <v>2.8762406071696001E-2</v>
      </c>
      <c r="T89" s="225">
        <f t="shared" si="4"/>
        <v>0.36833773087071242</v>
      </c>
      <c r="U89" s="224">
        <f t="shared" si="14"/>
        <v>3.6450432444481429E-3</v>
      </c>
      <c r="V89" s="222"/>
      <c r="W89" s="220">
        <v>8979</v>
      </c>
      <c r="Y89" s="220">
        <f t="shared" si="24"/>
        <v>8979</v>
      </c>
      <c r="Z89" s="220">
        <v>59.2511169204219</v>
      </c>
      <c r="AA89" s="228">
        <f t="shared" si="15"/>
        <v>0.69244320061850628</v>
      </c>
      <c r="AB89" s="226">
        <f t="shared" si="16"/>
        <v>12967.128555785876</v>
      </c>
      <c r="AC89" s="226"/>
      <c r="AD89" s="227">
        <f t="shared" si="17"/>
        <v>167162.07541398771</v>
      </c>
      <c r="AE89" s="220">
        <v>10.3</v>
      </c>
      <c r="AF89" s="226">
        <f t="shared" si="18"/>
        <v>184379.76918162845</v>
      </c>
      <c r="AH89" s="301">
        <f t="shared" si="19"/>
        <v>127672.51750142823</v>
      </c>
      <c r="AJ89" s="302">
        <v>129994545821.44809</v>
      </c>
      <c r="AK89" s="305">
        <f t="shared" si="20"/>
        <v>129994.54582144809</v>
      </c>
      <c r="AL89" s="306">
        <f t="shared" si="11"/>
        <v>-1.7862505733196254E-2</v>
      </c>
    </row>
    <row r="90" spans="1:38" x14ac:dyDescent="0.2">
      <c r="A90" s="220">
        <f t="shared" si="21"/>
        <v>1999</v>
      </c>
      <c r="F90" s="222">
        <f t="shared" si="26"/>
        <v>35500001.233503886</v>
      </c>
      <c r="G90" s="222">
        <f t="shared" si="25"/>
        <v>31590208.080291633</v>
      </c>
      <c r="H90" s="222">
        <f t="shared" si="25"/>
        <v>3895982.8975377097</v>
      </c>
      <c r="I90" s="222"/>
      <c r="J90" s="222">
        <v>36399000</v>
      </c>
      <c r="K90" s="224">
        <f t="shared" si="6"/>
        <v>2.5323908035464138E-2</v>
      </c>
      <c r="L90" s="222"/>
      <c r="M90" s="225">
        <v>0.36749999999999999</v>
      </c>
      <c r="N90" s="225"/>
      <c r="O90" s="222">
        <f t="shared" si="9"/>
        <v>11609401.469507175</v>
      </c>
      <c r="P90" s="222">
        <f t="shared" si="12"/>
        <v>13046250.453312678</v>
      </c>
      <c r="Q90" s="222"/>
      <c r="R90" s="222">
        <v>13298000</v>
      </c>
      <c r="S90" s="224">
        <f t="shared" si="13"/>
        <v>1.9296697360535298E-2</v>
      </c>
      <c r="T90" s="225">
        <f t="shared" si="4"/>
        <v>0.3653397071348114</v>
      </c>
      <c r="U90" s="224">
        <f t="shared" si="14"/>
        <v>-5.8783479324859833E-3</v>
      </c>
      <c r="V90" s="222"/>
      <c r="W90" s="220">
        <v>8824</v>
      </c>
      <c r="Y90" s="220">
        <f t="shared" si="24"/>
        <v>8824</v>
      </c>
      <c r="Z90" s="220">
        <v>58.559847795516582</v>
      </c>
      <c r="AA90" s="228">
        <f t="shared" si="15"/>
        <v>0.68436462539129039</v>
      </c>
      <c r="AB90" s="226">
        <f t="shared" si="16"/>
        <v>12893.711440673624</v>
      </c>
      <c r="AC90" s="226"/>
      <c r="AD90" s="227">
        <f t="shared" si="17"/>
        <v>168214.58872777113</v>
      </c>
      <c r="AE90" s="220">
        <v>8.6</v>
      </c>
      <c r="AF90" s="226">
        <f t="shared" si="18"/>
        <v>182681.04335835946</v>
      </c>
      <c r="AH90" s="301">
        <f t="shared" si="19"/>
        <v>125020.44380403374</v>
      </c>
      <c r="AJ90" s="302">
        <v>127056795738.22926</v>
      </c>
      <c r="AK90" s="305">
        <f t="shared" si="20"/>
        <v>127056.79573822927</v>
      </c>
      <c r="AL90" s="306">
        <f t="shared" si="11"/>
        <v>-1.6027099710518078E-2</v>
      </c>
    </row>
    <row r="91" spans="1:38" x14ac:dyDescent="0.2">
      <c r="A91" s="220">
        <f t="shared" si="21"/>
        <v>2000</v>
      </c>
      <c r="F91" s="222">
        <f t="shared" si="26"/>
        <v>35878052.618934274</v>
      </c>
      <c r="G91" s="222">
        <f t="shared" si="25"/>
        <v>32008312.185268581</v>
      </c>
      <c r="H91" s="222">
        <f t="shared" si="25"/>
        <v>3861932.6520145214</v>
      </c>
      <c r="I91" s="222"/>
      <c r="J91" s="222">
        <v>36784000</v>
      </c>
      <c r="K91" s="224">
        <f t="shared" si="6"/>
        <v>2.5250740074661104E-2</v>
      </c>
      <c r="L91" s="222"/>
      <c r="M91" s="225">
        <v>0.36499999999999999</v>
      </c>
      <c r="N91" s="225"/>
      <c r="O91" s="222">
        <f t="shared" si="9"/>
        <v>11683033.947623031</v>
      </c>
      <c r="P91" s="222">
        <f t="shared" si="12"/>
        <v>13095489.205911011</v>
      </c>
      <c r="Q91" s="222"/>
      <c r="R91" s="222">
        <v>13316000</v>
      </c>
      <c r="S91" s="224">
        <f t="shared" si="13"/>
        <v>1.6838683200124827E-2</v>
      </c>
      <c r="T91" s="225">
        <f t="shared" si="4"/>
        <v>0.36200521966072208</v>
      </c>
      <c r="U91" s="224">
        <f t="shared" si="14"/>
        <v>-8.2048776418572889E-3</v>
      </c>
      <c r="V91" s="222"/>
      <c r="W91" s="220">
        <v>8737</v>
      </c>
      <c r="Y91" s="220">
        <f t="shared" si="24"/>
        <v>8737</v>
      </c>
      <c r="Z91" s="220">
        <v>58.009907929587591</v>
      </c>
      <c r="AA91" s="228">
        <f t="shared" si="15"/>
        <v>0.6779377065296085</v>
      </c>
      <c r="AB91" s="226">
        <f t="shared" si="16"/>
        <v>12887.614770278922</v>
      </c>
      <c r="AC91" s="226"/>
      <c r="AD91" s="227">
        <f t="shared" si="17"/>
        <v>168769.62011412691</v>
      </c>
      <c r="AE91" s="220">
        <v>8.6</v>
      </c>
      <c r="AF91" s="226">
        <f t="shared" si="18"/>
        <v>183283.80744394183</v>
      </c>
      <c r="AH91" s="301">
        <f t="shared" si="19"/>
        <v>124255.00406256031</v>
      </c>
      <c r="AJ91" s="302">
        <v>125108104950.13589</v>
      </c>
      <c r="AK91" s="305">
        <f t="shared" si="20"/>
        <v>125108.10495013589</v>
      </c>
      <c r="AL91" s="306">
        <f t="shared" si="11"/>
        <v>-6.818909837341014E-3</v>
      </c>
    </row>
    <row r="92" spans="1:38" x14ac:dyDescent="0.2">
      <c r="A92" s="220">
        <f t="shared" si="21"/>
        <v>2001</v>
      </c>
      <c r="B92" s="221">
        <v>36260130</v>
      </c>
      <c r="C92" s="221">
        <v>32431950</v>
      </c>
      <c r="D92" s="221">
        <v>3828180</v>
      </c>
      <c r="E92" s="221"/>
      <c r="F92" s="222">
        <f t="shared" si="26"/>
        <v>36260130.000000149</v>
      </c>
      <c r="G92" s="222">
        <f t="shared" si="25"/>
        <v>32431949.999999963</v>
      </c>
      <c r="H92" s="222">
        <f t="shared" si="25"/>
        <v>3828180.0000000014</v>
      </c>
      <c r="I92" s="222"/>
      <c r="J92" s="222">
        <v>37156000</v>
      </c>
      <c r="K92" s="224">
        <f t="shared" si="6"/>
        <v>2.4706750913464637E-2</v>
      </c>
      <c r="L92" s="222"/>
      <c r="M92" s="225">
        <v>0.35149999999999998</v>
      </c>
      <c r="N92" s="225"/>
      <c r="O92" s="222">
        <f t="shared" si="9"/>
        <v>11399830.424999986</v>
      </c>
      <c r="P92" s="222">
        <f t="shared" si="12"/>
        <v>12745435.695000052</v>
      </c>
      <c r="Q92" s="222"/>
      <c r="R92" s="222">
        <v>13060000</v>
      </c>
      <c r="S92" s="224">
        <f t="shared" si="13"/>
        <v>2.4680545453879432E-2</v>
      </c>
      <c r="T92" s="225">
        <f t="shared" si="4"/>
        <v>0.35149101087307566</v>
      </c>
      <c r="U92" s="224">
        <f t="shared" si="14"/>
        <v>-2.5573618561369749E-5</v>
      </c>
      <c r="V92" s="222"/>
      <c r="W92" s="220">
        <v>8575</v>
      </c>
      <c r="Y92" s="220">
        <f t="shared" si="24"/>
        <v>8575</v>
      </c>
      <c r="Z92" s="220">
        <v>57.391810372093239</v>
      </c>
      <c r="AA92" s="228">
        <f t="shared" si="15"/>
        <v>0.67071425702770793</v>
      </c>
      <c r="AB92" s="226">
        <f t="shared" si="16"/>
        <v>12784.878076098146</v>
      </c>
      <c r="AC92" s="226"/>
      <c r="AD92" s="227">
        <f t="shared" si="17"/>
        <v>162948.84138732491</v>
      </c>
      <c r="AE92" s="220">
        <v>8.6</v>
      </c>
      <c r="AF92" s="226">
        <f t="shared" si="18"/>
        <v>176962.44174663487</v>
      </c>
      <c r="AH92" s="301">
        <f t="shared" si="19"/>
        <v>118691.23263790325</v>
      </c>
      <c r="AJ92" s="302">
        <v>117383368757.19499</v>
      </c>
      <c r="AK92" s="305">
        <f t="shared" si="20"/>
        <v>117383.36875719498</v>
      </c>
      <c r="AL92" s="306">
        <f t="shared" si="11"/>
        <v>1.1141815868426441E-2</v>
      </c>
    </row>
    <row r="93" spans="1:38" x14ac:dyDescent="0.2">
      <c r="A93" s="220">
        <f t="shared" si="21"/>
        <v>2002</v>
      </c>
      <c r="F93" s="222">
        <f>F92*(B$101/B$92)^(1/($A$101-$A$92))</f>
        <v>36669682.452126123</v>
      </c>
      <c r="G93" s="222">
        <f>G92*(C$92/C$101)^(1/($A$92-$A$101))</f>
        <v>32862316.229266275</v>
      </c>
      <c r="H93" s="222">
        <f>H92*(D$92/D$101)^(1/($A$92-$A$101))</f>
        <v>3802100.985245781</v>
      </c>
      <c r="I93" s="222"/>
      <c r="J93" s="222">
        <v>37516000</v>
      </c>
      <c r="K93" s="224">
        <f t="shared" si="6"/>
        <v>2.3079489411417242E-2</v>
      </c>
      <c r="L93" s="222"/>
      <c r="M93" s="225">
        <v>0.34049999999999997</v>
      </c>
      <c r="N93" s="225"/>
      <c r="O93" s="222">
        <f t="shared" si="9"/>
        <v>11189618.676065166</v>
      </c>
      <c r="P93" s="222">
        <f t="shared" si="12"/>
        <v>12486026.874948943</v>
      </c>
      <c r="Q93" s="222"/>
      <c r="R93" s="222">
        <v>12774000</v>
      </c>
      <c r="S93" s="224">
        <f t="shared" si="13"/>
        <v>2.3063631684857588E-2</v>
      </c>
      <c r="T93" s="225">
        <f t="shared" si="4"/>
        <v>0.34049472225183919</v>
      </c>
      <c r="U93" s="224">
        <f t="shared" si="14"/>
        <v>-1.5499994598489053E-5</v>
      </c>
      <c r="V93" s="222"/>
      <c r="W93" s="220">
        <v>8838</v>
      </c>
      <c r="Y93" s="220">
        <f t="shared" si="24"/>
        <v>8838</v>
      </c>
      <c r="Z93" s="220">
        <v>72.238237362113338</v>
      </c>
      <c r="AA93" s="228">
        <f t="shared" si="15"/>
        <v>0.84421828458090353</v>
      </c>
      <c r="AB93" s="226">
        <f t="shared" si="16"/>
        <v>10468.856410030803</v>
      </c>
      <c r="AC93" s="226"/>
      <c r="AD93" s="227">
        <f t="shared" si="17"/>
        <v>130714.42248562611</v>
      </c>
      <c r="AE93" s="220">
        <v>8.6</v>
      </c>
      <c r="AF93" s="226">
        <f t="shared" si="18"/>
        <v>141955.86281938996</v>
      </c>
      <c r="AH93" s="301">
        <f t="shared" si="19"/>
        <v>119841.73499558745</v>
      </c>
      <c r="AJ93" s="302">
        <v>117322897322.51466</v>
      </c>
      <c r="AK93" s="305">
        <f t="shared" si="20"/>
        <v>117322.89732251466</v>
      </c>
      <c r="AL93" s="306">
        <f t="shared" si="11"/>
        <v>2.1469276079575828E-2</v>
      </c>
    </row>
    <row r="94" spans="1:38" x14ac:dyDescent="0.2">
      <c r="A94" s="220">
        <f t="shared" si="21"/>
        <v>2003</v>
      </c>
      <c r="F94" s="222">
        <f t="shared" ref="F94:F108" si="27">F93*(B$101/B$92)^(1/($A$101-$A$92))</f>
        <v>37083860.73463501</v>
      </c>
      <c r="G94" s="222">
        <f t="shared" ref="G94:H109" si="28">G93*(C$92/C$101)^(1/($A$92-$A$101))</f>
        <v>33298393.342130177</v>
      </c>
      <c r="H94" s="222">
        <f t="shared" si="28"/>
        <v>3776199.6306356895</v>
      </c>
      <c r="I94" s="222"/>
      <c r="J94" s="222">
        <v>37870000</v>
      </c>
      <c r="K94" s="224">
        <f t="shared" si="6"/>
        <v>2.1198959595670308E-2</v>
      </c>
      <c r="L94" s="222"/>
      <c r="M94" s="225">
        <v>0.38039048430931555</v>
      </c>
      <c r="N94" s="225"/>
      <c r="O94" s="222">
        <f t="shared" si="9"/>
        <v>12666391.970134987</v>
      </c>
      <c r="P94" s="222">
        <f t="shared" si="12"/>
        <v>14106347.744907022</v>
      </c>
      <c r="Q94" s="222"/>
      <c r="R94" s="222">
        <v>13368000</v>
      </c>
      <c r="S94" s="224">
        <f t="shared" si="13"/>
        <v>-5.234152441574369E-2</v>
      </c>
      <c r="T94" s="225">
        <f t="shared" si="4"/>
        <v>0.35299709532611567</v>
      </c>
      <c r="U94" s="224">
        <f t="shared" si="14"/>
        <v>-7.2013864997014121E-2</v>
      </c>
      <c r="V94" s="222"/>
      <c r="W94" s="220">
        <v>9916</v>
      </c>
      <c r="Y94" s="220">
        <f t="shared" si="24"/>
        <v>9916</v>
      </c>
      <c r="Z94" s="220">
        <v>81.949327212066066</v>
      </c>
      <c r="AA94" s="228">
        <f t="shared" si="15"/>
        <v>0.95770775932323515</v>
      </c>
      <c r="AB94" s="226">
        <f t="shared" si="16"/>
        <v>10353.889172838224</v>
      </c>
      <c r="AC94" s="226"/>
      <c r="AD94" s="227">
        <f t="shared" si="17"/>
        <v>146055.56118428372</v>
      </c>
      <c r="AE94" s="220">
        <v>8.6</v>
      </c>
      <c r="AF94" s="226">
        <f t="shared" si="18"/>
        <v>158616.33944613213</v>
      </c>
      <c r="AH94" s="301">
        <f t="shared" si="19"/>
        <v>151908.09904300887</v>
      </c>
      <c r="AJ94" s="302">
        <v>138435694152.42087</v>
      </c>
      <c r="AK94" s="305">
        <f t="shared" si="20"/>
        <v>138435.69415242088</v>
      </c>
      <c r="AL94" s="306">
        <f t="shared" si="11"/>
        <v>9.7318866879480881E-2</v>
      </c>
    </row>
    <row r="95" spans="1:38" s="229" customFormat="1" x14ac:dyDescent="0.2">
      <c r="A95" s="229">
        <f t="shared" si="21"/>
        <v>2004</v>
      </c>
      <c r="F95" s="230">
        <f t="shared" si="27"/>
        <v>37502717.095551752</v>
      </c>
      <c r="G95" s="230">
        <f t="shared" si="28"/>
        <v>33740257.121004991</v>
      </c>
      <c r="H95" s="230">
        <f t="shared" si="28"/>
        <v>3750474.7258814122</v>
      </c>
      <c r="I95" s="230"/>
      <c r="J95" s="222">
        <v>38226000</v>
      </c>
      <c r="K95" s="224">
        <f t="shared" si="6"/>
        <v>1.9286146723860753E-2</v>
      </c>
      <c r="L95" s="230"/>
      <c r="M95" s="231">
        <v>0.40223194039534715</v>
      </c>
      <c r="N95" s="231"/>
      <c r="O95" s="230">
        <f t="shared" si="9"/>
        <v>13571409.091219768</v>
      </c>
      <c r="P95" s="230">
        <f t="shared" si="12"/>
        <v>15084790.667441539</v>
      </c>
      <c r="Q95" s="230"/>
      <c r="R95" s="230">
        <v>14383000</v>
      </c>
      <c r="S95" s="224">
        <f t="shared" si="13"/>
        <v>-4.6523063058227176E-2</v>
      </c>
      <c r="T95" s="225">
        <f t="shared" si="4"/>
        <v>0.37626222989588237</v>
      </c>
      <c r="U95" s="224">
        <f t="shared" si="14"/>
        <v>-6.4564018645410393E-2</v>
      </c>
      <c r="V95" s="230"/>
      <c r="W95" s="229">
        <v>11015</v>
      </c>
      <c r="X95" s="232">
        <v>1</v>
      </c>
      <c r="Y95" s="220">
        <f t="shared" si="24"/>
        <v>11015</v>
      </c>
      <c r="Z95" s="220">
        <v>85.56819803775592</v>
      </c>
      <c r="AA95" s="228">
        <f t="shared" si="15"/>
        <v>1</v>
      </c>
      <c r="AB95" s="226">
        <f t="shared" si="16"/>
        <v>11015</v>
      </c>
      <c r="AC95" s="226"/>
      <c r="AD95" s="227">
        <f t="shared" si="17"/>
        <v>166158.96920186857</v>
      </c>
      <c r="AE95" s="220">
        <v>8.6</v>
      </c>
      <c r="AF95" s="226">
        <f t="shared" si="18"/>
        <v>180448.64055322928</v>
      </c>
      <c r="AH95" s="301">
        <f t="shared" si="19"/>
        <v>180448.64055322928</v>
      </c>
      <c r="AJ95" s="303">
        <v>177511807165.66568</v>
      </c>
      <c r="AK95" s="305">
        <f t="shared" si="20"/>
        <v>177511.80716566567</v>
      </c>
      <c r="AL95" s="306">
        <f t="shared" si="11"/>
        <v>1.6544439688018997E-2</v>
      </c>
    </row>
    <row r="96" spans="1:38" x14ac:dyDescent="0.2">
      <c r="A96" s="220">
        <f t="shared" si="21"/>
        <v>2005</v>
      </c>
      <c r="F96" s="222">
        <f t="shared" si="27"/>
        <v>37926304.373034485</v>
      </c>
      <c r="G96" s="222">
        <f t="shared" si="28"/>
        <v>34187984.353923231</v>
      </c>
      <c r="H96" s="222">
        <f t="shared" si="28"/>
        <v>3724925.0689395778</v>
      </c>
      <c r="I96" s="222"/>
      <c r="J96" s="222"/>
      <c r="K96" s="222"/>
      <c r="L96" s="222"/>
      <c r="M96" s="225">
        <v>0.40984575933335171</v>
      </c>
      <c r="N96" s="225"/>
      <c r="O96" s="222">
        <f t="shared" si="9"/>
        <v>14011800.407610415</v>
      </c>
      <c r="P96" s="222">
        <f t="shared" si="12"/>
        <v>15543935.014474137</v>
      </c>
      <c r="Q96" s="222"/>
      <c r="R96" s="222"/>
      <c r="S96" s="222"/>
      <c r="T96" s="225"/>
      <c r="U96" s="222"/>
      <c r="V96" s="222"/>
      <c r="X96" s="228">
        <v>1.1473779959496584</v>
      </c>
      <c r="Y96" s="233">
        <f>Y$95*X96</f>
        <v>12638.368625385487</v>
      </c>
      <c r="Z96" s="233">
        <v>93.819024425056625</v>
      </c>
      <c r="AA96" s="228">
        <f t="shared" si="15"/>
        <v>1.0964239819992485</v>
      </c>
      <c r="AB96" s="226">
        <f t="shared" si="16"/>
        <v>11526.899112823445</v>
      </c>
      <c r="AC96" s="226"/>
      <c r="AD96" s="227">
        <f t="shared" si="17"/>
        <v>179173.37072812719</v>
      </c>
      <c r="AE96" s="220">
        <v>8.6</v>
      </c>
      <c r="AF96" s="226">
        <f t="shared" si="18"/>
        <v>194582.28061074615</v>
      </c>
      <c r="AH96" s="301">
        <f t="shared" si="19"/>
        <v>213344.67893372945</v>
      </c>
      <c r="AJ96" s="302">
        <v>218038244822.89618</v>
      </c>
      <c r="AK96" s="305">
        <f t="shared" si="20"/>
        <v>218038.24482289617</v>
      </c>
      <c r="AL96" s="306">
        <f t="shared" si="11"/>
        <v>-2.1526342284488353E-2</v>
      </c>
    </row>
    <row r="97" spans="1:38" x14ac:dyDescent="0.2">
      <c r="A97" s="220">
        <f t="shared" si="21"/>
        <v>2006</v>
      </c>
      <c r="F97" s="222">
        <f t="shared" si="27"/>
        <v>38354676.002040014</v>
      </c>
      <c r="G97" s="222">
        <f t="shared" si="28"/>
        <v>34641652.847880997</v>
      </c>
      <c r="H97" s="222">
        <f t="shared" si="28"/>
        <v>3699549.4659555908</v>
      </c>
      <c r="I97" s="222"/>
      <c r="J97" s="222"/>
      <c r="K97" s="222"/>
      <c r="L97" s="222"/>
      <c r="M97" s="225">
        <v>0.41935771820812739</v>
      </c>
      <c r="N97" s="225"/>
      <c r="O97" s="222">
        <f t="shared" si="9"/>
        <v>14527244.493245453</v>
      </c>
      <c r="P97" s="222">
        <f t="shared" si="12"/>
        <v>16084329.410827523</v>
      </c>
      <c r="Q97" s="222"/>
      <c r="R97" s="222"/>
      <c r="S97" s="222"/>
      <c r="T97" s="225"/>
      <c r="U97" s="222"/>
      <c r="V97" s="222"/>
      <c r="X97" s="228">
        <v>1.3530043095084947</v>
      </c>
      <c r="Y97" s="233">
        <f t="shared" ref="Y97:Y108" si="29">Y$95*X97</f>
        <v>14903.34246923607</v>
      </c>
      <c r="Z97" s="233">
        <v>104.04195841625591</v>
      </c>
      <c r="AA97" s="228">
        <f t="shared" si="15"/>
        <v>1.2158951666873792</v>
      </c>
      <c r="AB97" s="226">
        <f t="shared" si="16"/>
        <v>12257.094918667353</v>
      </c>
      <c r="AC97" s="226"/>
      <c r="AD97" s="227">
        <f t="shared" si="17"/>
        <v>197147.15229162588</v>
      </c>
      <c r="AE97" s="220">
        <v>8.6</v>
      </c>
      <c r="AF97" s="226">
        <f t="shared" si="18"/>
        <v>214101.80738870573</v>
      </c>
      <c r="AH97" s="301">
        <f t="shared" si="19"/>
        <v>260325.3527829595</v>
      </c>
      <c r="AJ97" s="302">
        <v>275607015867.41144</v>
      </c>
      <c r="AK97" s="305">
        <f>AJ97/1000000</f>
        <v>275607.01586741145</v>
      </c>
      <c r="AL97" s="306">
        <f t="shared" si="11"/>
        <v>-5.5447293445547219E-2</v>
      </c>
    </row>
    <row r="98" spans="1:38" x14ac:dyDescent="0.2">
      <c r="A98" s="220">
        <f t="shared" si="21"/>
        <v>2007</v>
      </c>
      <c r="F98" s="222">
        <f t="shared" si="27"/>
        <v>38787886.021064565</v>
      </c>
      <c r="G98" s="222">
        <f t="shared" si="28"/>
        <v>35101341.44235944</v>
      </c>
      <c r="H98" s="222">
        <f t="shared" si="28"/>
        <v>3674346.7312078457</v>
      </c>
      <c r="I98" s="222"/>
      <c r="J98" s="222"/>
      <c r="K98" s="222"/>
      <c r="L98" s="222"/>
      <c r="M98" s="225">
        <v>0.42295634647902192</v>
      </c>
      <c r="N98" s="225"/>
      <c r="O98" s="222">
        <f t="shared" si="9"/>
        <v>14846335.13297303</v>
      </c>
      <c r="P98" s="222">
        <f t="shared" si="12"/>
        <v>16405582.559114195</v>
      </c>
      <c r="Q98" s="222"/>
      <c r="R98" s="222"/>
      <c r="S98" s="222"/>
      <c r="T98" s="225"/>
      <c r="U98" s="222"/>
      <c r="V98" s="222"/>
      <c r="X98" s="228">
        <v>1.6322183994249475</v>
      </c>
      <c r="Y98" s="233">
        <f t="shared" si="29"/>
        <v>17978.885669665797</v>
      </c>
      <c r="Z98" s="233">
        <v>122.37865733502781</v>
      </c>
      <c r="AA98" s="228">
        <f t="shared" si="15"/>
        <v>1.4301885530069212</v>
      </c>
      <c r="AB98" s="226">
        <f t="shared" si="16"/>
        <v>12570.989770450771</v>
      </c>
      <c r="AC98" s="226"/>
      <c r="AD98" s="227">
        <f t="shared" si="17"/>
        <v>206234.41052891011</v>
      </c>
      <c r="AE98" s="220">
        <v>8.6</v>
      </c>
      <c r="AF98" s="226">
        <f t="shared" si="18"/>
        <v>223970.56983439639</v>
      </c>
      <c r="AH98" s="301">
        <f t="shared" si="19"/>
        <v>320320.14518759097</v>
      </c>
      <c r="AJ98" s="302">
        <v>355663103470.21832</v>
      </c>
      <c r="AK98" s="305">
        <f t="shared" si="20"/>
        <v>355663.10347021831</v>
      </c>
      <c r="AL98" s="306">
        <f t="shared" si="11"/>
        <v>-9.9372012271682797E-2</v>
      </c>
    </row>
    <row r="99" spans="1:38" x14ac:dyDescent="0.2">
      <c r="A99" s="220">
        <f t="shared" si="21"/>
        <v>2008</v>
      </c>
      <c r="F99" s="222">
        <f t="shared" si="27"/>
        <v>39225989.078960657</v>
      </c>
      <c r="G99" s="222">
        <f t="shared" si="28"/>
        <v>35567130.023025654</v>
      </c>
      <c r="H99" s="222">
        <f t="shared" si="28"/>
        <v>3649315.6870523226</v>
      </c>
      <c r="I99" s="222"/>
      <c r="J99" s="222"/>
      <c r="K99" s="222"/>
      <c r="L99" s="222"/>
      <c r="M99" s="225">
        <v>0.42264279823863682</v>
      </c>
      <c r="N99" s="225"/>
      <c r="O99" s="222">
        <f t="shared" si="9"/>
        <v>15032191.358248994</v>
      </c>
      <c r="P99" s="222">
        <f t="shared" si="12"/>
        <v>16578581.788010141</v>
      </c>
      <c r="Q99" s="222"/>
      <c r="R99" s="222"/>
      <c r="S99" s="222"/>
      <c r="T99" s="225"/>
      <c r="U99" s="222"/>
      <c r="V99" s="222"/>
      <c r="X99" s="228">
        <v>1.9972990235959638</v>
      </c>
      <c r="Y99" s="233">
        <f t="shared" si="29"/>
        <v>22000.248744909542</v>
      </c>
      <c r="Z99" s="233">
        <v>155.49451465827005</v>
      </c>
      <c r="AA99" s="228">
        <f t="shared" si="15"/>
        <v>1.8171998268522611</v>
      </c>
      <c r="AB99" s="226">
        <f t="shared" si="16"/>
        <v>12106.67556744059</v>
      </c>
      <c r="AC99" s="226"/>
      <c r="AD99" s="227">
        <f t="shared" si="17"/>
        <v>200711.51107571789</v>
      </c>
      <c r="AE99" s="220">
        <v>8.6</v>
      </c>
      <c r="AF99" s="226">
        <f t="shared" si="18"/>
        <v>217972.70102822964</v>
      </c>
      <c r="AH99" s="301">
        <f t="shared" si="19"/>
        <v>396099.95456701861</v>
      </c>
      <c r="AJ99" s="302">
        <v>461824612805.30499</v>
      </c>
      <c r="AK99" s="305">
        <f t="shared" si="20"/>
        <v>461824.61280530499</v>
      </c>
      <c r="AL99" s="306">
        <f t="shared" si="11"/>
        <v>-0.14231519155951622</v>
      </c>
    </row>
    <row r="100" spans="1:38" x14ac:dyDescent="0.2">
      <c r="A100" s="220">
        <f t="shared" si="21"/>
        <v>2009</v>
      </c>
      <c r="F100" s="222">
        <f t="shared" si="27"/>
        <v>39669040.441830978</v>
      </c>
      <c r="G100" s="222">
        <f t="shared" si="28"/>
        <v>36039099.535615377</v>
      </c>
      <c r="H100" s="222">
        <f t="shared" si="28"/>
        <v>3624455.1638675597</v>
      </c>
      <c r="I100" s="222"/>
      <c r="J100" s="222"/>
      <c r="K100" s="222"/>
      <c r="L100" s="222"/>
      <c r="M100" s="225">
        <v>0.42316753813218277</v>
      </c>
      <c r="N100" s="225"/>
      <c r="O100" s="222">
        <f t="shared" si="9"/>
        <v>15250577.02698705</v>
      </c>
      <c r="P100" s="222">
        <f t="shared" si="12"/>
        <v>16786650.183835611</v>
      </c>
      <c r="Q100" s="222"/>
      <c r="R100" s="222"/>
      <c r="S100" s="222"/>
      <c r="T100" s="225"/>
      <c r="U100" s="222"/>
      <c r="V100" s="222"/>
      <c r="X100" s="228">
        <v>2.3860967807849383</v>
      </c>
      <c r="Y100" s="233">
        <f t="shared" si="29"/>
        <v>26282.856040346094</v>
      </c>
      <c r="Z100" s="233">
        <v>178.17501010658509</v>
      </c>
      <c r="AA100" s="228">
        <f t="shared" si="15"/>
        <v>2.0822573595387337</v>
      </c>
      <c r="AB100" s="226">
        <f t="shared" si="16"/>
        <v>12622.289900883497</v>
      </c>
      <c r="AC100" s="226"/>
      <c r="AD100" s="227">
        <f t="shared" si="17"/>
        <v>211885.96508509235</v>
      </c>
      <c r="AE100" s="220">
        <v>8.6</v>
      </c>
      <c r="AF100" s="226">
        <f t="shared" si="18"/>
        <v>230108.15808241031</v>
      </c>
      <c r="AH100" s="301">
        <f t="shared" si="19"/>
        <v>479144.40565700125</v>
      </c>
      <c r="AJ100" s="302">
        <v>575258958900.40991</v>
      </c>
      <c r="AK100" s="305">
        <f t="shared" si="20"/>
        <v>575258.95890040987</v>
      </c>
      <c r="AL100" s="306">
        <f t="shared" si="11"/>
        <v>-0.16708049784592438</v>
      </c>
    </row>
    <row r="101" spans="1:38" x14ac:dyDescent="0.2">
      <c r="A101" s="220">
        <f t="shared" si="21"/>
        <v>2010</v>
      </c>
      <c r="B101" s="221">
        <v>40117096</v>
      </c>
      <c r="C101" s="221">
        <v>36517332</v>
      </c>
      <c r="D101" s="221">
        <v>3599764</v>
      </c>
      <c r="E101" s="221">
        <v>40788453</v>
      </c>
      <c r="F101" s="222">
        <f>F100*(B$101/B$92)^(1/($A$101-$A$92))</f>
        <v>40117096.000000134</v>
      </c>
      <c r="G101" s="222">
        <f t="shared" si="28"/>
        <v>36517331.999999918</v>
      </c>
      <c r="H101" s="222">
        <f t="shared" si="28"/>
        <v>3599764.0000000009</v>
      </c>
      <c r="I101" s="222"/>
      <c r="J101" s="222"/>
      <c r="K101" s="222"/>
      <c r="L101" s="222"/>
      <c r="M101" s="225">
        <v>0.42399999999999999</v>
      </c>
      <c r="N101" s="225"/>
      <c r="O101" s="222">
        <f t="shared" si="9"/>
        <v>15483348.767999966</v>
      </c>
      <c r="P101" s="222">
        <f t="shared" si="12"/>
        <v>17009648.704000056</v>
      </c>
      <c r="Q101" s="222"/>
      <c r="R101" s="222"/>
      <c r="S101" s="222"/>
      <c r="T101" s="225"/>
      <c r="U101" s="222"/>
      <c r="V101" s="222"/>
      <c r="X101" s="228">
        <v>2.9227535524964083</v>
      </c>
      <c r="Y101" s="233">
        <f t="shared" si="29"/>
        <v>32194.130380747938</v>
      </c>
      <c r="Z101" s="233">
        <v>219.31488097268763</v>
      </c>
      <c r="AA101" s="228">
        <f t="shared" si="15"/>
        <v>2.5630419478498032</v>
      </c>
      <c r="AB101" s="226">
        <f t="shared" si="16"/>
        <v>12560.906546128268</v>
      </c>
      <c r="AC101" s="226"/>
      <c r="AD101" s="227">
        <f t="shared" si="17"/>
        <v>213656.60775341649</v>
      </c>
      <c r="AE101" s="220">
        <v>8.6</v>
      </c>
      <c r="AF101" s="226">
        <f t="shared" si="18"/>
        <v>232031.07602021034</v>
      </c>
      <c r="AH101" s="301">
        <f t="shared" si="19"/>
        <v>594705.38104452565</v>
      </c>
      <c r="AJ101" s="302">
        <v>738010660714.92993</v>
      </c>
      <c r="AK101" s="305">
        <f t="shared" si="20"/>
        <v>738010.66071492992</v>
      </c>
      <c r="AL101" s="306">
        <f t="shared" si="11"/>
        <v>-0.19417779078093633</v>
      </c>
    </row>
    <row r="102" spans="1:38" x14ac:dyDescent="0.2">
      <c r="A102" s="220">
        <f t="shared" si="21"/>
        <v>2011</v>
      </c>
      <c r="C102" s="221"/>
      <c r="D102" s="221"/>
      <c r="E102" s="221">
        <v>41261490</v>
      </c>
      <c r="F102" s="222">
        <f t="shared" si="27"/>
        <v>40570212.275065146</v>
      </c>
      <c r="G102" s="222">
        <f t="shared" si="28"/>
        <v>37001910.524439737</v>
      </c>
      <c r="H102" s="222">
        <f t="shared" si="28"/>
        <v>3575241.0417097141</v>
      </c>
      <c r="I102" s="222"/>
      <c r="J102" s="222"/>
      <c r="K102" s="222"/>
      <c r="L102" s="222"/>
      <c r="M102" s="225">
        <v>0.43</v>
      </c>
      <c r="N102" s="225"/>
      <c r="O102" s="222">
        <f t="shared" si="9"/>
        <v>15910821.525509087</v>
      </c>
      <c r="P102" s="222">
        <f t="shared" si="12"/>
        <v>17445191.278278012</v>
      </c>
      <c r="Q102" s="222"/>
      <c r="R102" s="222"/>
      <c r="S102" s="222"/>
      <c r="T102" s="225"/>
      <c r="U102" s="222"/>
      <c r="V102" s="222"/>
      <c r="X102" s="228">
        <v>3.7338238007500362</v>
      </c>
      <c r="Y102" s="233">
        <f>Y$95*X102</f>
        <v>41128.069165261652</v>
      </c>
      <c r="Z102" s="233">
        <v>270.70968492885834</v>
      </c>
      <c r="AA102" s="228">
        <f t="shared" si="15"/>
        <v>3.1636716810305039</v>
      </c>
      <c r="AB102" s="226">
        <f t="shared" si="16"/>
        <v>13000.106620376293</v>
      </c>
      <c r="AC102" s="226"/>
      <c r="AD102" s="227">
        <f t="shared" si="17"/>
        <v>226789.34663047275</v>
      </c>
      <c r="AE102" s="220">
        <v>8.6</v>
      </c>
      <c r="AF102" s="226">
        <f t="shared" si="18"/>
        <v>246293.23044069341</v>
      </c>
      <c r="AH102" s="301">
        <f t="shared" si="19"/>
        <v>779190.9183747418</v>
      </c>
      <c r="AJ102" s="302">
        <v>992471648942.99744</v>
      </c>
      <c r="AK102" s="305">
        <f t="shared" si="20"/>
        <v>992471.64894299745</v>
      </c>
      <c r="AL102" s="306">
        <f t="shared" si="11"/>
        <v>-0.21489856238755434</v>
      </c>
    </row>
    <row r="103" spans="1:38" x14ac:dyDescent="0.2">
      <c r="A103" s="220">
        <f t="shared" si="21"/>
        <v>2012</v>
      </c>
      <c r="C103" s="221"/>
      <c r="D103" s="221"/>
      <c r="E103" s="221">
        <v>41733271</v>
      </c>
      <c r="F103" s="222">
        <f>F102*(B$101/B$92)^(1/($A$101-$A$92))</f>
        <v>41028446.427025557</v>
      </c>
      <c r="G103" s="222">
        <f t="shared" si="28"/>
        <v>37492919.320027195</v>
      </c>
      <c r="H103" s="222">
        <f t="shared" si="28"/>
        <v>3550885.1431164816</v>
      </c>
      <c r="I103" s="222"/>
      <c r="J103" s="222"/>
      <c r="K103" s="222"/>
      <c r="L103" s="222"/>
      <c r="M103" s="225">
        <v>0.42875000000000002</v>
      </c>
      <c r="N103" s="225"/>
      <c r="O103" s="222">
        <f t="shared" si="9"/>
        <v>16075089.15846166</v>
      </c>
      <c r="P103" s="222">
        <f t="shared" si="12"/>
        <v>17590946.405587208</v>
      </c>
      <c r="Q103" s="222"/>
      <c r="R103" s="222"/>
      <c r="S103" s="222"/>
      <c r="T103" s="225"/>
      <c r="U103" s="222"/>
      <c r="V103" s="222"/>
      <c r="X103" s="228">
        <v>4.7331246145574699</v>
      </c>
      <c r="Y103" s="233">
        <f t="shared" si="29"/>
        <v>52135.367629350534</v>
      </c>
      <c r="Z103" s="233">
        <v>334.74327874337638</v>
      </c>
      <c r="AA103" s="228">
        <f t="shared" si="15"/>
        <v>3.9120057032833038</v>
      </c>
      <c r="AB103" s="226">
        <f t="shared" si="16"/>
        <v>13327.017285683885</v>
      </c>
      <c r="AC103" s="226"/>
      <c r="AD103" s="227">
        <f t="shared" si="17"/>
        <v>234434.84681879953</v>
      </c>
      <c r="AE103" s="220">
        <v>8.6</v>
      </c>
      <c r="AF103" s="226">
        <f t="shared" si="18"/>
        <v>254596.24364521631</v>
      </c>
      <c r="AH103" s="301">
        <f t="shared" si="19"/>
        <v>995981.95717459184</v>
      </c>
      <c r="AJ103" s="302">
        <v>1276511180813.7166</v>
      </c>
      <c r="AK103" s="305">
        <f t="shared" si="20"/>
        <v>1276511.1808137165</v>
      </c>
      <c r="AL103" s="306">
        <f t="shared" si="11"/>
        <v>-0.21976244928798849</v>
      </c>
    </row>
    <row r="104" spans="1:38" x14ac:dyDescent="0.2">
      <c r="A104" s="220">
        <f t="shared" si="21"/>
        <v>2013</v>
      </c>
      <c r="C104" s="221"/>
      <c r="D104" s="221"/>
      <c r="E104" s="221">
        <v>42202935</v>
      </c>
      <c r="F104" s="222">
        <f t="shared" si="27"/>
        <v>41491856.261494085</v>
      </c>
      <c r="G104" s="222">
        <f t="shared" si="28"/>
        <v>37990443.715320915</v>
      </c>
      <c r="H104" s="222">
        <f t="shared" si="28"/>
        <v>3526695.1661462565</v>
      </c>
      <c r="I104" s="222"/>
      <c r="J104" s="222"/>
      <c r="K104" s="222"/>
      <c r="L104" s="222"/>
      <c r="M104" s="225">
        <v>0.42725000000000002</v>
      </c>
      <c r="N104" s="225"/>
      <c r="O104" s="222">
        <f t="shared" si="9"/>
        <v>16231417.077370862</v>
      </c>
      <c r="P104" s="222">
        <f t="shared" si="12"/>
        <v>17727395.587723348</v>
      </c>
      <c r="Q104" s="222"/>
      <c r="R104" s="222"/>
      <c r="S104" s="222"/>
      <c r="T104" s="225"/>
      <c r="U104" s="222"/>
      <c r="V104" s="222"/>
      <c r="X104" s="228">
        <v>5.9201019101906711</v>
      </c>
      <c r="Y104" s="233">
        <f t="shared" si="29"/>
        <v>65209.922540750245</v>
      </c>
      <c r="Z104" s="233">
        <v>420.06647262256496</v>
      </c>
      <c r="AA104" s="228">
        <f t="shared" si="15"/>
        <v>4.9091424414151597</v>
      </c>
      <c r="AB104" s="226">
        <f t="shared" si="16"/>
        <v>13283.363299996683</v>
      </c>
      <c r="AC104" s="226"/>
      <c r="AD104" s="227">
        <f t="shared" si="17"/>
        <v>235479.43595448745</v>
      </c>
      <c r="AE104" s="220">
        <v>8.6</v>
      </c>
      <c r="AF104" s="226">
        <f t="shared" si="18"/>
        <v>255730.66744657338</v>
      </c>
      <c r="AH104" s="301">
        <f t="shared" si="19"/>
        <v>1255418.2731333994</v>
      </c>
      <c r="AJ104" s="302">
        <v>1662174631018.4697</v>
      </c>
      <c r="AK104" s="305">
        <f t="shared" si="20"/>
        <v>1662174.6310184698</v>
      </c>
      <c r="AL104" s="306">
        <f t="shared" si="11"/>
        <v>-0.24471337144391214</v>
      </c>
    </row>
    <row r="105" spans="1:38" x14ac:dyDescent="0.2">
      <c r="A105" s="220">
        <f t="shared" si="21"/>
        <v>2014</v>
      </c>
      <c r="C105" s="221"/>
      <c r="D105" s="221"/>
      <c r="E105" s="221">
        <v>42669500</v>
      </c>
      <c r="F105" s="222">
        <f t="shared" si="27"/>
        <v>41960500.236988746</v>
      </c>
      <c r="G105" s="222">
        <f t="shared" si="28"/>
        <v>38494570.171174377</v>
      </c>
      <c r="H105" s="222">
        <f t="shared" si="28"/>
        <v>3502669.9804779845</v>
      </c>
      <c r="I105" s="222"/>
      <c r="J105" s="222"/>
      <c r="K105" s="222"/>
      <c r="L105" s="222"/>
      <c r="M105" s="225">
        <v>0.41649999999999998</v>
      </c>
      <c r="N105" s="225"/>
      <c r="O105" s="222">
        <f t="shared" si="9"/>
        <v>16032988.476294128</v>
      </c>
      <c r="P105" s="222">
        <f t="shared" si="12"/>
        <v>17476548.348705813</v>
      </c>
      <c r="Q105" s="222"/>
      <c r="R105" s="222"/>
      <c r="S105" s="222"/>
      <c r="T105" s="225"/>
      <c r="U105" s="222"/>
      <c r="V105" s="222"/>
      <c r="X105" s="228">
        <v>7.8640099216805641</v>
      </c>
      <c r="Y105" s="233">
        <f t="shared" si="29"/>
        <v>86622.069287311417</v>
      </c>
      <c r="Z105" s="233">
        <v>582.10301419164966</v>
      </c>
      <c r="AA105" s="228">
        <f t="shared" si="15"/>
        <v>6.802796220329471</v>
      </c>
      <c r="AB105" s="226">
        <f t="shared" si="16"/>
        <v>12733.303553684305</v>
      </c>
      <c r="AC105" s="226"/>
      <c r="AD105" s="227">
        <f t="shared" si="17"/>
        <v>222534.1951947113</v>
      </c>
      <c r="AE105" s="220">
        <v>8.6</v>
      </c>
      <c r="AF105" s="226">
        <f t="shared" si="18"/>
        <v>241672.13598145649</v>
      </c>
      <c r="AH105" s="301">
        <f t="shared" si="19"/>
        <v>1644046.2932136022</v>
      </c>
      <c r="AJ105" s="302">
        <v>2141822454145.1504</v>
      </c>
      <c r="AK105" s="305">
        <f t="shared" si="20"/>
        <v>2141822.4541451503</v>
      </c>
      <c r="AL105" s="306">
        <f t="shared" si="11"/>
        <v>-0.23240776095524773</v>
      </c>
    </row>
    <row r="106" spans="1:38" x14ac:dyDescent="0.2">
      <c r="A106" s="220">
        <f t="shared" si="21"/>
        <v>2015</v>
      </c>
      <c r="C106" s="221"/>
      <c r="D106" s="221"/>
      <c r="E106" s="221">
        <v>43131966</v>
      </c>
      <c r="F106" s="222">
        <f t="shared" si="27"/>
        <v>42434437.472307295</v>
      </c>
      <c r="G106" s="222">
        <f t="shared" si="28"/>
        <v>39005386.295761265</v>
      </c>
      <c r="H106" s="222">
        <f t="shared" si="28"/>
        <v>3478808.463490787</v>
      </c>
      <c r="I106" s="222"/>
      <c r="J106" s="222"/>
      <c r="K106" s="222"/>
      <c r="L106" s="222"/>
      <c r="M106" s="225">
        <v>0.41699999999999998</v>
      </c>
      <c r="N106" s="225"/>
      <c r="O106" s="222">
        <f t="shared" si="9"/>
        <v>16265246.085332448</v>
      </c>
      <c r="P106" s="222">
        <f t="shared" si="12"/>
        <v>17695160.42595214</v>
      </c>
      <c r="Q106" s="222"/>
      <c r="R106" s="222"/>
      <c r="S106" s="222"/>
      <c r="T106" s="225"/>
      <c r="U106" s="222"/>
      <c r="V106" s="222"/>
      <c r="X106" s="228">
        <v>10.237073554108733</v>
      </c>
      <c r="Y106" s="233">
        <f t="shared" si="29"/>
        <v>112761.36519850769</v>
      </c>
      <c r="Z106" s="233">
        <v>733.20780091452559</v>
      </c>
      <c r="AA106" s="228">
        <f t="shared" si="15"/>
        <v>8.5686951195467103</v>
      </c>
      <c r="AB106" s="226">
        <f t="shared" si="16"/>
        <v>13159.689267188309</v>
      </c>
      <c r="AC106" s="226"/>
      <c r="AD106" s="227">
        <f t="shared" si="17"/>
        <v>232862.81273857769</v>
      </c>
      <c r="AE106" s="220">
        <v>8.6</v>
      </c>
      <c r="AF106" s="226">
        <f t="shared" si="18"/>
        <v>252889.01463409539</v>
      </c>
      <c r="AH106" s="301">
        <f t="shared" si="19"/>
        <v>2166928.8654821496</v>
      </c>
      <c r="AJ106" s="302">
        <v>2857545371999.1494</v>
      </c>
      <c r="AK106" s="305">
        <f t="shared" si="20"/>
        <v>2857545.3719991492</v>
      </c>
      <c r="AL106" s="306">
        <f t="shared" si="11"/>
        <v>-0.2416817291106883</v>
      </c>
    </row>
    <row r="107" spans="1:38" x14ac:dyDescent="0.2">
      <c r="A107" s="220">
        <f t="shared" si="21"/>
        <v>2016</v>
      </c>
      <c r="C107" s="221"/>
      <c r="D107" s="221"/>
      <c r="E107" s="221">
        <v>43590368</v>
      </c>
      <c r="F107" s="222">
        <f t="shared" si="27"/>
        <v>42913727.753984988</v>
      </c>
      <c r="G107" s="222">
        <f t="shared" si="28"/>
        <v>39522980.859800205</v>
      </c>
      <c r="H107" s="222">
        <f t="shared" si="28"/>
        <v>3455109.5002115048</v>
      </c>
      <c r="I107" s="222"/>
      <c r="J107" s="222"/>
      <c r="K107" s="222"/>
      <c r="L107" s="222"/>
      <c r="M107" s="225">
        <v>0.41900000000000004</v>
      </c>
      <c r="N107" s="225"/>
      <c r="O107" s="222">
        <f t="shared" si="9"/>
        <v>16560128.980256287</v>
      </c>
      <c r="P107" s="222">
        <f t="shared" si="12"/>
        <v>17980851.92891971</v>
      </c>
      <c r="Q107" s="222"/>
      <c r="R107" s="222"/>
      <c r="S107" s="222"/>
      <c r="T107" s="225"/>
      <c r="U107" s="222"/>
      <c r="V107" s="222"/>
      <c r="X107" s="228">
        <v>13.595728504959105</v>
      </c>
      <c r="Y107" s="233">
        <f t="shared" si="29"/>
        <v>149756.94948212453</v>
      </c>
      <c r="Z107" s="233">
        <v>1036.6786081800906</v>
      </c>
      <c r="AA107" s="228">
        <f t="shared" si="15"/>
        <v>12.115232433931457</v>
      </c>
      <c r="AB107" s="226">
        <f t="shared" si="16"/>
        <v>12361.04633557803</v>
      </c>
      <c r="AC107" s="226"/>
      <c r="AD107" s="227">
        <f t="shared" si="17"/>
        <v>222262.14384654412</v>
      </c>
      <c r="AE107" s="220">
        <v>8.6</v>
      </c>
      <c r="AF107" s="226">
        <f t="shared" si="18"/>
        <v>241376.68821734693</v>
      </c>
      <c r="AH107" s="301">
        <f t="shared" si="19"/>
        <v>2924334.6818857626</v>
      </c>
      <c r="AJ107" s="302">
        <v>3870040958158.9634</v>
      </c>
      <c r="AK107" s="305">
        <f t="shared" si="20"/>
        <v>3870040.9581589634</v>
      </c>
      <c r="AL107" s="306">
        <f t="shared" si="11"/>
        <v>-0.24436596059259474</v>
      </c>
    </row>
    <row r="108" spans="1:38" x14ac:dyDescent="0.2">
      <c r="A108" s="220">
        <f t="shared" si="21"/>
        <v>2017</v>
      </c>
      <c r="C108" s="221"/>
      <c r="D108" s="221"/>
      <c r="E108" s="221">
        <v>44044811</v>
      </c>
      <c r="F108" s="222">
        <f t="shared" si="27"/>
        <v>43398431.543836571</v>
      </c>
      <c r="G108" s="222">
        <f t="shared" si="28"/>
        <v>40047443.811981522</v>
      </c>
      <c r="H108" s="222">
        <f t="shared" si="28"/>
        <v>3431571.983262599</v>
      </c>
      <c r="I108" s="222"/>
      <c r="J108" s="222"/>
      <c r="K108" s="222"/>
      <c r="L108" s="222"/>
      <c r="M108" s="225">
        <v>0.42049999999999998</v>
      </c>
      <c r="N108" s="225"/>
      <c r="O108" s="222">
        <f>M108*G108</f>
        <v>16839950.122938231</v>
      </c>
      <c r="P108" s="222">
        <f t="shared" si="12"/>
        <v>18249040.464183278</v>
      </c>
      <c r="Q108" s="222"/>
      <c r="R108" s="222"/>
      <c r="S108" s="222"/>
      <c r="T108" s="225"/>
      <c r="U108" s="222"/>
      <c r="V108" s="222"/>
      <c r="X108" s="228">
        <v>17.647395389144965</v>
      </c>
      <c r="Y108" s="233">
        <f t="shared" si="29"/>
        <v>194386.06021143179</v>
      </c>
      <c r="Z108" s="233">
        <v>1322.4971575593456</v>
      </c>
      <c r="AA108" s="228">
        <f t="shared" si="15"/>
        <v>15.455475140142719</v>
      </c>
      <c r="AB108" s="226">
        <f t="shared" si="16"/>
        <v>12577.164949562126</v>
      </c>
      <c r="AC108" s="226"/>
      <c r="AD108" s="227">
        <f t="shared" si="17"/>
        <v>229521.19208926687</v>
      </c>
      <c r="AE108" s="220">
        <v>8.6</v>
      </c>
      <c r="AF108" s="226">
        <f t="shared" si="18"/>
        <v>249260.01460894383</v>
      </c>
      <c r="AH108" s="301">
        <f t="shared" si="19"/>
        <v>3852431.9592201421</v>
      </c>
      <c r="AJ108" s="302">
        <v>5101322486667.7783</v>
      </c>
      <c r="AK108" s="305">
        <f t="shared" si="20"/>
        <v>5101322.4866677783</v>
      </c>
      <c r="AL108" s="306">
        <f t="shared" si="11"/>
        <v>-0.24481701180656401</v>
      </c>
    </row>
    <row r="109" spans="1:38" x14ac:dyDescent="0.2">
      <c r="A109" s="220">
        <f t="shared" si="21"/>
        <v>2018</v>
      </c>
      <c r="C109" s="221"/>
      <c r="D109" s="221"/>
      <c r="E109" s="221">
        <v>44494502</v>
      </c>
      <c r="F109" s="222">
        <f>F108*(B$101/B$92)^(1/($A$101-$A$92))</f>
        <v>43888609.986583449</v>
      </c>
      <c r="G109" s="222">
        <f t="shared" si="28"/>
        <v>40578866.294598728</v>
      </c>
      <c r="H109" s="222">
        <f t="shared" si="28"/>
        <v>3408194.8128104066</v>
      </c>
      <c r="I109" s="222"/>
      <c r="J109" s="222"/>
      <c r="K109" s="222"/>
      <c r="L109" s="222"/>
      <c r="M109" s="225">
        <v>0.42249999999999999</v>
      </c>
      <c r="N109" s="225"/>
      <c r="O109" s="222">
        <f>M109*G109</f>
        <v>17144571.009467963</v>
      </c>
      <c r="P109" s="222">
        <f>M109*F109</f>
        <v>18542937.719331507</v>
      </c>
      <c r="Q109" s="222"/>
      <c r="R109" s="222"/>
      <c r="S109" s="222"/>
      <c r="T109" s="225"/>
      <c r="U109" s="222"/>
      <c r="V109" s="222"/>
      <c r="X109" s="228">
        <v>22.065544705066227</v>
      </c>
      <c r="Y109" s="233">
        <f>Y$95*X109</f>
        <v>243051.97492630448</v>
      </c>
      <c r="Z109" s="233">
        <v>1771.53594034816</v>
      </c>
      <c r="AA109" s="228">
        <f t="shared" si="15"/>
        <v>20.703204940303774</v>
      </c>
      <c r="AB109" s="226">
        <f>Y109/AA109</f>
        <v>11739.823646972904</v>
      </c>
      <c r="AC109" s="226"/>
      <c r="AD109" s="227">
        <f>AB109*P109/1000000</f>
        <v>217690.81872175381</v>
      </c>
      <c r="AE109" s="220">
        <v>8.6</v>
      </c>
      <c r="AF109" s="226">
        <f>AD109*(1+(AE109/100))</f>
        <v>236412.22913182466</v>
      </c>
      <c r="AH109" s="301">
        <f t="shared" si="19"/>
        <v>4894490.8301102202</v>
      </c>
      <c r="AJ109" s="302">
        <v>6522551353777.2197</v>
      </c>
      <c r="AK109" s="305">
        <f>AJ109/1000000</f>
        <v>6522551.3537772195</v>
      </c>
      <c r="AL109" s="306">
        <f>AH109/AK109-1</f>
        <v>-0.24960486094512491</v>
      </c>
    </row>
    <row r="110" spans="1:38" x14ac:dyDescent="0.2">
      <c r="A110" s="220">
        <f t="shared" si="21"/>
        <v>2019</v>
      </c>
      <c r="F110" s="222"/>
      <c r="G110" s="222"/>
      <c r="H110" s="222"/>
      <c r="I110" s="222"/>
      <c r="J110" s="222"/>
      <c r="K110" s="222"/>
      <c r="L110" s="222"/>
      <c r="AJ110" s="302">
        <v>9353924543539.5293</v>
      </c>
      <c r="AK110" s="305">
        <f t="shared" si="20"/>
        <v>9353924.5435395297</v>
      </c>
    </row>
    <row r="111" spans="1:38" x14ac:dyDescent="0.2">
      <c r="A111" s="220">
        <f t="shared" si="21"/>
        <v>2020</v>
      </c>
      <c r="F111" s="222"/>
      <c r="G111" s="222"/>
      <c r="H111" s="222"/>
      <c r="I111" s="222"/>
      <c r="J111" s="222"/>
      <c r="K111" s="222"/>
      <c r="L111" s="222"/>
      <c r="AJ111" s="302">
        <v>11623149977978.43</v>
      </c>
      <c r="AK111" s="305">
        <f t="shared" si="20"/>
        <v>11623149.977978429</v>
      </c>
    </row>
    <row r="112" spans="1:38" x14ac:dyDescent="0.2">
      <c r="A112" s="220">
        <f t="shared" si="21"/>
        <v>2021</v>
      </c>
      <c r="AJ112" s="302">
        <v>19511977210453.523</v>
      </c>
      <c r="AK112" s="305">
        <f t="shared" si="20"/>
        <v>19511977.210453525</v>
      </c>
    </row>
  </sheetData>
  <mergeCells count="9">
    <mergeCell ref="B2:H2"/>
    <mergeCell ref="J2:K2"/>
    <mergeCell ref="M2:P3"/>
    <mergeCell ref="R2:U2"/>
    <mergeCell ref="X2:X4"/>
    <mergeCell ref="B3:D3"/>
    <mergeCell ref="F3:H3"/>
    <mergeCell ref="J3:K3"/>
    <mergeCell ref="R3:U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2139-5119-4D64-AC99-B2E475E94BC0}">
  <dimension ref="A1:CI131"/>
  <sheetViews>
    <sheetView zoomScale="75" zoomScaleNormal="75" workbookViewId="0">
      <pane xSplit="1" ySplit="4" topLeftCell="AX74" activePane="bottomRight" state="frozen"/>
      <selection pane="topRight" activeCell="B1" sqref="B1"/>
      <selection pane="bottomLeft" activeCell="A5" sqref="A5"/>
      <selection pane="bottomRight" activeCell="BK65" sqref="BK65:BK112"/>
    </sheetView>
  </sheetViews>
  <sheetFormatPr baseColWidth="10" defaultColWidth="11.42578125" defaultRowHeight="12.75" x14ac:dyDescent="0.2"/>
  <cols>
    <col min="1" max="5" width="11.42578125" style="220"/>
    <col min="6" max="6" width="11.5703125" style="220" bestFit="1" customWidth="1"/>
    <col min="7" max="8" width="11.5703125" style="220" customWidth="1"/>
    <col min="9" max="9" width="2.28515625" style="220" customWidth="1"/>
    <col min="10" max="10" width="11.5703125" style="220" customWidth="1"/>
    <col min="11" max="11" width="7.5703125" style="220" customWidth="1"/>
    <col min="12" max="12" width="1.85546875" style="220" customWidth="1"/>
    <col min="13" max="16" width="11.42578125" style="220"/>
    <col min="17" max="17" width="4" style="220" customWidth="1"/>
    <col min="18" max="18" width="11.42578125" style="220"/>
    <col min="19" max="19" width="5.5703125" style="220" customWidth="1"/>
    <col min="20" max="20" width="11.42578125" style="220"/>
    <col min="21" max="21" width="5.28515625" style="220" customWidth="1"/>
    <col min="22" max="22" width="3.7109375" style="220" customWidth="1"/>
    <col min="23" max="28" width="11.42578125" style="220"/>
    <col min="29" max="29" width="2.7109375" style="220" customWidth="1"/>
    <col min="30" max="33" width="11.42578125" style="220"/>
    <col min="34" max="34" width="5.7109375" style="220" customWidth="1"/>
    <col min="35" max="36" width="11.42578125" style="220"/>
    <col min="37" max="39" width="10.28515625" style="220" customWidth="1"/>
    <col min="40" max="40" width="5" style="220" customWidth="1"/>
    <col min="41" max="42" width="11.42578125" style="220"/>
    <col min="43" max="45" width="10.28515625" style="220" customWidth="1"/>
    <col min="46" max="46" width="5.5703125" style="220" customWidth="1"/>
    <col min="47" max="47" width="13.5703125" style="220" customWidth="1"/>
    <col min="48" max="49" width="12.42578125" style="220" customWidth="1"/>
    <col min="50" max="50" width="10.28515625" style="220" customWidth="1"/>
    <col min="51" max="51" width="11.7109375" style="220" customWidth="1"/>
    <col min="52" max="52" width="2.7109375" style="220" customWidth="1"/>
    <col min="53" max="54" width="10.28515625" style="220" customWidth="1"/>
    <col min="55" max="55" width="10.28515625" style="223" customWidth="1"/>
    <col min="56" max="56" width="4.7109375" style="220" customWidth="1"/>
    <col min="57" max="61" width="10.28515625" style="220" customWidth="1"/>
    <col min="62" max="63" width="20.140625" style="220" customWidth="1"/>
    <col min="64" max="64" width="3.28515625" style="220" customWidth="1"/>
    <col min="65" max="68" width="16.5703125" style="307" customWidth="1"/>
    <col min="69" max="69" width="10.140625" style="307" customWidth="1"/>
    <col min="70" max="70" width="10.140625" style="220" customWidth="1"/>
    <col min="71" max="71" width="5" style="220" customWidth="1"/>
    <col min="72" max="72" width="13.140625" style="220" customWidth="1"/>
    <col min="73" max="73" width="7.85546875" style="220" customWidth="1"/>
    <col min="74" max="78" width="13.140625" style="308" customWidth="1"/>
    <col min="79" max="79" width="5.42578125" style="308" customWidth="1"/>
    <col min="80" max="81" width="14.7109375" style="308" customWidth="1"/>
    <col min="82" max="82" width="2.28515625" style="308" customWidth="1"/>
    <col min="83" max="83" width="10.7109375" style="308" customWidth="1"/>
    <col min="84" max="84" width="13.140625" style="308" customWidth="1"/>
    <col min="85" max="85" width="11.42578125" style="308"/>
    <col min="86" max="86" width="8" style="220" customWidth="1"/>
    <col min="87" max="16384" width="11.42578125" style="220"/>
  </cols>
  <sheetData>
    <row r="1" spans="1:85" ht="14.45" customHeight="1" x14ac:dyDescent="0.2">
      <c r="AI1" s="411" t="s">
        <v>263</v>
      </c>
      <c r="AJ1" s="412"/>
      <c r="AK1" s="412"/>
      <c r="AL1" s="412"/>
      <c r="AM1" s="412"/>
      <c r="AN1" s="412"/>
      <c r="AO1" s="412"/>
      <c r="AP1" s="412"/>
      <c r="AQ1" s="412"/>
      <c r="AR1" s="412"/>
      <c r="AS1" s="413"/>
      <c r="AU1" s="411" t="s">
        <v>127</v>
      </c>
      <c r="AV1" s="412"/>
      <c r="AW1" s="412"/>
      <c r="AX1" s="412"/>
      <c r="AY1" s="412"/>
      <c r="AZ1" s="412"/>
      <c r="BA1" s="412"/>
      <c r="BB1" s="412"/>
      <c r="BC1" s="413"/>
      <c r="BV1" s="308" t="s">
        <v>264</v>
      </c>
    </row>
    <row r="2" spans="1:85" s="203" customFormat="1" ht="15" customHeight="1" x14ac:dyDescent="0.2">
      <c r="B2" s="411" t="s">
        <v>200</v>
      </c>
      <c r="C2" s="412"/>
      <c r="D2" s="412"/>
      <c r="E2" s="412"/>
      <c r="F2" s="412"/>
      <c r="G2" s="412"/>
      <c r="H2" s="413"/>
      <c r="I2" s="300"/>
      <c r="J2" s="414" t="s">
        <v>200</v>
      </c>
      <c r="K2" s="415"/>
      <c r="M2" s="414" t="s">
        <v>201</v>
      </c>
      <c r="N2" s="416"/>
      <c r="O2" s="416"/>
      <c r="P2" s="415"/>
      <c r="Q2" s="300"/>
      <c r="R2" s="414" t="s">
        <v>126</v>
      </c>
      <c r="S2" s="416"/>
      <c r="T2" s="416"/>
      <c r="U2" s="415"/>
      <c r="V2" s="300"/>
      <c r="W2" s="414" t="s">
        <v>265</v>
      </c>
      <c r="X2" s="416"/>
      <c r="Y2" s="416"/>
      <c r="Z2" s="416"/>
      <c r="AA2" s="416"/>
      <c r="AB2" s="415"/>
      <c r="AD2" s="414" t="s">
        <v>266</v>
      </c>
      <c r="AE2" s="416"/>
      <c r="AF2" s="416"/>
      <c r="AG2" s="415"/>
      <c r="AH2" s="300"/>
      <c r="AI2" s="411" t="s">
        <v>126</v>
      </c>
      <c r="AJ2" s="412"/>
      <c r="AK2" s="412"/>
      <c r="AL2" s="412"/>
      <c r="AM2" s="413"/>
      <c r="AN2" s="300"/>
      <c r="AO2" s="411" t="s">
        <v>267</v>
      </c>
      <c r="AP2" s="412"/>
      <c r="AQ2" s="412"/>
      <c r="AR2" s="412"/>
      <c r="AS2" s="413"/>
      <c r="AT2" s="300"/>
      <c r="AU2" s="304" t="s">
        <v>268</v>
      </c>
      <c r="AV2" s="411" t="s">
        <v>269</v>
      </c>
      <c r="AW2" s="412"/>
      <c r="AX2" s="412"/>
      <c r="AY2" s="412"/>
      <c r="AZ2" s="412"/>
      <c r="BA2" s="412"/>
      <c r="BB2" s="412"/>
      <c r="BC2" s="413"/>
      <c r="BD2" s="300"/>
      <c r="BE2" s="411" t="s">
        <v>270</v>
      </c>
      <c r="BF2" s="412"/>
      <c r="BG2" s="412"/>
      <c r="BH2" s="412"/>
      <c r="BI2" s="412"/>
      <c r="BJ2" s="413"/>
      <c r="BK2" s="300"/>
      <c r="BL2" s="309"/>
      <c r="BM2" s="423" t="s">
        <v>271</v>
      </c>
      <c r="BN2" s="424"/>
      <c r="BO2" s="424"/>
      <c r="BP2" s="424"/>
      <c r="BQ2" s="428"/>
      <c r="BR2" s="300"/>
      <c r="BS2" s="300"/>
      <c r="BT2" s="304" t="s">
        <v>202</v>
      </c>
      <c r="BU2" s="300"/>
      <c r="BV2" s="429" t="s">
        <v>124</v>
      </c>
      <c r="BW2" s="310" t="s">
        <v>202</v>
      </c>
      <c r="BX2" s="310" t="s">
        <v>203</v>
      </c>
      <c r="BY2" s="310" t="s">
        <v>203</v>
      </c>
      <c r="BZ2" s="311" t="s">
        <v>204</v>
      </c>
      <c r="CA2" s="312"/>
      <c r="CB2" s="432" t="s">
        <v>14</v>
      </c>
      <c r="CC2" s="433"/>
      <c r="CD2" s="312"/>
      <c r="CE2" s="434" t="s">
        <v>272</v>
      </c>
      <c r="CF2" s="435"/>
      <c r="CG2" s="311" t="s">
        <v>14</v>
      </c>
    </row>
    <row r="3" spans="1:85" s="203" customFormat="1" ht="15" customHeight="1" x14ac:dyDescent="0.2">
      <c r="A3" s="203" t="s">
        <v>206</v>
      </c>
      <c r="B3" s="411" t="s">
        <v>207</v>
      </c>
      <c r="C3" s="412"/>
      <c r="D3" s="412"/>
      <c r="E3" s="209" t="s">
        <v>208</v>
      </c>
      <c r="F3" s="412" t="s">
        <v>209</v>
      </c>
      <c r="G3" s="412"/>
      <c r="H3" s="413"/>
      <c r="I3" s="300"/>
      <c r="J3" s="417" t="s">
        <v>210</v>
      </c>
      <c r="K3" s="419"/>
      <c r="M3" s="417"/>
      <c r="N3" s="418"/>
      <c r="O3" s="418"/>
      <c r="P3" s="419"/>
      <c r="Q3" s="300"/>
      <c r="R3" s="417" t="s">
        <v>210</v>
      </c>
      <c r="S3" s="418"/>
      <c r="T3" s="418"/>
      <c r="U3" s="419"/>
      <c r="V3" s="300"/>
      <c r="W3" s="417" t="s">
        <v>273</v>
      </c>
      <c r="X3" s="418"/>
      <c r="Y3" s="418"/>
      <c r="Z3" s="418" t="s">
        <v>274</v>
      </c>
      <c r="AA3" s="418"/>
      <c r="AB3" s="419"/>
      <c r="AD3" s="417"/>
      <c r="AE3" s="418"/>
      <c r="AF3" s="418"/>
      <c r="AG3" s="419"/>
      <c r="AH3" s="300"/>
      <c r="AI3" s="304" t="s">
        <v>275</v>
      </c>
      <c r="AJ3" s="299"/>
      <c r="AK3" s="313" t="s">
        <v>276</v>
      </c>
      <c r="AL3" s="313"/>
      <c r="AM3" s="314"/>
      <c r="AO3" s="304" t="s">
        <v>275</v>
      </c>
      <c r="AP3" s="299"/>
      <c r="AQ3" s="313" t="s">
        <v>276</v>
      </c>
      <c r="AR3" s="313"/>
      <c r="AS3" s="314"/>
      <c r="AU3" s="315" t="s">
        <v>276</v>
      </c>
      <c r="AV3" s="438" t="s">
        <v>276</v>
      </c>
      <c r="AW3" s="438"/>
      <c r="AX3" s="438"/>
      <c r="AY3" s="304" t="s">
        <v>275</v>
      </c>
      <c r="AZ3" s="300"/>
      <c r="BA3" s="411" t="s">
        <v>277</v>
      </c>
      <c r="BB3" s="412"/>
      <c r="BC3" s="413"/>
      <c r="BE3" s="414" t="s">
        <v>278</v>
      </c>
      <c r="BF3" s="416"/>
      <c r="BG3" s="415"/>
      <c r="BH3" s="414" t="s">
        <v>279</v>
      </c>
      <c r="BI3" s="415"/>
      <c r="BJ3" s="304" t="s">
        <v>14</v>
      </c>
      <c r="BK3" s="304" t="s">
        <v>14</v>
      </c>
      <c r="BL3" s="316"/>
      <c r="BM3" s="317" t="s">
        <v>203</v>
      </c>
      <c r="BN3" s="423" t="s">
        <v>279</v>
      </c>
      <c r="BO3" s="424"/>
      <c r="BP3" s="318" t="s">
        <v>14</v>
      </c>
      <c r="BQ3" s="318" t="s">
        <v>280</v>
      </c>
      <c r="BR3" s="300"/>
      <c r="BS3" s="300"/>
      <c r="BT3" s="319" t="s">
        <v>210</v>
      </c>
      <c r="BU3" s="300"/>
      <c r="BV3" s="430"/>
      <c r="BW3" s="312" t="s">
        <v>211</v>
      </c>
      <c r="BX3" s="312" t="s">
        <v>212</v>
      </c>
      <c r="BY3" s="312" t="s">
        <v>213</v>
      </c>
      <c r="BZ3" s="320" t="s">
        <v>211</v>
      </c>
      <c r="CA3" s="312"/>
      <c r="CB3" s="425" t="s">
        <v>214</v>
      </c>
      <c r="CC3" s="426"/>
      <c r="CD3" s="312"/>
      <c r="CE3" s="436"/>
      <c r="CF3" s="437"/>
      <c r="CG3" s="320" t="s">
        <v>216</v>
      </c>
    </row>
    <row r="4" spans="1:85" s="203" customFormat="1" ht="15" x14ac:dyDescent="0.25">
      <c r="B4" s="213" t="s">
        <v>23</v>
      </c>
      <c r="C4" s="214" t="s">
        <v>217</v>
      </c>
      <c r="D4" s="214" t="s">
        <v>218</v>
      </c>
      <c r="E4" s="215" t="s">
        <v>23</v>
      </c>
      <c r="F4" s="214" t="s">
        <v>23</v>
      </c>
      <c r="G4" s="214" t="s">
        <v>219</v>
      </c>
      <c r="H4" s="216" t="s">
        <v>220</v>
      </c>
      <c r="I4" s="300"/>
      <c r="J4" s="213" t="s">
        <v>23</v>
      </c>
      <c r="K4" s="216" t="s">
        <v>221</v>
      </c>
      <c r="M4" s="213" t="s">
        <v>222</v>
      </c>
      <c r="N4" s="214" t="s">
        <v>223</v>
      </c>
      <c r="O4" s="217" t="s">
        <v>224</v>
      </c>
      <c r="P4" s="216" t="s">
        <v>225</v>
      </c>
      <c r="Q4" s="300"/>
      <c r="R4" s="213" t="s">
        <v>23</v>
      </c>
      <c r="S4" s="214" t="s">
        <v>226</v>
      </c>
      <c r="T4" s="214" t="s">
        <v>227</v>
      </c>
      <c r="U4" s="216" t="s">
        <v>226</v>
      </c>
      <c r="V4" s="300"/>
      <c r="W4" s="321" t="s">
        <v>281</v>
      </c>
      <c r="X4" s="217" t="s">
        <v>282</v>
      </c>
      <c r="Y4" s="217" t="s">
        <v>283</v>
      </c>
      <c r="Z4" s="217" t="s">
        <v>281</v>
      </c>
      <c r="AA4" s="217" t="s">
        <v>282</v>
      </c>
      <c r="AB4" s="322" t="s">
        <v>283</v>
      </c>
      <c r="AD4" s="213" t="s">
        <v>284</v>
      </c>
      <c r="AE4" s="214" t="s">
        <v>285</v>
      </c>
      <c r="AF4" s="214" t="s">
        <v>286</v>
      </c>
      <c r="AG4" s="216" t="s">
        <v>287</v>
      </c>
      <c r="AH4" s="300"/>
      <c r="AI4" s="215"/>
      <c r="AJ4" s="214" t="s">
        <v>23</v>
      </c>
      <c r="AK4" s="214" t="s">
        <v>285</v>
      </c>
      <c r="AL4" s="214" t="s">
        <v>288</v>
      </c>
      <c r="AM4" s="216" t="s">
        <v>289</v>
      </c>
      <c r="AN4" s="300"/>
      <c r="AO4" s="215"/>
      <c r="AP4" s="215" t="s">
        <v>23</v>
      </c>
      <c r="AQ4" s="214" t="s">
        <v>285</v>
      </c>
      <c r="AR4" s="214" t="s">
        <v>288</v>
      </c>
      <c r="AS4" s="216" t="s">
        <v>289</v>
      </c>
      <c r="AT4" s="300"/>
      <c r="AU4" s="323" t="s">
        <v>290</v>
      </c>
      <c r="AV4" s="300" t="s">
        <v>291</v>
      </c>
      <c r="AW4" s="300" t="s">
        <v>292</v>
      </c>
      <c r="AX4" s="300" t="s">
        <v>293</v>
      </c>
      <c r="AY4" s="215"/>
      <c r="AZ4" s="300"/>
      <c r="BA4" s="300" t="s">
        <v>294</v>
      </c>
      <c r="BB4" s="300" t="s">
        <v>295</v>
      </c>
      <c r="BC4" s="324" t="s">
        <v>296</v>
      </c>
      <c r="BD4" s="300"/>
      <c r="BE4" s="213" t="s">
        <v>297</v>
      </c>
      <c r="BF4" s="214" t="s">
        <v>298</v>
      </c>
      <c r="BG4" s="216" t="s">
        <v>299</v>
      </c>
      <c r="BH4" s="209" t="s">
        <v>300</v>
      </c>
      <c r="BI4" s="209" t="s">
        <v>301</v>
      </c>
      <c r="BJ4" s="215" t="s">
        <v>23</v>
      </c>
      <c r="BK4" s="215" t="s">
        <v>323</v>
      </c>
      <c r="BM4" s="325" t="s">
        <v>213</v>
      </c>
      <c r="BN4" s="326" t="s">
        <v>300</v>
      </c>
      <c r="BO4" s="326" t="s">
        <v>301</v>
      </c>
      <c r="BP4" s="325" t="s">
        <v>302</v>
      </c>
      <c r="BQ4" s="325" t="s">
        <v>303</v>
      </c>
      <c r="BR4" s="300"/>
      <c r="BS4" s="300"/>
      <c r="BT4" s="215" t="s">
        <v>228</v>
      </c>
      <c r="BU4" s="214"/>
      <c r="BV4" s="431"/>
      <c r="BW4" s="327" t="s">
        <v>228</v>
      </c>
      <c r="BX4" s="327"/>
      <c r="BY4" s="327"/>
      <c r="BZ4" s="328" t="s">
        <v>228</v>
      </c>
      <c r="CA4" s="312"/>
      <c r="CB4" s="329" t="s">
        <v>304</v>
      </c>
      <c r="CC4" s="330" t="s">
        <v>229</v>
      </c>
      <c r="CD4" s="331"/>
      <c r="CE4" s="332" t="s">
        <v>305</v>
      </c>
      <c r="CF4" s="333" t="s">
        <v>306</v>
      </c>
      <c r="CG4" s="334" t="s">
        <v>229</v>
      </c>
    </row>
    <row r="5" spans="1:85" x14ac:dyDescent="0.2">
      <c r="A5" s="220">
        <v>1914</v>
      </c>
      <c r="B5" s="221">
        <v>7903662</v>
      </c>
      <c r="C5" s="221"/>
      <c r="D5" s="221"/>
      <c r="E5" s="221"/>
      <c r="F5" s="222">
        <f>B5</f>
        <v>7903662</v>
      </c>
      <c r="G5" s="222"/>
      <c r="H5" s="222"/>
      <c r="I5" s="222"/>
      <c r="J5" s="222"/>
      <c r="K5" s="222"/>
      <c r="L5" s="222"/>
    </row>
    <row r="6" spans="1:85" x14ac:dyDescent="0.2">
      <c r="A6" s="220">
        <f>A5+1</f>
        <v>1915</v>
      </c>
      <c r="F6" s="222">
        <f t="shared" ref="F6:F38" si="0">F5*(B$38/B$5)^(1/(A$38-A$5))</f>
        <v>8072764.8553236732</v>
      </c>
      <c r="G6" s="222"/>
      <c r="H6" s="222"/>
      <c r="I6" s="222"/>
      <c r="J6" s="222"/>
      <c r="K6" s="222"/>
      <c r="L6" s="222"/>
      <c r="AK6" s="203"/>
      <c r="AQ6" s="203"/>
    </row>
    <row r="7" spans="1:85" x14ac:dyDescent="0.2">
      <c r="A7" s="220">
        <f t="shared" ref="A7:A70" si="1">A6+1</f>
        <v>1916</v>
      </c>
      <c r="F7" s="222">
        <f t="shared" si="0"/>
        <v>8245485.7519652341</v>
      </c>
      <c r="G7" s="222"/>
      <c r="H7" s="222"/>
      <c r="I7" s="222"/>
      <c r="J7" s="222"/>
      <c r="K7" s="222"/>
      <c r="L7" s="222"/>
    </row>
    <row r="8" spans="1:85" x14ac:dyDescent="0.2">
      <c r="A8" s="220">
        <f t="shared" si="1"/>
        <v>1917</v>
      </c>
      <c r="F8" s="222">
        <f t="shared" si="0"/>
        <v>8421902.0997528788</v>
      </c>
      <c r="G8" s="222"/>
      <c r="H8" s="222"/>
      <c r="I8" s="222"/>
      <c r="J8" s="222"/>
      <c r="K8" s="222"/>
      <c r="L8" s="222"/>
    </row>
    <row r="9" spans="1:85" x14ac:dyDescent="0.2">
      <c r="A9" s="220">
        <f t="shared" si="1"/>
        <v>1918</v>
      </c>
      <c r="F9" s="222">
        <f t="shared" si="0"/>
        <v>8602092.9647373185</v>
      </c>
      <c r="G9" s="222"/>
      <c r="H9" s="222"/>
      <c r="I9" s="222"/>
      <c r="J9" s="222"/>
      <c r="K9" s="222"/>
      <c r="L9" s="222"/>
    </row>
    <row r="10" spans="1:85" x14ac:dyDescent="0.2">
      <c r="A10" s="220">
        <f t="shared" si="1"/>
        <v>1919</v>
      </c>
      <c r="F10" s="222">
        <f t="shared" si="0"/>
        <v>8786139.1046275068</v>
      </c>
      <c r="G10" s="222"/>
      <c r="H10" s="222"/>
      <c r="I10" s="222"/>
      <c r="J10" s="222"/>
      <c r="K10" s="222"/>
      <c r="L10" s="222"/>
    </row>
    <row r="11" spans="1:85" x14ac:dyDescent="0.2">
      <c r="A11" s="220">
        <f t="shared" si="1"/>
        <v>1920</v>
      </c>
      <c r="F11" s="222">
        <f t="shared" si="0"/>
        <v>8974123.0049845185</v>
      </c>
      <c r="G11" s="222"/>
      <c r="H11" s="222"/>
      <c r="I11" s="222"/>
      <c r="J11" s="222"/>
      <c r="K11" s="222"/>
      <c r="L11" s="222"/>
    </row>
    <row r="12" spans="1:85" x14ac:dyDescent="0.2">
      <c r="A12" s="220">
        <f t="shared" si="1"/>
        <v>1921</v>
      </c>
      <c r="F12" s="222">
        <f t="shared" si="0"/>
        <v>9166128.9161898233</v>
      </c>
      <c r="G12" s="222"/>
      <c r="H12" s="222"/>
      <c r="I12" s="222"/>
      <c r="J12" s="222"/>
      <c r="K12" s="222"/>
      <c r="L12" s="222"/>
    </row>
    <row r="13" spans="1:85" x14ac:dyDescent="0.2">
      <c r="A13" s="220">
        <f t="shared" si="1"/>
        <v>1922</v>
      </c>
      <c r="F13" s="222">
        <f t="shared" si="0"/>
        <v>9362242.8912045173</v>
      </c>
      <c r="G13" s="222"/>
      <c r="H13" s="222"/>
      <c r="I13" s="222"/>
      <c r="J13" s="222"/>
      <c r="K13" s="222"/>
      <c r="L13" s="222"/>
    </row>
    <row r="14" spans="1:85" x14ac:dyDescent="0.2">
      <c r="A14" s="220">
        <f t="shared" si="1"/>
        <v>1923</v>
      </c>
      <c r="F14" s="222">
        <f t="shared" si="0"/>
        <v>9562552.8241364229</v>
      </c>
      <c r="G14" s="222"/>
      <c r="H14" s="222"/>
      <c r="I14" s="222"/>
      <c r="J14" s="222"/>
      <c r="K14" s="222"/>
      <c r="L14" s="222"/>
    </row>
    <row r="15" spans="1:85" x14ac:dyDescent="0.2">
      <c r="A15" s="220">
        <f t="shared" si="1"/>
        <v>1924</v>
      </c>
      <c r="F15" s="222">
        <f t="shared" si="0"/>
        <v>9767148.4896323569</v>
      </c>
      <c r="G15" s="222"/>
      <c r="H15" s="222"/>
      <c r="I15" s="222"/>
      <c r="J15" s="222"/>
      <c r="K15" s="222"/>
      <c r="L15" s="222"/>
    </row>
    <row r="16" spans="1:85" x14ac:dyDescent="0.2">
      <c r="A16" s="220">
        <f t="shared" si="1"/>
        <v>1925</v>
      </c>
      <c r="F16" s="222">
        <f t="shared" si="0"/>
        <v>9976121.5831132177</v>
      </c>
      <c r="G16" s="222"/>
      <c r="H16" s="222"/>
      <c r="I16" s="222"/>
      <c r="J16" s="222"/>
      <c r="K16" s="222"/>
      <c r="L16" s="222"/>
    </row>
    <row r="17" spans="1:12" x14ac:dyDescent="0.2">
      <c r="A17" s="220">
        <f t="shared" si="1"/>
        <v>1926</v>
      </c>
      <c r="F17" s="222">
        <f t="shared" si="0"/>
        <v>10189565.761869922</v>
      </c>
      <c r="G17" s="222"/>
      <c r="H17" s="222"/>
      <c r="I17" s="222"/>
      <c r="J17" s="222"/>
      <c r="K17" s="222"/>
      <c r="L17" s="222"/>
    </row>
    <row r="18" spans="1:12" x14ac:dyDescent="0.2">
      <c r="A18" s="220">
        <f t="shared" si="1"/>
        <v>1927</v>
      </c>
      <c r="F18" s="222">
        <f t="shared" si="0"/>
        <v>10407576.687038602</v>
      </c>
      <c r="G18" s="222"/>
      <c r="H18" s="222"/>
      <c r="I18" s="222"/>
      <c r="J18" s="222"/>
      <c r="K18" s="222"/>
      <c r="L18" s="222"/>
    </row>
    <row r="19" spans="1:12" x14ac:dyDescent="0.2">
      <c r="A19" s="220">
        <f t="shared" si="1"/>
        <v>1928</v>
      </c>
      <c r="F19" s="222">
        <f t="shared" si="0"/>
        <v>10630252.066473898</v>
      </c>
      <c r="G19" s="222"/>
      <c r="H19" s="222"/>
      <c r="I19" s="222"/>
      <c r="J19" s="222"/>
      <c r="K19" s="222"/>
      <c r="L19" s="222"/>
    </row>
    <row r="20" spans="1:12" x14ac:dyDescent="0.2">
      <c r="A20" s="220">
        <f t="shared" si="1"/>
        <v>1929</v>
      </c>
      <c r="F20" s="222">
        <f t="shared" si="0"/>
        <v>10857691.698539529</v>
      </c>
      <c r="G20" s="222"/>
      <c r="H20" s="222"/>
      <c r="I20" s="222"/>
      <c r="J20" s="222"/>
      <c r="K20" s="222"/>
      <c r="L20" s="222"/>
    </row>
    <row r="21" spans="1:12" x14ac:dyDescent="0.2">
      <c r="A21" s="220">
        <f t="shared" si="1"/>
        <v>1930</v>
      </c>
      <c r="F21" s="222">
        <f t="shared" si="0"/>
        <v>11089997.516835805</v>
      </c>
      <c r="G21" s="222"/>
      <c r="H21" s="222"/>
      <c r="I21" s="222"/>
      <c r="J21" s="222"/>
      <c r="K21" s="222"/>
      <c r="L21" s="222"/>
    </row>
    <row r="22" spans="1:12" x14ac:dyDescent="0.2">
      <c r="A22" s="220">
        <f t="shared" si="1"/>
        <v>1931</v>
      </c>
      <c r="F22" s="222">
        <f t="shared" si="0"/>
        <v>11327273.635884088</v>
      </c>
      <c r="G22" s="222"/>
      <c r="H22" s="222"/>
      <c r="I22" s="222"/>
      <c r="J22" s="222"/>
      <c r="K22" s="222"/>
      <c r="L22" s="222"/>
    </row>
    <row r="23" spans="1:12" x14ac:dyDescent="0.2">
      <c r="A23" s="220">
        <f t="shared" si="1"/>
        <v>1932</v>
      </c>
      <c r="F23" s="222">
        <f t="shared" si="0"/>
        <v>11569626.397788703</v>
      </c>
      <c r="G23" s="222"/>
      <c r="H23" s="222"/>
      <c r="I23" s="222"/>
      <c r="J23" s="222"/>
      <c r="K23" s="222"/>
      <c r="L23" s="222"/>
    </row>
    <row r="24" spans="1:12" x14ac:dyDescent="0.2">
      <c r="A24" s="220">
        <f t="shared" si="1"/>
        <v>1933</v>
      </c>
      <c r="F24" s="222">
        <f t="shared" si="0"/>
        <v>11817164.419897217</v>
      </c>
      <c r="G24" s="222"/>
      <c r="H24" s="222"/>
      <c r="I24" s="222"/>
      <c r="J24" s="222"/>
      <c r="K24" s="222"/>
      <c r="L24" s="222"/>
    </row>
    <row r="25" spans="1:12" x14ac:dyDescent="0.2">
      <c r="A25" s="220">
        <f t="shared" si="1"/>
        <v>1934</v>
      </c>
      <c r="F25" s="222">
        <f t="shared" si="0"/>
        <v>12069998.643480403</v>
      </c>
      <c r="G25" s="222"/>
      <c r="H25" s="222"/>
      <c r="I25" s="222"/>
      <c r="J25" s="222"/>
      <c r="K25" s="222"/>
      <c r="L25" s="222"/>
    </row>
    <row r="26" spans="1:12" x14ac:dyDescent="0.2">
      <c r="A26" s="220">
        <f t="shared" si="1"/>
        <v>1935</v>
      </c>
      <c r="F26" s="222">
        <f t="shared" si="0"/>
        <v>12328242.383453773</v>
      </c>
      <c r="G26" s="222"/>
      <c r="H26" s="222"/>
      <c r="I26" s="222"/>
      <c r="J26" s="222"/>
      <c r="K26" s="222"/>
      <c r="L26" s="222"/>
    </row>
    <row r="27" spans="1:12" x14ac:dyDescent="0.2">
      <c r="A27" s="220">
        <f t="shared" si="1"/>
        <v>1936</v>
      </c>
      <c r="F27" s="222">
        <f t="shared" si="0"/>
        <v>12592011.379162896</v>
      </c>
      <c r="G27" s="222"/>
      <c r="H27" s="222"/>
      <c r="I27" s="222"/>
      <c r="J27" s="222"/>
      <c r="K27" s="222"/>
      <c r="L27" s="222"/>
    </row>
    <row r="28" spans="1:12" x14ac:dyDescent="0.2">
      <c r="A28" s="220">
        <f t="shared" si="1"/>
        <v>1937</v>
      </c>
      <c r="F28" s="222">
        <f t="shared" si="0"/>
        <v>12861423.846255319</v>
      </c>
      <c r="G28" s="222"/>
      <c r="H28" s="222"/>
      <c r="I28" s="222"/>
      <c r="J28" s="222"/>
      <c r="K28" s="222"/>
      <c r="L28" s="222"/>
    </row>
    <row r="29" spans="1:12" x14ac:dyDescent="0.2">
      <c r="A29" s="220">
        <f t="shared" si="1"/>
        <v>1938</v>
      </c>
      <c r="F29" s="222">
        <f t="shared" si="0"/>
        <v>13136600.529662296</v>
      </c>
      <c r="G29" s="222"/>
      <c r="H29" s="222"/>
      <c r="I29" s="222"/>
      <c r="J29" s="222"/>
      <c r="K29" s="222"/>
      <c r="L29" s="222"/>
    </row>
    <row r="30" spans="1:12" x14ac:dyDescent="0.2">
      <c r="A30" s="220">
        <f t="shared" si="1"/>
        <v>1939</v>
      </c>
      <c r="F30" s="222">
        <f t="shared" si="0"/>
        <v>13417664.7577141</v>
      </c>
      <c r="G30" s="222"/>
      <c r="H30" s="222"/>
      <c r="I30" s="222"/>
      <c r="J30" s="222"/>
      <c r="K30" s="222"/>
      <c r="L30" s="222"/>
    </row>
    <row r="31" spans="1:12" x14ac:dyDescent="0.2">
      <c r="A31" s="220">
        <f t="shared" si="1"/>
        <v>1940</v>
      </c>
      <c r="F31" s="222">
        <f t="shared" si="0"/>
        <v>13704742.497413151</v>
      </c>
      <c r="G31" s="222"/>
      <c r="H31" s="222"/>
      <c r="I31" s="222"/>
      <c r="J31" s="222"/>
      <c r="K31" s="222"/>
      <c r="L31" s="222"/>
    </row>
    <row r="32" spans="1:12" x14ac:dyDescent="0.2">
      <c r="A32" s="220">
        <f t="shared" si="1"/>
        <v>1941</v>
      </c>
      <c r="F32" s="222">
        <f t="shared" si="0"/>
        <v>13997962.410889747</v>
      </c>
      <c r="G32" s="222"/>
      <c r="H32" s="222"/>
      <c r="I32" s="222"/>
      <c r="J32" s="222"/>
      <c r="K32" s="222"/>
      <c r="L32" s="222"/>
    </row>
    <row r="33" spans="1:12" x14ac:dyDescent="0.2">
      <c r="A33" s="220">
        <f t="shared" si="1"/>
        <v>1942</v>
      </c>
      <c r="F33" s="222">
        <f t="shared" si="0"/>
        <v>14297455.913065689</v>
      </c>
      <c r="G33" s="222"/>
      <c r="H33" s="222"/>
      <c r="I33" s="222"/>
      <c r="J33" s="222"/>
      <c r="K33" s="222"/>
      <c r="L33" s="222"/>
    </row>
    <row r="34" spans="1:12" x14ac:dyDescent="0.2">
      <c r="A34" s="220">
        <f t="shared" si="1"/>
        <v>1943</v>
      </c>
      <c r="F34" s="222">
        <f t="shared" si="0"/>
        <v>14603357.230551653</v>
      </c>
      <c r="G34" s="222"/>
      <c r="H34" s="222"/>
      <c r="I34" s="222"/>
      <c r="J34" s="222"/>
      <c r="K34" s="222"/>
      <c r="L34" s="222"/>
    </row>
    <row r="35" spans="1:12" x14ac:dyDescent="0.2">
      <c r="A35" s="220">
        <f t="shared" si="1"/>
        <v>1944</v>
      </c>
      <c r="F35" s="222">
        <f t="shared" si="0"/>
        <v>14915803.461804695</v>
      </c>
      <c r="G35" s="222"/>
      <c r="H35" s="222"/>
      <c r="I35" s="222"/>
      <c r="J35" s="222"/>
      <c r="K35" s="222"/>
      <c r="L35" s="222"/>
    </row>
    <row r="36" spans="1:12" x14ac:dyDescent="0.2">
      <c r="A36" s="220">
        <f t="shared" si="1"/>
        <v>1945</v>
      </c>
      <c r="F36" s="222">
        <f t="shared" si="0"/>
        <v>15234934.63857287</v>
      </c>
      <c r="G36" s="222"/>
      <c r="H36" s="222"/>
      <c r="I36" s="222"/>
      <c r="J36" s="222"/>
      <c r="K36" s="222"/>
      <c r="L36" s="222"/>
    </row>
    <row r="37" spans="1:12" x14ac:dyDescent="0.2">
      <c r="A37" s="220">
        <f t="shared" si="1"/>
        <v>1946</v>
      </c>
      <c r="F37" s="222">
        <f t="shared" si="0"/>
        <v>15560893.788654465</v>
      </c>
      <c r="G37" s="222"/>
      <c r="H37" s="222"/>
      <c r="I37" s="222"/>
      <c r="J37" s="222"/>
      <c r="K37" s="222"/>
      <c r="L37" s="222"/>
    </row>
    <row r="38" spans="1:12" x14ac:dyDescent="0.2">
      <c r="A38" s="220">
        <f t="shared" si="1"/>
        <v>1947</v>
      </c>
      <c r="B38" s="221">
        <v>15893827</v>
      </c>
      <c r="C38" s="221"/>
      <c r="D38" s="221"/>
      <c r="E38" s="221"/>
      <c r="F38" s="222">
        <f t="shared" si="0"/>
        <v>15893827.000000026</v>
      </c>
      <c r="G38" s="222"/>
      <c r="H38" s="222"/>
      <c r="I38" s="222"/>
      <c r="J38" s="222"/>
      <c r="K38" s="222"/>
      <c r="L38" s="222"/>
    </row>
    <row r="39" spans="1:12" x14ac:dyDescent="0.2">
      <c r="A39" s="220">
        <f t="shared" si="1"/>
        <v>1948</v>
      </c>
      <c r="F39" s="222">
        <f t="shared" ref="F39:F51" si="2">F38*(B$51/B$38)^(1/(A$51-A$38))</f>
        <v>16178138.626501324</v>
      </c>
      <c r="G39" s="222"/>
      <c r="H39" s="222"/>
      <c r="I39" s="222"/>
      <c r="J39" s="222"/>
      <c r="K39" s="222"/>
      <c r="L39" s="222"/>
    </row>
    <row r="40" spans="1:12" x14ac:dyDescent="0.2">
      <c r="A40" s="220">
        <f t="shared" si="1"/>
        <v>1949</v>
      </c>
      <c r="F40" s="222">
        <f t="shared" si="2"/>
        <v>16467536.070343141</v>
      </c>
      <c r="G40" s="222"/>
      <c r="H40" s="222"/>
      <c r="I40" s="222"/>
      <c r="J40" s="222"/>
      <c r="K40" s="222"/>
      <c r="L40" s="222"/>
    </row>
    <row r="41" spans="1:12" x14ac:dyDescent="0.2">
      <c r="A41" s="220">
        <f t="shared" si="1"/>
        <v>1950</v>
      </c>
      <c r="F41" s="222">
        <f t="shared" si="2"/>
        <v>16762110.307537748</v>
      </c>
      <c r="G41" s="222"/>
      <c r="H41" s="222"/>
      <c r="I41" s="222"/>
      <c r="J41" s="222"/>
      <c r="K41" s="222"/>
      <c r="L41" s="222"/>
    </row>
    <row r="42" spans="1:12" x14ac:dyDescent="0.2">
      <c r="A42" s="220">
        <f t="shared" si="1"/>
        <v>1951</v>
      </c>
      <c r="F42" s="222">
        <f t="shared" si="2"/>
        <v>17061953.941492628</v>
      </c>
      <c r="G42" s="222"/>
      <c r="H42" s="222"/>
      <c r="I42" s="222"/>
      <c r="J42" s="222"/>
      <c r="K42" s="222"/>
      <c r="L42" s="222"/>
    </row>
    <row r="43" spans="1:12" x14ac:dyDescent="0.2">
      <c r="A43" s="220">
        <f t="shared" si="1"/>
        <v>1952</v>
      </c>
      <c r="F43" s="222">
        <f t="shared" si="2"/>
        <v>17367161.232121624</v>
      </c>
      <c r="G43" s="222"/>
      <c r="H43" s="222"/>
      <c r="I43" s="222"/>
      <c r="J43" s="222"/>
      <c r="K43" s="222"/>
      <c r="L43" s="222"/>
    </row>
    <row r="44" spans="1:12" x14ac:dyDescent="0.2">
      <c r="A44" s="220">
        <f t="shared" si="1"/>
        <v>1953</v>
      </c>
      <c r="F44" s="222">
        <f t="shared" si="2"/>
        <v>17677828.125476811</v>
      </c>
      <c r="G44" s="222"/>
      <c r="H44" s="222"/>
      <c r="I44" s="222"/>
      <c r="J44" s="222"/>
      <c r="K44" s="222"/>
      <c r="L44" s="222"/>
    </row>
    <row r="45" spans="1:12" x14ac:dyDescent="0.2">
      <c r="A45" s="220">
        <f t="shared" si="1"/>
        <v>1954</v>
      </c>
      <c r="F45" s="222">
        <f t="shared" si="2"/>
        <v>17994052.283910442</v>
      </c>
      <c r="G45" s="222"/>
      <c r="H45" s="222"/>
      <c r="I45" s="222"/>
      <c r="J45" s="222"/>
      <c r="K45" s="222"/>
      <c r="L45" s="222"/>
    </row>
    <row r="46" spans="1:12" x14ac:dyDescent="0.2">
      <c r="A46" s="220">
        <f t="shared" si="1"/>
        <v>1955</v>
      </c>
      <c r="F46" s="222">
        <f t="shared" si="2"/>
        <v>18315933.116776433</v>
      </c>
      <c r="G46" s="222"/>
      <c r="H46" s="222"/>
      <c r="I46" s="222"/>
      <c r="J46" s="222"/>
      <c r="K46" s="222"/>
      <c r="L46" s="222"/>
    </row>
    <row r="47" spans="1:12" x14ac:dyDescent="0.2">
      <c r="A47" s="220">
        <f t="shared" si="1"/>
        <v>1956</v>
      </c>
      <c r="F47" s="222">
        <f t="shared" si="2"/>
        <v>18643571.811681047</v>
      </c>
      <c r="G47" s="222"/>
      <c r="H47" s="222"/>
      <c r="I47" s="222"/>
      <c r="J47" s="222"/>
      <c r="K47" s="222"/>
      <c r="L47" s="222"/>
    </row>
    <row r="48" spans="1:12" x14ac:dyDescent="0.2">
      <c r="A48" s="220">
        <f t="shared" si="1"/>
        <v>1957</v>
      </c>
      <c r="F48" s="222">
        <f t="shared" si="2"/>
        <v>18977071.366292581</v>
      </c>
      <c r="G48" s="222"/>
      <c r="H48" s="222"/>
      <c r="I48" s="222"/>
      <c r="J48" s="222"/>
      <c r="K48" s="222"/>
      <c r="L48" s="222"/>
    </row>
    <row r="49" spans="1:20" x14ac:dyDescent="0.2">
      <c r="A49" s="220">
        <f t="shared" si="1"/>
        <v>1958</v>
      </c>
      <c r="F49" s="222">
        <f t="shared" si="2"/>
        <v>19316536.620720092</v>
      </c>
      <c r="G49" s="222"/>
      <c r="H49" s="222"/>
      <c r="I49" s="222"/>
      <c r="J49" s="222"/>
      <c r="K49" s="222"/>
      <c r="L49" s="222"/>
    </row>
    <row r="50" spans="1:20" x14ac:dyDescent="0.2">
      <c r="A50" s="220">
        <f t="shared" si="1"/>
        <v>1959</v>
      </c>
      <c r="F50" s="222">
        <f t="shared" si="2"/>
        <v>19662074.2904713</v>
      </c>
      <c r="G50" s="222"/>
      <c r="H50" s="222"/>
      <c r="I50" s="222"/>
      <c r="J50" s="222"/>
      <c r="K50" s="222"/>
      <c r="L50" s="222"/>
    </row>
    <row r="51" spans="1:20" x14ac:dyDescent="0.2">
      <c r="A51" s="220">
        <f t="shared" si="1"/>
        <v>1960</v>
      </c>
      <c r="B51" s="221">
        <v>20013793</v>
      </c>
      <c r="C51" s="221"/>
      <c r="D51" s="221"/>
      <c r="E51" s="221"/>
      <c r="F51" s="222">
        <f t="shared" si="2"/>
        <v>20013793.000000052</v>
      </c>
      <c r="G51" s="222"/>
      <c r="H51" s="222"/>
      <c r="I51" s="222"/>
      <c r="J51" s="222"/>
      <c r="K51" s="222"/>
      <c r="L51" s="222"/>
    </row>
    <row r="52" spans="1:20" x14ac:dyDescent="0.2">
      <c r="A52" s="220">
        <f t="shared" si="1"/>
        <v>1961</v>
      </c>
      <c r="F52" s="222">
        <f t="shared" ref="F52:F61" si="3">F51*(B$61/B$51)^(1/(A$61-A$51))</f>
        <v>20326002.944685321</v>
      </c>
      <c r="G52" s="222"/>
      <c r="H52" s="222"/>
      <c r="I52" s="222"/>
      <c r="J52" s="222"/>
      <c r="K52" s="222"/>
      <c r="L52" s="222"/>
    </row>
    <row r="53" spans="1:20" x14ac:dyDescent="0.2">
      <c r="A53" s="220">
        <f t="shared" si="1"/>
        <v>1962</v>
      </c>
      <c r="F53" s="222">
        <f t="shared" si="3"/>
        <v>20643083.282981656</v>
      </c>
      <c r="G53" s="222"/>
      <c r="H53" s="222"/>
      <c r="I53" s="222"/>
      <c r="J53" s="222"/>
      <c r="K53" s="222"/>
      <c r="L53" s="222"/>
    </row>
    <row r="54" spans="1:20" x14ac:dyDescent="0.2">
      <c r="A54" s="220">
        <f t="shared" si="1"/>
        <v>1963</v>
      </c>
      <c r="F54" s="222">
        <f t="shared" si="3"/>
        <v>20965109.991757605</v>
      </c>
      <c r="G54" s="222"/>
      <c r="H54" s="222"/>
      <c r="I54" s="222"/>
      <c r="J54" s="222"/>
      <c r="K54" s="222"/>
      <c r="L54" s="222"/>
    </row>
    <row r="55" spans="1:20" x14ac:dyDescent="0.2">
      <c r="A55" s="220">
        <f t="shared" si="1"/>
        <v>1964</v>
      </c>
      <c r="F55" s="222">
        <f t="shared" si="3"/>
        <v>21292160.233101025</v>
      </c>
      <c r="G55" s="222"/>
      <c r="H55" s="222"/>
      <c r="I55" s="222"/>
      <c r="J55" s="222"/>
      <c r="K55" s="222"/>
      <c r="L55" s="222"/>
    </row>
    <row r="56" spans="1:20" x14ac:dyDescent="0.2">
      <c r="A56" s="220">
        <f t="shared" si="1"/>
        <v>1965</v>
      </c>
      <c r="F56" s="222">
        <f t="shared" si="3"/>
        <v>21624312.372808192</v>
      </c>
      <c r="G56" s="222"/>
      <c r="H56" s="222"/>
      <c r="I56" s="222"/>
      <c r="J56" s="222"/>
      <c r="K56" s="222"/>
      <c r="L56" s="222"/>
    </row>
    <row r="57" spans="1:20" x14ac:dyDescent="0.2">
      <c r="A57" s="220">
        <f t="shared" si="1"/>
        <v>1966</v>
      </c>
      <c r="F57" s="222">
        <f t="shared" si="3"/>
        <v>21961645.999161348</v>
      </c>
      <c r="G57" s="222"/>
      <c r="H57" s="222"/>
      <c r="I57" s="222"/>
      <c r="J57" s="222"/>
      <c r="K57" s="222"/>
      <c r="L57" s="222"/>
    </row>
    <row r="58" spans="1:20" x14ac:dyDescent="0.2">
      <c r="A58" s="220">
        <f t="shared" si="1"/>
        <v>1967</v>
      </c>
      <c r="F58" s="222">
        <f t="shared" si="3"/>
        <v>22304241.941999149</v>
      </c>
      <c r="G58" s="222"/>
      <c r="H58" s="222"/>
      <c r="I58" s="222"/>
      <c r="J58" s="222"/>
      <c r="K58" s="222"/>
      <c r="L58" s="222"/>
    </row>
    <row r="59" spans="1:20" x14ac:dyDescent="0.2">
      <c r="A59" s="220">
        <f t="shared" si="1"/>
        <v>1968</v>
      </c>
      <c r="F59" s="222">
        <f t="shared" si="3"/>
        <v>22652182.292084631</v>
      </c>
      <c r="G59" s="222"/>
      <c r="H59" s="222"/>
      <c r="I59" s="222"/>
      <c r="J59" s="222"/>
      <c r="K59" s="222"/>
      <c r="L59" s="222"/>
    </row>
    <row r="60" spans="1:20" x14ac:dyDescent="0.2">
      <c r="A60" s="220">
        <f t="shared" si="1"/>
        <v>1969</v>
      </c>
      <c r="F60" s="222">
        <f t="shared" si="3"/>
        <v>23005550.420775298</v>
      </c>
      <c r="G60" s="222"/>
      <c r="H60" s="222"/>
      <c r="I60" s="222"/>
      <c r="J60" s="222"/>
      <c r="K60" s="222"/>
      <c r="L60" s="222"/>
    </row>
    <row r="61" spans="1:20" x14ac:dyDescent="0.2">
      <c r="A61" s="220">
        <f t="shared" si="1"/>
        <v>1970</v>
      </c>
      <c r="B61" s="221">
        <v>23364431</v>
      </c>
      <c r="C61" s="221">
        <v>18453980</v>
      </c>
      <c r="D61" s="221">
        <v>4910451</v>
      </c>
      <c r="E61" s="221"/>
      <c r="F61" s="222">
        <f t="shared" si="3"/>
        <v>23364431.000000056</v>
      </c>
      <c r="G61" s="222">
        <f>C61</f>
        <v>18453980</v>
      </c>
      <c r="H61" s="222">
        <f>D61</f>
        <v>4910451</v>
      </c>
      <c r="I61" s="222"/>
      <c r="J61" s="222">
        <v>23962000</v>
      </c>
      <c r="K61" s="224">
        <f>J61/F61-1</f>
        <v>2.5576013385472329E-2</v>
      </c>
      <c r="L61" s="222"/>
      <c r="R61" s="220">
        <v>9011000</v>
      </c>
      <c r="T61" s="225">
        <f t="shared" ref="T61:T95" si="4">R61/J61</f>
        <v>0.37605375177364159</v>
      </c>
    </row>
    <row r="62" spans="1:20" x14ac:dyDescent="0.2">
      <c r="A62" s="220">
        <f t="shared" si="1"/>
        <v>1971</v>
      </c>
      <c r="F62" s="222">
        <f t="shared" ref="F62:F71" si="5">F61*(B$71/B$61)^(1/(A$71-A$61))</f>
        <v>23786683.865989294</v>
      </c>
      <c r="G62" s="222">
        <f>G61*(C$71/C$61)^(1/(A$71-A$61))</f>
        <v>18880632.176540814</v>
      </c>
      <c r="H62" s="222">
        <f>H61*(D$71/D$61)^(1/(A$71-A$61))</f>
        <v>4894633.9921675827</v>
      </c>
      <c r="I62" s="222"/>
      <c r="J62" s="222">
        <v>24354000</v>
      </c>
      <c r="K62" s="224">
        <f t="shared" ref="K62:K95" si="6">J62/F62-1</f>
        <v>2.3850156550063062E-2</v>
      </c>
      <c r="L62" s="222"/>
      <c r="R62" s="220">
        <v>9203000</v>
      </c>
      <c r="T62" s="225">
        <f t="shared" si="4"/>
        <v>0.3778845364211218</v>
      </c>
    </row>
    <row r="63" spans="1:20" x14ac:dyDescent="0.2">
      <c r="A63" s="220">
        <f t="shared" si="1"/>
        <v>1972</v>
      </c>
      <c r="F63" s="222">
        <f t="shared" si="5"/>
        <v>24216567.882201541</v>
      </c>
      <c r="G63" s="222">
        <f t="shared" ref="G63:G71" si="7">G62*(C$71/C$61)^(1/(A$71-A$61))</f>
        <v>19317148.462598763</v>
      </c>
      <c r="H63" s="222">
        <f t="shared" ref="H63:H71" si="8">H62*(D$71/D$61)^(1/(A$71-A$61))</f>
        <v>4878867.9323512986</v>
      </c>
      <c r="I63" s="222"/>
      <c r="J63" s="222">
        <v>24770000</v>
      </c>
      <c r="K63" s="224">
        <f t="shared" si="6"/>
        <v>2.2853449774161261E-2</v>
      </c>
      <c r="L63" s="222"/>
      <c r="R63" s="220">
        <v>9248000</v>
      </c>
      <c r="T63" s="225">
        <f t="shared" si="4"/>
        <v>0.37335486475575291</v>
      </c>
    </row>
    <row r="64" spans="1:20" x14ac:dyDescent="0.2">
      <c r="A64" s="220">
        <f t="shared" si="1"/>
        <v>1973</v>
      </c>
      <c r="F64" s="222">
        <f t="shared" si="5"/>
        <v>24654220.962333579</v>
      </c>
      <c r="G64" s="222">
        <f t="shared" si="7"/>
        <v>19763756.914332744</v>
      </c>
      <c r="H64" s="222">
        <f t="shared" si="8"/>
        <v>4863152.65644297</v>
      </c>
      <c r="I64" s="222"/>
      <c r="J64" s="222">
        <v>25198000</v>
      </c>
      <c r="K64" s="224">
        <f t="shared" si="6"/>
        <v>2.2056224712887929E-2</v>
      </c>
      <c r="L64" s="222"/>
      <c r="R64" s="220">
        <v>9446000</v>
      </c>
      <c r="T64" s="225">
        <f t="shared" si="4"/>
        <v>0.37487102150964363</v>
      </c>
    </row>
    <row r="65" spans="1:87" x14ac:dyDescent="0.2">
      <c r="A65" s="220">
        <f t="shared" si="1"/>
        <v>1974</v>
      </c>
      <c r="F65" s="222">
        <f t="shared" si="5"/>
        <v>25099783.512522679</v>
      </c>
      <c r="G65" s="222">
        <f t="shared" si="7"/>
        <v>20220690.860512573</v>
      </c>
      <c r="H65" s="222">
        <f t="shared" si="8"/>
        <v>4847488.000863025</v>
      </c>
      <c r="I65" s="222"/>
      <c r="J65" s="222">
        <v>25628000</v>
      </c>
      <c r="K65" s="224">
        <f t="shared" si="6"/>
        <v>2.104466308300168E-2</v>
      </c>
      <c r="L65" s="222"/>
      <c r="M65" s="225">
        <v>0.38653300000000002</v>
      </c>
      <c r="N65" s="225"/>
      <c r="O65" s="222">
        <f t="shared" ref="O65:O107" si="9">M65*G65</f>
        <v>7815964.3003865071</v>
      </c>
      <c r="P65" s="222">
        <f>M65*F65</f>
        <v>9701894.6204459295</v>
      </c>
      <c r="Q65" s="222">
        <f>P65/P$65*100</f>
        <v>100</v>
      </c>
      <c r="R65" s="222">
        <v>9902000</v>
      </c>
      <c r="S65" s="224">
        <f>R65/P65-1</f>
        <v>2.0625391986052399E-2</v>
      </c>
      <c r="T65" s="225">
        <f t="shared" si="4"/>
        <v>0.38637427813329173</v>
      </c>
      <c r="U65" s="224">
        <f>T65/M65-1</f>
        <v>-4.1062953669745994E-4</v>
      </c>
      <c r="V65" s="224"/>
      <c r="W65" s="232">
        <v>0.76800000000000002</v>
      </c>
      <c r="X65" s="232">
        <v>0.17799999999999999</v>
      </c>
      <c r="Y65" s="232">
        <v>0.219</v>
      </c>
      <c r="Z65" s="335">
        <f t="shared" ref="Z65:AB80" si="10">W65/W66*Z66</f>
        <v>0.76169630642954855</v>
      </c>
      <c r="AA65" s="335">
        <f t="shared" si="10"/>
        <v>0.18891187739463597</v>
      </c>
      <c r="AB65" s="335">
        <f t="shared" si="10"/>
        <v>0.21728906249999991</v>
      </c>
      <c r="AC65" s="335"/>
      <c r="AD65" s="222">
        <f>Z65*$P65</f>
        <v>7389897.2977623716</v>
      </c>
      <c r="AE65" s="222">
        <f>AD65-AF65</f>
        <v>5557094.1707290122</v>
      </c>
      <c r="AF65" s="222">
        <f>AA65*$P65</f>
        <v>1832803.1270333596</v>
      </c>
      <c r="AG65" s="222">
        <f>AB65*$P65</f>
        <v>2108115.5865504886</v>
      </c>
      <c r="AH65" s="222"/>
      <c r="AI65" s="222"/>
      <c r="AJ65" s="222"/>
      <c r="AK65" s="222"/>
      <c r="AL65" s="222"/>
      <c r="AM65" s="222"/>
      <c r="AN65" s="222"/>
      <c r="AO65" s="222"/>
      <c r="AP65" s="222"/>
      <c r="AQ65" s="222"/>
      <c r="AR65" s="222"/>
      <c r="AS65" s="222"/>
      <c r="AT65" s="222"/>
      <c r="AU65" s="222"/>
      <c r="AV65" s="222"/>
      <c r="AW65" s="222"/>
      <c r="AX65" s="222"/>
      <c r="AY65" s="222"/>
      <c r="AZ65" s="222"/>
      <c r="BA65" s="222"/>
      <c r="BB65" s="222"/>
      <c r="BC65" s="336"/>
      <c r="BD65" s="222"/>
      <c r="BE65" s="222"/>
      <c r="BF65" s="222"/>
      <c r="BG65" s="337">
        <f t="shared" ref="BG65:BG85" si="11">CE65/100</f>
        <v>0.17550000000000002</v>
      </c>
      <c r="BH65" s="338">
        <f t="shared" ref="BH65:BH84" si="12">BH66*BT65/BT66</f>
        <v>3.0012763175366419E-8</v>
      </c>
      <c r="BI65" s="339">
        <f t="shared" ref="BI65:BI84" si="13">(1+BG65*(AE65/P65))*BH65</f>
        <v>3.3029756195429401E-8</v>
      </c>
      <c r="BJ65" s="303">
        <f t="shared" ref="BJ65:BJ85" si="14">BI65*12*P65</f>
        <v>3.8454145673649252</v>
      </c>
      <c r="BK65" s="303">
        <f>BJ65/1000000</f>
        <v>3.8454145673649252E-6</v>
      </c>
      <c r="BL65" s="222"/>
      <c r="BM65" s="340">
        <v>1.3720051121597396E-11</v>
      </c>
      <c r="BN65" s="341">
        <f t="shared" ref="BN65:BN112" si="15">BH65/$BM65</f>
        <v>2187.5110310720256</v>
      </c>
      <c r="BO65" s="341">
        <f t="shared" ref="BO65:BO112" si="16">BI65/$BM65</f>
        <v>2407.4076621650238</v>
      </c>
      <c r="BP65" s="341">
        <f t="shared" ref="BP65:BP84" si="17">BJ65/$BM65/1000</f>
        <v>280276985.36134988</v>
      </c>
      <c r="BQ65" s="342">
        <f>BN65/BN$65*100</f>
        <v>100</v>
      </c>
      <c r="BR65" s="222"/>
      <c r="BS65" s="222"/>
      <c r="BT65" s="220">
        <v>3.5390000000000001E-7</v>
      </c>
      <c r="BW65" s="308">
        <f t="shared" ref="BW65:BW80" si="18">BT65</f>
        <v>3.5390000000000001E-7</v>
      </c>
      <c r="BX65" s="308">
        <v>1.1740000514609812E-9</v>
      </c>
      <c r="BY65" s="308">
        <f>BX65/BX$95</f>
        <v>1.3720051121597396E-11</v>
      </c>
      <c r="BZ65" s="343">
        <f>BW65/BY65</f>
        <v>25794.364529947627</v>
      </c>
      <c r="CA65" s="343">
        <f>BZ65/BZ$65*100</f>
        <v>100</v>
      </c>
      <c r="CB65" s="344">
        <f t="shared" ref="CB65:CB111" si="19">BW65*P65/1000000</f>
        <v>3.4335005061758146E-6</v>
      </c>
      <c r="CC65" s="343">
        <f t="shared" ref="CC65:CC111" si="20">BZ65*P65/1000000</f>
        <v>250254.20647092018</v>
      </c>
      <c r="CD65" s="343"/>
      <c r="CE65" s="343">
        <v>17.55</v>
      </c>
      <c r="CF65" s="343">
        <v>8.6</v>
      </c>
      <c r="CG65" s="343">
        <f>CC65*(1+(CF65/100))</f>
        <v>271776.06822741934</v>
      </c>
      <c r="CH65" s="306">
        <f t="shared" ref="CH65:CH111" si="21">CG65*1000/BP65-1</f>
        <v>-3.0330414475418621E-2</v>
      </c>
      <c r="CI65" s="345" t="e">
        <f>BP65/#REF!</f>
        <v>#REF!</v>
      </c>
    </row>
    <row r="66" spans="1:87" ht="14.45" customHeight="1" x14ac:dyDescent="0.2">
      <c r="A66" s="220">
        <f t="shared" si="1"/>
        <v>1975</v>
      </c>
      <c r="F66" s="222">
        <f t="shared" si="5"/>
        <v>25553398.476391137</v>
      </c>
      <c r="G66" s="222">
        <f t="shared" si="7"/>
        <v>20688189.024420664</v>
      </c>
      <c r="H66" s="222">
        <f t="shared" si="8"/>
        <v>4831873.8025587965</v>
      </c>
      <c r="I66" s="222"/>
      <c r="J66" s="222">
        <v>26049000</v>
      </c>
      <c r="K66" s="224">
        <f t="shared" si="6"/>
        <v>1.9394740158212187E-2</v>
      </c>
      <c r="L66" s="222"/>
      <c r="M66" s="225">
        <v>0.38395699999999999</v>
      </c>
      <c r="N66" s="225"/>
      <c r="O66" s="222">
        <f t="shared" si="9"/>
        <v>7943374.9932494843</v>
      </c>
      <c r="P66" s="222">
        <f t="shared" ref="P66:P112" si="22">M66*F66</f>
        <v>9811406.2187997121</v>
      </c>
      <c r="Q66" s="222">
        <f t="shared" ref="Q66:Q112" si="23">P66/P$65*100</f>
        <v>101.12876507773024</v>
      </c>
      <c r="R66" s="222">
        <v>9999000</v>
      </c>
      <c r="S66" s="224">
        <f t="shared" ref="S66:S95" si="24">R66/P66-1</f>
        <v>1.9119968842064461E-2</v>
      </c>
      <c r="T66" s="225">
        <f t="shared" si="4"/>
        <v>0.38385350685247033</v>
      </c>
      <c r="U66" s="224">
        <f t="shared" ref="U66:U95" si="25">T66/M66-1</f>
        <v>-2.6954358829156533E-4</v>
      </c>
      <c r="V66" s="224"/>
      <c r="W66" s="335">
        <f>W65*(W$71/W$65)^(1/($A$71-$A$65))</f>
        <v>0.76205271107820305</v>
      </c>
      <c r="X66" s="335">
        <f t="shared" ref="X66:Y70" si="26">X65*(X$71/X$65)^(1/($A$71-$A$65))</f>
        <v>0.17468254982188552</v>
      </c>
      <c r="Y66" s="335">
        <f t="shared" si="26"/>
        <v>0.22491872671025609</v>
      </c>
      <c r="Z66" s="335">
        <f t="shared" si="10"/>
        <v>0.755797832464702</v>
      </c>
      <c r="AA66" s="335">
        <f t="shared" si="10"/>
        <v>0.18539105862322713</v>
      </c>
      <c r="AB66" s="335">
        <f t="shared" si="10"/>
        <v>0.22316154915783212</v>
      </c>
      <c r="AC66" s="335"/>
      <c r="AD66" s="222">
        <f t="shared" ref="AD66:AD112" si="27">Z66*$P66</f>
        <v>7415439.5535995206</v>
      </c>
      <c r="AE66" s="222">
        <f t="shared" ref="AE66:AE112" si="28">AD66-AF66</f>
        <v>5596492.5681137275</v>
      </c>
      <c r="AF66" s="222">
        <f t="shared" ref="AF66:AG108" si="29">AA66*$P66</f>
        <v>1818946.9854857926</v>
      </c>
      <c r="AG66" s="222">
        <f t="shared" si="29"/>
        <v>2189528.611204132</v>
      </c>
      <c r="AH66" s="222"/>
      <c r="AI66" s="222"/>
      <c r="AJ66" s="222"/>
      <c r="AK66" s="222"/>
      <c r="AL66" s="222"/>
      <c r="AM66" s="222"/>
      <c r="AN66" s="222"/>
      <c r="AO66" s="222"/>
      <c r="AP66" s="222"/>
      <c r="AQ66" s="222"/>
      <c r="AR66" s="222"/>
      <c r="AS66" s="222"/>
      <c r="AT66" s="222"/>
      <c r="AU66" s="222"/>
      <c r="AV66" s="222"/>
      <c r="AW66" s="222"/>
      <c r="AX66" s="222"/>
      <c r="AY66" s="222"/>
      <c r="AZ66" s="222"/>
      <c r="BA66" s="222"/>
      <c r="BB66" s="222"/>
      <c r="BC66" s="336"/>
      <c r="BD66" s="222"/>
      <c r="BE66" s="222"/>
      <c r="BF66" s="427" t="s">
        <v>307</v>
      </c>
      <c r="BG66" s="337">
        <f t="shared" si="11"/>
        <v>0.17550000000000002</v>
      </c>
      <c r="BH66" s="338">
        <f t="shared" si="12"/>
        <v>7.9666543449955381E-8</v>
      </c>
      <c r="BI66" s="339">
        <f t="shared" si="13"/>
        <v>8.7641673423639958E-8</v>
      </c>
      <c r="BJ66" s="303">
        <f t="shared" si="14"/>
        <v>10.318656715856575</v>
      </c>
      <c r="BK66" s="303">
        <f t="shared" ref="BK66:BK112" si="30">BJ66/1000000</f>
        <v>1.0318656715856575E-5</v>
      </c>
      <c r="BL66" s="222"/>
      <c r="BM66" s="340">
        <v>3.8799283481388657E-11</v>
      </c>
      <c r="BN66" s="341">
        <f t="shared" si="15"/>
        <v>2053.2993473492888</v>
      </c>
      <c r="BO66" s="341">
        <f t="shared" si="16"/>
        <v>2258.8477301566704</v>
      </c>
      <c r="BP66" s="341">
        <f t="shared" si="17"/>
        <v>265949672.00376922</v>
      </c>
      <c r="BQ66" s="342">
        <f t="shared" ref="BQ66:BQ112" si="31">BN66/BN$65*100</f>
        <v>93.864639683349878</v>
      </c>
      <c r="BR66" s="222"/>
      <c r="BS66" s="222"/>
      <c r="BT66" s="220">
        <v>9.3939999999999995E-7</v>
      </c>
      <c r="BW66" s="308">
        <f t="shared" si="18"/>
        <v>9.3939999999999995E-7</v>
      </c>
      <c r="BX66" s="308">
        <v>3.3199847726584968E-9</v>
      </c>
      <c r="BY66" s="308">
        <f t="shared" ref="BY66:BY111" si="32">BX66/BX$95</f>
        <v>3.8799283481388657E-11</v>
      </c>
      <c r="BZ66" s="343">
        <f t="shared" ref="BZ66:BZ111" si="33">BW66/BY66</f>
        <v>24211.787324645153</v>
      </c>
      <c r="CA66" s="343">
        <f t="shared" ref="CA66:CA109" si="34">BZ66/BZ$65*100</f>
        <v>93.864639683349907</v>
      </c>
      <c r="CB66" s="344">
        <f t="shared" si="19"/>
        <v>9.2168350019404495E-6</v>
      </c>
      <c r="CC66" s="343">
        <f t="shared" si="20"/>
        <v>237551.6807252795</v>
      </c>
      <c r="CD66" s="343"/>
      <c r="CE66" s="343">
        <v>17.55</v>
      </c>
      <c r="CF66" s="343">
        <v>8.6</v>
      </c>
      <c r="CG66" s="343">
        <f t="shared" ref="CG66:CG111" si="35">CC66*(1+(CF66/100))</f>
        <v>257981.12526765355</v>
      </c>
      <c r="CH66" s="306">
        <f t="shared" si="21"/>
        <v>-2.9962611632785685E-2</v>
      </c>
    </row>
    <row r="67" spans="1:87" ht="14.45" customHeight="1" x14ac:dyDescent="0.2">
      <c r="A67" s="220">
        <f t="shared" si="1"/>
        <v>1976</v>
      </c>
      <c r="F67" s="222">
        <f t="shared" si="5"/>
        <v>26015211.380904887</v>
      </c>
      <c r="G67" s="222">
        <f t="shared" si="7"/>
        <v>21166495.648572031</v>
      </c>
      <c r="H67" s="222">
        <f t="shared" si="8"/>
        <v>4816309.8990028249</v>
      </c>
      <c r="I67" s="222"/>
      <c r="J67" s="222">
        <v>26458000</v>
      </c>
      <c r="K67" s="224">
        <f t="shared" si="6"/>
        <v>1.7020373681073231E-2</v>
      </c>
      <c r="L67" s="222"/>
      <c r="M67" s="225">
        <v>0.37411199999999994</v>
      </c>
      <c r="N67" s="225"/>
      <c r="O67" s="222">
        <f t="shared" si="9"/>
        <v>7918640.020078579</v>
      </c>
      <c r="P67" s="222">
        <f t="shared" si="22"/>
        <v>9732602.7601330876</v>
      </c>
      <c r="Q67" s="222">
        <f t="shared" si="23"/>
        <v>100.31651693703665</v>
      </c>
      <c r="R67" s="222">
        <v>9851000</v>
      </c>
      <c r="S67" s="224">
        <f t="shared" si="24"/>
        <v>1.216501307871054E-2</v>
      </c>
      <c r="T67" s="225">
        <f t="shared" si="4"/>
        <v>0.3723259505631567</v>
      </c>
      <c r="U67" s="224">
        <f t="shared" si="25"/>
        <v>-4.7741035755154426E-3</v>
      </c>
      <c r="V67" s="224"/>
      <c r="W67" s="335">
        <f t="shared" ref="W67:W70" si="36">W66*(W$71/W$65)^(1/($A$71-$A$65))</f>
        <v>0.75615147716359277</v>
      </c>
      <c r="X67" s="335">
        <f t="shared" si="26"/>
        <v>0.17142692815885124</v>
      </c>
      <c r="Y67" s="335">
        <f t="shared" si="26"/>
        <v>0.23099741381261582</v>
      </c>
      <c r="Z67" s="335">
        <f t="shared" si="10"/>
        <v>0.74994503549056735</v>
      </c>
      <c r="AA67" s="335">
        <f t="shared" si="10"/>
        <v>0.18193585862069647</v>
      </c>
      <c r="AB67" s="335">
        <f t="shared" si="10"/>
        <v>0.22919274651720467</v>
      </c>
      <c r="AC67" s="335"/>
      <c r="AD67" s="222">
        <f t="shared" si="27"/>
        <v>7298917.1223636018</v>
      </c>
      <c r="AE67" s="222">
        <f t="shared" si="28"/>
        <v>5528207.6825846285</v>
      </c>
      <c r="AF67" s="222">
        <f t="shared" si="29"/>
        <v>1770709.4397789736</v>
      </c>
      <c r="AG67" s="222">
        <f t="shared" si="29"/>
        <v>2230641.9573558294</v>
      </c>
      <c r="AH67" s="222"/>
      <c r="AI67" s="222"/>
      <c r="AJ67" s="222"/>
      <c r="AK67" s="222"/>
      <c r="AL67" s="222"/>
      <c r="AM67" s="222"/>
      <c r="AN67" s="222"/>
      <c r="AO67" s="222"/>
      <c r="AP67" s="222"/>
      <c r="AQ67" s="222"/>
      <c r="AR67" s="222"/>
      <c r="AS67" s="222"/>
      <c r="AT67" s="222"/>
      <c r="AU67" s="222"/>
      <c r="AV67" s="222"/>
      <c r="AW67" s="222"/>
      <c r="AX67" s="222"/>
      <c r="AY67" s="222"/>
      <c r="AZ67" s="222"/>
      <c r="BA67" s="222"/>
      <c r="BB67" s="222"/>
      <c r="BC67" s="336"/>
      <c r="BD67" s="222"/>
      <c r="BE67" s="222"/>
      <c r="BF67" s="427"/>
      <c r="BG67" s="337">
        <f t="shared" si="11"/>
        <v>0.17550000000000002</v>
      </c>
      <c r="BH67" s="338">
        <f t="shared" si="12"/>
        <v>2.8596506761044236E-7</v>
      </c>
      <c r="BI67" s="339">
        <f t="shared" si="13"/>
        <v>3.1447166996849107E-7</v>
      </c>
      <c r="BJ67" s="303">
        <f t="shared" si="14"/>
        <v>36.727534117427972</v>
      </c>
      <c r="BK67" s="303">
        <f t="shared" si="30"/>
        <v>3.6727534117427969E-5</v>
      </c>
      <c r="BL67" s="222"/>
      <c r="BM67" s="340">
        <v>2.1107306238734009E-10</v>
      </c>
      <c r="BN67" s="341">
        <f t="shared" si="15"/>
        <v>1354.8155523781049</v>
      </c>
      <c r="BO67" s="341">
        <f t="shared" si="16"/>
        <v>1489.8711678869008</v>
      </c>
      <c r="BP67" s="341">
        <f t="shared" si="17"/>
        <v>174003890.88982511</v>
      </c>
      <c r="BQ67" s="342">
        <f t="shared" si="31"/>
        <v>61.934112931725672</v>
      </c>
      <c r="BR67" s="222"/>
      <c r="BS67" s="222"/>
      <c r="BT67" s="220">
        <v>3.3720000000000001E-6</v>
      </c>
      <c r="BW67" s="308">
        <f t="shared" si="18"/>
        <v>3.3720000000000001E-6</v>
      </c>
      <c r="BX67" s="308">
        <v>1.8061141602795527E-8</v>
      </c>
      <c r="BY67" s="308">
        <f t="shared" si="32"/>
        <v>2.1107306238734009E-10</v>
      </c>
      <c r="BZ67" s="343">
        <f t="shared" si="33"/>
        <v>15975.510857998754</v>
      </c>
      <c r="CA67" s="343">
        <f t="shared" si="34"/>
        <v>61.934112931725672</v>
      </c>
      <c r="CB67" s="344">
        <f t="shared" si="19"/>
        <v>3.2818336507168772E-5</v>
      </c>
      <c r="CC67" s="343">
        <f t="shared" si="20"/>
        <v>155483.30107109479</v>
      </c>
      <c r="CD67" s="343"/>
      <c r="CE67" s="343">
        <v>17.55</v>
      </c>
      <c r="CF67" s="343">
        <v>8.6</v>
      </c>
      <c r="CG67" s="343">
        <f t="shared" si="35"/>
        <v>168854.86496320894</v>
      </c>
      <c r="CH67" s="306">
        <f t="shared" si="21"/>
        <v>-2.9591441319415046E-2</v>
      </c>
    </row>
    <row r="68" spans="1:87" x14ac:dyDescent="0.2">
      <c r="A68" s="220">
        <f t="shared" si="1"/>
        <v>1977</v>
      </c>
      <c r="F68" s="222">
        <f t="shared" si="5"/>
        <v>26485370.383060895</v>
      </c>
      <c r="G68" s="222">
        <f t="shared" si="7"/>
        <v>21655860.622317798</v>
      </c>
      <c r="H68" s="222">
        <f t="shared" si="8"/>
        <v>4800796.1281911675</v>
      </c>
      <c r="I68" s="222"/>
      <c r="J68" s="222">
        <v>26862000</v>
      </c>
      <c r="K68" s="224">
        <f t="shared" si="6"/>
        <v>1.4220288842174744E-2</v>
      </c>
      <c r="L68" s="222"/>
      <c r="M68" s="225">
        <v>0.37422299999999997</v>
      </c>
      <c r="N68" s="225"/>
      <c r="O68" s="222">
        <f t="shared" si="9"/>
        <v>8104121.1296656327</v>
      </c>
      <c r="P68" s="222">
        <f t="shared" si="22"/>
        <v>9911434.7608601972</v>
      </c>
      <c r="Q68" s="222">
        <f t="shared" si="23"/>
        <v>102.15978578011639</v>
      </c>
      <c r="R68" s="222">
        <v>10023000</v>
      </c>
      <c r="S68" s="224">
        <f t="shared" si="24"/>
        <v>1.1256214849979962E-2</v>
      </c>
      <c r="T68" s="225">
        <f t="shared" si="4"/>
        <v>0.37312932767478224</v>
      </c>
      <c r="U68" s="224">
        <f t="shared" si="25"/>
        <v>-2.9225149849627652E-3</v>
      </c>
      <c r="V68" s="224"/>
      <c r="W68" s="335">
        <f t="shared" si="36"/>
        <v>0.75029594161237478</v>
      </c>
      <c r="X68" s="335">
        <f t="shared" si="26"/>
        <v>0.16823198269056924</v>
      </c>
      <c r="Y68" s="335">
        <f t="shared" si="26"/>
        <v>0.23724038442052819</v>
      </c>
      <c r="Z68" s="335">
        <f t="shared" si="10"/>
        <v>0.74413756179065882</v>
      </c>
      <c r="AA68" s="335">
        <f t="shared" si="10"/>
        <v>0.17854505442638952</v>
      </c>
      <c r="AB68" s="335">
        <f t="shared" si="10"/>
        <v>0.23538694391724274</v>
      </c>
      <c r="AC68" s="335"/>
      <c r="AD68" s="222">
        <f t="shared" si="27"/>
        <v>7375470.8967936886</v>
      </c>
      <c r="AE68" s="222">
        <f t="shared" si="28"/>
        <v>5605833.2379722958</v>
      </c>
      <c r="AF68" s="222">
        <f t="shared" si="29"/>
        <v>1769637.6588213928</v>
      </c>
      <c r="AG68" s="222">
        <f t="shared" si="29"/>
        <v>2333022.3381940094</v>
      </c>
      <c r="AH68" s="222"/>
      <c r="AI68" s="222"/>
      <c r="AJ68" s="222"/>
      <c r="AK68" s="222"/>
      <c r="AL68" s="222"/>
      <c r="AM68" s="222"/>
      <c r="AN68" s="222"/>
      <c r="AO68" s="222"/>
      <c r="AP68" s="222"/>
      <c r="AQ68" s="222"/>
      <c r="AR68" s="222"/>
      <c r="AS68" s="222"/>
      <c r="AT68" s="222"/>
      <c r="AU68" s="222"/>
      <c r="AV68" s="222"/>
      <c r="AW68" s="222"/>
      <c r="AX68" s="222"/>
      <c r="AY68" s="222"/>
      <c r="AZ68" s="222"/>
      <c r="BA68" s="222"/>
      <c r="BB68" s="222"/>
      <c r="BC68" s="336"/>
      <c r="BD68" s="222"/>
      <c r="BE68" s="222"/>
      <c r="BF68" s="427"/>
      <c r="BG68" s="337">
        <f t="shared" si="11"/>
        <v>0.19500000000000001</v>
      </c>
      <c r="BH68" s="338">
        <f t="shared" si="12"/>
        <v>7.6808588889317205E-7</v>
      </c>
      <c r="BI68" s="339">
        <f t="shared" si="13"/>
        <v>8.5279849552836153E-7</v>
      </c>
      <c r="BJ68" s="303">
        <f t="shared" si="14"/>
        <v>101.42947983106897</v>
      </c>
      <c r="BK68" s="303">
        <f t="shared" si="30"/>
        <v>1.0142947983106897E-4</v>
      </c>
      <c r="BL68" s="222"/>
      <c r="BM68" s="340">
        <v>5.8262871446730494E-10</v>
      </c>
      <c r="BN68" s="341">
        <f t="shared" si="15"/>
        <v>1318.3110784291327</v>
      </c>
      <c r="BO68" s="341">
        <f t="shared" si="16"/>
        <v>1463.7083177544239</v>
      </c>
      <c r="BP68" s="341">
        <f t="shared" si="17"/>
        <v>174089394.00421679</v>
      </c>
      <c r="BQ68" s="342">
        <f t="shared" si="31"/>
        <v>60.265345394993176</v>
      </c>
      <c r="BR68" s="222"/>
      <c r="BS68" s="222"/>
      <c r="BT68" s="220">
        <v>9.0569999999999999E-6</v>
      </c>
      <c r="BW68" s="308">
        <f t="shared" si="18"/>
        <v>9.0569999999999999E-6</v>
      </c>
      <c r="BX68" s="308">
        <v>4.9854489222021495E-8</v>
      </c>
      <c r="BY68" s="308">
        <f t="shared" si="32"/>
        <v>5.8262871446730494E-10</v>
      </c>
      <c r="BZ68" s="343">
        <f t="shared" si="33"/>
        <v>15545.06287641655</v>
      </c>
      <c r="CA68" s="343">
        <f t="shared" si="34"/>
        <v>60.265345394993197</v>
      </c>
      <c r="CB68" s="344">
        <f t="shared" si="19"/>
        <v>8.9767864629110804E-5</v>
      </c>
      <c r="CC68" s="343">
        <f t="shared" si="20"/>
        <v>154073.87655307239</v>
      </c>
      <c r="CD68" s="343"/>
      <c r="CE68" s="343">
        <v>19.5</v>
      </c>
      <c r="CF68" s="343">
        <v>9.3000000000000007</v>
      </c>
      <c r="CG68" s="343">
        <f t="shared" si="35"/>
        <v>168402.74707250812</v>
      </c>
      <c r="CH68" s="306">
        <f t="shared" si="21"/>
        <v>-3.2665096941924654E-2</v>
      </c>
    </row>
    <row r="69" spans="1:87" x14ac:dyDescent="0.2">
      <c r="A69" s="220">
        <f t="shared" si="1"/>
        <v>1978</v>
      </c>
      <c r="F69" s="222">
        <f t="shared" si="5"/>
        <v>26964026.317418292</v>
      </c>
      <c r="G69" s="222">
        <f t="shared" si="7"/>
        <v>22156539.612398878</v>
      </c>
      <c r="H69" s="222">
        <f t="shared" si="8"/>
        <v>4785332.3286417089</v>
      </c>
      <c r="I69" s="222"/>
      <c r="J69" s="222">
        <v>27266000</v>
      </c>
      <c r="K69" s="224">
        <f t="shared" si="6"/>
        <v>1.1199131725614597E-2</v>
      </c>
      <c r="L69" s="222"/>
      <c r="M69" s="225">
        <v>0.37636699999999995</v>
      </c>
      <c r="N69" s="225"/>
      <c r="O69" s="222">
        <f t="shared" si="9"/>
        <v>8338990.3442997271</v>
      </c>
      <c r="P69" s="222">
        <f t="shared" si="22"/>
        <v>10148369.693007769</v>
      </c>
      <c r="Q69" s="222">
        <f t="shared" si="23"/>
        <v>104.60193694148079</v>
      </c>
      <c r="R69" s="222">
        <v>10257000</v>
      </c>
      <c r="S69" s="224">
        <f t="shared" si="24"/>
        <v>1.0704212625115339E-2</v>
      </c>
      <c r="T69" s="225">
        <f t="shared" si="4"/>
        <v>0.37618279175529962</v>
      </c>
      <c r="U69" s="224">
        <f t="shared" si="25"/>
        <v>-4.8943782186094964E-4</v>
      </c>
      <c r="V69" s="224"/>
      <c r="W69" s="335">
        <f t="shared" si="36"/>
        <v>0.7444857505425565</v>
      </c>
      <c r="X69" s="335">
        <f t="shared" si="26"/>
        <v>0.16509658257292106</v>
      </c>
      <c r="Y69" s="335">
        <f t="shared" si="26"/>
        <v>0.24365207848455195</v>
      </c>
      <c r="Z69" s="335">
        <f t="shared" si="10"/>
        <v>0.73837506038762435</v>
      </c>
      <c r="AA69" s="335">
        <f t="shared" si="10"/>
        <v>0.17521744587241042</v>
      </c>
      <c r="AB69" s="335">
        <f t="shared" si="10"/>
        <v>0.24174854662139131</v>
      </c>
      <c r="AC69" s="335"/>
      <c r="AD69" s="222">
        <f t="shared" si="27"/>
        <v>7493303.0849105483</v>
      </c>
      <c r="AE69" s="222">
        <f t="shared" si="28"/>
        <v>5715131.6675327495</v>
      </c>
      <c r="AF69" s="222">
        <f t="shared" si="29"/>
        <v>1778171.4173777991</v>
      </c>
      <c r="AG69" s="222">
        <f t="shared" si="29"/>
        <v>2453353.6238612034</v>
      </c>
      <c r="AH69" s="222"/>
      <c r="AI69" s="222"/>
      <c r="AJ69" s="222"/>
      <c r="AK69" s="222"/>
      <c r="AL69" s="222"/>
      <c r="AM69" s="222"/>
      <c r="AN69" s="222"/>
      <c r="AO69" s="222"/>
      <c r="AP69" s="222"/>
      <c r="AQ69" s="222"/>
      <c r="AR69" s="222"/>
      <c r="AS69" s="222"/>
      <c r="AT69" s="222"/>
      <c r="AU69" s="222"/>
      <c r="AV69" s="222"/>
      <c r="AW69" s="222"/>
      <c r="AX69" s="222"/>
      <c r="AY69" s="222"/>
      <c r="AZ69" s="222"/>
      <c r="BA69" s="222"/>
      <c r="BB69" s="222"/>
      <c r="BC69" s="336"/>
      <c r="BD69" s="222"/>
      <c r="BE69" s="222"/>
      <c r="BF69" s="427"/>
      <c r="BG69" s="337">
        <f t="shared" si="11"/>
        <v>0.20499999999999999</v>
      </c>
      <c r="BH69" s="338">
        <f t="shared" si="12"/>
        <v>2.0539958296337227E-6</v>
      </c>
      <c r="BI69" s="339">
        <f t="shared" si="13"/>
        <v>2.2911241249200716E-6</v>
      </c>
      <c r="BJ69" s="303">
        <f t="shared" si="14"/>
        <v>279.01409558709361</v>
      </c>
      <c r="BK69" s="303">
        <f t="shared" si="30"/>
        <v>2.7901409558709359E-4</v>
      </c>
      <c r="BL69" s="222"/>
      <c r="BM69" s="340">
        <v>1.6051933227474287E-9</v>
      </c>
      <c r="BN69" s="341">
        <f t="shared" si="15"/>
        <v>1279.594052956892</v>
      </c>
      <c r="BO69" s="341">
        <f t="shared" si="16"/>
        <v>1427.319745511159</v>
      </c>
      <c r="BP69" s="341">
        <f t="shared" si="17"/>
        <v>173819621.37092409</v>
      </c>
      <c r="BQ69" s="342">
        <f t="shared" si="31"/>
        <v>58.495433155818468</v>
      </c>
      <c r="BR69" s="222"/>
      <c r="BS69" s="222"/>
      <c r="BT69" s="220">
        <v>2.4219999999999999E-5</v>
      </c>
      <c r="BW69" s="308">
        <f t="shared" si="18"/>
        <v>2.4219999999999999E-5</v>
      </c>
      <c r="BX69" s="308">
        <v>1.3735350012973544E-7</v>
      </c>
      <c r="BY69" s="308">
        <f t="shared" si="32"/>
        <v>1.6051933227474287E-9</v>
      </c>
      <c r="BZ69" s="343">
        <f t="shared" si="33"/>
        <v>15088.525261583665</v>
      </c>
      <c r="CA69" s="343">
        <f t="shared" si="34"/>
        <v>58.495433155818475</v>
      </c>
      <c r="CB69" s="344">
        <f t="shared" si="19"/>
        <v>2.4579351396464814E-4</v>
      </c>
      <c r="CC69" s="343">
        <f t="shared" si="20"/>
        <v>153123.9324768378</v>
      </c>
      <c r="CD69" s="343"/>
      <c r="CE69" s="343">
        <v>20.5</v>
      </c>
      <c r="CF69" s="343">
        <v>9.8000000000000007</v>
      </c>
      <c r="CG69" s="343">
        <f t="shared" si="35"/>
        <v>168130.07785956791</v>
      </c>
      <c r="CH69" s="306">
        <f t="shared" si="21"/>
        <v>-3.2732458317895619E-2</v>
      </c>
    </row>
    <row r="70" spans="1:87" x14ac:dyDescent="0.2">
      <c r="A70" s="220">
        <f t="shared" si="1"/>
        <v>1979</v>
      </c>
      <c r="F70" s="222">
        <f t="shared" si="5"/>
        <v>27451332.74448853</v>
      </c>
      <c r="G70" s="222">
        <f t="shared" si="7"/>
        <v>22668794.196518008</v>
      </c>
      <c r="H70" s="222">
        <f t="shared" si="8"/>
        <v>4769918.3393924842</v>
      </c>
      <c r="I70" s="222"/>
      <c r="J70" s="222">
        <v>27675000</v>
      </c>
      <c r="K70" s="224">
        <f t="shared" si="6"/>
        <v>8.1477740113138353E-3</v>
      </c>
      <c r="L70" s="222"/>
      <c r="M70" s="225">
        <v>0.37342600000000004</v>
      </c>
      <c r="N70" s="225"/>
      <c r="O70" s="222">
        <f t="shared" si="9"/>
        <v>8465117.1416289341</v>
      </c>
      <c r="P70" s="222">
        <f t="shared" si="22"/>
        <v>10251041.381443374</v>
      </c>
      <c r="Q70" s="222">
        <f t="shared" si="23"/>
        <v>105.66020125430103</v>
      </c>
      <c r="R70" s="222">
        <v>10366000</v>
      </c>
      <c r="S70" s="224">
        <f t="shared" si="24"/>
        <v>1.1214335624937233E-2</v>
      </c>
      <c r="T70" s="225">
        <f t="shared" si="4"/>
        <v>0.37456187895212284</v>
      </c>
      <c r="U70" s="224">
        <f t="shared" si="25"/>
        <v>3.0417778947442464E-3</v>
      </c>
      <c r="V70" s="224"/>
      <c r="W70" s="335">
        <f t="shared" si="36"/>
        <v>0.73872055281255988</v>
      </c>
      <c r="X70" s="335">
        <f t="shared" si="26"/>
        <v>0.16201961803773779</v>
      </c>
      <c r="Y70" s="335">
        <f t="shared" si="26"/>
        <v>0.25023705595001283</v>
      </c>
      <c r="Z70" s="335">
        <f t="shared" si="10"/>
        <v>0.73265718302203275</v>
      </c>
      <c r="AA70" s="335">
        <f t="shared" si="10"/>
        <v>0.17195185515882511</v>
      </c>
      <c r="AB70" s="335">
        <f t="shared" si="10"/>
        <v>0.24828207895040327</v>
      </c>
      <c r="AC70" s="335"/>
      <c r="AD70" s="222">
        <f t="shared" si="27"/>
        <v>7510499.1015705895</v>
      </c>
      <c r="AE70" s="222">
        <f t="shared" si="28"/>
        <v>5747813.5187215162</v>
      </c>
      <c r="AF70" s="222">
        <f t="shared" si="29"/>
        <v>1762685.5828490735</v>
      </c>
      <c r="AG70" s="222">
        <f t="shared" si="29"/>
        <v>2545149.8655913747</v>
      </c>
      <c r="AH70" s="222"/>
      <c r="AI70" s="222"/>
      <c r="AJ70" s="222"/>
      <c r="AK70" s="222"/>
      <c r="AL70" s="222"/>
      <c r="AM70" s="222"/>
      <c r="AN70" s="222"/>
      <c r="AO70" s="222"/>
      <c r="AP70" s="222"/>
      <c r="AQ70" s="222"/>
      <c r="AR70" s="222"/>
      <c r="AS70" s="222"/>
      <c r="AT70" s="222"/>
      <c r="AU70" s="222"/>
      <c r="AV70" s="222"/>
      <c r="AW70" s="222"/>
      <c r="AX70" s="222"/>
      <c r="AY70" s="222"/>
      <c r="AZ70" s="222"/>
      <c r="BA70" s="222"/>
      <c r="BB70" s="222"/>
      <c r="BC70" s="336"/>
      <c r="BD70" s="222"/>
      <c r="BE70" s="222"/>
      <c r="BF70" s="427"/>
      <c r="BG70" s="337">
        <f t="shared" si="11"/>
        <v>0.20499999999999999</v>
      </c>
      <c r="BH70" s="338">
        <f t="shared" si="12"/>
        <v>6.4723766192256708E-6</v>
      </c>
      <c r="BI70" s="339">
        <f t="shared" si="13"/>
        <v>7.2163413103647747E-6</v>
      </c>
      <c r="BJ70" s="303">
        <f t="shared" si="14"/>
        <v>887.70016074202329</v>
      </c>
      <c r="BK70" s="303">
        <f t="shared" si="30"/>
        <v>8.8770016074202326E-4</v>
      </c>
      <c r="BL70" s="222"/>
      <c r="BM70" s="340">
        <v>4.1656531517443123E-9</v>
      </c>
      <c r="BN70" s="341">
        <f t="shared" si="15"/>
        <v>1553.7483279219846</v>
      </c>
      <c r="BO70" s="341">
        <f t="shared" si="16"/>
        <v>1732.3432958749884</v>
      </c>
      <c r="BP70" s="341">
        <f t="shared" si="17"/>
        <v>213099873.7545661</v>
      </c>
      <c r="BQ70" s="342">
        <f t="shared" si="31"/>
        <v>71.028136811751068</v>
      </c>
      <c r="BR70" s="222"/>
      <c r="BS70" s="222"/>
      <c r="BT70" s="220">
        <v>7.6320000000000001E-5</v>
      </c>
      <c r="BW70" s="308">
        <f t="shared" si="18"/>
        <v>7.6320000000000001E-5</v>
      </c>
      <c r="BX70" s="308">
        <v>3.5644743384505941E-7</v>
      </c>
      <c r="BY70" s="308">
        <f t="shared" si="32"/>
        <v>4.1656531517443123E-9</v>
      </c>
      <c r="BZ70" s="343">
        <f t="shared" si="33"/>
        <v>18321.256528052993</v>
      </c>
      <c r="CA70" s="343">
        <f t="shared" si="34"/>
        <v>71.028136811751068</v>
      </c>
      <c r="CB70" s="344">
        <f t="shared" si="19"/>
        <v>7.8235947823175828E-4</v>
      </c>
      <c r="CC70" s="343">
        <f t="shared" si="20"/>
        <v>187811.95882911078</v>
      </c>
      <c r="CD70" s="343"/>
      <c r="CE70" s="343">
        <v>20.5</v>
      </c>
      <c r="CF70" s="343">
        <v>9.8000000000000007</v>
      </c>
      <c r="CG70" s="343">
        <f t="shared" si="35"/>
        <v>206217.53079436364</v>
      </c>
      <c r="CH70" s="306">
        <f t="shared" si="21"/>
        <v>-3.2296325844514917E-2</v>
      </c>
    </row>
    <row r="71" spans="1:87" x14ac:dyDescent="0.2">
      <c r="A71" s="220">
        <f t="shared" ref="A71:A109" si="37">A70+1</f>
        <v>1980</v>
      </c>
      <c r="B71" s="221">
        <v>27947446</v>
      </c>
      <c r="C71" s="221">
        <v>23192892</v>
      </c>
      <c r="D71" s="221">
        <v>4754554</v>
      </c>
      <c r="E71" s="221"/>
      <c r="F71" s="222">
        <f t="shared" si="5"/>
        <v>27947446.000000056</v>
      </c>
      <c r="G71" s="222">
        <f t="shared" si="7"/>
        <v>23192891.999999978</v>
      </c>
      <c r="H71" s="222">
        <f t="shared" si="8"/>
        <v>4754554</v>
      </c>
      <c r="I71" s="222"/>
      <c r="J71" s="222">
        <v>28094000</v>
      </c>
      <c r="K71" s="224">
        <f t="shared" si="6"/>
        <v>5.2439138803574981E-3</v>
      </c>
      <c r="L71" s="222"/>
      <c r="M71" s="225">
        <v>0.37420849999999994</v>
      </c>
      <c r="N71" s="225"/>
      <c r="O71" s="222">
        <f t="shared" si="9"/>
        <v>8678977.3259819895</v>
      </c>
      <c r="P71" s="222">
        <f t="shared" si="22"/>
        <v>10458171.84649102</v>
      </c>
      <c r="Q71" s="222">
        <f t="shared" si="23"/>
        <v>107.79514987156529</v>
      </c>
      <c r="R71" s="222">
        <v>10531000</v>
      </c>
      <c r="S71" s="224">
        <f t="shared" si="24"/>
        <v>6.9637556714479132E-3</v>
      </c>
      <c r="T71" s="225">
        <f t="shared" si="4"/>
        <v>0.37484872214707765</v>
      </c>
      <c r="U71" s="224">
        <f t="shared" si="25"/>
        <v>1.7108701354398015E-3</v>
      </c>
      <c r="V71" s="224"/>
      <c r="W71" s="232">
        <v>0.73299999999999998</v>
      </c>
      <c r="X71" s="232">
        <v>0.159</v>
      </c>
      <c r="Y71" s="232">
        <v>0.25700000000000001</v>
      </c>
      <c r="Z71" s="335">
        <f t="shared" si="10"/>
        <v>0.72698358413132691</v>
      </c>
      <c r="AA71" s="335">
        <f t="shared" si="10"/>
        <v>0.16874712643678155</v>
      </c>
      <c r="AB71" s="335">
        <f t="shared" si="10"/>
        <v>0.25499218749999991</v>
      </c>
      <c r="AC71" s="335"/>
      <c r="AD71" s="222">
        <f t="shared" si="27"/>
        <v>7602919.2524233786</v>
      </c>
      <c r="AE71" s="222">
        <f t="shared" si="28"/>
        <v>5838132.8055459689</v>
      </c>
      <c r="AF71" s="222">
        <f t="shared" si="29"/>
        <v>1764786.4468774095</v>
      </c>
      <c r="AG71" s="222">
        <f t="shared" si="29"/>
        <v>2666752.1163876583</v>
      </c>
      <c r="AH71" s="222"/>
      <c r="AI71" s="222"/>
      <c r="AJ71" s="222"/>
      <c r="AK71" s="222"/>
      <c r="AL71" s="222"/>
      <c r="AM71" s="222"/>
      <c r="AN71" s="222"/>
      <c r="AO71" s="222"/>
      <c r="AP71" s="222"/>
      <c r="AQ71" s="222"/>
      <c r="AR71" s="222"/>
      <c r="AS71" s="222"/>
      <c r="AT71" s="222"/>
      <c r="AU71" s="222"/>
      <c r="AV71" s="222"/>
      <c r="AW71" s="222"/>
      <c r="AX71" s="222"/>
      <c r="AY71" s="222"/>
      <c r="AZ71" s="222"/>
      <c r="BA71" s="222"/>
      <c r="BB71" s="222"/>
      <c r="BC71" s="336"/>
      <c r="BD71" s="222"/>
      <c r="BE71" s="222"/>
      <c r="BF71" s="427"/>
      <c r="BG71" s="337">
        <f t="shared" si="11"/>
        <v>0.155</v>
      </c>
      <c r="BH71" s="338">
        <f t="shared" si="12"/>
        <v>1.3407792760738712E-5</v>
      </c>
      <c r="BI71" s="339">
        <f t="shared" si="13"/>
        <v>1.4567924164858601E-5</v>
      </c>
      <c r="BJ71" s="303">
        <f t="shared" si="14"/>
        <v>1828.2462523528852</v>
      </c>
      <c r="BK71" s="303">
        <f t="shared" si="30"/>
        <v>1.8282462523528853E-3</v>
      </c>
      <c r="BL71" s="222"/>
      <c r="BM71" s="340">
        <v>8.3631416311294723E-9</v>
      </c>
      <c r="BN71" s="341">
        <f t="shared" si="15"/>
        <v>1603.2004899728024</v>
      </c>
      <c r="BO71" s="341">
        <f t="shared" si="16"/>
        <v>1741.9200591597719</v>
      </c>
      <c r="BP71" s="341">
        <f t="shared" si="17"/>
        <v>218607591.8585124</v>
      </c>
      <c r="BQ71" s="342">
        <f t="shared" si="31"/>
        <v>73.288795676935521</v>
      </c>
      <c r="BR71" s="222"/>
      <c r="BS71" s="222"/>
      <c r="BT71" s="220">
        <v>1.5809999999999999E-4</v>
      </c>
      <c r="BW71" s="308">
        <f t="shared" si="18"/>
        <v>1.5809999999999999E-4</v>
      </c>
      <c r="BX71" s="308">
        <v>7.1561895931028779E-7</v>
      </c>
      <c r="BY71" s="308">
        <f t="shared" si="32"/>
        <v>8.3631416311294723E-9</v>
      </c>
      <c r="BZ71" s="343">
        <f t="shared" si="33"/>
        <v>18904.379116517248</v>
      </c>
      <c r="CA71" s="343">
        <f t="shared" si="34"/>
        <v>73.288795676935521</v>
      </c>
      <c r="CB71" s="344">
        <f t="shared" si="19"/>
        <v>1.6534369689302302E-3</v>
      </c>
      <c r="CC71" s="343">
        <f t="shared" si="20"/>
        <v>197705.24545175349</v>
      </c>
      <c r="CD71" s="343"/>
      <c r="CE71" s="343">
        <v>15.5</v>
      </c>
      <c r="CF71" s="343">
        <v>7.3</v>
      </c>
      <c r="CG71" s="343">
        <f t="shared" si="35"/>
        <v>212137.72836973149</v>
      </c>
      <c r="CH71" s="306">
        <f t="shared" si="21"/>
        <v>-2.9595785918397399E-2</v>
      </c>
    </row>
    <row r="72" spans="1:87" x14ac:dyDescent="0.2">
      <c r="A72" s="220">
        <f t="shared" si="37"/>
        <v>1981</v>
      </c>
      <c r="F72" s="222">
        <f>F71*(B$82/B$71)^(1/($A$82-$A$71))</f>
        <v>28342654.028103892</v>
      </c>
      <c r="G72" s="222">
        <f t="shared" ref="G72:H82" si="38">G71*(C$82/C$71)^(1/($A$82-$A$71))</f>
        <v>23626628.319891118</v>
      </c>
      <c r="H72" s="222">
        <f t="shared" si="38"/>
        <v>4699151.2406056374</v>
      </c>
      <c r="I72" s="222"/>
      <c r="J72" s="222">
        <v>28524000</v>
      </c>
      <c r="K72" s="224">
        <f t="shared" si="6"/>
        <v>6.3983412321333422E-3</v>
      </c>
      <c r="L72" s="222"/>
      <c r="M72" s="225">
        <v>0.36576549999999997</v>
      </c>
      <c r="N72" s="225"/>
      <c r="O72" s="222">
        <f t="shared" si="9"/>
        <v>8641805.5207391344</v>
      </c>
      <c r="P72" s="222">
        <f t="shared" si="22"/>
        <v>10366765.021916432</v>
      </c>
      <c r="Q72" s="222">
        <f t="shared" si="23"/>
        <v>106.85299549707894</v>
      </c>
      <c r="R72" s="222">
        <v>10419000</v>
      </c>
      <c r="S72" s="224">
        <f t="shared" si="24"/>
        <v>5.0386960612243126E-3</v>
      </c>
      <c r="T72" s="225">
        <f t="shared" si="4"/>
        <v>0.36527135044173326</v>
      </c>
      <c r="U72" s="224">
        <f t="shared" si="25"/>
        <v>-1.3510010054712529E-3</v>
      </c>
      <c r="V72" s="224"/>
      <c r="W72" s="335">
        <f>W71*(W73/W71)^(1/($A$73-$A$71))</f>
        <v>0.7334998295841656</v>
      </c>
      <c r="X72" s="335">
        <f>X71*(X73/X71)^(1/($A$73-$A$71))</f>
        <v>0.15749285698088025</v>
      </c>
      <c r="Y72" s="335">
        <f>Y71*(Y73/Y71)^(1/($A$73-$A$71))</f>
        <v>0.25749951456264919</v>
      </c>
      <c r="Z72" s="335">
        <f t="shared" si="10"/>
        <v>0.72747931114708619</v>
      </c>
      <c r="AA72" s="335">
        <f t="shared" si="10"/>
        <v>0.16714759150844374</v>
      </c>
      <c r="AB72" s="335">
        <f t="shared" si="10"/>
        <v>0.25548779960512841</v>
      </c>
      <c r="AC72" s="335"/>
      <c r="AD72" s="222">
        <f t="shared" si="27"/>
        <v>7541607.0769674741</v>
      </c>
      <c r="AE72" s="222">
        <f t="shared" si="28"/>
        <v>5808827.2718201634</v>
      </c>
      <c r="AF72" s="222">
        <f t="shared" si="29"/>
        <v>1732779.8051473107</v>
      </c>
      <c r="AG72" s="222">
        <f t="shared" si="29"/>
        <v>2648581.9844728401</v>
      </c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  <c r="AR72" s="222"/>
      <c r="AS72" s="222"/>
      <c r="AT72" s="222"/>
      <c r="AU72" s="222"/>
      <c r="AV72" s="222"/>
      <c r="AW72" s="222"/>
      <c r="AX72" s="222"/>
      <c r="AY72" s="222"/>
      <c r="AZ72" s="222"/>
      <c r="BA72" s="222"/>
      <c r="BB72" s="222"/>
      <c r="BC72" s="336"/>
      <c r="BD72" s="222"/>
      <c r="BE72" s="222"/>
      <c r="BF72" s="427"/>
      <c r="BG72" s="337">
        <f t="shared" si="11"/>
        <v>0</v>
      </c>
      <c r="BH72" s="338">
        <f t="shared" si="12"/>
        <v>2.262618031982978E-5</v>
      </c>
      <c r="BI72" s="339">
        <f t="shared" si="13"/>
        <v>2.262618031982978E-5</v>
      </c>
      <c r="BJ72" s="303">
        <f t="shared" si="14"/>
        <v>2814.7235366302239</v>
      </c>
      <c r="BK72" s="303">
        <f t="shared" si="30"/>
        <v>2.8147235366302241E-3</v>
      </c>
      <c r="BL72" s="222"/>
      <c r="BM72" s="340">
        <v>1.7100668976397112E-8</v>
      </c>
      <c r="BN72" s="341">
        <f t="shared" si="15"/>
        <v>1323.1166775439694</v>
      </c>
      <c r="BO72" s="341">
        <f t="shared" si="16"/>
        <v>1323.1166775439694</v>
      </c>
      <c r="BP72" s="341">
        <f t="shared" si="17"/>
        <v>164597276.31212527</v>
      </c>
      <c r="BQ72" s="342">
        <f t="shared" si="31"/>
        <v>60.485028818142894</v>
      </c>
      <c r="BR72" s="222"/>
      <c r="BS72" s="222"/>
      <c r="BT72" s="220">
        <v>2.6679999999999998E-4</v>
      </c>
      <c r="BW72" s="308">
        <f t="shared" si="18"/>
        <v>2.6679999999999998E-4</v>
      </c>
      <c r="BX72" s="308">
        <v>1.463273429550457E-6</v>
      </c>
      <c r="BY72" s="308">
        <f t="shared" si="32"/>
        <v>1.7100668976397112E-8</v>
      </c>
      <c r="BZ72" s="343">
        <f t="shared" si="33"/>
        <v>15601.728819395654</v>
      </c>
      <c r="CA72" s="343">
        <f t="shared" si="34"/>
        <v>60.485028818142908</v>
      </c>
      <c r="CB72" s="344">
        <f t="shared" si="19"/>
        <v>2.7658529078473039E-3</v>
      </c>
      <c r="CC72" s="343">
        <f t="shared" si="20"/>
        <v>161739.45660633643</v>
      </c>
      <c r="CD72" s="343"/>
      <c r="CE72" s="343">
        <v>0</v>
      </c>
      <c r="CF72" s="343">
        <v>0</v>
      </c>
      <c r="CG72" s="343">
        <f t="shared" si="35"/>
        <v>161739.45660633643</v>
      </c>
      <c r="CH72" s="306">
        <f t="shared" si="21"/>
        <v>-1.736249693688463E-2</v>
      </c>
    </row>
    <row r="73" spans="1:87" x14ac:dyDescent="0.2">
      <c r="A73" s="220">
        <f t="shared" si="37"/>
        <v>1982</v>
      </c>
      <c r="F73" s="222">
        <f t="shared" ref="F73:F82" si="39">F72*(B$82/B$71)^(1/(A$82-A$71))</f>
        <v>28743450.738102943</v>
      </c>
      <c r="G73" s="222">
        <f t="shared" si="38"/>
        <v>24068476.055779569</v>
      </c>
      <c r="H73" s="222">
        <f>H72*(D$82/D$71)^(1/($A$82-$A$71))</f>
        <v>4644394.0655812304</v>
      </c>
      <c r="I73" s="222"/>
      <c r="J73" s="222">
        <v>28963000</v>
      </c>
      <c r="K73" s="224">
        <f t="shared" si="6"/>
        <v>7.6382360593196807E-3</v>
      </c>
      <c r="L73" s="222"/>
      <c r="M73" s="225">
        <v>0.36318499999999998</v>
      </c>
      <c r="N73" s="225"/>
      <c r="O73" s="222">
        <f t="shared" si="9"/>
        <v>8741309.4763183016</v>
      </c>
      <c r="P73" s="222">
        <f t="shared" si="22"/>
        <v>10439190.156317916</v>
      </c>
      <c r="Q73" s="222">
        <f t="shared" si="23"/>
        <v>107.59950055856305</v>
      </c>
      <c r="R73" s="222">
        <v>10272000</v>
      </c>
      <c r="S73" s="224">
        <f t="shared" si="24"/>
        <v>-1.601562514087651E-2</v>
      </c>
      <c r="T73" s="225">
        <f t="shared" si="4"/>
        <v>0.35465939301867899</v>
      </c>
      <c r="U73" s="224">
        <f t="shared" si="25"/>
        <v>-2.3474556992499673E-2</v>
      </c>
      <c r="V73" s="224"/>
      <c r="W73" s="228">
        <v>0.73399999999999999</v>
      </c>
      <c r="X73" s="228">
        <v>0.156</v>
      </c>
      <c r="Y73" s="228">
        <v>0.25800000000000001</v>
      </c>
      <c r="Z73" s="335">
        <f t="shared" si="10"/>
        <v>0.72797537619699038</v>
      </c>
      <c r="AA73" s="335">
        <f t="shared" si="10"/>
        <v>0.16556321839080457</v>
      </c>
      <c r="AB73" s="335">
        <f t="shared" si="10"/>
        <v>0.25598437499999993</v>
      </c>
      <c r="AC73" s="335"/>
      <c r="AD73" s="222">
        <f t="shared" si="27"/>
        <v>7599473.3812374538</v>
      </c>
      <c r="AE73" s="222">
        <f t="shared" si="28"/>
        <v>5871127.4615638535</v>
      </c>
      <c r="AF73" s="222">
        <f t="shared" si="29"/>
        <v>1728345.9196736005</v>
      </c>
      <c r="AG73" s="222">
        <f t="shared" si="29"/>
        <v>2672269.5676711933</v>
      </c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  <c r="AR73" s="222"/>
      <c r="AS73" s="222"/>
      <c r="AT73" s="222"/>
      <c r="AU73" s="222"/>
      <c r="AV73" s="222"/>
      <c r="AW73" s="222"/>
      <c r="AX73" s="222"/>
      <c r="AY73" s="222"/>
      <c r="AZ73" s="222"/>
      <c r="BA73" s="222"/>
      <c r="BB73" s="222"/>
      <c r="BC73" s="336"/>
      <c r="BD73" s="222"/>
      <c r="BE73" s="222"/>
      <c r="BF73" s="427"/>
      <c r="BG73" s="337">
        <f t="shared" si="11"/>
        <v>0</v>
      </c>
      <c r="BH73" s="338">
        <f t="shared" si="12"/>
        <v>5.3665093352279935E-5</v>
      </c>
      <c r="BI73" s="339">
        <f t="shared" si="13"/>
        <v>5.3665093352279935E-5</v>
      </c>
      <c r="BJ73" s="303">
        <f t="shared" si="14"/>
        <v>6722.641371132032</v>
      </c>
      <c r="BK73" s="303">
        <f t="shared" si="30"/>
        <v>6.7226413711320319E-3</v>
      </c>
      <c r="BL73" s="222"/>
      <c r="BM73" s="340">
        <v>4.5279049814321174E-8</v>
      </c>
      <c r="BN73" s="341">
        <f t="shared" si="15"/>
        <v>1185.2080282679954</v>
      </c>
      <c r="BO73" s="341">
        <f t="shared" si="16"/>
        <v>1185.2080282679954</v>
      </c>
      <c r="BP73" s="341">
        <f t="shared" si="17"/>
        <v>148471343.78261065</v>
      </c>
      <c r="BQ73" s="342">
        <f t="shared" si="31"/>
        <v>54.180665214161905</v>
      </c>
      <c r="BR73" s="222"/>
      <c r="BS73" s="222"/>
      <c r="BT73" s="220">
        <v>6.3279999999999999E-4</v>
      </c>
      <c r="BW73" s="308">
        <f t="shared" si="18"/>
        <v>6.3279999999999999E-4</v>
      </c>
      <c r="BX73" s="308">
        <v>3.8744467014732496E-6</v>
      </c>
      <c r="BY73" s="308">
        <f t="shared" si="32"/>
        <v>4.5279049814321174E-8</v>
      </c>
      <c r="BZ73" s="343">
        <f t="shared" si="33"/>
        <v>13975.558290091449</v>
      </c>
      <c r="CA73" s="343">
        <f t="shared" si="34"/>
        <v>54.180665214161891</v>
      </c>
      <c r="CB73" s="344">
        <f t="shared" si="19"/>
        <v>6.6059195309179771E-3</v>
      </c>
      <c r="CC73" s="343">
        <f t="shared" si="20"/>
        <v>145893.51053096988</v>
      </c>
      <c r="CD73" s="343"/>
      <c r="CE73" s="343">
        <v>0</v>
      </c>
      <c r="CF73" s="343">
        <v>0</v>
      </c>
      <c r="CG73" s="343">
        <f t="shared" si="35"/>
        <v>145893.51053096988</v>
      </c>
      <c r="CH73" s="306">
        <f t="shared" si="21"/>
        <v>-1.7362496936884964E-2</v>
      </c>
    </row>
    <row r="74" spans="1:87" x14ac:dyDescent="0.2">
      <c r="A74" s="220">
        <f t="shared" si="37"/>
        <v>1983</v>
      </c>
      <c r="F74" s="222">
        <f t="shared" si="39"/>
        <v>29149915.160186641</v>
      </c>
      <c r="G74" s="222">
        <f t="shared" si="38"/>
        <v>24518586.901370618</v>
      </c>
      <c r="H74" s="222">
        <f t="shared" si="38"/>
        <v>4590274.9522116054</v>
      </c>
      <c r="I74" s="222"/>
      <c r="J74" s="222">
        <v>29408000</v>
      </c>
      <c r="K74" s="224">
        <f t="shared" si="6"/>
        <v>8.8537080946931024E-3</v>
      </c>
      <c r="L74" s="222"/>
      <c r="M74" s="225">
        <v>0.35549999999999998</v>
      </c>
      <c r="N74" s="225"/>
      <c r="O74" s="222">
        <f t="shared" si="9"/>
        <v>8716357.6434372552</v>
      </c>
      <c r="P74" s="222">
        <f t="shared" si="22"/>
        <v>10362794.839446351</v>
      </c>
      <c r="Q74" s="222">
        <f t="shared" si="23"/>
        <v>106.81207377379289</v>
      </c>
      <c r="R74" s="222">
        <v>10574000</v>
      </c>
      <c r="S74" s="224">
        <f t="shared" si="24"/>
        <v>2.0381100255858486E-2</v>
      </c>
      <c r="T74" s="225">
        <f t="shared" si="4"/>
        <v>0.35956202393906422</v>
      </c>
      <c r="U74" s="224">
        <f t="shared" si="25"/>
        <v>1.1426227676692768E-2</v>
      </c>
      <c r="V74" s="224"/>
      <c r="W74" s="335">
        <f>W73*(W$76/W$73)^(1/($A$76-$A$73))</f>
        <v>0.73466606207146901</v>
      </c>
      <c r="X74" s="335">
        <f t="shared" ref="X74:Y75" si="40">X73*(X$76/X$73)^(1/($A$76-$A$73))</f>
        <v>0.16541975768309108</v>
      </c>
      <c r="Y74" s="335">
        <f t="shared" si="40"/>
        <v>0.25665971608396237</v>
      </c>
      <c r="Z74" s="335">
        <f t="shared" si="10"/>
        <v>0.72863597127471269</v>
      </c>
      <c r="AA74" s="335">
        <f t="shared" si="10"/>
        <v>0.17556043248358708</v>
      </c>
      <c r="AB74" s="335">
        <f t="shared" si="10"/>
        <v>0.25465456205205639</v>
      </c>
      <c r="AC74" s="335"/>
      <c r="AD74" s="222">
        <f t="shared" si="27"/>
        <v>7550705.0829605721</v>
      </c>
      <c r="AE74" s="222">
        <f t="shared" si="28"/>
        <v>5731408.3392086867</v>
      </c>
      <c r="AF74" s="222">
        <f t="shared" si="29"/>
        <v>1819296.7437518856</v>
      </c>
      <c r="AG74" s="222">
        <f t="shared" si="29"/>
        <v>2638932.9814745206</v>
      </c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  <c r="AR74" s="222"/>
      <c r="AS74" s="222"/>
      <c r="AT74" s="222"/>
      <c r="AU74" s="222"/>
      <c r="AV74" s="222"/>
      <c r="AW74" s="222"/>
      <c r="AX74" s="222"/>
      <c r="AY74" s="222"/>
      <c r="AZ74" s="222"/>
      <c r="BA74" s="222"/>
      <c r="BB74" s="222"/>
      <c r="BC74" s="336"/>
      <c r="BD74" s="222"/>
      <c r="BE74" s="222"/>
      <c r="BF74" s="427"/>
      <c r="BG74" s="337">
        <f t="shared" si="11"/>
        <v>0</v>
      </c>
      <c r="BH74" s="338">
        <f t="shared" si="12"/>
        <v>3.0818418021837118E-4</v>
      </c>
      <c r="BI74" s="339">
        <f t="shared" si="13"/>
        <v>3.0818418021837118E-4</v>
      </c>
      <c r="BJ74" s="303">
        <f t="shared" si="14"/>
        <v>38323.79318839129</v>
      </c>
      <c r="BK74" s="303">
        <f t="shared" si="30"/>
        <v>3.8323793188391291E-2</v>
      </c>
      <c r="BL74" s="222"/>
      <c r="BM74" s="340">
        <v>2.0094836124949709E-7</v>
      </c>
      <c r="BN74" s="341">
        <f t="shared" si="15"/>
        <v>1533.6486364062969</v>
      </c>
      <c r="BO74" s="341">
        <f t="shared" si="16"/>
        <v>1533.6486364062969</v>
      </c>
      <c r="BP74" s="341">
        <f t="shared" si="17"/>
        <v>190714634.09850129</v>
      </c>
      <c r="BQ74" s="342">
        <f t="shared" si="31"/>
        <v>70.10929840452998</v>
      </c>
      <c r="BR74" s="222"/>
      <c r="BS74" s="222"/>
      <c r="BT74" s="220">
        <v>3.6340000000000001E-3</v>
      </c>
      <c r="BW74" s="308">
        <f t="shared" si="18"/>
        <v>3.6340000000000001E-3</v>
      </c>
      <c r="BX74" s="308">
        <v>1.7194789170759484E-5</v>
      </c>
      <c r="BY74" s="308">
        <f t="shared" si="32"/>
        <v>2.0094836124949709E-7</v>
      </c>
      <c r="BZ74" s="343">
        <f t="shared" si="33"/>
        <v>18084.247999853218</v>
      </c>
      <c r="CA74" s="343">
        <f t="shared" si="34"/>
        <v>70.10929840452998</v>
      </c>
      <c r="CB74" s="344">
        <f t="shared" si="19"/>
        <v>3.7658396446548038E-2</v>
      </c>
      <c r="CC74" s="343">
        <f t="shared" si="20"/>
        <v>187403.35184814691</v>
      </c>
      <c r="CD74" s="343"/>
      <c r="CE74" s="343">
        <v>0</v>
      </c>
      <c r="CF74" s="343">
        <v>0</v>
      </c>
      <c r="CG74" s="343">
        <f t="shared" si="35"/>
        <v>187403.35184814691</v>
      </c>
      <c r="CH74" s="306">
        <f t="shared" si="21"/>
        <v>-1.7362496936885075E-2</v>
      </c>
    </row>
    <row r="75" spans="1:87" x14ac:dyDescent="0.2">
      <c r="A75" s="220">
        <f t="shared" si="37"/>
        <v>1984</v>
      </c>
      <c r="F75" s="222">
        <f t="shared" si="39"/>
        <v>29562127.44211936</v>
      </c>
      <c r="G75" s="222">
        <f t="shared" si="38"/>
        <v>24977115.387233082</v>
      </c>
      <c r="H75" s="222">
        <f t="shared" si="38"/>
        <v>4536786.4654405331</v>
      </c>
      <c r="I75" s="222"/>
      <c r="J75" s="222">
        <v>29856000</v>
      </c>
      <c r="K75" s="224">
        <f t="shared" si="6"/>
        <v>9.9408460523020548E-3</v>
      </c>
      <c r="L75" s="222"/>
      <c r="M75" s="225">
        <v>0.36099999999999999</v>
      </c>
      <c r="N75" s="225"/>
      <c r="O75" s="222">
        <f t="shared" si="9"/>
        <v>9016738.6547911428</v>
      </c>
      <c r="P75" s="222">
        <f t="shared" si="22"/>
        <v>10671928.006605089</v>
      </c>
      <c r="Q75" s="222">
        <f t="shared" si="23"/>
        <v>109.99839128447032</v>
      </c>
      <c r="R75" s="222">
        <v>10815000</v>
      </c>
      <c r="S75" s="224">
        <f t="shared" si="24"/>
        <v>1.3406386672245141E-2</v>
      </c>
      <c r="T75" s="225">
        <f t="shared" si="4"/>
        <v>0.36223874598070738</v>
      </c>
      <c r="U75" s="224">
        <f t="shared" si="25"/>
        <v>3.4314293094388493E-3</v>
      </c>
      <c r="V75" s="224"/>
      <c r="W75" s="335">
        <f>W74*(W$76/W$73)^(1/($A$76-$A$73))</f>
        <v>0.73533272855531273</v>
      </c>
      <c r="X75" s="335">
        <f t="shared" si="40"/>
        <v>0.17540830917905495</v>
      </c>
      <c r="Y75" s="335">
        <f t="shared" si="40"/>
        <v>0.25532639480736502</v>
      </c>
      <c r="Z75" s="335">
        <f t="shared" si="10"/>
        <v>0.72929716580383264</v>
      </c>
      <c r="AA75" s="335">
        <f t="shared" si="10"/>
        <v>0.18616130897547212</v>
      </c>
      <c r="AB75" s="335">
        <f t="shared" si="10"/>
        <v>0.25333165734793245</v>
      </c>
      <c r="AC75" s="335"/>
      <c r="AD75" s="222">
        <f t="shared" si="27"/>
        <v>7783006.8488796363</v>
      </c>
      <c r="AE75" s="222">
        <f t="shared" si="28"/>
        <v>5796306.7618780322</v>
      </c>
      <c r="AF75" s="222">
        <f t="shared" si="29"/>
        <v>1986700.0870016043</v>
      </c>
      <c r="AG75" s="222">
        <f t="shared" si="29"/>
        <v>2703537.2090110839</v>
      </c>
      <c r="AH75" s="222"/>
      <c r="AI75" s="222"/>
      <c r="AJ75" s="222"/>
      <c r="AK75" s="222"/>
      <c r="AL75" s="222"/>
      <c r="AM75" s="222"/>
      <c r="AN75" s="222"/>
      <c r="AO75" s="222"/>
      <c r="AP75" s="222"/>
      <c r="AQ75" s="222"/>
      <c r="AR75" s="222"/>
      <c r="AS75" s="222"/>
      <c r="AT75" s="222"/>
      <c r="AU75" s="222"/>
      <c r="AV75" s="222"/>
      <c r="AW75" s="222"/>
      <c r="AX75" s="222"/>
      <c r="AY75" s="222"/>
      <c r="AZ75" s="222"/>
      <c r="BA75" s="222"/>
      <c r="BB75" s="222"/>
      <c r="BC75" s="336"/>
      <c r="BD75" s="222"/>
      <c r="BE75" s="222"/>
      <c r="BF75" s="427"/>
      <c r="BG75" s="337">
        <f t="shared" si="11"/>
        <v>0.182</v>
      </c>
      <c r="BH75" s="338">
        <f t="shared" si="12"/>
        <v>2.9385200452852396E-3</v>
      </c>
      <c r="BI75" s="339">
        <f t="shared" si="13"/>
        <v>3.228994884959042E-3</v>
      </c>
      <c r="BJ75" s="303">
        <f t="shared" si="14"/>
        <v>413515.21135174768</v>
      </c>
      <c r="BK75" s="303">
        <f t="shared" si="30"/>
        <v>0.41351521135174768</v>
      </c>
      <c r="BL75" s="222"/>
      <c r="BM75" s="340">
        <v>1.4603586568613067E-6</v>
      </c>
      <c r="BN75" s="341">
        <f t="shared" si="15"/>
        <v>2012.1906570546778</v>
      </c>
      <c r="BO75" s="341">
        <f t="shared" si="16"/>
        <v>2211.0971642397749</v>
      </c>
      <c r="BP75" s="341">
        <f t="shared" si="17"/>
        <v>283160037.02850652</v>
      </c>
      <c r="BQ75" s="342">
        <f t="shared" si="31"/>
        <v>91.985394746492815</v>
      </c>
      <c r="BR75" s="222"/>
      <c r="BS75" s="222"/>
      <c r="BT75" s="220">
        <v>3.465E-2</v>
      </c>
      <c r="BW75" s="308">
        <f t="shared" si="18"/>
        <v>3.465E-2</v>
      </c>
      <c r="BX75" s="308">
        <v>1.2496025875645953E-4</v>
      </c>
      <c r="BY75" s="308">
        <f t="shared" si="32"/>
        <v>1.4603586568613067E-6</v>
      </c>
      <c r="BZ75" s="343">
        <f t="shared" si="33"/>
        <v>23727.048035221655</v>
      </c>
      <c r="CA75" s="343">
        <f t="shared" si="34"/>
        <v>91.98539474649283</v>
      </c>
      <c r="CB75" s="344">
        <f t="shared" si="19"/>
        <v>0.36978230542886636</v>
      </c>
      <c r="CC75" s="343">
        <f t="shared" si="20"/>
        <v>253213.3484411462</v>
      </c>
      <c r="CD75" s="343"/>
      <c r="CE75" s="343">
        <v>18.2</v>
      </c>
      <c r="CF75" s="343">
        <v>9.1999999999999993</v>
      </c>
      <c r="CG75" s="343">
        <f t="shared" si="35"/>
        <v>276508.9764977317</v>
      </c>
      <c r="CH75" s="306">
        <f t="shared" si="21"/>
        <v>-2.3488697771660627E-2</v>
      </c>
    </row>
    <row r="76" spans="1:87" x14ac:dyDescent="0.2">
      <c r="A76" s="220">
        <f t="shared" si="37"/>
        <v>1985</v>
      </c>
      <c r="F76" s="222">
        <f t="shared" si="39"/>
        <v>29980168.865044169</v>
      </c>
      <c r="G76" s="222">
        <f t="shared" si="38"/>
        <v>25444218.933852229</v>
      </c>
      <c r="H76" s="222">
        <f t="shared" si="38"/>
        <v>4483921.256849274</v>
      </c>
      <c r="I76" s="222"/>
      <c r="J76" s="222">
        <v>30305000</v>
      </c>
      <c r="K76" s="224">
        <f t="shared" si="6"/>
        <v>1.0834866755356165E-2</v>
      </c>
      <c r="L76" s="222"/>
      <c r="M76" s="225">
        <v>0.35699999999999998</v>
      </c>
      <c r="N76" s="225"/>
      <c r="O76" s="222">
        <f t="shared" si="9"/>
        <v>9083586.1593852453</v>
      </c>
      <c r="P76" s="222">
        <f t="shared" si="22"/>
        <v>10702920.284820767</v>
      </c>
      <c r="Q76" s="222">
        <f t="shared" si="23"/>
        <v>110.31783691265065</v>
      </c>
      <c r="R76" s="222">
        <v>10856000</v>
      </c>
      <c r="S76" s="224">
        <f t="shared" si="24"/>
        <v>1.430261191390314E-2</v>
      </c>
      <c r="T76" s="225">
        <f t="shared" si="4"/>
        <v>0.35822471539349943</v>
      </c>
      <c r="U76" s="224">
        <f t="shared" si="25"/>
        <v>3.4305753319312515E-3</v>
      </c>
      <c r="V76" s="224"/>
      <c r="W76" s="228">
        <v>0.73599999999999999</v>
      </c>
      <c r="X76" s="228">
        <v>0.186</v>
      </c>
      <c r="Y76" s="228">
        <v>0.254</v>
      </c>
      <c r="Z76" s="335">
        <f t="shared" si="10"/>
        <v>0.72995896032831731</v>
      </c>
      <c r="AA76" s="335">
        <f t="shared" si="10"/>
        <v>0.19740229885057473</v>
      </c>
      <c r="AB76" s="335">
        <f t="shared" si="10"/>
        <v>0.25201562499999997</v>
      </c>
      <c r="AC76" s="335"/>
      <c r="AD76" s="222">
        <f t="shared" si="27"/>
        <v>7812692.5635846248</v>
      </c>
      <c r="AE76" s="222">
        <f t="shared" si="28"/>
        <v>5699911.494946558</v>
      </c>
      <c r="AF76" s="222">
        <f t="shared" si="29"/>
        <v>2112781.0686380672</v>
      </c>
      <c r="AG76" s="222">
        <f t="shared" si="29"/>
        <v>2697303.1449042833</v>
      </c>
      <c r="AH76" s="222"/>
      <c r="AI76" s="222"/>
      <c r="AJ76" s="222"/>
      <c r="AK76" s="222"/>
      <c r="AL76" s="222"/>
      <c r="AM76" s="222"/>
      <c r="AN76" s="222"/>
      <c r="AO76" s="222"/>
      <c r="AP76" s="222"/>
      <c r="AQ76" s="222"/>
      <c r="AR76" s="222"/>
      <c r="AS76" s="222"/>
      <c r="AT76" s="222"/>
      <c r="AU76" s="222"/>
      <c r="AV76" s="222"/>
      <c r="AW76" s="222"/>
      <c r="AX76" s="222"/>
      <c r="AY76" s="222"/>
      <c r="AZ76" s="222"/>
      <c r="BA76" s="222"/>
      <c r="BB76" s="222"/>
      <c r="BC76" s="336"/>
      <c r="BD76" s="222"/>
      <c r="BE76" s="222"/>
      <c r="BF76" s="427"/>
      <c r="BG76" s="337">
        <f t="shared" si="11"/>
        <v>0.22500000000000001</v>
      </c>
      <c r="BH76" s="338">
        <f t="shared" si="12"/>
        <v>1.8716634170114068E-2</v>
      </c>
      <c r="BI76" s="339">
        <f t="shared" si="13"/>
        <v>2.0959359516854709E-2</v>
      </c>
      <c r="BJ76" s="303">
        <f t="shared" si="14"/>
        <v>2691916.2495575454</v>
      </c>
      <c r="BK76" s="303">
        <f t="shared" si="30"/>
        <v>2.6919162495575453</v>
      </c>
      <c r="BL76" s="222"/>
      <c r="BM76" s="340">
        <v>1.1276616416646134E-5</v>
      </c>
      <c r="BN76" s="341">
        <f t="shared" si="15"/>
        <v>1659.7739497891628</v>
      </c>
      <c r="BO76" s="341">
        <f t="shared" si="16"/>
        <v>1858.6567763283372</v>
      </c>
      <c r="BP76" s="341">
        <f t="shared" si="17"/>
        <v>238716663.76660961</v>
      </c>
      <c r="BQ76" s="342">
        <f t="shared" si="31"/>
        <v>75.874997941188141</v>
      </c>
      <c r="BR76" s="222"/>
      <c r="BS76" s="222"/>
      <c r="BT76" s="220">
        <v>0.22070000000000001</v>
      </c>
      <c r="BW76" s="308">
        <f t="shared" si="18"/>
        <v>0.22070000000000001</v>
      </c>
      <c r="BX76" s="308">
        <v>9.6491974673538594E-4</v>
      </c>
      <c r="BY76" s="308">
        <f t="shared" si="32"/>
        <v>1.1276616416646134E-5</v>
      </c>
      <c r="BZ76" s="343">
        <f t="shared" si="33"/>
        <v>19571.473556040324</v>
      </c>
      <c r="CA76" s="343">
        <f t="shared" si="34"/>
        <v>75.874997941188141</v>
      </c>
      <c r="CB76" s="344">
        <f t="shared" si="19"/>
        <v>2.3621345068599431</v>
      </c>
      <c r="CC76" s="343">
        <f t="shared" si="20"/>
        <v>209471.92132677723</v>
      </c>
      <c r="CD76" s="343"/>
      <c r="CE76" s="343">
        <v>22.5</v>
      </c>
      <c r="CF76" s="343">
        <v>11.3</v>
      </c>
      <c r="CG76" s="343">
        <f t="shared" si="35"/>
        <v>233142.24843670306</v>
      </c>
      <c r="CH76" s="306">
        <f t="shared" si="21"/>
        <v>-2.3351597001860736E-2</v>
      </c>
    </row>
    <row r="77" spans="1:87" x14ac:dyDescent="0.2">
      <c r="A77" s="220">
        <f t="shared" si="37"/>
        <v>1986</v>
      </c>
      <c r="F77" s="222">
        <f t="shared" si="39"/>
        <v>30404121.859510072</v>
      </c>
      <c r="G77" s="222">
        <f t="shared" si="38"/>
        <v>25920057.905674871</v>
      </c>
      <c r="H77" s="222">
        <f t="shared" si="38"/>
        <v>4431672.0636470327</v>
      </c>
      <c r="I77" s="222"/>
      <c r="J77" s="222">
        <v>30758000</v>
      </c>
      <c r="K77" s="224">
        <f t="shared" si="6"/>
        <v>1.1639150182501945E-2</v>
      </c>
      <c r="L77" s="222"/>
      <c r="M77" s="225">
        <v>0.36499999999999999</v>
      </c>
      <c r="N77" s="225"/>
      <c r="O77" s="222">
        <f t="shared" si="9"/>
        <v>9460821.1355713271</v>
      </c>
      <c r="P77" s="222">
        <f t="shared" si="22"/>
        <v>11097504.478721175</v>
      </c>
      <c r="Q77" s="222">
        <f t="shared" si="23"/>
        <v>114.38492081056123</v>
      </c>
      <c r="R77" s="222">
        <v>11301000</v>
      </c>
      <c r="S77" s="224">
        <f t="shared" si="24"/>
        <v>1.8337052412910948E-2</v>
      </c>
      <c r="T77" s="225">
        <f t="shared" si="4"/>
        <v>0.36741660706157747</v>
      </c>
      <c r="U77" s="224">
        <f t="shared" si="25"/>
        <v>6.6208412645958337E-3</v>
      </c>
      <c r="V77" s="224"/>
      <c r="W77" s="228">
        <v>0.73799999999999999</v>
      </c>
      <c r="X77" s="228">
        <v>0.19800000000000001</v>
      </c>
      <c r="Y77" s="228">
        <v>0.248</v>
      </c>
      <c r="Z77" s="335">
        <f t="shared" si="10"/>
        <v>0.73194254445964424</v>
      </c>
      <c r="AA77" s="335">
        <f t="shared" si="10"/>
        <v>0.21013793103448278</v>
      </c>
      <c r="AB77" s="335">
        <f t="shared" si="10"/>
        <v>0.24606249999999999</v>
      </c>
      <c r="AC77" s="335"/>
      <c r="AD77" s="222">
        <f t="shared" si="27"/>
        <v>8122735.6653074753</v>
      </c>
      <c r="AE77" s="222">
        <f t="shared" si="28"/>
        <v>5790729.0345031014</v>
      </c>
      <c r="AF77" s="222">
        <f t="shared" si="29"/>
        <v>2332006.6308043739</v>
      </c>
      <c r="AG77" s="222">
        <f t="shared" si="29"/>
        <v>2730679.6957953293</v>
      </c>
      <c r="AH77" s="222"/>
      <c r="AI77" s="222"/>
      <c r="AJ77" s="222"/>
      <c r="AK77" s="222"/>
      <c r="AL77" s="222"/>
      <c r="AM77" s="222"/>
      <c r="AN77" s="222"/>
      <c r="AO77" s="222"/>
      <c r="AP77" s="222"/>
      <c r="AQ77" s="222"/>
      <c r="AR77" s="222"/>
      <c r="AS77" s="222"/>
      <c r="AT77" s="222"/>
      <c r="AU77" s="222"/>
      <c r="AV77" s="222"/>
      <c r="AW77" s="222"/>
      <c r="AX77" s="222"/>
      <c r="AY77" s="222"/>
      <c r="AZ77" s="222"/>
      <c r="BA77" s="222"/>
      <c r="BB77" s="222"/>
      <c r="BC77" s="336"/>
      <c r="BD77" s="222"/>
      <c r="BE77" s="222"/>
      <c r="BF77" s="427"/>
      <c r="BG77" s="337">
        <f t="shared" si="11"/>
        <v>0.25</v>
      </c>
      <c r="BH77" s="338">
        <f t="shared" si="12"/>
        <v>3.7212773329615104E-2</v>
      </c>
      <c r="BI77" s="339">
        <f t="shared" si="13"/>
        <v>4.2067222530049596E-2</v>
      </c>
      <c r="BJ77" s="303">
        <f t="shared" si="14"/>
        <v>5602094.2852150286</v>
      </c>
      <c r="BK77" s="303">
        <f t="shared" si="30"/>
        <v>5.6020942852150286</v>
      </c>
      <c r="BL77" s="222"/>
      <c r="BM77" s="340">
        <v>2.1435763725224806E-5</v>
      </c>
      <c r="BN77" s="341">
        <f t="shared" si="15"/>
        <v>1736.0134122874522</v>
      </c>
      <c r="BO77" s="341">
        <f t="shared" si="16"/>
        <v>1962.4783641623396</v>
      </c>
      <c r="BP77" s="341">
        <f t="shared" si="17"/>
        <v>261343349.22821963</v>
      </c>
      <c r="BQ77" s="342">
        <f t="shared" si="31"/>
        <v>79.360212937380723</v>
      </c>
      <c r="BR77" s="222"/>
      <c r="BS77" s="222"/>
      <c r="BT77" s="220">
        <v>0.43880000000000002</v>
      </c>
      <c r="BW77" s="308">
        <f t="shared" si="18"/>
        <v>0.43880000000000002</v>
      </c>
      <c r="BX77" s="308">
        <v>1.8342196755305809E-3</v>
      </c>
      <c r="BY77" s="308">
        <f t="shared" si="32"/>
        <v>2.1435763725224806E-5</v>
      </c>
      <c r="BZ77" s="343">
        <f t="shared" si="33"/>
        <v>20470.462616810641</v>
      </c>
      <c r="CA77" s="343">
        <f t="shared" si="34"/>
        <v>79.360212937380723</v>
      </c>
      <c r="CB77" s="344">
        <f t="shared" si="19"/>
        <v>4.8695849652628516</v>
      </c>
      <c r="CC77" s="343">
        <f t="shared" si="20"/>
        <v>227171.05057155047</v>
      </c>
      <c r="CD77" s="343"/>
      <c r="CE77" s="343">
        <v>25</v>
      </c>
      <c r="CF77" s="343">
        <v>12.6</v>
      </c>
      <c r="CG77" s="343">
        <f t="shared" si="35"/>
        <v>255794.60294356581</v>
      </c>
      <c r="CH77" s="306">
        <f t="shared" si="21"/>
        <v>-2.1231633791485294E-2</v>
      </c>
    </row>
    <row r="78" spans="1:87" x14ac:dyDescent="0.2">
      <c r="A78" s="220">
        <f t="shared" si="37"/>
        <v>1987</v>
      </c>
      <c r="F78" s="222">
        <f t="shared" si="39"/>
        <v>30834070.021725886</v>
      </c>
      <c r="G78" s="222">
        <f t="shared" si="38"/>
        <v>26404795.666165143</v>
      </c>
      <c r="H78" s="222">
        <f t="shared" si="38"/>
        <v>4380031.7076731697</v>
      </c>
      <c r="I78" s="222"/>
      <c r="J78" s="222">
        <v>31215000</v>
      </c>
      <c r="K78" s="224">
        <f t="shared" si="6"/>
        <v>1.2354190608171667E-2</v>
      </c>
      <c r="L78" s="222"/>
      <c r="M78" s="225">
        <v>0.36899999999999999</v>
      </c>
      <c r="N78" s="225"/>
      <c r="O78" s="222">
        <f t="shared" si="9"/>
        <v>9743369.6008149385</v>
      </c>
      <c r="P78" s="222">
        <f t="shared" si="22"/>
        <v>11377771.838016851</v>
      </c>
      <c r="Q78" s="222">
        <f t="shared" si="23"/>
        <v>117.27371078674831</v>
      </c>
      <c r="R78" s="222">
        <v>11285000</v>
      </c>
      <c r="S78" s="224">
        <f t="shared" si="24"/>
        <v>-8.1537790823744682E-3</v>
      </c>
      <c r="T78" s="225">
        <f t="shared" si="4"/>
        <v>0.36152490789684444</v>
      </c>
      <c r="U78" s="224">
        <f t="shared" si="25"/>
        <v>-2.02577021765733E-2</v>
      </c>
      <c r="V78" s="224"/>
      <c r="W78" s="228">
        <v>0.74299999999999999</v>
      </c>
      <c r="X78" s="228">
        <v>0.215</v>
      </c>
      <c r="Y78" s="228">
        <v>0.253</v>
      </c>
      <c r="Z78" s="335">
        <f t="shared" si="10"/>
        <v>0.73690150478796157</v>
      </c>
      <c r="AA78" s="335">
        <f t="shared" si="10"/>
        <v>0.22818007662835252</v>
      </c>
      <c r="AB78" s="335">
        <f t="shared" si="10"/>
        <v>0.2510234375</v>
      </c>
      <c r="AC78" s="335"/>
      <c r="AD78" s="222">
        <f t="shared" si="27"/>
        <v>8384297.1885687085</v>
      </c>
      <c r="AE78" s="222">
        <f t="shared" si="28"/>
        <v>5788116.3387101125</v>
      </c>
      <c r="AF78" s="222">
        <f t="shared" si="29"/>
        <v>2596180.8498585965</v>
      </c>
      <c r="AG78" s="222">
        <f t="shared" si="29"/>
        <v>2856087.3978696833</v>
      </c>
      <c r="AH78" s="222"/>
      <c r="AI78" s="222"/>
      <c r="AJ78" s="222"/>
      <c r="AK78" s="222"/>
      <c r="AL78" s="222"/>
      <c r="AM78" s="222"/>
      <c r="AN78" s="222"/>
      <c r="AO78" s="222"/>
      <c r="AP78" s="222"/>
      <c r="AQ78" s="222"/>
      <c r="AR78" s="222"/>
      <c r="AS78" s="222"/>
      <c r="AT78" s="222"/>
      <c r="AU78" s="222"/>
      <c r="AV78" s="222"/>
      <c r="AW78" s="222"/>
      <c r="AX78" s="222"/>
      <c r="AY78" s="222"/>
      <c r="AZ78" s="222"/>
      <c r="BA78" s="222"/>
      <c r="BB78" s="222"/>
      <c r="BC78" s="336"/>
      <c r="BD78" s="222"/>
      <c r="BE78" s="222"/>
      <c r="BF78" s="427"/>
      <c r="BG78" s="337">
        <f t="shared" si="11"/>
        <v>0.25</v>
      </c>
      <c r="BH78" s="338">
        <f t="shared" si="12"/>
        <v>7.9395164975354732E-2</v>
      </c>
      <c r="BI78" s="339">
        <f t="shared" si="13"/>
        <v>8.9492670404162283E-2</v>
      </c>
      <c r="BJ78" s="303">
        <f t="shared" si="14"/>
        <v>12218726.22040082</v>
      </c>
      <c r="BK78" s="303">
        <f t="shared" si="30"/>
        <v>12.21872622040082</v>
      </c>
      <c r="BL78" s="222"/>
      <c r="BM78" s="340">
        <v>4.958835409685452E-5</v>
      </c>
      <c r="BN78" s="341">
        <f t="shared" si="15"/>
        <v>1601.0849003030514</v>
      </c>
      <c r="BO78" s="341">
        <f t="shared" si="16"/>
        <v>1804.7114495747896</v>
      </c>
      <c r="BP78" s="341">
        <f t="shared" si="17"/>
        <v>246403141.28062329</v>
      </c>
      <c r="BQ78" s="342">
        <f t="shared" si="31"/>
        <v>73.192083494016188</v>
      </c>
      <c r="BR78" s="222"/>
      <c r="BS78" s="222"/>
      <c r="BT78" s="220">
        <v>0.93620000000000003</v>
      </c>
      <c r="BW78" s="308">
        <f t="shared" si="18"/>
        <v>0.93620000000000003</v>
      </c>
      <c r="BX78" s="308">
        <v>4.2431861037260125E-3</v>
      </c>
      <c r="BY78" s="308">
        <f t="shared" si="32"/>
        <v>4.958835409685452E-5</v>
      </c>
      <c r="BZ78" s="343">
        <f t="shared" si="33"/>
        <v>18879.432823510168</v>
      </c>
      <c r="CA78" s="343">
        <f t="shared" si="34"/>
        <v>73.192083494016202</v>
      </c>
      <c r="CB78" s="343">
        <f t="shared" si="19"/>
        <v>10.651869994751378</v>
      </c>
      <c r="CC78" s="343">
        <f t="shared" si="20"/>
        <v>214805.87909706493</v>
      </c>
      <c r="CD78" s="343"/>
      <c r="CE78" s="343">
        <v>25</v>
      </c>
      <c r="CF78" s="343">
        <v>12.6</v>
      </c>
      <c r="CG78" s="343">
        <f t="shared" si="35"/>
        <v>241871.41986329507</v>
      </c>
      <c r="CH78" s="306">
        <f t="shared" si="21"/>
        <v>-1.8391492063679182E-2</v>
      </c>
    </row>
    <row r="79" spans="1:87" x14ac:dyDescent="0.2">
      <c r="A79" s="220">
        <f t="shared" si="37"/>
        <v>1988</v>
      </c>
      <c r="F79" s="222">
        <f t="shared" si="39"/>
        <v>31270098.130043972</v>
      </c>
      <c r="G79" s="222">
        <f t="shared" si="38"/>
        <v>26898598.63388991</v>
      </c>
      <c r="H79" s="222">
        <f t="shared" si="38"/>
        <v>4328993.0944110435</v>
      </c>
      <c r="I79" s="222"/>
      <c r="J79" s="222">
        <v>31673000</v>
      </c>
      <c r="K79" s="224">
        <f t="shared" si="6"/>
        <v>1.2884573252071929E-2</v>
      </c>
      <c r="L79" s="222"/>
      <c r="M79" s="225">
        <v>0.36599999999999999</v>
      </c>
      <c r="N79" s="225"/>
      <c r="O79" s="222">
        <f t="shared" si="9"/>
        <v>9844887.1000037063</v>
      </c>
      <c r="P79" s="222">
        <f t="shared" si="22"/>
        <v>11444855.915596094</v>
      </c>
      <c r="Q79" s="222">
        <f t="shared" si="23"/>
        <v>117.96516415955519</v>
      </c>
      <c r="R79" s="222">
        <v>11396000</v>
      </c>
      <c r="S79" s="224">
        <f t="shared" si="24"/>
        <v>-4.2688100187890932E-3</v>
      </c>
      <c r="T79" s="225">
        <f t="shared" si="4"/>
        <v>0.35980172386575315</v>
      </c>
      <c r="U79" s="224">
        <f t="shared" si="25"/>
        <v>-1.6935180694663488E-2</v>
      </c>
      <c r="V79" s="224"/>
      <c r="W79" s="228">
        <v>0.745</v>
      </c>
      <c r="X79" s="228">
        <v>0.24199999999999999</v>
      </c>
      <c r="Y79" s="228">
        <v>0.246</v>
      </c>
      <c r="Z79" s="335">
        <f t="shared" si="10"/>
        <v>0.7388850889192885</v>
      </c>
      <c r="AA79" s="335">
        <f t="shared" si="10"/>
        <v>0.25683524904214561</v>
      </c>
      <c r="AB79" s="335">
        <f t="shared" si="10"/>
        <v>0.24407812499999998</v>
      </c>
      <c r="AC79" s="335"/>
      <c r="AD79" s="222">
        <f t="shared" si="27"/>
        <v>8456433.3808636647</v>
      </c>
      <c r="AE79" s="222">
        <f t="shared" si="28"/>
        <v>5516990.9615300689</v>
      </c>
      <c r="AF79" s="222">
        <f t="shared" si="29"/>
        <v>2939442.4193335962</v>
      </c>
      <c r="AG79" s="222">
        <f t="shared" si="29"/>
        <v>2793438.9727738528</v>
      </c>
      <c r="AH79" s="222"/>
      <c r="AI79" s="222"/>
      <c r="AJ79" s="222"/>
      <c r="AK79" s="222"/>
      <c r="AL79" s="222"/>
      <c r="AM79" s="222"/>
      <c r="AN79" s="222"/>
      <c r="AO79" s="222"/>
      <c r="AP79" s="222"/>
      <c r="AQ79" s="222"/>
      <c r="AR79" s="222"/>
      <c r="AS79" s="222"/>
      <c r="AT79" s="222"/>
      <c r="AU79" s="222"/>
      <c r="AV79" s="222"/>
      <c r="AW79" s="222"/>
      <c r="AX79" s="222"/>
      <c r="AY79" s="222"/>
      <c r="AZ79" s="222"/>
      <c r="BA79" s="222"/>
      <c r="BB79" s="222"/>
      <c r="BC79" s="336"/>
      <c r="BD79" s="222"/>
      <c r="BE79" s="222"/>
      <c r="BF79" s="427"/>
      <c r="BG79" s="337">
        <f t="shared" si="11"/>
        <v>0.25</v>
      </c>
      <c r="BH79" s="338">
        <f t="shared" si="12"/>
        <v>0.32845276004010776</v>
      </c>
      <c r="BI79" s="339">
        <f t="shared" si="13"/>
        <v>0.36803541013624264</v>
      </c>
      <c r="BJ79" s="303">
        <f t="shared" si="14"/>
        <v>50545346.890159331</v>
      </c>
      <c r="BK79" s="303">
        <f t="shared" si="30"/>
        <v>50.54534689015933</v>
      </c>
      <c r="BL79" s="222"/>
      <c r="BM79" s="340">
        <v>2.1965351519405359E-4</v>
      </c>
      <c r="BN79" s="341">
        <f t="shared" si="15"/>
        <v>1495.3221201579001</v>
      </c>
      <c r="BO79" s="341">
        <f t="shared" si="16"/>
        <v>1675.5270673046166</v>
      </c>
      <c r="BP79" s="341">
        <f t="shared" si="17"/>
        <v>230113990.41579139</v>
      </c>
      <c r="BQ79" s="342">
        <f t="shared" si="31"/>
        <v>68.357237925565713</v>
      </c>
      <c r="BR79" s="222"/>
      <c r="BS79" s="222"/>
      <c r="BT79" s="220">
        <v>3.8730000000000002</v>
      </c>
      <c r="BW79" s="308">
        <f t="shared" si="18"/>
        <v>3.8730000000000002</v>
      </c>
      <c r="BX79" s="308">
        <v>1.8795355487814008E-2</v>
      </c>
      <c r="BY79" s="346">
        <f t="shared" si="32"/>
        <v>2.1965351519405359E-4</v>
      </c>
      <c r="BZ79" s="343">
        <f t="shared" si="33"/>
        <v>17632.31513312403</v>
      </c>
      <c r="CA79" s="343">
        <f t="shared" si="34"/>
        <v>68.357237925565713</v>
      </c>
      <c r="CB79" s="343">
        <f t="shared" si="19"/>
        <v>44.325926961103676</v>
      </c>
      <c r="CC79" s="343">
        <f t="shared" si="20"/>
        <v>201799.30615698907</v>
      </c>
      <c r="CD79" s="343"/>
      <c r="CE79" s="343">
        <v>25</v>
      </c>
      <c r="CF79" s="343">
        <v>12.6</v>
      </c>
      <c r="CG79" s="343">
        <f t="shared" si="35"/>
        <v>227226.01873276968</v>
      </c>
      <c r="CH79" s="306">
        <f t="shared" si="21"/>
        <v>-1.2550178621488661E-2</v>
      </c>
    </row>
    <row r="80" spans="1:87" x14ac:dyDescent="0.2">
      <c r="A80" s="220">
        <f t="shared" si="37"/>
        <v>1989</v>
      </c>
      <c r="F80" s="222">
        <f t="shared" si="39"/>
        <v>31712292.161677063</v>
      </c>
      <c r="G80" s="222">
        <f t="shared" si="38"/>
        <v>27401636.339653052</v>
      </c>
      <c r="H80" s="222">
        <f t="shared" si="38"/>
        <v>4278549.2120133433</v>
      </c>
      <c r="I80" s="222"/>
      <c r="J80" s="222">
        <v>32130000</v>
      </c>
      <c r="K80" s="224">
        <f t="shared" si="6"/>
        <v>1.3171795851064871E-2</v>
      </c>
      <c r="L80" s="222"/>
      <c r="M80" s="225">
        <v>0.36699999999999999</v>
      </c>
      <c r="N80" s="225"/>
      <c r="O80" s="222">
        <f t="shared" si="9"/>
        <v>10056400.536652669</v>
      </c>
      <c r="P80" s="222">
        <f t="shared" si="22"/>
        <v>11638411.223335482</v>
      </c>
      <c r="Q80" s="222">
        <f t="shared" si="23"/>
        <v>119.96019003142445</v>
      </c>
      <c r="R80" s="222">
        <v>11382000</v>
      </c>
      <c r="S80" s="224">
        <f t="shared" si="24"/>
        <v>-2.2031462749947162E-2</v>
      </c>
      <c r="T80" s="225">
        <f t="shared" si="4"/>
        <v>0.35424836601307191</v>
      </c>
      <c r="U80" s="224">
        <f t="shared" si="25"/>
        <v>-3.4745596694626957E-2</v>
      </c>
      <c r="V80" s="224"/>
      <c r="W80" s="228">
        <v>0.72799999999999998</v>
      </c>
      <c r="X80" s="228">
        <v>0.221</v>
      </c>
      <c r="Y80" s="228">
        <v>0.26500000000000001</v>
      </c>
      <c r="Z80" s="335">
        <f t="shared" si="10"/>
        <v>0.72202462380300947</v>
      </c>
      <c r="AA80" s="335">
        <f t="shared" si="10"/>
        <v>0.23454789272030654</v>
      </c>
      <c r="AB80" s="335">
        <f t="shared" si="10"/>
        <v>0.26292968750000001</v>
      </c>
      <c r="AC80" s="335"/>
      <c r="AD80" s="222">
        <f t="shared" si="27"/>
        <v>8403219.4851935245</v>
      </c>
      <c r="AE80" s="222">
        <f t="shared" si="28"/>
        <v>5673454.6581478221</v>
      </c>
      <c r="AF80" s="222">
        <f t="shared" si="29"/>
        <v>2729764.8270457024</v>
      </c>
      <c r="AG80" s="222">
        <f t="shared" si="29"/>
        <v>3060083.8259480912</v>
      </c>
      <c r="AH80" s="222"/>
      <c r="AI80" s="222"/>
      <c r="AJ80" s="222"/>
      <c r="AK80" s="222"/>
      <c r="AL80" s="222"/>
      <c r="AM80" s="222"/>
      <c r="AN80" s="222"/>
      <c r="AO80" s="222"/>
      <c r="AP80" s="222"/>
      <c r="AQ80" s="222"/>
      <c r="AR80" s="222"/>
      <c r="AS80" s="222"/>
      <c r="AT80" s="222"/>
      <c r="AU80" s="222"/>
      <c r="AV80" s="222"/>
      <c r="AW80" s="222"/>
      <c r="AX80" s="222"/>
      <c r="AY80" s="222"/>
      <c r="AZ80" s="222"/>
      <c r="BA80" s="222"/>
      <c r="BB80" s="222"/>
      <c r="BC80" s="336"/>
      <c r="BD80" s="222"/>
      <c r="BE80" s="222"/>
      <c r="BF80" s="427"/>
      <c r="BG80" s="337">
        <f t="shared" si="11"/>
        <v>0.30499999999999999</v>
      </c>
      <c r="BH80" s="338">
        <f t="shared" si="12"/>
        <v>8.8791644658402475</v>
      </c>
      <c r="BI80" s="339">
        <f t="shared" si="13"/>
        <v>10.199322216749065</v>
      </c>
      <c r="BJ80" s="303">
        <f t="shared" si="14"/>
        <v>1424446873.8939269</v>
      </c>
      <c r="BK80" s="303">
        <f t="shared" si="30"/>
        <v>1424.4468738939267</v>
      </c>
      <c r="BL80" s="222"/>
      <c r="BM80" s="340">
        <v>6.9837827484594793E-3</v>
      </c>
      <c r="BN80" s="341">
        <f t="shared" si="15"/>
        <v>1271.3975771653065</v>
      </c>
      <c r="BO80" s="341">
        <f t="shared" si="16"/>
        <v>1460.4294812863254</v>
      </c>
      <c r="BP80" s="341">
        <f t="shared" si="17"/>
        <v>203964946.39071342</v>
      </c>
      <c r="BQ80" s="342">
        <f t="shared" si="31"/>
        <v>58.120739009130276</v>
      </c>
      <c r="BR80" s="222"/>
      <c r="BS80" s="222"/>
      <c r="BT80" s="220">
        <v>104.7</v>
      </c>
      <c r="BW80" s="308">
        <f t="shared" si="18"/>
        <v>104.7</v>
      </c>
      <c r="BX80" s="308">
        <v>0.59758970527284405</v>
      </c>
      <c r="BY80" s="346">
        <f t="shared" si="32"/>
        <v>6.9837827484594793E-3</v>
      </c>
      <c r="BZ80" s="343">
        <f t="shared" si="33"/>
        <v>14991.875287514535</v>
      </c>
      <c r="CA80" s="343">
        <f t="shared" si="34"/>
        <v>58.120739009130283</v>
      </c>
      <c r="CB80" s="343">
        <f t="shared" si="19"/>
        <v>1218.5416550832251</v>
      </c>
      <c r="CC80" s="343">
        <f t="shared" si="20"/>
        <v>174481.60960505501</v>
      </c>
      <c r="CD80" s="343"/>
      <c r="CE80" s="343">
        <v>30.5</v>
      </c>
      <c r="CF80" s="343">
        <v>15.4</v>
      </c>
      <c r="CG80" s="343">
        <f t="shared" si="35"/>
        <v>201351.77748423346</v>
      </c>
      <c r="CH80" s="306">
        <f t="shared" si="21"/>
        <v>-1.2811852981218563E-2</v>
      </c>
    </row>
    <row r="81" spans="1:86" x14ac:dyDescent="0.2">
      <c r="A81" s="220">
        <f t="shared" si="37"/>
        <v>1990</v>
      </c>
      <c r="F81" s="222">
        <f t="shared" si="39"/>
        <v>32160739.309651483</v>
      </c>
      <c r="G81" s="222">
        <f t="shared" si="38"/>
        <v>27914081.484698202</v>
      </c>
      <c r="H81" s="222">
        <f t="shared" si="38"/>
        <v>4228693.1303387815</v>
      </c>
      <c r="I81" s="222"/>
      <c r="J81" s="222">
        <v>32581000</v>
      </c>
      <c r="K81" s="224">
        <f t="shared" si="6"/>
        <v>1.3067507133531553E-2</v>
      </c>
      <c r="L81" s="222"/>
      <c r="M81" s="225">
        <v>0.36099999999999999</v>
      </c>
      <c r="N81" s="225"/>
      <c r="O81" s="222">
        <f t="shared" si="9"/>
        <v>10076983.415976051</v>
      </c>
      <c r="P81" s="222">
        <f t="shared" si="22"/>
        <v>11610026.890784185</v>
      </c>
      <c r="Q81" s="222">
        <f t="shared" si="23"/>
        <v>119.66762519062027</v>
      </c>
      <c r="R81" s="222">
        <v>11585000</v>
      </c>
      <c r="S81" s="224">
        <f t="shared" si="24"/>
        <v>-2.1556272883442862E-3</v>
      </c>
      <c r="T81" s="225">
        <f t="shared" si="4"/>
        <v>0.35557533531813018</v>
      </c>
      <c r="U81" s="224">
        <f t="shared" si="25"/>
        <v>-1.5026771971938468E-2</v>
      </c>
      <c r="V81" s="224"/>
      <c r="W81" s="228">
        <v>0.72499999999999998</v>
      </c>
      <c r="X81" s="228">
        <v>0.22900000000000001</v>
      </c>
      <c r="Y81" s="228">
        <v>0.26300000000000001</v>
      </c>
      <c r="Z81" s="335">
        <f t="shared" ref="Z81:AB85" si="41">W81/W82*Z82</f>
        <v>0.71904924760601907</v>
      </c>
      <c r="AA81" s="335">
        <f t="shared" si="41"/>
        <v>0.24303831417624527</v>
      </c>
      <c r="AB81" s="335">
        <f t="shared" si="41"/>
        <v>0.26094531249999997</v>
      </c>
      <c r="AC81" s="335"/>
      <c r="AD81" s="222">
        <f t="shared" si="27"/>
        <v>8348181.1005040174</v>
      </c>
      <c r="AE81" s="222">
        <f t="shared" si="28"/>
        <v>5526499.7374269543</v>
      </c>
      <c r="AF81" s="222">
        <f t="shared" si="29"/>
        <v>2821681.3630770631</v>
      </c>
      <c r="AG81" s="222">
        <f t="shared" si="29"/>
        <v>3029582.0951490821</v>
      </c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22"/>
      <c r="AT81" s="222"/>
      <c r="AU81" s="222"/>
      <c r="AV81" s="222"/>
      <c r="AW81" s="222"/>
      <c r="AX81" s="222"/>
      <c r="AY81" s="222"/>
      <c r="AZ81" s="222"/>
      <c r="BA81" s="222"/>
      <c r="BB81" s="222"/>
      <c r="BC81" s="336"/>
      <c r="BD81" s="222"/>
      <c r="BE81" s="222"/>
      <c r="BF81" s="427"/>
      <c r="BG81" s="337">
        <f t="shared" si="11"/>
        <v>0.30499999999999999</v>
      </c>
      <c r="BH81" s="222">
        <f t="shared" si="12"/>
        <v>219.47734133328137</v>
      </c>
      <c r="BI81" s="230">
        <f t="shared" si="13"/>
        <v>251.34179363827715</v>
      </c>
      <c r="BJ81" s="303">
        <f t="shared" si="14"/>
        <v>35017019795.019928</v>
      </c>
      <c r="BK81" s="303">
        <f t="shared" si="30"/>
        <v>35017.019795019929</v>
      </c>
      <c r="BL81" s="222"/>
      <c r="BM81" s="347">
        <v>0.16858591685018604</v>
      </c>
      <c r="BN81" s="341">
        <f t="shared" si="15"/>
        <v>1301.8723356845994</v>
      </c>
      <c r="BO81" s="341">
        <f t="shared" si="16"/>
        <v>1490.8825027278654</v>
      </c>
      <c r="BP81" s="341">
        <f t="shared" si="17"/>
        <v>207710231.37204173</v>
      </c>
      <c r="BQ81" s="342">
        <f t="shared" si="31"/>
        <v>59.513863801939117</v>
      </c>
      <c r="BR81" s="222"/>
      <c r="BS81" s="222"/>
      <c r="BT81" s="220">
        <v>2588</v>
      </c>
      <c r="BW81" s="308">
        <f>BT81</f>
        <v>2588</v>
      </c>
      <c r="BX81" s="308">
        <v>14.425593119413371</v>
      </c>
      <c r="BY81" s="346">
        <f t="shared" si="32"/>
        <v>0.16858591685018604</v>
      </c>
      <c r="BZ81" s="343">
        <f t="shared" si="33"/>
        <v>15351.222974928727</v>
      </c>
      <c r="CA81" s="343">
        <f t="shared" si="34"/>
        <v>59.513863801939124</v>
      </c>
      <c r="CB81" s="343">
        <f t="shared" si="19"/>
        <v>30046.749593349472</v>
      </c>
      <c r="CC81" s="343">
        <f t="shared" si="20"/>
        <v>178228.11154534653</v>
      </c>
      <c r="CD81" s="343"/>
      <c r="CE81" s="343">
        <v>30.5</v>
      </c>
      <c r="CF81" s="343">
        <v>15.4</v>
      </c>
      <c r="CG81" s="343">
        <f t="shared" si="35"/>
        <v>205675.24072332989</v>
      </c>
      <c r="CH81" s="306">
        <f t="shared" si="21"/>
        <v>-9.7972576279443668E-3</v>
      </c>
    </row>
    <row r="82" spans="1:86" x14ac:dyDescent="0.2">
      <c r="A82" s="220">
        <f t="shared" si="37"/>
        <v>1991</v>
      </c>
      <c r="B82" s="221">
        <v>32615528</v>
      </c>
      <c r="C82" s="221">
        <v>28436110</v>
      </c>
      <c r="D82" s="221">
        <v>4179418</v>
      </c>
      <c r="E82" s="221"/>
      <c r="F82" s="222">
        <f t="shared" si="39"/>
        <v>32615528.000000104</v>
      </c>
      <c r="G82" s="222">
        <f t="shared" si="38"/>
        <v>28436109.999999978</v>
      </c>
      <c r="H82" s="222">
        <f t="shared" si="38"/>
        <v>4179418.0000000042</v>
      </c>
      <c r="I82" s="222"/>
      <c r="J82" s="222">
        <v>33029000</v>
      </c>
      <c r="K82" s="224">
        <f t="shared" si="6"/>
        <v>1.2677151815536858E-2</v>
      </c>
      <c r="L82" s="222"/>
      <c r="M82" s="225">
        <v>0.3695</v>
      </c>
      <c r="N82" s="225"/>
      <c r="O82" s="222">
        <f t="shared" si="9"/>
        <v>10507142.644999992</v>
      </c>
      <c r="P82" s="222">
        <f t="shared" si="22"/>
        <v>12051437.596000038</v>
      </c>
      <c r="Q82" s="222">
        <f t="shared" si="23"/>
        <v>124.21736235521095</v>
      </c>
      <c r="R82" s="222">
        <v>12204000</v>
      </c>
      <c r="S82" s="224">
        <f t="shared" si="24"/>
        <v>1.2659270131440525E-2</v>
      </c>
      <c r="T82" s="225">
        <f t="shared" si="4"/>
        <v>0.36949347543068212</v>
      </c>
      <c r="U82" s="224">
        <f t="shared" si="25"/>
        <v>-1.765783306595381E-5</v>
      </c>
      <c r="V82" s="224"/>
      <c r="W82" s="228">
        <v>0.73399999999999999</v>
      </c>
      <c r="X82" s="228">
        <v>0.26</v>
      </c>
      <c r="Y82" s="228">
        <v>0.25900000000000001</v>
      </c>
      <c r="Z82" s="335">
        <f t="shared" si="41"/>
        <v>0.72797537619699038</v>
      </c>
      <c r="AA82" s="335">
        <f t="shared" si="41"/>
        <v>0.27593869731800774</v>
      </c>
      <c r="AB82" s="335">
        <f t="shared" si="41"/>
        <v>0.25697656250000001</v>
      </c>
      <c r="AC82" s="335"/>
      <c r="AD82" s="222">
        <f t="shared" si="27"/>
        <v>8773149.8176626805</v>
      </c>
      <c r="AE82" s="222">
        <f t="shared" si="28"/>
        <v>5447691.8266131673</v>
      </c>
      <c r="AF82" s="222">
        <f t="shared" si="29"/>
        <v>3325457.9910495132</v>
      </c>
      <c r="AG82" s="222">
        <f t="shared" si="29"/>
        <v>3096937.0066033537</v>
      </c>
      <c r="AH82" s="222"/>
      <c r="AI82" s="222"/>
      <c r="AJ82" s="222"/>
      <c r="AK82" s="222"/>
      <c r="AL82" s="222"/>
      <c r="AM82" s="222"/>
      <c r="AN82" s="222"/>
      <c r="AO82" s="222"/>
      <c r="AP82" s="222"/>
      <c r="AQ82" s="222"/>
      <c r="AR82" s="222"/>
      <c r="AS82" s="222"/>
      <c r="AT82" s="222"/>
      <c r="AU82" s="222"/>
      <c r="AV82" s="222"/>
      <c r="AW82" s="222"/>
      <c r="AX82" s="222"/>
      <c r="AY82" s="222"/>
      <c r="AZ82" s="222"/>
      <c r="BA82" s="222"/>
      <c r="BB82" s="222"/>
      <c r="BC82" s="336"/>
      <c r="BD82" s="222"/>
      <c r="BE82" s="222"/>
      <c r="BF82" s="427"/>
      <c r="BG82" s="337">
        <f t="shared" si="11"/>
        <v>0.30499999999999999</v>
      </c>
      <c r="BH82" s="222">
        <f t="shared" si="12"/>
        <v>505.0183800771602</v>
      </c>
      <c r="BI82" s="230">
        <f t="shared" si="13"/>
        <v>574.64586362455179</v>
      </c>
      <c r="BJ82" s="303">
        <f t="shared" si="14"/>
        <v>83103705183.250015</v>
      </c>
      <c r="BK82" s="303">
        <f t="shared" si="30"/>
        <v>83103.705183250015</v>
      </c>
      <c r="BL82" s="222"/>
      <c r="BM82" s="347">
        <v>0.45800022532925971</v>
      </c>
      <c r="BN82" s="341">
        <f t="shared" si="15"/>
        <v>1102.6596760167504</v>
      </c>
      <c r="BO82" s="341">
        <f t="shared" si="16"/>
        <v>1254.6846744702684</v>
      </c>
      <c r="BP82" s="341">
        <f t="shared" si="17"/>
        <v>181449048.68443274</v>
      </c>
      <c r="BQ82" s="342">
        <f t="shared" si="31"/>
        <v>50.407045283624186</v>
      </c>
      <c r="BR82" s="222"/>
      <c r="BS82" s="222"/>
      <c r="BT82" s="220">
        <v>5955</v>
      </c>
      <c r="BW82" s="308">
        <f t="shared" ref="BW82:BW95" si="42">BT82</f>
        <v>5955</v>
      </c>
      <c r="BX82" s="308">
        <v>39.190253982310928</v>
      </c>
      <c r="BY82" s="346">
        <f t="shared" si="32"/>
        <v>0.45800022532925971</v>
      </c>
      <c r="BZ82" s="343">
        <f t="shared" si="33"/>
        <v>13002.177009233799</v>
      </c>
      <c r="CA82" s="343">
        <f t="shared" si="34"/>
        <v>50.407045283624207</v>
      </c>
      <c r="CB82" s="343">
        <f t="shared" si="19"/>
        <v>71766.310884180217</v>
      </c>
      <c r="CC82" s="343">
        <f t="shared" si="20"/>
        <v>156694.92483892755</v>
      </c>
      <c r="CD82" s="343"/>
      <c r="CE82" s="343">
        <v>30.5</v>
      </c>
      <c r="CF82" s="343">
        <v>15.4</v>
      </c>
      <c r="CG82" s="343">
        <f t="shared" si="35"/>
        <v>180825.94326412238</v>
      </c>
      <c r="CH82" s="306">
        <f t="shared" si="21"/>
        <v>-3.4340517342364985E-3</v>
      </c>
    </row>
    <row r="83" spans="1:86" x14ac:dyDescent="0.2">
      <c r="A83" s="220">
        <f t="shared" si="37"/>
        <v>1992</v>
      </c>
      <c r="F83" s="222">
        <f>F82*(B$92/B$82)^(1/($A$92-$A$82))</f>
        <v>32962861.665310141</v>
      </c>
      <c r="G83" s="222">
        <f t="shared" ref="G83:H92" si="43">G82*(C$92/C$82)^(1/($A$92-$A$82))</f>
        <v>28812468.847980894</v>
      </c>
      <c r="H83" s="222">
        <f t="shared" si="43"/>
        <v>4142890.578605528</v>
      </c>
      <c r="I83" s="222"/>
      <c r="J83" s="222">
        <v>33475000</v>
      </c>
      <c r="K83" s="224">
        <f t="shared" si="6"/>
        <v>1.5536828685867032E-2</v>
      </c>
      <c r="L83" s="222"/>
      <c r="M83" s="225">
        <v>0.3725</v>
      </c>
      <c r="N83" s="225"/>
      <c r="O83" s="222">
        <f t="shared" si="9"/>
        <v>10732644.645872883</v>
      </c>
      <c r="P83" s="222">
        <f t="shared" si="22"/>
        <v>12278665.970328027</v>
      </c>
      <c r="Q83" s="222">
        <f t="shared" si="23"/>
        <v>126.55946545174557</v>
      </c>
      <c r="R83" s="222">
        <v>12469000</v>
      </c>
      <c r="S83" s="224">
        <f t="shared" si="24"/>
        <v>1.5501197779296483E-2</v>
      </c>
      <c r="T83" s="225">
        <f t="shared" si="4"/>
        <v>0.37248693054518295</v>
      </c>
      <c r="U83" s="224">
        <f t="shared" si="25"/>
        <v>-3.5085784743760229E-5</v>
      </c>
      <c r="V83" s="224"/>
      <c r="W83" s="228">
        <v>0.72899999999999998</v>
      </c>
      <c r="X83" s="228">
        <v>0.248</v>
      </c>
      <c r="Y83" s="228">
        <v>0.25900000000000001</v>
      </c>
      <c r="Z83" s="335">
        <f t="shared" si="41"/>
        <v>0.72301641586867305</v>
      </c>
      <c r="AA83" s="335">
        <f t="shared" si="41"/>
        <v>0.26320306513409969</v>
      </c>
      <c r="AB83" s="335">
        <f t="shared" si="41"/>
        <v>0.25697656250000001</v>
      </c>
      <c r="AC83" s="335"/>
      <c r="AD83" s="222">
        <f t="shared" si="27"/>
        <v>8877677.0615152121</v>
      </c>
      <c r="AE83" s="222">
        <f t="shared" si="28"/>
        <v>5645894.542367111</v>
      </c>
      <c r="AF83" s="222">
        <f t="shared" si="29"/>
        <v>3231782.5191481011</v>
      </c>
      <c r="AG83" s="222">
        <f t="shared" si="29"/>
        <v>3155329.3731406233</v>
      </c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222"/>
      <c r="AU83" s="222"/>
      <c r="AV83" s="222"/>
      <c r="AW83" s="222"/>
      <c r="AX83" s="222"/>
      <c r="AY83" s="222"/>
      <c r="AZ83" s="222"/>
      <c r="BA83" s="222"/>
      <c r="BB83" s="222"/>
      <c r="BC83" s="336"/>
      <c r="BD83" s="222"/>
      <c r="BE83" s="222"/>
      <c r="BF83" s="427"/>
      <c r="BG83" s="337">
        <f t="shared" si="11"/>
        <v>0.30499999999999999</v>
      </c>
      <c r="BH83" s="222">
        <f t="shared" si="12"/>
        <v>658.09280090659331</v>
      </c>
      <c r="BI83" s="230">
        <f t="shared" si="13"/>
        <v>750.38575694973747</v>
      </c>
      <c r="BJ83" s="303">
        <f t="shared" si="14"/>
        <v>110564832701.73094</v>
      </c>
      <c r="BK83" s="303">
        <f t="shared" si="30"/>
        <v>110564.83270173093</v>
      </c>
      <c r="BL83" s="222"/>
      <c r="BM83" s="347">
        <v>0.57204205293199928</v>
      </c>
      <c r="BN83" s="341">
        <f t="shared" si="15"/>
        <v>1150.427311302624</v>
      </c>
      <c r="BO83" s="341">
        <f t="shared" si="16"/>
        <v>1311.766771522545</v>
      </c>
      <c r="BP83" s="341">
        <f t="shared" si="17"/>
        <v>193280952.22201118</v>
      </c>
      <c r="BQ83" s="342">
        <f t="shared" si="31"/>
        <v>52.590697599309401</v>
      </c>
      <c r="BR83" s="222"/>
      <c r="BS83" s="222"/>
      <c r="BT83" s="220">
        <v>7760</v>
      </c>
      <c r="BW83" s="308">
        <f t="shared" si="42"/>
        <v>7760</v>
      </c>
      <c r="BX83" s="308">
        <v>48.948607671209771</v>
      </c>
      <c r="BY83" s="346">
        <f t="shared" si="32"/>
        <v>0.57204205293199928</v>
      </c>
      <c r="BZ83" s="343">
        <f t="shared" si="33"/>
        <v>13565.436247608284</v>
      </c>
      <c r="CA83" s="343">
        <f t="shared" si="34"/>
        <v>52.590697599309408</v>
      </c>
      <c r="CB83" s="343">
        <f t="shared" si="19"/>
        <v>95282.447929745496</v>
      </c>
      <c r="CC83" s="343">
        <f t="shared" si="20"/>
        <v>166565.46042616217</v>
      </c>
      <c r="CD83" s="343"/>
      <c r="CE83" s="343">
        <v>30.5</v>
      </c>
      <c r="CF83" s="343">
        <v>15.4</v>
      </c>
      <c r="CG83" s="343">
        <f t="shared" si="35"/>
        <v>192216.54133179114</v>
      </c>
      <c r="CH83" s="306">
        <f t="shared" si="21"/>
        <v>-5.5070656367494086E-3</v>
      </c>
    </row>
    <row r="84" spans="1:86" x14ac:dyDescent="0.2">
      <c r="A84" s="220">
        <f t="shared" si="37"/>
        <v>1993</v>
      </c>
      <c r="F84" s="222">
        <f t="shared" ref="F84:F92" si="44">F83*(B$92/B$82)^(1/(A$92-A$82))</f>
        <v>33313894.202981152</v>
      </c>
      <c r="G84" s="222">
        <f t="shared" si="43"/>
        <v>29193808.897063281</v>
      </c>
      <c r="H84" s="222">
        <f t="shared" si="43"/>
        <v>4106682.4008267252</v>
      </c>
      <c r="I84" s="222"/>
      <c r="J84" s="222">
        <v>33917000</v>
      </c>
      <c r="K84" s="224">
        <f t="shared" si="6"/>
        <v>1.8103731534480305E-2</v>
      </c>
      <c r="L84" s="222"/>
      <c r="M84" s="225">
        <v>0.3725</v>
      </c>
      <c r="N84" s="225"/>
      <c r="O84" s="222">
        <f t="shared" si="9"/>
        <v>10874693.814156072</v>
      </c>
      <c r="P84" s="222">
        <f t="shared" si="22"/>
        <v>12409425.590610478</v>
      </c>
      <c r="Q84" s="222">
        <f t="shared" si="23"/>
        <v>127.90723952472803</v>
      </c>
      <c r="R84" s="222">
        <v>12634000</v>
      </c>
      <c r="S84" s="224">
        <f t="shared" si="24"/>
        <v>1.8097083362137667E-2</v>
      </c>
      <c r="T84" s="225">
        <f t="shared" si="4"/>
        <v>0.37249756759147329</v>
      </c>
      <c r="U84" s="224">
        <f t="shared" si="25"/>
        <v>-6.5299557764353366E-6</v>
      </c>
      <c r="V84" s="224"/>
      <c r="W84" s="228">
        <v>0.71599999999999997</v>
      </c>
      <c r="X84" s="228">
        <v>0.252</v>
      </c>
      <c r="Y84" s="228">
        <v>0.27100000000000002</v>
      </c>
      <c r="Z84" s="335">
        <f t="shared" si="41"/>
        <v>0.71012311901504788</v>
      </c>
      <c r="AA84" s="335">
        <f t="shared" si="41"/>
        <v>0.26744827586206904</v>
      </c>
      <c r="AB84" s="335">
        <f t="shared" si="41"/>
        <v>0.26888281250000001</v>
      </c>
      <c r="AC84" s="335"/>
      <c r="AD84" s="222">
        <f t="shared" si="27"/>
        <v>8812220.0055894647</v>
      </c>
      <c r="AE84" s="222">
        <f t="shared" si="28"/>
        <v>5493340.5269420547</v>
      </c>
      <c r="AF84" s="222">
        <f t="shared" si="29"/>
        <v>3318879.4786474099</v>
      </c>
      <c r="AG84" s="222">
        <f t="shared" si="29"/>
        <v>3336681.2543128189</v>
      </c>
      <c r="AH84" s="222"/>
      <c r="AI84" s="222"/>
      <c r="AJ84" s="222"/>
      <c r="AK84" s="222"/>
      <c r="AL84" s="222"/>
      <c r="AM84" s="222"/>
      <c r="AN84" s="222"/>
      <c r="AO84" s="222"/>
      <c r="AP84" s="222"/>
      <c r="AQ84" s="222"/>
      <c r="AR84" s="222"/>
      <c r="AS84" s="222"/>
      <c r="AT84" s="222"/>
      <c r="AU84" s="222"/>
      <c r="AV84" s="222"/>
      <c r="AW84" s="222"/>
      <c r="AX84" s="222"/>
      <c r="AY84" s="222"/>
      <c r="AZ84" s="222"/>
      <c r="BA84" s="222"/>
      <c r="BB84" s="222"/>
      <c r="BC84" s="336"/>
      <c r="BD84" s="222"/>
      <c r="BE84" s="222"/>
      <c r="BF84" s="427"/>
      <c r="BG84" s="337">
        <f t="shared" si="11"/>
        <v>0.30499999999999999</v>
      </c>
      <c r="BH84" s="222">
        <f t="shared" si="12"/>
        <v>758.16361341558559</v>
      </c>
      <c r="BI84" s="230">
        <f t="shared" si="13"/>
        <v>860.52770080476284</v>
      </c>
      <c r="BJ84" s="303">
        <f t="shared" si="14"/>
        <v>128143853661.54985</v>
      </c>
      <c r="BK84" s="303">
        <f t="shared" si="30"/>
        <v>128143.85366154985</v>
      </c>
      <c r="BL84" s="222"/>
      <c r="BM84" s="347">
        <v>0.63274436940445666</v>
      </c>
      <c r="BN84" s="341">
        <f t="shared" si="15"/>
        <v>1198.2147136752467</v>
      </c>
      <c r="BO84" s="341">
        <f t="shared" si="16"/>
        <v>1359.9926643593801</v>
      </c>
      <c r="BP84" s="341">
        <f t="shared" si="17"/>
        <v>202520733.26572582</v>
      </c>
      <c r="BQ84" s="342">
        <f t="shared" si="31"/>
        <v>54.775253548689165</v>
      </c>
      <c r="BR84" s="222"/>
      <c r="BS84" s="222"/>
      <c r="BT84" s="220">
        <v>8940</v>
      </c>
      <c r="BW84" s="308">
        <f t="shared" si="42"/>
        <v>8940</v>
      </c>
      <c r="BX84" s="308">
        <v>54.142795508475537</v>
      </c>
      <c r="BY84" s="346">
        <f t="shared" si="32"/>
        <v>0.63274436940445666</v>
      </c>
      <c r="BZ84" s="343">
        <f t="shared" si="33"/>
        <v>14128.92857255196</v>
      </c>
      <c r="CA84" s="343">
        <f t="shared" si="34"/>
        <v>54.775253548689186</v>
      </c>
      <c r="CB84" s="343">
        <f t="shared" si="19"/>
        <v>110940.26478005768</v>
      </c>
      <c r="CC84" s="343">
        <f t="shared" si="20"/>
        <v>175331.88779613387</v>
      </c>
      <c r="CD84" s="343"/>
      <c r="CE84" s="343">
        <v>30.5</v>
      </c>
      <c r="CF84" s="308">
        <v>18.2</v>
      </c>
      <c r="CG84" s="343">
        <f t="shared" si="35"/>
        <v>207242.29137503024</v>
      </c>
      <c r="CH84" s="306">
        <f t="shared" si="21"/>
        <v>2.3313949308633619E-2</v>
      </c>
    </row>
    <row r="85" spans="1:86" x14ac:dyDescent="0.2">
      <c r="A85" s="220">
        <f t="shared" si="37"/>
        <v>1994</v>
      </c>
      <c r="F85" s="222">
        <f t="shared" si="44"/>
        <v>33668665.003541924</v>
      </c>
      <c r="G85" s="222">
        <f t="shared" si="43"/>
        <v>29580196.074658029</v>
      </c>
      <c r="H85" s="222">
        <f t="shared" si="43"/>
        <v>4070790.6765272468</v>
      </c>
      <c r="I85" s="222"/>
      <c r="J85" s="222">
        <v>34353000</v>
      </c>
      <c r="K85" s="224">
        <f t="shared" si="6"/>
        <v>2.0325575617152758E-2</v>
      </c>
      <c r="L85" s="222"/>
      <c r="M85" s="225">
        <v>0.36250000000000004</v>
      </c>
      <c r="N85" s="225"/>
      <c r="O85" s="222">
        <f t="shared" si="9"/>
        <v>10722821.077063536</v>
      </c>
      <c r="P85" s="222">
        <f t="shared" si="22"/>
        <v>12204891.063783949</v>
      </c>
      <c r="Q85" s="222">
        <f t="shared" si="23"/>
        <v>125.79904793093881</v>
      </c>
      <c r="R85" s="222">
        <v>12453000</v>
      </c>
      <c r="S85" s="224">
        <f t="shared" si="24"/>
        <v>2.0328648155842455E-2</v>
      </c>
      <c r="T85" s="225">
        <f t="shared" si="4"/>
        <v>0.36250109160771987</v>
      </c>
      <c r="U85" s="224">
        <f t="shared" si="25"/>
        <v>3.0113316409341451E-6</v>
      </c>
      <c r="V85" s="224"/>
      <c r="W85" s="228">
        <v>0.72799999999999998</v>
      </c>
      <c r="X85" s="228">
        <v>0.23200000000000001</v>
      </c>
      <c r="Y85" s="228">
        <v>0.25600000000000001</v>
      </c>
      <c r="Z85" s="335">
        <f>W85/W86*Z86</f>
        <v>0.72202462380300958</v>
      </c>
      <c r="AA85" s="335">
        <f t="shared" si="41"/>
        <v>0.24622222222222226</v>
      </c>
      <c r="AB85" s="335">
        <f t="shared" si="41"/>
        <v>0.254</v>
      </c>
      <c r="AC85" s="335"/>
      <c r="AD85" s="222">
        <f t="shared" si="27"/>
        <v>8812231.8788853195</v>
      </c>
      <c r="AE85" s="222">
        <f t="shared" si="28"/>
        <v>5807116.4791802932</v>
      </c>
      <c r="AF85" s="222">
        <f t="shared" si="29"/>
        <v>3005115.3997050263</v>
      </c>
      <c r="AG85" s="222">
        <f t="shared" si="29"/>
        <v>3100042.3302011234</v>
      </c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222"/>
      <c r="AU85" s="222"/>
      <c r="AV85" s="222"/>
      <c r="AW85" s="222"/>
      <c r="AX85" s="222"/>
      <c r="AY85" s="222"/>
      <c r="AZ85" s="222"/>
      <c r="BA85" s="222"/>
      <c r="BB85" s="222"/>
      <c r="BC85" s="336"/>
      <c r="BD85" s="222"/>
      <c r="BE85" s="222"/>
      <c r="BF85" s="427"/>
      <c r="BG85" s="337">
        <f t="shared" si="11"/>
        <v>0.22600000000000001</v>
      </c>
      <c r="BH85" s="222">
        <f>BH86*BT85/BT86</f>
        <v>776.14243735787909</v>
      </c>
      <c r="BI85" s="230">
        <f>(1+BG85*(AE85/P85))*BH85</f>
        <v>859.60207581786278</v>
      </c>
      <c r="BJ85" s="303">
        <f t="shared" si="14"/>
        <v>125896196322.71478</v>
      </c>
      <c r="BK85" s="303">
        <f t="shared" si="30"/>
        <v>125896.19632271478</v>
      </c>
      <c r="BL85" s="222"/>
      <c r="BM85" s="347">
        <v>0.65917623792779523</v>
      </c>
      <c r="BN85" s="341">
        <f t="shared" si="15"/>
        <v>1177.4429851988932</v>
      </c>
      <c r="BO85" s="341">
        <f t="shared" si="16"/>
        <v>1304.0550104174445</v>
      </c>
      <c r="BP85" s="341">
        <f>BJ85/$BM85/1000</f>
        <v>190990192.11991861</v>
      </c>
      <c r="BQ85" s="342">
        <f t="shared" si="31"/>
        <v>53.825693606759458</v>
      </c>
      <c r="BR85" s="222"/>
      <c r="BS85" s="222"/>
      <c r="BT85" s="220">
        <v>9152</v>
      </c>
      <c r="BW85" s="308">
        <f t="shared" si="42"/>
        <v>9152</v>
      </c>
      <c r="BX85" s="308">
        <v>56.404522868788497</v>
      </c>
      <c r="BY85" s="346">
        <f t="shared" si="32"/>
        <v>0.65917623792779523</v>
      </c>
      <c r="BZ85" s="343">
        <f t="shared" si="33"/>
        <v>13883.995619700252</v>
      </c>
      <c r="CA85" s="343">
        <f t="shared" si="34"/>
        <v>53.825693606759472</v>
      </c>
      <c r="CB85" s="343">
        <f t="shared" si="19"/>
        <v>111699.1630157507</v>
      </c>
      <c r="CC85" s="343">
        <f t="shared" si="20"/>
        <v>169452.65406849509</v>
      </c>
      <c r="CD85" s="343"/>
      <c r="CE85" s="343">
        <v>22.6</v>
      </c>
      <c r="CF85" s="308">
        <v>13.9</v>
      </c>
      <c r="CG85" s="343">
        <f t="shared" si="35"/>
        <v>193006.57298401592</v>
      </c>
      <c r="CH85" s="306">
        <f t="shared" si="21"/>
        <v>1.0557510004656434E-2</v>
      </c>
    </row>
    <row r="86" spans="1:86" s="223" customFormat="1" x14ac:dyDescent="0.2">
      <c r="A86" s="223">
        <f t="shared" si="37"/>
        <v>1995</v>
      </c>
      <c r="F86" s="336">
        <f t="shared" si="44"/>
        <v>34027213.877004161</v>
      </c>
      <c r="G86" s="336">
        <f t="shared" si="43"/>
        <v>29971697.180741385</v>
      </c>
      <c r="H86" s="336">
        <f t="shared" si="43"/>
        <v>4035212.6399560748</v>
      </c>
      <c r="I86" s="336"/>
      <c r="J86" s="336">
        <v>34779000</v>
      </c>
      <c r="K86" s="348">
        <f t="shared" si="6"/>
        <v>2.2093672603148429E-2</v>
      </c>
      <c r="L86" s="336"/>
      <c r="M86" s="349">
        <v>0.34649999999999997</v>
      </c>
      <c r="N86" s="349"/>
      <c r="O86" s="336">
        <f t="shared" si="9"/>
        <v>10385193.07312689</v>
      </c>
      <c r="P86" s="336">
        <f t="shared" si="22"/>
        <v>11790429.608381942</v>
      </c>
      <c r="Q86" s="336">
        <f t="shared" si="23"/>
        <v>121.5270838289111</v>
      </c>
      <c r="R86" s="336">
        <v>12051000</v>
      </c>
      <c r="S86" s="348">
        <f t="shared" si="24"/>
        <v>2.2100160916343148E-2</v>
      </c>
      <c r="T86" s="349">
        <f t="shared" si="4"/>
        <v>0.34650219960320883</v>
      </c>
      <c r="U86" s="348">
        <f t="shared" si="25"/>
        <v>6.3480612089161781E-6</v>
      </c>
      <c r="V86" s="348"/>
      <c r="W86" s="350">
        <v>0.73099999999999998</v>
      </c>
      <c r="X86" s="350">
        <v>0.26100000000000001</v>
      </c>
      <c r="Y86" s="350">
        <v>0.25600000000000001</v>
      </c>
      <c r="Z86" s="350">
        <v>0.72499999999999998</v>
      </c>
      <c r="AA86" s="350">
        <v>0.27700000000000002</v>
      </c>
      <c r="AB86" s="350">
        <v>0.254</v>
      </c>
      <c r="AD86" s="336">
        <f t="shared" si="27"/>
        <v>8548061.4660769068</v>
      </c>
      <c r="AE86" s="336">
        <f t="shared" si="28"/>
        <v>5282112.4645551089</v>
      </c>
      <c r="AF86" s="336">
        <f t="shared" si="29"/>
        <v>3265949.0015217983</v>
      </c>
      <c r="AG86" s="336">
        <f t="shared" si="29"/>
        <v>2994769.1205290132</v>
      </c>
      <c r="AH86" s="336"/>
      <c r="AI86" s="351">
        <v>0.15312338402418527</v>
      </c>
      <c r="AJ86" s="351">
        <f>1-AI86</f>
        <v>0.84687661597581476</v>
      </c>
      <c r="AK86" s="351">
        <v>0.33044368099389165</v>
      </c>
      <c r="AL86" s="351">
        <v>0.23909041241164372</v>
      </c>
      <c r="AM86" s="351">
        <v>0.27745022913364831</v>
      </c>
      <c r="AN86" s="348">
        <f>(AK86+AL86+AM86)-AJ86</f>
        <v>1.0770656336900331E-4</v>
      </c>
      <c r="AO86" s="351">
        <v>662.89020000000005</v>
      </c>
      <c r="AP86" s="351">
        <v>640.31731000000002</v>
      </c>
      <c r="AQ86" s="336">
        <v>716.88192000000004</v>
      </c>
      <c r="AR86" s="336">
        <v>387.52915000000002</v>
      </c>
      <c r="AS86" s="336">
        <v>810.36461999999995</v>
      </c>
      <c r="AT86" s="351"/>
      <c r="AU86" s="352">
        <v>885.8158333333331</v>
      </c>
      <c r="AV86" s="336">
        <f>AR86/AQ86*AU86</f>
        <v>478.85076659236745</v>
      </c>
      <c r="AW86" s="353">
        <f t="shared" ref="AW86:AW112" si="45">(AU86*AK86+AR86*AL86)/(AK86+AL86)</f>
        <v>676.63508366999986</v>
      </c>
      <c r="AX86" s="336">
        <f>AS86/AQ86*AU86</f>
        <v>1001.3278214202273</v>
      </c>
      <c r="AY86" s="336">
        <f>AO86/AQ86*AU86</f>
        <v>819.10091263216668</v>
      </c>
      <c r="AZ86" s="336"/>
      <c r="BA86" s="336">
        <f t="shared" ref="BA86:BA112" si="46">(AU86*AK86+AV86*AL86+AY86*AI86)/(AI86+AK86+AL86)</f>
        <v>737.03572183527763</v>
      </c>
      <c r="BB86" s="336">
        <f t="shared" ref="BB86:BB112" si="47">AU86*AK86+AV86*AL86+AX86*AM86+AY86*AI86</f>
        <v>810.44300900801409</v>
      </c>
      <c r="BC86" s="336">
        <f t="shared" ref="BC86:BC112" si="48">AU86*AK86+AR86*AL86+AX86*AM86+AY86*AI86</f>
        <v>788.60888603484682</v>
      </c>
      <c r="BD86" s="336"/>
      <c r="BE86" s="336"/>
      <c r="BF86" s="354">
        <v>0.29089259912634557</v>
      </c>
      <c r="BG86" s="354">
        <f t="shared" ref="BG86:BG93" si="49">BG87*BF86/BF87</f>
        <v>0.2495203020498114</v>
      </c>
      <c r="BH86" s="336">
        <f>BC86</f>
        <v>788.60888603484682</v>
      </c>
      <c r="BI86" s="336">
        <f>(1+BG86*(AK86+AI86))*BH86</f>
        <v>883.76227660033533</v>
      </c>
      <c r="BJ86" s="355">
        <f>BI86*12*P86</f>
        <v>125039242953.5955</v>
      </c>
      <c r="BK86" s="303">
        <f t="shared" si="30"/>
        <v>125039.2429535955</v>
      </c>
      <c r="BL86" s="355"/>
      <c r="BM86" s="356">
        <v>0.68143067731108498</v>
      </c>
      <c r="BN86" s="341">
        <f t="shared" si="15"/>
        <v>1157.2840969630035</v>
      </c>
      <c r="BO86" s="341">
        <f t="shared" si="16"/>
        <v>1296.921764789997</v>
      </c>
      <c r="BP86" s="341">
        <f>BJ86/$BM86/1000</f>
        <v>183495177.30401933</v>
      </c>
      <c r="BQ86" s="342">
        <f t="shared" si="31"/>
        <v>52.904149077404085</v>
      </c>
      <c r="BR86" s="336"/>
      <c r="BS86" s="336"/>
      <c r="BT86" s="223">
        <v>9299</v>
      </c>
      <c r="BV86" s="308"/>
      <c r="BW86" s="308">
        <f t="shared" si="42"/>
        <v>9299</v>
      </c>
      <c r="BX86" s="308">
        <v>58.30879514515707</v>
      </c>
      <c r="BY86" s="346">
        <f t="shared" si="32"/>
        <v>0.68143067731108498</v>
      </c>
      <c r="BZ86" s="343">
        <f t="shared" si="33"/>
        <v>13646.289064492534</v>
      </c>
      <c r="CA86" s="343">
        <f t="shared" si="34"/>
        <v>52.904149077404085</v>
      </c>
      <c r="CB86" s="343">
        <f t="shared" si="19"/>
        <v>109639.20492834368</v>
      </c>
      <c r="CC86" s="343">
        <f t="shared" si="20"/>
        <v>160895.6106305315</v>
      </c>
      <c r="CD86" s="343"/>
      <c r="CE86" s="343">
        <v>23</v>
      </c>
      <c r="CF86" s="308">
        <v>14.1</v>
      </c>
      <c r="CG86" s="343">
        <f t="shared" si="35"/>
        <v>183581.89172943644</v>
      </c>
      <c r="CH86" s="306">
        <f t="shared" si="21"/>
        <v>4.7257059662886292E-4</v>
      </c>
    </row>
    <row r="87" spans="1:86" x14ac:dyDescent="0.2">
      <c r="A87" s="220">
        <f t="shared" si="37"/>
        <v>1996</v>
      </c>
      <c r="F87" s="222">
        <f t="shared" si="44"/>
        <v>34389581.057329692</v>
      </c>
      <c r="G87" s="222">
        <f t="shared" si="43"/>
        <v>30368379.899403561</v>
      </c>
      <c r="H87" s="222">
        <f t="shared" si="43"/>
        <v>3999945.5495343963</v>
      </c>
      <c r="I87" s="222"/>
      <c r="J87" s="222">
        <v>35196000</v>
      </c>
      <c r="K87" s="224">
        <f t="shared" si="6"/>
        <v>2.3449513424602442E-2</v>
      </c>
      <c r="L87" s="222"/>
      <c r="M87" s="225">
        <v>0.34300000000000003</v>
      </c>
      <c r="N87" s="225"/>
      <c r="O87" s="222">
        <f t="shared" si="9"/>
        <v>10416354.305495422</v>
      </c>
      <c r="P87" s="222">
        <f t="shared" si="22"/>
        <v>11795626.302664084</v>
      </c>
      <c r="Q87" s="222">
        <f t="shared" si="23"/>
        <v>121.58064753461444</v>
      </c>
      <c r="R87" s="222">
        <v>12072000</v>
      </c>
      <c r="S87" s="224">
        <f t="shared" si="24"/>
        <v>2.3430184226292061E-2</v>
      </c>
      <c r="T87" s="225">
        <f t="shared" si="4"/>
        <v>0.34299352199113536</v>
      </c>
      <c r="U87" s="224">
        <f t="shared" si="25"/>
        <v>-1.8886323220557166E-5</v>
      </c>
      <c r="V87" s="224"/>
      <c r="W87" s="228"/>
      <c r="X87" s="228"/>
      <c r="Y87" s="228"/>
      <c r="Z87" s="228">
        <v>0.73399999999999999</v>
      </c>
      <c r="AA87" s="228">
        <v>0.29699999999999999</v>
      </c>
      <c r="AB87" s="228">
        <v>0.245</v>
      </c>
      <c r="AD87" s="222">
        <f t="shared" si="27"/>
        <v>8657989.706155438</v>
      </c>
      <c r="AE87" s="222">
        <f t="shared" si="28"/>
        <v>5154688.6942642052</v>
      </c>
      <c r="AF87" s="222">
        <f t="shared" si="29"/>
        <v>3503301.0118912328</v>
      </c>
      <c r="AG87" s="222">
        <f t="shared" si="29"/>
        <v>2889928.4441527007</v>
      </c>
      <c r="AH87" s="222"/>
      <c r="AI87" s="357">
        <v>0.15386876206616582</v>
      </c>
      <c r="AJ87" s="357">
        <f t="shared" ref="AJ87:AJ112" si="50">1-AI87</f>
        <v>0.84613123793383416</v>
      </c>
      <c r="AK87" s="357">
        <v>0.32201666488077901</v>
      </c>
      <c r="AL87" s="357">
        <v>0.25631786256314887</v>
      </c>
      <c r="AM87" s="357">
        <v>0.26809702671931962</v>
      </c>
      <c r="AN87" s="224">
        <f t="shared" ref="AN87:AN112" si="51">(AK87+AL87+AM87)-AJ87</f>
        <v>3.0031622941328884E-4</v>
      </c>
      <c r="AO87" s="357">
        <v>664.25423000000001</v>
      </c>
      <c r="AP87" s="357">
        <v>617.60114999999996</v>
      </c>
      <c r="AQ87" s="357">
        <v>697.29881999999998</v>
      </c>
      <c r="AR87" s="222">
        <v>391.70344</v>
      </c>
      <c r="AS87" s="222">
        <v>785.50589000000002</v>
      </c>
      <c r="AU87" s="233">
        <v>873.7258333333333</v>
      </c>
      <c r="AV87" s="222">
        <f t="shared" ref="AV87:AV112" si="52">AR87/AQ87*AU87</f>
        <v>490.81025912754785</v>
      </c>
      <c r="AW87" s="358">
        <f t="shared" si="45"/>
        <v>660.09350860799998</v>
      </c>
      <c r="AX87" s="222">
        <f t="shared" ref="AX87:AX112" si="53">AS87/AQ87*AU87</f>
        <v>984.25060912693311</v>
      </c>
      <c r="AY87" s="222">
        <f t="shared" ref="AY87:AY112" si="54">AO87/AQ87*AU87</f>
        <v>832.3204686506449</v>
      </c>
      <c r="AZ87" s="222"/>
      <c r="BA87" s="222">
        <f t="shared" si="46"/>
        <v>730.97982928420743</v>
      </c>
      <c r="BB87" s="222">
        <f t="shared" si="47"/>
        <v>799.10049742103331</v>
      </c>
      <c r="BC87" s="336">
        <f t="shared" si="48"/>
        <v>773.69764937682771</v>
      </c>
      <c r="BD87" s="222"/>
      <c r="BE87" s="222"/>
      <c r="BF87" s="337">
        <v>0.25173184394161119</v>
      </c>
      <c r="BG87" s="337">
        <f t="shared" si="49"/>
        <v>0.21592919835194951</v>
      </c>
      <c r="BH87" s="222">
        <f t="shared" ref="BH87:BH112" si="55">BC87</f>
        <v>773.69764937682771</v>
      </c>
      <c r="BI87" s="222">
        <f t="shared" ref="BI87:BI112" si="56">(1+BG87*(AK87+AI87))*BH87</f>
        <v>853.20093103587897</v>
      </c>
      <c r="BJ87" s="302">
        <f t="shared" ref="BJ87:BJ111" si="57">BI87*12*P87</f>
        <v>120768472123.0116</v>
      </c>
      <c r="BK87" s="303">
        <f t="shared" si="30"/>
        <v>120768.4721230116</v>
      </c>
      <c r="BL87" s="302"/>
      <c r="BM87" s="356">
        <v>0.68249151372334571</v>
      </c>
      <c r="BN87" s="341">
        <f t="shared" si="15"/>
        <v>1133.6370252516476</v>
      </c>
      <c r="BO87" s="341">
        <f t="shared" si="16"/>
        <v>1250.1267984728845</v>
      </c>
      <c r="BP87" s="341">
        <f t="shared" ref="BP87:BP111" si="58">BJ87/$BM87/1000</f>
        <v>176952342.54878402</v>
      </c>
      <c r="BQ87" s="342">
        <f t="shared" si="31"/>
        <v>51.823145536143436</v>
      </c>
      <c r="BR87" s="222"/>
      <c r="BS87" s="222"/>
      <c r="BT87" s="220">
        <v>9036</v>
      </c>
      <c r="BW87" s="308">
        <f t="shared" si="42"/>
        <v>9036</v>
      </c>
      <c r="BX87" s="308">
        <v>58.399569005367056</v>
      </c>
      <c r="BY87" s="346">
        <f t="shared" si="32"/>
        <v>0.68249151372334571</v>
      </c>
      <c r="BZ87" s="343">
        <f t="shared" si="33"/>
        <v>13239.725063691893</v>
      </c>
      <c r="CA87" s="343">
        <f t="shared" si="34"/>
        <v>51.32797533476888</v>
      </c>
      <c r="CB87" s="343">
        <f t="shared" si="19"/>
        <v>106585.27927087266</v>
      </c>
      <c r="CC87" s="343">
        <f t="shared" si="20"/>
        <v>156170.84920132501</v>
      </c>
      <c r="CD87" s="343"/>
      <c r="CE87" s="343">
        <v>18.7</v>
      </c>
      <c r="CF87" s="308">
        <v>11.4</v>
      </c>
      <c r="CG87" s="343">
        <f t="shared" si="35"/>
        <v>173974.32601027607</v>
      </c>
      <c r="CH87" s="306">
        <f t="shared" si="21"/>
        <v>-1.682948355253866E-2</v>
      </c>
    </row>
    <row r="88" spans="1:86" x14ac:dyDescent="0.2">
      <c r="A88" s="220">
        <f t="shared" si="37"/>
        <v>1997</v>
      </c>
      <c r="F88" s="222">
        <f t="shared" si="44"/>
        <v>34755807.206945263</v>
      </c>
      <c r="G88" s="222">
        <f t="shared" si="43"/>
        <v>30770312.810550209</v>
      </c>
      <c r="H88" s="222">
        <f t="shared" si="43"/>
        <v>3964986.6876443434</v>
      </c>
      <c r="I88" s="222"/>
      <c r="J88" s="222">
        <v>35604000</v>
      </c>
      <c r="K88" s="224">
        <f t="shared" si="6"/>
        <v>2.4404347394505033E-2</v>
      </c>
      <c r="L88" s="222"/>
      <c r="M88" s="225">
        <v>0.35899999999999999</v>
      </c>
      <c r="N88" s="225"/>
      <c r="O88" s="222">
        <f t="shared" si="9"/>
        <v>11046542.298987525</v>
      </c>
      <c r="P88" s="222">
        <f t="shared" si="22"/>
        <v>12477334.787293348</v>
      </c>
      <c r="Q88" s="222">
        <f t="shared" si="23"/>
        <v>128.60719761888996</v>
      </c>
      <c r="R88" s="222">
        <v>12782000</v>
      </c>
      <c r="S88" s="224">
        <f t="shared" si="24"/>
        <v>2.441749122712622E-2</v>
      </c>
      <c r="T88" s="225">
        <f t="shared" si="4"/>
        <v>0.35900460622401975</v>
      </c>
      <c r="U88" s="224">
        <f t="shared" si="25"/>
        <v>1.2830707575961497E-5</v>
      </c>
      <c r="V88" s="224"/>
      <c r="W88" s="228"/>
      <c r="X88" s="228"/>
      <c r="Y88" s="228"/>
      <c r="Z88" s="228">
        <v>0.74099999999999999</v>
      </c>
      <c r="AA88" s="228">
        <v>0.312</v>
      </c>
      <c r="AB88" s="228">
        <v>0.24</v>
      </c>
      <c r="AD88" s="222">
        <f t="shared" si="27"/>
        <v>9245705.0773843713</v>
      </c>
      <c r="AE88" s="222">
        <f t="shared" si="28"/>
        <v>5352776.6237488464</v>
      </c>
      <c r="AF88" s="222">
        <f t="shared" si="29"/>
        <v>3892928.4536355245</v>
      </c>
      <c r="AG88" s="222">
        <f t="shared" si="29"/>
        <v>2994560.3489504037</v>
      </c>
      <c r="AH88" s="222"/>
      <c r="AI88" s="357">
        <v>0.15526841770885691</v>
      </c>
      <c r="AJ88" s="357">
        <f t="shared" si="50"/>
        <v>0.84473158229114309</v>
      </c>
      <c r="AK88" s="357">
        <v>0.32289794701537383</v>
      </c>
      <c r="AL88" s="357">
        <v>0.26110991519365828</v>
      </c>
      <c r="AM88" s="357">
        <v>0.26112625923811816</v>
      </c>
      <c r="AN88" s="224">
        <f t="shared" si="51"/>
        <v>4.025391560071867E-4</v>
      </c>
      <c r="AO88" s="357">
        <v>682.87543000000005</v>
      </c>
      <c r="AP88" s="357">
        <v>611.46867999999995</v>
      </c>
      <c r="AQ88" s="357">
        <v>701.78152</v>
      </c>
      <c r="AR88" s="222">
        <v>369.94466</v>
      </c>
      <c r="AS88" s="222">
        <v>784.47892999999999</v>
      </c>
      <c r="AU88" s="233">
        <v>868.36500000000012</v>
      </c>
      <c r="AV88" s="222">
        <f t="shared" si="52"/>
        <v>457.75926770043759</v>
      </c>
      <c r="AW88" s="358">
        <f t="shared" si="45"/>
        <v>645.521265986</v>
      </c>
      <c r="AX88" s="222">
        <f t="shared" si="53"/>
        <v>970.69248282492538</v>
      </c>
      <c r="AY88" s="222">
        <f t="shared" si="54"/>
        <v>844.97112829638229</v>
      </c>
      <c r="AZ88" s="222"/>
      <c r="BA88" s="222">
        <f t="shared" si="46"/>
        <v>718.42706692498643</v>
      </c>
      <c r="BB88" s="222">
        <f t="shared" si="47"/>
        <v>784.58938633925823</v>
      </c>
      <c r="BC88" s="336">
        <f t="shared" si="48"/>
        <v>761.66012156983265</v>
      </c>
      <c r="BD88" s="222"/>
      <c r="BE88" s="222"/>
      <c r="BF88" s="337">
        <v>0.23905679652299838</v>
      </c>
      <c r="BG88" s="337">
        <f t="shared" si="49"/>
        <v>0.20505686378624857</v>
      </c>
      <c r="BH88" s="222">
        <f t="shared" si="55"/>
        <v>761.66012156983265</v>
      </c>
      <c r="BI88" s="222">
        <f t="shared" si="56"/>
        <v>836.34188292980969</v>
      </c>
      <c r="BJ88" s="302">
        <f t="shared" si="57"/>
        <v>125223812039.40642</v>
      </c>
      <c r="BK88" s="303">
        <f t="shared" si="30"/>
        <v>125223.81203940642</v>
      </c>
      <c r="BL88" s="302"/>
      <c r="BM88" s="356">
        <v>0.68609908018984989</v>
      </c>
      <c r="BN88" s="341">
        <f t="shared" si="15"/>
        <v>1110.1313841713275</v>
      </c>
      <c r="BO88" s="341">
        <f t="shared" si="16"/>
        <v>1218.981204140933</v>
      </c>
      <c r="BP88" s="341">
        <f t="shared" si="58"/>
        <v>182515639.00181276</v>
      </c>
      <c r="BQ88" s="342">
        <f t="shared" si="31"/>
        <v>50.748607362555312</v>
      </c>
      <c r="BR88" s="222"/>
      <c r="BS88" s="222"/>
      <c r="BT88" s="220">
        <v>9046</v>
      </c>
      <c r="BW88" s="308">
        <f t="shared" si="42"/>
        <v>9046</v>
      </c>
      <c r="BX88" s="308">
        <v>58.708261967207257</v>
      </c>
      <c r="BY88" s="346">
        <f t="shared" si="32"/>
        <v>0.68609908018984989</v>
      </c>
      <c r="BZ88" s="343">
        <f t="shared" si="33"/>
        <v>13184.684634028206</v>
      </c>
      <c r="CA88" s="343">
        <f t="shared" si="34"/>
        <v>51.114593727325975</v>
      </c>
      <c r="CB88" s="343">
        <f t="shared" si="19"/>
        <v>112869.97048585564</v>
      </c>
      <c r="CC88" s="343">
        <f t="shared" si="20"/>
        <v>164509.72424365222</v>
      </c>
      <c r="CD88" s="343"/>
      <c r="CE88" s="343">
        <v>18.7</v>
      </c>
      <c r="CF88" s="308">
        <v>11.5</v>
      </c>
      <c r="CG88" s="343">
        <f t="shared" si="35"/>
        <v>183428.34253167221</v>
      </c>
      <c r="CH88" s="306">
        <f t="shared" si="21"/>
        <v>5.0006867074574579E-3</v>
      </c>
    </row>
    <row r="89" spans="1:86" x14ac:dyDescent="0.2">
      <c r="A89" s="220">
        <f t="shared" si="37"/>
        <v>1998</v>
      </c>
      <c r="F89" s="222">
        <f t="shared" si="44"/>
        <v>35125933.421305403</v>
      </c>
      <c r="G89" s="222">
        <f t="shared" si="43"/>
        <v>31177565.401758753</v>
      </c>
      <c r="H89" s="222">
        <f t="shared" si="43"/>
        <v>3930333.3604195784</v>
      </c>
      <c r="I89" s="222"/>
      <c r="J89" s="222">
        <v>36005000</v>
      </c>
      <c r="K89" s="224">
        <f t="shared" si="6"/>
        <v>2.5026141459386864E-2</v>
      </c>
      <c r="L89" s="222"/>
      <c r="M89" s="225">
        <v>0.36699999999999999</v>
      </c>
      <c r="N89" s="225"/>
      <c r="O89" s="222">
        <f t="shared" si="9"/>
        <v>11442166.502445461</v>
      </c>
      <c r="P89" s="222">
        <f t="shared" si="22"/>
        <v>12891217.565619083</v>
      </c>
      <c r="Q89" s="222">
        <f t="shared" si="23"/>
        <v>132.87319714287477</v>
      </c>
      <c r="R89" s="222">
        <v>13262000</v>
      </c>
      <c r="S89" s="224">
        <f t="shared" si="24"/>
        <v>2.8762406071696001E-2</v>
      </c>
      <c r="T89" s="225">
        <f t="shared" si="4"/>
        <v>0.36833773087071242</v>
      </c>
      <c r="U89" s="224">
        <f t="shared" si="25"/>
        <v>3.6450432444481429E-3</v>
      </c>
      <c r="V89" s="224"/>
      <c r="W89" s="228"/>
      <c r="X89" s="228"/>
      <c r="Y89" s="228"/>
      <c r="Z89" s="228">
        <v>0.74399999999999999</v>
      </c>
      <c r="AA89" s="228">
        <v>0.318</v>
      </c>
      <c r="AB89" s="228">
        <v>0.23699999999999999</v>
      </c>
      <c r="AD89" s="222">
        <f t="shared" si="27"/>
        <v>9591065.8688205983</v>
      </c>
      <c r="AE89" s="222">
        <f t="shared" si="28"/>
        <v>5491658.6829537302</v>
      </c>
      <c r="AF89" s="222">
        <f t="shared" si="29"/>
        <v>4099407.1858668686</v>
      </c>
      <c r="AG89" s="222">
        <f t="shared" si="29"/>
        <v>3055218.5630517225</v>
      </c>
      <c r="AH89" s="222"/>
      <c r="AI89" s="357">
        <v>0.15195124824051029</v>
      </c>
      <c r="AJ89" s="357">
        <f t="shared" si="50"/>
        <v>0.84804875175948968</v>
      </c>
      <c r="AK89" s="357">
        <v>0.32067853085132486</v>
      </c>
      <c r="AL89" s="357">
        <v>0.27087013332747029</v>
      </c>
      <c r="AM89" s="357">
        <v>0.25716212008358635</v>
      </c>
      <c r="AN89" s="224">
        <f t="shared" si="51"/>
        <v>6.6203250289187388E-4</v>
      </c>
      <c r="AO89" s="357">
        <v>721.56881999999996</v>
      </c>
      <c r="AP89" s="357">
        <v>648.06002999999998</v>
      </c>
      <c r="AQ89" s="357">
        <v>751.35640000000001</v>
      </c>
      <c r="AR89" s="222">
        <v>387.57423999999997</v>
      </c>
      <c r="AS89" s="222">
        <v>835.14300000000003</v>
      </c>
      <c r="AU89" s="233">
        <v>877.06499999999994</v>
      </c>
      <c r="AV89" s="222">
        <f t="shared" si="52"/>
        <v>452.41885316422406</v>
      </c>
      <c r="AW89" s="358">
        <f t="shared" si="45"/>
        <v>652.92718099599995</v>
      </c>
      <c r="AX89" s="222">
        <f t="shared" si="53"/>
        <v>974.86984245425992</v>
      </c>
      <c r="AY89" s="222">
        <f t="shared" si="54"/>
        <v>842.293693263676</v>
      </c>
      <c r="AZ89" s="222"/>
      <c r="BA89" s="222">
        <f t="shared" si="46"/>
        <v>715.25260451434679</v>
      </c>
      <c r="BB89" s="222">
        <f t="shared" si="47"/>
        <v>782.48984430518624</v>
      </c>
      <c r="BC89" s="336">
        <f t="shared" si="48"/>
        <v>764.92537529182459</v>
      </c>
      <c r="BD89" s="222"/>
      <c r="BE89" s="222"/>
      <c r="BF89" s="337">
        <v>0.24315628173561898</v>
      </c>
      <c r="BG89" s="337">
        <f t="shared" si="49"/>
        <v>0.20857329834516819</v>
      </c>
      <c r="BH89" s="222">
        <f t="shared" si="55"/>
        <v>764.92537529182459</v>
      </c>
      <c r="BI89" s="222">
        <f t="shared" si="56"/>
        <v>840.33015216074921</v>
      </c>
      <c r="BJ89" s="302">
        <f t="shared" si="57"/>
        <v>129994545821.44809</v>
      </c>
      <c r="BK89" s="303">
        <f t="shared" si="30"/>
        <v>129994.54582144809</v>
      </c>
      <c r="BL89" s="302"/>
      <c r="BM89" s="356">
        <v>0.69244320061850628</v>
      </c>
      <c r="BN89" s="341">
        <f t="shared" si="15"/>
        <v>1104.6759858549779</v>
      </c>
      <c r="BO89" s="341">
        <f t="shared" si="16"/>
        <v>1213.5726820772402</v>
      </c>
      <c r="BP89" s="341">
        <f t="shared" si="58"/>
        <v>187733153.71619502</v>
      </c>
      <c r="BQ89" s="342">
        <f t="shared" si="31"/>
        <v>50.499218982846152</v>
      </c>
      <c r="BR89" s="222"/>
      <c r="BS89" s="222"/>
      <c r="BT89" s="220">
        <v>8979</v>
      </c>
      <c r="BW89" s="308">
        <f t="shared" si="42"/>
        <v>8979</v>
      </c>
      <c r="BX89" s="308">
        <v>59.2511169204219</v>
      </c>
      <c r="BY89" s="346">
        <f t="shared" si="32"/>
        <v>0.69244320061850628</v>
      </c>
      <c r="BZ89" s="343">
        <f t="shared" si="33"/>
        <v>12967.128555785876</v>
      </c>
      <c r="CA89" s="343">
        <f t="shared" si="34"/>
        <v>50.271168885478282</v>
      </c>
      <c r="CB89" s="343">
        <f t="shared" si="19"/>
        <v>115750.24252169374</v>
      </c>
      <c r="CC89" s="343">
        <f t="shared" si="20"/>
        <v>167162.07541398771</v>
      </c>
      <c r="CD89" s="343"/>
      <c r="CE89" s="343">
        <v>18.7</v>
      </c>
      <c r="CF89" s="308">
        <v>10.3</v>
      </c>
      <c r="CG89" s="343">
        <f t="shared" si="35"/>
        <v>184379.76918162845</v>
      </c>
      <c r="CH89" s="306">
        <f t="shared" si="21"/>
        <v>-1.7862505733196476E-2</v>
      </c>
    </row>
    <row r="90" spans="1:86" x14ac:dyDescent="0.2">
      <c r="A90" s="220">
        <f t="shared" si="37"/>
        <v>1999</v>
      </c>
      <c r="F90" s="222">
        <f t="shared" si="44"/>
        <v>35500001.233503886</v>
      </c>
      <c r="G90" s="222">
        <f t="shared" si="43"/>
        <v>31590208.080291633</v>
      </c>
      <c r="H90" s="222">
        <f t="shared" si="43"/>
        <v>3895982.8975377097</v>
      </c>
      <c r="I90" s="222"/>
      <c r="J90" s="222">
        <v>36399000</v>
      </c>
      <c r="K90" s="224">
        <f t="shared" si="6"/>
        <v>2.5323908035464138E-2</v>
      </c>
      <c r="L90" s="222"/>
      <c r="M90" s="225">
        <v>0.36749999999999999</v>
      </c>
      <c r="N90" s="225"/>
      <c r="O90" s="222">
        <f t="shared" si="9"/>
        <v>11609401.469507175</v>
      </c>
      <c r="P90" s="222">
        <f t="shared" si="22"/>
        <v>13046250.453312678</v>
      </c>
      <c r="Q90" s="222">
        <f t="shared" si="23"/>
        <v>134.47116221834443</v>
      </c>
      <c r="R90" s="222">
        <v>13298000</v>
      </c>
      <c r="S90" s="224">
        <f t="shared" si="24"/>
        <v>1.9296697360535298E-2</v>
      </c>
      <c r="T90" s="225">
        <f t="shared" si="4"/>
        <v>0.3653397071348114</v>
      </c>
      <c r="U90" s="224">
        <f t="shared" si="25"/>
        <v>-5.8783479324859833E-3</v>
      </c>
      <c r="V90" s="224"/>
      <c r="W90" s="228"/>
      <c r="X90" s="228"/>
      <c r="Y90" s="228"/>
      <c r="Z90" s="228">
        <v>0.74299999999999999</v>
      </c>
      <c r="AA90" s="228">
        <v>0.31900000000000001</v>
      </c>
      <c r="AB90" s="228">
        <v>0.23799999999999999</v>
      </c>
      <c r="AD90" s="222">
        <f t="shared" si="27"/>
        <v>9693364.086811319</v>
      </c>
      <c r="AE90" s="222">
        <f t="shared" si="28"/>
        <v>5531610.1922045741</v>
      </c>
      <c r="AF90" s="222">
        <f t="shared" si="29"/>
        <v>4161753.8946067444</v>
      </c>
      <c r="AG90" s="222">
        <f t="shared" si="29"/>
        <v>3105007.6078884173</v>
      </c>
      <c r="AH90" s="222"/>
      <c r="AI90" s="357">
        <v>0.15131353141938181</v>
      </c>
      <c r="AJ90" s="357">
        <f t="shared" si="50"/>
        <v>0.84868646858061814</v>
      </c>
      <c r="AK90" s="357">
        <v>0.32000000434916132</v>
      </c>
      <c r="AL90" s="357">
        <v>0.27182541519802073</v>
      </c>
      <c r="AM90" s="357">
        <v>0.25754492490104924</v>
      </c>
      <c r="AN90" s="224">
        <f t="shared" si="51"/>
        <v>6.8387586761309294E-4</v>
      </c>
      <c r="AO90" s="357">
        <v>698.35076000000004</v>
      </c>
      <c r="AP90" s="357">
        <v>600.46567000000005</v>
      </c>
      <c r="AQ90" s="357">
        <v>721.22154</v>
      </c>
      <c r="AR90" s="222">
        <v>376.32184999999998</v>
      </c>
      <c r="AS90" s="222">
        <v>722.09700999999995</v>
      </c>
      <c r="AU90" s="233">
        <v>882.07333333333338</v>
      </c>
      <c r="AV90" s="222">
        <f t="shared" si="52"/>
        <v>460.2517398962691</v>
      </c>
      <c r="AW90" s="358">
        <f t="shared" si="45"/>
        <v>649.78167703833333</v>
      </c>
      <c r="AX90" s="222">
        <f t="shared" si="53"/>
        <v>883.14405668018924</v>
      </c>
      <c r="AY90" s="222">
        <f t="shared" si="54"/>
        <v>854.10175451646489</v>
      </c>
      <c r="AZ90" s="222"/>
      <c r="BA90" s="222">
        <f t="shared" si="46"/>
        <v>722.08399622344746</v>
      </c>
      <c r="BB90" s="222">
        <f t="shared" si="47"/>
        <v>764.05801321774425</v>
      </c>
      <c r="BC90" s="336">
        <f t="shared" si="48"/>
        <v>741.24373604916673</v>
      </c>
      <c r="BD90" s="222"/>
      <c r="BE90" s="222"/>
      <c r="BF90" s="337">
        <v>0.23470944880498146</v>
      </c>
      <c r="BG90" s="337">
        <f t="shared" si="49"/>
        <v>0.20132781904955527</v>
      </c>
      <c r="BH90" s="222">
        <f t="shared" si="55"/>
        <v>741.24373604916673</v>
      </c>
      <c r="BI90" s="222">
        <f t="shared" si="56"/>
        <v>811.57926175107309</v>
      </c>
      <c r="BJ90" s="302">
        <f t="shared" si="57"/>
        <v>127056795738.22926</v>
      </c>
      <c r="BK90" s="303">
        <f t="shared" si="30"/>
        <v>127056.79573822927</v>
      </c>
      <c r="BL90" s="302"/>
      <c r="BM90" s="356">
        <v>0.68436462539129039</v>
      </c>
      <c r="BN90" s="341">
        <f t="shared" si="15"/>
        <v>1083.1122891913872</v>
      </c>
      <c r="BO90" s="341">
        <f t="shared" si="16"/>
        <v>1185.8872180704063</v>
      </c>
      <c r="BP90" s="341">
        <f t="shared" si="58"/>
        <v>185656579.87594497</v>
      </c>
      <c r="BQ90" s="342">
        <f t="shared" si="31"/>
        <v>49.513454963497502</v>
      </c>
      <c r="BR90" s="222"/>
      <c r="BS90" s="222"/>
      <c r="BT90" s="220">
        <v>8824</v>
      </c>
      <c r="BW90" s="308">
        <f t="shared" si="42"/>
        <v>8824</v>
      </c>
      <c r="BX90" s="308">
        <v>58.559847795516582</v>
      </c>
      <c r="BY90" s="346">
        <f t="shared" si="32"/>
        <v>0.68436462539129039</v>
      </c>
      <c r="BZ90" s="343">
        <f t="shared" si="33"/>
        <v>12893.711440673624</v>
      </c>
      <c r="CA90" s="343">
        <f t="shared" si="34"/>
        <v>49.986544253508711</v>
      </c>
      <c r="CB90" s="343">
        <f t="shared" si="19"/>
        <v>115120.11400003107</v>
      </c>
      <c r="CC90" s="343">
        <f t="shared" si="20"/>
        <v>168214.58872777113</v>
      </c>
      <c r="CD90" s="343"/>
      <c r="CE90" s="343">
        <v>15.5</v>
      </c>
      <c r="CF90" s="308">
        <v>8.6</v>
      </c>
      <c r="CG90" s="343">
        <f t="shared" si="35"/>
        <v>182681.04335835946</v>
      </c>
      <c r="CH90" s="306">
        <f t="shared" si="21"/>
        <v>-1.6027099710517967E-2</v>
      </c>
    </row>
    <row r="91" spans="1:86" x14ac:dyDescent="0.2">
      <c r="A91" s="220">
        <f t="shared" si="37"/>
        <v>2000</v>
      </c>
      <c r="F91" s="222">
        <f t="shared" si="44"/>
        <v>35878052.618934274</v>
      </c>
      <c r="G91" s="222">
        <f t="shared" si="43"/>
        <v>32008312.185268581</v>
      </c>
      <c r="H91" s="222">
        <f t="shared" si="43"/>
        <v>3861932.6520145214</v>
      </c>
      <c r="I91" s="222"/>
      <c r="J91" s="222">
        <v>36784000</v>
      </c>
      <c r="K91" s="224">
        <f t="shared" si="6"/>
        <v>2.5250740074661104E-2</v>
      </c>
      <c r="L91" s="222"/>
      <c r="M91" s="225">
        <v>0.36499999999999999</v>
      </c>
      <c r="N91" s="225"/>
      <c r="O91" s="222">
        <f t="shared" si="9"/>
        <v>11683033.947623031</v>
      </c>
      <c r="P91" s="222">
        <f t="shared" si="22"/>
        <v>13095489.205911011</v>
      </c>
      <c r="Q91" s="222">
        <f t="shared" si="23"/>
        <v>134.9786790954559</v>
      </c>
      <c r="R91" s="222">
        <v>13316000</v>
      </c>
      <c r="S91" s="224">
        <f t="shared" si="24"/>
        <v>1.6838683200124827E-2</v>
      </c>
      <c r="T91" s="225">
        <f t="shared" si="4"/>
        <v>0.36200521966072208</v>
      </c>
      <c r="U91" s="224">
        <f t="shared" si="25"/>
        <v>-8.2048776418572889E-3</v>
      </c>
      <c r="V91" s="224"/>
      <c r="W91" s="228"/>
      <c r="X91" s="228"/>
      <c r="Y91" s="228"/>
      <c r="Z91" s="228">
        <v>0.73599999999999999</v>
      </c>
      <c r="AA91" s="228">
        <v>0.312</v>
      </c>
      <c r="AB91" s="228">
        <v>0.247</v>
      </c>
      <c r="AD91" s="222">
        <f t="shared" si="27"/>
        <v>9638280.0555505045</v>
      </c>
      <c r="AE91" s="222">
        <f t="shared" si="28"/>
        <v>5552487.4233062696</v>
      </c>
      <c r="AF91" s="222">
        <f t="shared" si="29"/>
        <v>4085792.6322442354</v>
      </c>
      <c r="AG91" s="222">
        <f t="shared" si="29"/>
        <v>3234585.8338600197</v>
      </c>
      <c r="AH91" s="222"/>
      <c r="AI91" s="357">
        <v>0.14829638938786682</v>
      </c>
      <c r="AJ91" s="357">
        <f t="shared" si="50"/>
        <v>0.85170361061213318</v>
      </c>
      <c r="AK91" s="357">
        <v>0.31689133622755711</v>
      </c>
      <c r="AL91" s="357">
        <v>0.2712514555830538</v>
      </c>
      <c r="AM91" s="357">
        <v>0.26422868699437324</v>
      </c>
      <c r="AN91" s="224">
        <f t="shared" si="51"/>
        <v>6.6786819285091781E-4</v>
      </c>
      <c r="AO91" s="357">
        <v>718.81010000000003</v>
      </c>
      <c r="AP91" s="357">
        <v>581.51593000000003</v>
      </c>
      <c r="AQ91" s="357">
        <v>719.82168999999999</v>
      </c>
      <c r="AR91" s="222">
        <v>366.86734000000001</v>
      </c>
      <c r="AS91" s="222">
        <v>668.26967999999999</v>
      </c>
      <c r="AU91" s="233">
        <v>887.57833333333326</v>
      </c>
      <c r="AV91" s="222">
        <f t="shared" si="52"/>
        <v>452.36689407293812</v>
      </c>
      <c r="AW91" s="358">
        <f t="shared" si="45"/>
        <v>647.42642320799996</v>
      </c>
      <c r="AX91" s="222">
        <f t="shared" si="53"/>
        <v>824.01196995272528</v>
      </c>
      <c r="AY91" s="222">
        <f t="shared" si="54"/>
        <v>886.33098919423594</v>
      </c>
      <c r="AZ91" s="222"/>
      <c r="BA91" s="222">
        <f t="shared" si="46"/>
        <v>727.02642893097334</v>
      </c>
      <c r="BB91" s="222">
        <f t="shared" si="47"/>
        <v>753.13834891983481</v>
      </c>
      <c r="BC91" s="336">
        <f t="shared" si="48"/>
        <v>729.94647042584836</v>
      </c>
      <c r="BD91" s="222"/>
      <c r="BE91" s="222"/>
      <c r="BF91" s="337">
        <v>0.22721615413872498</v>
      </c>
      <c r="BG91" s="337">
        <f t="shared" si="49"/>
        <v>0.19490026072016489</v>
      </c>
      <c r="BH91" s="222">
        <f t="shared" si="55"/>
        <v>729.94647042584836</v>
      </c>
      <c r="BI91" s="222">
        <f t="shared" si="56"/>
        <v>796.12721973039459</v>
      </c>
      <c r="BJ91" s="302">
        <f t="shared" si="57"/>
        <v>125108104950.13589</v>
      </c>
      <c r="BK91" s="303">
        <f t="shared" si="30"/>
        <v>125108.10495013589</v>
      </c>
      <c r="BL91" s="302"/>
      <c r="BM91" s="356">
        <v>0.6779377065296085</v>
      </c>
      <c r="BN91" s="341">
        <f t="shared" si="15"/>
        <v>1076.7161398389756</v>
      </c>
      <c r="BO91" s="341">
        <f t="shared" si="16"/>
        <v>1174.336833697897</v>
      </c>
      <c r="BP91" s="341">
        <f t="shared" si="58"/>
        <v>184542183.95753428</v>
      </c>
      <c r="BQ91" s="342">
        <f t="shared" si="31"/>
        <v>49.221061039007111</v>
      </c>
      <c r="BR91" s="222"/>
      <c r="BS91" s="222"/>
      <c r="BT91" s="220">
        <v>8737</v>
      </c>
      <c r="BW91" s="308">
        <f t="shared" si="42"/>
        <v>8737</v>
      </c>
      <c r="BX91" s="308">
        <v>58.009907929587591</v>
      </c>
      <c r="BY91" s="346">
        <f t="shared" si="32"/>
        <v>0.6779377065296085</v>
      </c>
      <c r="BZ91" s="343">
        <f t="shared" si="33"/>
        <v>12887.614770278922</v>
      </c>
      <c r="CA91" s="343">
        <f t="shared" si="34"/>
        <v>49.96290858538584</v>
      </c>
      <c r="CB91" s="343">
        <f t="shared" si="19"/>
        <v>114415.2891920445</v>
      </c>
      <c r="CC91" s="343">
        <f t="shared" si="20"/>
        <v>168769.62011412691</v>
      </c>
      <c r="CD91" s="343"/>
      <c r="CE91" s="343">
        <v>15.5</v>
      </c>
      <c r="CF91" s="308">
        <v>8.6</v>
      </c>
      <c r="CG91" s="343">
        <f t="shared" si="35"/>
        <v>183283.80744394183</v>
      </c>
      <c r="CH91" s="306">
        <f t="shared" si="21"/>
        <v>-6.818909837341125E-3</v>
      </c>
    </row>
    <row r="92" spans="1:86" x14ac:dyDescent="0.2">
      <c r="A92" s="220">
        <f t="shared" si="37"/>
        <v>2001</v>
      </c>
      <c r="B92" s="221">
        <v>36260130</v>
      </c>
      <c r="C92" s="221">
        <v>32431950</v>
      </c>
      <c r="D92" s="221">
        <v>3828180</v>
      </c>
      <c r="E92" s="221"/>
      <c r="F92" s="222">
        <f t="shared" si="44"/>
        <v>36260130.000000149</v>
      </c>
      <c r="G92" s="222">
        <f t="shared" si="43"/>
        <v>32431949.999999963</v>
      </c>
      <c r="H92" s="222">
        <f t="shared" si="43"/>
        <v>3828180.0000000014</v>
      </c>
      <c r="I92" s="222"/>
      <c r="J92" s="222">
        <v>37156000</v>
      </c>
      <c r="K92" s="224">
        <f t="shared" si="6"/>
        <v>2.4706750913464637E-2</v>
      </c>
      <c r="L92" s="222"/>
      <c r="M92" s="225">
        <v>0.35149999999999998</v>
      </c>
      <c r="N92" s="225"/>
      <c r="O92" s="222">
        <f t="shared" si="9"/>
        <v>11399830.424999986</v>
      </c>
      <c r="P92" s="222">
        <f t="shared" si="22"/>
        <v>12745435.695000052</v>
      </c>
      <c r="Q92" s="222">
        <f t="shared" si="23"/>
        <v>131.37058475300395</v>
      </c>
      <c r="R92" s="222">
        <v>13060000</v>
      </c>
      <c r="S92" s="224">
        <f t="shared" si="24"/>
        <v>2.4680545453879432E-2</v>
      </c>
      <c r="T92" s="225">
        <f t="shared" si="4"/>
        <v>0.35149101087307566</v>
      </c>
      <c r="U92" s="224">
        <f t="shared" si="25"/>
        <v>-2.5573618561369749E-5</v>
      </c>
      <c r="V92" s="224"/>
      <c r="W92" s="228"/>
      <c r="X92" s="228"/>
      <c r="Y92" s="228"/>
      <c r="Z92" s="228">
        <v>0.72699999999999998</v>
      </c>
      <c r="AA92" s="228">
        <v>0.307</v>
      </c>
      <c r="AB92" s="228">
        <v>0.25900000000000001</v>
      </c>
      <c r="AD92" s="222">
        <f t="shared" si="27"/>
        <v>9265931.7502650376</v>
      </c>
      <c r="AE92" s="222">
        <f t="shared" si="28"/>
        <v>5353082.9919000212</v>
      </c>
      <c r="AF92" s="222">
        <f t="shared" si="29"/>
        <v>3912848.758365016</v>
      </c>
      <c r="AG92" s="222">
        <f t="shared" si="29"/>
        <v>3301067.8450050135</v>
      </c>
      <c r="AH92" s="222"/>
      <c r="AI92" s="357">
        <v>0.15195608390421395</v>
      </c>
      <c r="AJ92" s="357">
        <f t="shared" si="50"/>
        <v>0.848043916095786</v>
      </c>
      <c r="AK92" s="357">
        <v>0.3075308584998443</v>
      </c>
      <c r="AL92" s="357">
        <v>0.26718575241371256</v>
      </c>
      <c r="AM92" s="357">
        <v>0.2735867900547122</v>
      </c>
      <c r="AN92" s="224">
        <f t="shared" si="51"/>
        <v>2.5948487248306229E-4</v>
      </c>
      <c r="AO92" s="357">
        <v>704.20650000000001</v>
      </c>
      <c r="AP92" s="357">
        <v>556.66741000000002</v>
      </c>
      <c r="AQ92" s="357">
        <v>720.66269999999997</v>
      </c>
      <c r="AR92" s="222">
        <v>334.3519</v>
      </c>
      <c r="AS92" s="222">
        <v>613.79681000000005</v>
      </c>
      <c r="AU92" s="233">
        <v>883.24583333333339</v>
      </c>
      <c r="AV92" s="222">
        <f t="shared" si="52"/>
        <v>409.78244405057092</v>
      </c>
      <c r="AW92" s="358">
        <f t="shared" si="45"/>
        <v>628.06504372666666</v>
      </c>
      <c r="AX92" s="222">
        <f t="shared" si="53"/>
        <v>752.27075710424833</v>
      </c>
      <c r="AY92" s="222">
        <f t="shared" si="54"/>
        <v>863.07707743338187</v>
      </c>
      <c r="AZ92" s="222"/>
      <c r="BA92" s="222">
        <f t="shared" si="46"/>
        <v>704.94349998072278</v>
      </c>
      <c r="BB92" s="222">
        <f t="shared" si="47"/>
        <v>718.07453451344236</v>
      </c>
      <c r="BC92" s="336">
        <f t="shared" si="48"/>
        <v>697.92056784631484</v>
      </c>
      <c r="BD92" s="222"/>
      <c r="BE92" s="222"/>
      <c r="BF92" s="337">
        <v>0.25289662221307552</v>
      </c>
      <c r="BG92" s="337">
        <f t="shared" si="49"/>
        <v>0.21692831564468823</v>
      </c>
      <c r="BH92" s="222">
        <f t="shared" si="55"/>
        <v>697.92056784631484</v>
      </c>
      <c r="BI92" s="222">
        <f t="shared" si="56"/>
        <v>767.48630886508715</v>
      </c>
      <c r="BJ92" s="302">
        <f t="shared" si="57"/>
        <v>117383368757.19499</v>
      </c>
      <c r="BK92" s="303">
        <f t="shared" si="30"/>
        <v>117383.36875719498</v>
      </c>
      <c r="BL92" s="302"/>
      <c r="BM92" s="356">
        <v>0.67071425702770793</v>
      </c>
      <c r="BN92" s="341">
        <f t="shared" si="15"/>
        <v>1040.5631914537983</v>
      </c>
      <c r="BO92" s="341">
        <f t="shared" si="16"/>
        <v>1144.2820855877251</v>
      </c>
      <c r="BP92" s="341">
        <f t="shared" si="58"/>
        <v>175012484.86558673</v>
      </c>
      <c r="BQ92" s="342">
        <f t="shared" si="31"/>
        <v>47.56836316129813</v>
      </c>
      <c r="BR92" s="222"/>
      <c r="BS92" s="222"/>
      <c r="BT92" s="220">
        <v>8575</v>
      </c>
      <c r="BW92" s="308">
        <f t="shared" si="42"/>
        <v>8575</v>
      </c>
      <c r="BX92" s="308">
        <v>57.391810372093239</v>
      </c>
      <c r="BY92" s="346">
        <f t="shared" si="32"/>
        <v>0.67071425702770793</v>
      </c>
      <c r="BZ92" s="343">
        <f t="shared" si="33"/>
        <v>12784.878076098146</v>
      </c>
      <c r="CA92" s="343">
        <f t="shared" si="34"/>
        <v>49.564617345989355</v>
      </c>
      <c r="CB92" s="343">
        <f t="shared" si="19"/>
        <v>109292.11108462545</v>
      </c>
      <c r="CC92" s="343">
        <f t="shared" si="20"/>
        <v>162948.84138732491</v>
      </c>
      <c r="CD92" s="343"/>
      <c r="CE92" s="343">
        <v>15.5</v>
      </c>
      <c r="CF92" s="308">
        <v>8.6</v>
      </c>
      <c r="CG92" s="343">
        <f t="shared" si="35"/>
        <v>176962.44174663487</v>
      </c>
      <c r="CH92" s="306">
        <f t="shared" si="21"/>
        <v>1.1141815868426441E-2</v>
      </c>
    </row>
    <row r="93" spans="1:86" x14ac:dyDescent="0.2">
      <c r="A93" s="220">
        <f t="shared" si="37"/>
        <v>2002</v>
      </c>
      <c r="F93" s="222">
        <f>F92*(B$101/B$92)^(1/($A$101-$A$92))</f>
        <v>36669682.452126123</v>
      </c>
      <c r="G93" s="222">
        <f>G92*(C$92/C$101)^(1/($A$92-$A$101))</f>
        <v>32862316.229266275</v>
      </c>
      <c r="H93" s="222">
        <f>H92*(D$92/D$101)^(1/($A$92-$A$101))</f>
        <v>3802100.985245781</v>
      </c>
      <c r="I93" s="222"/>
      <c r="J93" s="222">
        <v>37516000</v>
      </c>
      <c r="K93" s="224">
        <f t="shared" si="6"/>
        <v>2.3079489411417242E-2</v>
      </c>
      <c r="L93" s="222"/>
      <c r="M93" s="225">
        <v>0.34049999999999997</v>
      </c>
      <c r="N93" s="225"/>
      <c r="O93" s="222">
        <f t="shared" si="9"/>
        <v>11189618.676065166</v>
      </c>
      <c r="P93" s="222">
        <f t="shared" si="22"/>
        <v>12486026.874948943</v>
      </c>
      <c r="Q93" s="222">
        <f t="shared" si="23"/>
        <v>128.69678927078522</v>
      </c>
      <c r="R93" s="222">
        <v>12774000</v>
      </c>
      <c r="S93" s="224">
        <f t="shared" si="24"/>
        <v>2.3063631684857588E-2</v>
      </c>
      <c r="T93" s="225">
        <f t="shared" si="4"/>
        <v>0.34049472225183919</v>
      </c>
      <c r="U93" s="224">
        <f t="shared" si="25"/>
        <v>-1.5499994598489053E-5</v>
      </c>
      <c r="V93" s="224"/>
      <c r="W93" s="228"/>
      <c r="X93" s="228"/>
      <c r="Y93" s="228"/>
      <c r="Z93" s="228">
        <v>0.71399999999999997</v>
      </c>
      <c r="AA93" s="228">
        <v>0.30199999999999999</v>
      </c>
      <c r="AB93" s="228">
        <v>0.27</v>
      </c>
      <c r="AD93" s="222">
        <f t="shared" si="27"/>
        <v>8915023.188713545</v>
      </c>
      <c r="AE93" s="222">
        <f t="shared" si="28"/>
        <v>5144243.0724789649</v>
      </c>
      <c r="AF93" s="222">
        <f t="shared" si="29"/>
        <v>3770780.1162345805</v>
      </c>
      <c r="AG93" s="222">
        <f t="shared" si="29"/>
        <v>3371227.2562362147</v>
      </c>
      <c r="AH93" s="222"/>
      <c r="AI93" s="357">
        <v>0.15933236846921398</v>
      </c>
      <c r="AJ93" s="357">
        <f t="shared" si="50"/>
        <v>0.84066763153078605</v>
      </c>
      <c r="AK93" s="357">
        <v>0.28858850105974243</v>
      </c>
      <c r="AL93" s="357">
        <v>0.26596280766382108</v>
      </c>
      <c r="AM93" s="357">
        <v>0.28571756133372439</v>
      </c>
      <c r="AN93" s="224">
        <f t="shared" si="51"/>
        <v>-3.9876147349815483E-4</v>
      </c>
      <c r="AO93" s="357">
        <v>688.78869999999995</v>
      </c>
      <c r="AP93" s="357">
        <v>546.59411999999998</v>
      </c>
      <c r="AQ93" s="357">
        <v>728.07772999999997</v>
      </c>
      <c r="AR93" s="222">
        <v>328.82447000000002</v>
      </c>
      <c r="AS93" s="222">
        <v>594.64671999999996</v>
      </c>
      <c r="AU93" s="233">
        <v>928.23750000000018</v>
      </c>
      <c r="AV93" s="222">
        <f t="shared" si="52"/>
        <v>419.2233760145707</v>
      </c>
      <c r="AW93" s="358">
        <f t="shared" si="45"/>
        <v>640.75901081200004</v>
      </c>
      <c r="AX93" s="222">
        <f t="shared" si="53"/>
        <v>758.12425241464268</v>
      </c>
      <c r="AY93" s="222">
        <f t="shared" si="54"/>
        <v>878.14731116174926</v>
      </c>
      <c r="AZ93" s="222"/>
      <c r="BA93" s="222">
        <f t="shared" si="46"/>
        <v>727.4207303210643</v>
      </c>
      <c r="BB93" s="222">
        <f t="shared" si="47"/>
        <v>735.9031984157217</v>
      </c>
      <c r="BC93" s="336">
        <f t="shared" si="48"/>
        <v>711.86045156234854</v>
      </c>
      <c r="BD93" s="222"/>
      <c r="BE93" s="222"/>
      <c r="BF93" s="337">
        <v>0.2602030376074973</v>
      </c>
      <c r="BG93" s="337">
        <f t="shared" si="49"/>
        <v>0.2231955736691032</v>
      </c>
      <c r="BH93" s="222">
        <f t="shared" si="55"/>
        <v>711.86045156234854</v>
      </c>
      <c r="BI93" s="222">
        <f t="shared" si="56"/>
        <v>783.02795662127187</v>
      </c>
      <c r="BJ93" s="302">
        <f t="shared" si="57"/>
        <v>117322897322.51466</v>
      </c>
      <c r="BK93" s="303">
        <f t="shared" si="30"/>
        <v>117322.89732251466</v>
      </c>
      <c r="BL93" s="302"/>
      <c r="BM93" s="356">
        <v>0.84421828458090353</v>
      </c>
      <c r="BN93" s="341">
        <f t="shared" si="15"/>
        <v>843.218471530427</v>
      </c>
      <c r="BO93" s="341">
        <f t="shared" si="16"/>
        <v>927.51835742339028</v>
      </c>
      <c r="BP93" s="341">
        <f t="shared" si="58"/>
        <v>138972229.65356338</v>
      </c>
      <c r="BQ93" s="342">
        <f t="shared" si="31"/>
        <v>38.546935743551153</v>
      </c>
      <c r="BR93" s="222"/>
      <c r="BS93" s="222"/>
      <c r="BT93" s="220">
        <v>8838</v>
      </c>
      <c r="BW93" s="308">
        <f t="shared" si="42"/>
        <v>8838</v>
      </c>
      <c r="BX93" s="308">
        <v>72.238237362113338</v>
      </c>
      <c r="BY93" s="346">
        <f t="shared" si="32"/>
        <v>0.84421828458090353</v>
      </c>
      <c r="BZ93" s="343">
        <f t="shared" si="33"/>
        <v>10468.856410030803</v>
      </c>
      <c r="CA93" s="343">
        <f t="shared" si="34"/>
        <v>40.585827954304946</v>
      </c>
      <c r="CB93" s="343">
        <f t="shared" si="19"/>
        <v>110351.50552079875</v>
      </c>
      <c r="CC93" s="343">
        <f t="shared" si="20"/>
        <v>130714.42248562611</v>
      </c>
      <c r="CD93" s="343"/>
      <c r="CE93" s="343">
        <v>15.5</v>
      </c>
      <c r="CF93" s="308">
        <v>8.6</v>
      </c>
      <c r="CG93" s="343">
        <f t="shared" si="35"/>
        <v>141955.86281938996</v>
      </c>
      <c r="CH93" s="306">
        <f t="shared" si="21"/>
        <v>2.146927607957605E-2</v>
      </c>
    </row>
    <row r="94" spans="1:86" x14ac:dyDescent="0.2">
      <c r="A94" s="220">
        <f t="shared" si="37"/>
        <v>2003</v>
      </c>
      <c r="F94" s="222">
        <f t="shared" ref="F94:F101" si="59">F93*(B$101/B$92)^(1/($A$101-$A$92))</f>
        <v>37083860.73463501</v>
      </c>
      <c r="G94" s="222">
        <f t="shared" ref="G94:H101" si="60">G93*(C$92/C$101)^(1/($A$92-$A$101))</f>
        <v>33298393.342130177</v>
      </c>
      <c r="H94" s="222">
        <f t="shared" si="60"/>
        <v>3776199.6306356895</v>
      </c>
      <c r="I94" s="222"/>
      <c r="J94" s="222">
        <v>37870000</v>
      </c>
      <c r="K94" s="224">
        <f t="shared" si="6"/>
        <v>2.1198959595670308E-2</v>
      </c>
      <c r="L94" s="222"/>
      <c r="M94" s="225">
        <v>0.38039048430931555</v>
      </c>
      <c r="N94" s="225"/>
      <c r="O94" s="222">
        <f t="shared" si="9"/>
        <v>12666391.970134987</v>
      </c>
      <c r="P94" s="222">
        <f t="shared" si="22"/>
        <v>14106347.744907022</v>
      </c>
      <c r="Q94" s="222">
        <f t="shared" si="23"/>
        <v>145.3978660536992</v>
      </c>
      <c r="R94" s="222">
        <v>13368000</v>
      </c>
      <c r="S94" s="224">
        <f t="shared" si="24"/>
        <v>-5.234152441574369E-2</v>
      </c>
      <c r="T94" s="225">
        <f t="shared" si="4"/>
        <v>0.35299709532611567</v>
      </c>
      <c r="U94" s="224">
        <f t="shared" si="25"/>
        <v>-7.2013864997014121E-2</v>
      </c>
      <c r="V94" s="224"/>
      <c r="W94" s="228"/>
      <c r="X94" s="228"/>
      <c r="Y94" s="228"/>
      <c r="Z94" s="228">
        <v>0.72399999999999998</v>
      </c>
      <c r="AA94" s="228">
        <v>0.31900000000000001</v>
      </c>
      <c r="AB94" s="228">
        <v>0.26</v>
      </c>
      <c r="AD94" s="222">
        <f t="shared" si="27"/>
        <v>10212995.767312683</v>
      </c>
      <c r="AE94" s="222">
        <f t="shared" si="28"/>
        <v>5713070.8366873432</v>
      </c>
      <c r="AF94" s="222">
        <f t="shared" si="29"/>
        <v>4499924.93062534</v>
      </c>
      <c r="AG94" s="222">
        <f t="shared" si="29"/>
        <v>3667650.4136758256</v>
      </c>
      <c r="AH94" s="222"/>
      <c r="AI94" s="357">
        <v>0.15110241226262935</v>
      </c>
      <c r="AJ94" s="357">
        <f t="shared" si="50"/>
        <v>0.84889758773737067</v>
      </c>
      <c r="AK94" s="357">
        <v>0.2708024598280841</v>
      </c>
      <c r="AL94" s="357">
        <v>0.30147661842230489</v>
      </c>
      <c r="AM94" s="357">
        <v>0.27661850948698169</v>
      </c>
      <c r="AN94" s="224">
        <f t="shared" si="51"/>
        <v>0</v>
      </c>
      <c r="AO94" s="357">
        <v>756.90812000000005</v>
      </c>
      <c r="AP94" s="357">
        <v>626.55418999999995</v>
      </c>
      <c r="AQ94" s="357">
        <v>864.74719000000005</v>
      </c>
      <c r="AR94" s="222">
        <v>388.94725</v>
      </c>
      <c r="AS94" s="222">
        <v>633.86881000000005</v>
      </c>
      <c r="AU94" s="233">
        <v>1049.9166666666667</v>
      </c>
      <c r="AV94" s="222">
        <f t="shared" si="52"/>
        <v>472.23304678118313</v>
      </c>
      <c r="AW94" s="358">
        <f t="shared" si="45"/>
        <v>701.71797796666669</v>
      </c>
      <c r="AX94" s="222">
        <f t="shared" si="53"/>
        <v>769.59998921669433</v>
      </c>
      <c r="AY94" s="222">
        <f t="shared" si="54"/>
        <v>918.98587183999223</v>
      </c>
      <c r="AZ94" s="222"/>
      <c r="BA94" s="222">
        <f t="shared" si="46"/>
        <v>781.81184822396233</v>
      </c>
      <c r="BB94" s="222">
        <f t="shared" si="47"/>
        <v>778.43382198730671</v>
      </c>
      <c r="BC94" s="336">
        <f t="shared" si="48"/>
        <v>753.32510161110838</v>
      </c>
      <c r="BD94" s="222"/>
      <c r="BE94" s="222"/>
      <c r="BF94" s="337">
        <v>0.23652972278843665</v>
      </c>
      <c r="BG94" s="337">
        <f>BG95*BF94/BF95</f>
        <v>0.20288920395769411</v>
      </c>
      <c r="BH94" s="222">
        <f t="shared" si="55"/>
        <v>753.32510161110838</v>
      </c>
      <c r="BI94" s="222">
        <f t="shared" si="56"/>
        <v>817.80968785489915</v>
      </c>
      <c r="BJ94" s="302">
        <f t="shared" si="57"/>
        <v>138435694152.42087</v>
      </c>
      <c r="BK94" s="303">
        <f t="shared" si="30"/>
        <v>138435.69415242088</v>
      </c>
      <c r="BL94" s="302"/>
      <c r="BM94" s="356">
        <v>0.95770775932323515</v>
      </c>
      <c r="BN94" s="341">
        <f t="shared" si="15"/>
        <v>786.59183271465406</v>
      </c>
      <c r="BO94" s="341">
        <f t="shared" si="16"/>
        <v>853.9240492661404</v>
      </c>
      <c r="BP94" s="341">
        <f t="shared" si="58"/>
        <v>144548995.0402475</v>
      </c>
      <c r="BQ94" s="342">
        <f t="shared" si="31"/>
        <v>35.958302451584522</v>
      </c>
      <c r="BR94" s="222"/>
      <c r="BS94" s="222"/>
      <c r="BT94" s="220">
        <v>9916</v>
      </c>
      <c r="BW94" s="308">
        <f t="shared" si="42"/>
        <v>9916</v>
      </c>
      <c r="BX94" s="308">
        <v>81.949327212066066</v>
      </c>
      <c r="BY94" s="346">
        <f t="shared" si="32"/>
        <v>0.95770775932323515</v>
      </c>
      <c r="BZ94" s="343">
        <f t="shared" si="33"/>
        <v>10353.889172838224</v>
      </c>
      <c r="CA94" s="343">
        <f t="shared" si="34"/>
        <v>40.14012115249907</v>
      </c>
      <c r="CB94" s="343">
        <f t="shared" si="19"/>
        <v>139878.54423849803</v>
      </c>
      <c r="CC94" s="343">
        <f t="shared" si="20"/>
        <v>146055.56118428372</v>
      </c>
      <c r="CD94" s="343"/>
      <c r="CE94" s="343">
        <v>15.5</v>
      </c>
      <c r="CF94" s="308">
        <v>8.6</v>
      </c>
      <c r="CG94" s="343">
        <f t="shared" si="35"/>
        <v>158616.33944613213</v>
      </c>
      <c r="CH94" s="306">
        <f t="shared" si="21"/>
        <v>9.7318866879481103E-2</v>
      </c>
    </row>
    <row r="95" spans="1:86" s="229" customFormat="1" x14ac:dyDescent="0.2">
      <c r="A95" s="229">
        <f t="shared" si="37"/>
        <v>2004</v>
      </c>
      <c r="F95" s="230">
        <f t="shared" si="59"/>
        <v>37502717.095551752</v>
      </c>
      <c r="G95" s="230">
        <f t="shared" si="60"/>
        <v>33740257.121004991</v>
      </c>
      <c r="H95" s="230">
        <f t="shared" si="60"/>
        <v>3750474.7258814122</v>
      </c>
      <c r="I95" s="230"/>
      <c r="J95" s="222">
        <v>38226000</v>
      </c>
      <c r="K95" s="224">
        <f t="shared" si="6"/>
        <v>1.9286146723860753E-2</v>
      </c>
      <c r="L95" s="230"/>
      <c r="M95" s="231">
        <v>0.40223194039534715</v>
      </c>
      <c r="N95" s="231"/>
      <c r="O95" s="230">
        <f t="shared" si="9"/>
        <v>13571409.091219768</v>
      </c>
      <c r="P95" s="230">
        <f t="shared" si="22"/>
        <v>15084790.667441539</v>
      </c>
      <c r="Q95" s="222">
        <f t="shared" si="23"/>
        <v>155.48293665910995</v>
      </c>
      <c r="R95" s="230">
        <v>14383000</v>
      </c>
      <c r="S95" s="224">
        <f t="shared" si="24"/>
        <v>-4.6523063058227176E-2</v>
      </c>
      <c r="T95" s="225">
        <f t="shared" si="4"/>
        <v>0.37626222989588237</v>
      </c>
      <c r="U95" s="224">
        <f t="shared" si="25"/>
        <v>-6.4564018645410393E-2</v>
      </c>
      <c r="V95" s="224"/>
      <c r="W95" s="232"/>
      <c r="X95" s="232"/>
      <c r="Y95" s="232"/>
      <c r="Z95" s="232">
        <v>0.73299999999999998</v>
      </c>
      <c r="AA95" s="232">
        <v>0.32900000000000001</v>
      </c>
      <c r="AB95" s="232">
        <v>0.253</v>
      </c>
      <c r="AD95" s="230">
        <f t="shared" si="27"/>
        <v>11057151.559234649</v>
      </c>
      <c r="AE95" s="230">
        <f t="shared" si="28"/>
        <v>6094255.4296463821</v>
      </c>
      <c r="AF95" s="230">
        <f t="shared" si="29"/>
        <v>4962896.1295882668</v>
      </c>
      <c r="AG95" s="230">
        <f t="shared" si="29"/>
        <v>3816452.0388627094</v>
      </c>
      <c r="AH95" s="230"/>
      <c r="AI95" s="359">
        <v>0.14199281443424647</v>
      </c>
      <c r="AJ95" s="357">
        <f t="shared" si="50"/>
        <v>0.85800718556575351</v>
      </c>
      <c r="AK95" s="357">
        <v>0.27902248529981155</v>
      </c>
      <c r="AL95" s="359">
        <v>0.31037862433223651</v>
      </c>
      <c r="AM95" s="359">
        <v>0.26860607593370545</v>
      </c>
      <c r="AN95" s="224">
        <f t="shared" si="51"/>
        <v>0</v>
      </c>
      <c r="AO95" s="359">
        <v>860.98424</v>
      </c>
      <c r="AP95" s="357">
        <v>676.51837999999998</v>
      </c>
      <c r="AQ95" s="357">
        <v>889.89568999999995</v>
      </c>
      <c r="AR95" s="230">
        <v>424.98061000000001</v>
      </c>
      <c r="AS95" s="230">
        <v>728.70405000000005</v>
      </c>
      <c r="AT95" s="220"/>
      <c r="AU95" s="360">
        <v>1209.2433333333333</v>
      </c>
      <c r="AV95" s="222">
        <f t="shared" si="52"/>
        <v>577.48899698394246</v>
      </c>
      <c r="AW95" s="358">
        <f t="shared" si="45"/>
        <v>796.250583226</v>
      </c>
      <c r="AX95" s="222">
        <f t="shared" si="53"/>
        <v>990.20652008720265</v>
      </c>
      <c r="AY95" s="222">
        <f t="shared" si="54"/>
        <v>1169.9567309119866</v>
      </c>
      <c r="AZ95" s="222"/>
      <c r="BA95" s="222">
        <f t="shared" si="46"/>
        <v>933.5212491816792</v>
      </c>
      <c r="BB95" s="222">
        <f t="shared" si="47"/>
        <v>948.74725736285097</v>
      </c>
      <c r="BC95" s="336">
        <f t="shared" si="48"/>
        <v>901.41191401164645</v>
      </c>
      <c r="BD95" s="222"/>
      <c r="BE95" s="357">
        <v>0.20874793539141101</v>
      </c>
      <c r="BF95" s="337">
        <v>0.24335987488562716</v>
      </c>
      <c r="BG95" s="337">
        <f>BE95</f>
        <v>0.20874793539141101</v>
      </c>
      <c r="BH95" s="222">
        <f t="shared" si="55"/>
        <v>901.41191401164645</v>
      </c>
      <c r="BI95" s="222">
        <f t="shared" si="56"/>
        <v>980.63346872069792</v>
      </c>
      <c r="BJ95" s="302">
        <f t="shared" si="57"/>
        <v>177511807165.66568</v>
      </c>
      <c r="BK95" s="303">
        <f t="shared" si="30"/>
        <v>177511.80716566567</v>
      </c>
      <c r="BL95" s="302"/>
      <c r="BM95" s="356">
        <v>1</v>
      </c>
      <c r="BN95" s="341">
        <f t="shared" si="15"/>
        <v>901.41191401164645</v>
      </c>
      <c r="BO95" s="341">
        <f t="shared" si="16"/>
        <v>980.63346872069792</v>
      </c>
      <c r="BP95" s="341">
        <f t="shared" si="58"/>
        <v>177511807.16566569</v>
      </c>
      <c r="BQ95" s="342">
        <f t="shared" si="31"/>
        <v>41.207193984749637</v>
      </c>
      <c r="BR95" s="222"/>
      <c r="BS95" s="230"/>
      <c r="BT95" s="229">
        <v>11015</v>
      </c>
      <c r="BV95" s="346">
        <v>1</v>
      </c>
      <c r="BW95" s="308">
        <f t="shared" si="42"/>
        <v>11015</v>
      </c>
      <c r="BX95" s="308">
        <v>85.56819803775592</v>
      </c>
      <c r="BY95" s="346">
        <f t="shared" si="32"/>
        <v>1</v>
      </c>
      <c r="BZ95" s="343">
        <f t="shared" si="33"/>
        <v>11015</v>
      </c>
      <c r="CA95" s="343">
        <f t="shared" si="34"/>
        <v>42.703126053799181</v>
      </c>
      <c r="CB95" s="343">
        <f t="shared" si="19"/>
        <v>166158.96920186857</v>
      </c>
      <c r="CC95" s="343">
        <f t="shared" si="20"/>
        <v>166158.96920186857</v>
      </c>
      <c r="CD95" s="343"/>
      <c r="CE95" s="343">
        <v>15.5</v>
      </c>
      <c r="CF95" s="308">
        <v>8.6</v>
      </c>
      <c r="CG95" s="343">
        <f t="shared" si="35"/>
        <v>180448.64055322928</v>
      </c>
      <c r="CH95" s="306">
        <f t="shared" si="21"/>
        <v>1.6544439688018775E-2</v>
      </c>
    </row>
    <row r="96" spans="1:86" x14ac:dyDescent="0.2">
      <c r="A96" s="220">
        <f t="shared" si="37"/>
        <v>2005</v>
      </c>
      <c r="F96" s="222">
        <f t="shared" si="59"/>
        <v>37926304.373034485</v>
      </c>
      <c r="G96" s="222">
        <f t="shared" si="60"/>
        <v>34187984.353923231</v>
      </c>
      <c r="H96" s="222">
        <f t="shared" si="60"/>
        <v>3724925.0689395778</v>
      </c>
      <c r="I96" s="222"/>
      <c r="J96" s="222"/>
      <c r="K96" s="222"/>
      <c r="L96" s="222"/>
      <c r="M96" s="225">
        <v>0.40984575933335171</v>
      </c>
      <c r="N96" s="225"/>
      <c r="O96" s="222">
        <f t="shared" si="9"/>
        <v>14011800.407610415</v>
      </c>
      <c r="P96" s="222">
        <f t="shared" si="22"/>
        <v>15543935.014474137</v>
      </c>
      <c r="Q96" s="222">
        <f t="shared" si="23"/>
        <v>160.21545917141378</v>
      </c>
      <c r="R96" s="222"/>
      <c r="S96" s="222"/>
      <c r="T96" s="225"/>
      <c r="U96" s="222"/>
      <c r="V96" s="222"/>
      <c r="W96" s="228"/>
      <c r="X96" s="228"/>
      <c r="Y96" s="228"/>
      <c r="Z96" s="228">
        <v>0.74099999999999999</v>
      </c>
      <c r="AA96" s="228">
        <v>0.318</v>
      </c>
      <c r="AB96" s="228">
        <v>0.246</v>
      </c>
      <c r="AD96" s="222">
        <f t="shared" si="27"/>
        <v>11518055.845725335</v>
      </c>
      <c r="AE96" s="222">
        <f t="shared" si="28"/>
        <v>6575084.5111225592</v>
      </c>
      <c r="AF96" s="222">
        <f t="shared" si="29"/>
        <v>4942971.334602776</v>
      </c>
      <c r="AG96" s="222">
        <f t="shared" si="29"/>
        <v>3823808.0135606374</v>
      </c>
      <c r="AH96" s="222"/>
      <c r="AI96" s="357">
        <v>0.14337296040184863</v>
      </c>
      <c r="AJ96" s="357">
        <f t="shared" si="50"/>
        <v>0.85662703959815134</v>
      </c>
      <c r="AK96" s="357">
        <v>0.29544540059813523</v>
      </c>
      <c r="AL96" s="357">
        <v>0.30105248068217005</v>
      </c>
      <c r="AM96" s="357">
        <v>0.26012915831784611</v>
      </c>
      <c r="AN96" s="224">
        <f t="shared" si="51"/>
        <v>0</v>
      </c>
      <c r="AO96" s="357">
        <v>1104.8078</v>
      </c>
      <c r="AP96" s="357">
        <v>817.80228999999997</v>
      </c>
      <c r="AQ96" s="357">
        <v>1079.1692</v>
      </c>
      <c r="AR96" s="222">
        <v>480.88815</v>
      </c>
      <c r="AS96" s="222">
        <v>894.48969999999997</v>
      </c>
      <c r="AU96" s="233">
        <v>1408.4433333333334</v>
      </c>
      <c r="AV96" s="222">
        <f t="shared" si="52"/>
        <v>627.61586315334046</v>
      </c>
      <c r="AW96" s="358">
        <f t="shared" si="45"/>
        <v>940.30623230500021</v>
      </c>
      <c r="AX96" s="222">
        <f t="shared" si="53"/>
        <v>1167.4147619301341</v>
      </c>
      <c r="AY96" s="222">
        <f t="shared" si="54"/>
        <v>1441.9047360920483</v>
      </c>
      <c r="AZ96" s="222"/>
      <c r="BA96" s="222">
        <f t="shared" si="46"/>
        <v>1097.2098402195734</v>
      </c>
      <c r="BB96" s="222">
        <f t="shared" si="47"/>
        <v>1115.4721874139118</v>
      </c>
      <c r="BC96" s="336">
        <f t="shared" si="48"/>
        <v>1071.2994453842769</v>
      </c>
      <c r="BD96" s="222"/>
      <c r="BE96" s="357">
        <v>0.20768899657622364</v>
      </c>
      <c r="BF96" s="222"/>
      <c r="BG96" s="337">
        <f t="shared" ref="BG96:BG107" si="61">BE96</f>
        <v>0.20768899657622364</v>
      </c>
      <c r="BH96" s="222">
        <f t="shared" si="55"/>
        <v>1071.2994453842769</v>
      </c>
      <c r="BI96" s="222">
        <f t="shared" si="56"/>
        <v>1168.9352611370298</v>
      </c>
      <c r="BJ96" s="302">
        <f t="shared" si="57"/>
        <v>218038244822.89618</v>
      </c>
      <c r="BK96" s="303">
        <f t="shared" si="30"/>
        <v>218038.24482289617</v>
      </c>
      <c r="BL96" s="302"/>
      <c r="BM96" s="356">
        <v>1.0964239819992485</v>
      </c>
      <c r="BN96" s="341">
        <f t="shared" si="15"/>
        <v>977.0850172675365</v>
      </c>
      <c r="BO96" s="341">
        <f t="shared" si="16"/>
        <v>1066.1343424881698</v>
      </c>
      <c r="BP96" s="341">
        <f t="shared" si="58"/>
        <v>198863075.23602274</v>
      </c>
      <c r="BQ96" s="342">
        <f t="shared" si="31"/>
        <v>44.66651840327863</v>
      </c>
      <c r="BR96" s="222"/>
      <c r="BS96" s="222"/>
      <c r="BV96" s="346">
        <v>1.1473779959496584</v>
      </c>
      <c r="BW96" s="361">
        <f>BW$95*BV96</f>
        <v>12638.368625385487</v>
      </c>
      <c r="BX96" s="361">
        <v>93.819024425056625</v>
      </c>
      <c r="BY96" s="346">
        <f t="shared" si="32"/>
        <v>1.0964239819992485</v>
      </c>
      <c r="BZ96" s="343">
        <f t="shared" si="33"/>
        <v>11526.899112823445</v>
      </c>
      <c r="CA96" s="343">
        <f t="shared" si="34"/>
        <v>44.687664623179799</v>
      </c>
      <c r="CB96" s="343">
        <f t="shared" si="19"/>
        <v>196449.98060196082</v>
      </c>
      <c r="CC96" s="343">
        <f t="shared" si="20"/>
        <v>179173.37072812719</v>
      </c>
      <c r="CD96" s="343"/>
      <c r="CE96" s="343">
        <v>15.5</v>
      </c>
      <c r="CF96" s="308">
        <v>8.6</v>
      </c>
      <c r="CG96" s="343">
        <f t="shared" si="35"/>
        <v>194582.28061074615</v>
      </c>
      <c r="CH96" s="306">
        <f t="shared" si="21"/>
        <v>-2.1526342284488353E-2</v>
      </c>
    </row>
    <row r="97" spans="1:87" x14ac:dyDescent="0.2">
      <c r="A97" s="220">
        <f t="shared" si="37"/>
        <v>2006</v>
      </c>
      <c r="F97" s="222">
        <f t="shared" si="59"/>
        <v>38354676.002040014</v>
      </c>
      <c r="G97" s="222">
        <f t="shared" si="60"/>
        <v>34641652.847880997</v>
      </c>
      <c r="H97" s="222">
        <f t="shared" si="60"/>
        <v>3699549.4659555908</v>
      </c>
      <c r="I97" s="222"/>
      <c r="J97" s="222"/>
      <c r="K97" s="222"/>
      <c r="L97" s="222"/>
      <c r="M97" s="225">
        <v>0.41935771820812739</v>
      </c>
      <c r="N97" s="225"/>
      <c r="O97" s="222">
        <f t="shared" si="9"/>
        <v>14527244.493245453</v>
      </c>
      <c r="P97" s="222">
        <f t="shared" si="22"/>
        <v>16084329.410827523</v>
      </c>
      <c r="Q97" s="222">
        <f t="shared" si="23"/>
        <v>165.78544748291893</v>
      </c>
      <c r="R97" s="222"/>
      <c r="S97" s="222"/>
      <c r="T97" s="225"/>
      <c r="U97" s="222"/>
      <c r="V97" s="222"/>
      <c r="W97" s="228"/>
      <c r="X97" s="228"/>
      <c r="Y97" s="228"/>
      <c r="Z97" s="228">
        <v>0.749</v>
      </c>
      <c r="AA97" s="228">
        <v>0.311</v>
      </c>
      <c r="AB97" s="228">
        <v>0.23799999999999999</v>
      </c>
      <c r="AD97" s="222">
        <f t="shared" si="27"/>
        <v>12047162.728709815</v>
      </c>
      <c r="AE97" s="222">
        <f t="shared" si="28"/>
        <v>7044936.2819424551</v>
      </c>
      <c r="AF97" s="222">
        <f t="shared" si="29"/>
        <v>5002226.44676736</v>
      </c>
      <c r="AG97" s="222">
        <f t="shared" si="29"/>
        <v>3828070.3997769505</v>
      </c>
      <c r="AH97" s="222"/>
      <c r="AI97" s="357">
        <v>0.14670438811261108</v>
      </c>
      <c r="AJ97" s="357">
        <f t="shared" si="50"/>
        <v>0.85329561188738889</v>
      </c>
      <c r="AK97" s="357">
        <v>0.30601804900532725</v>
      </c>
      <c r="AL97" s="357">
        <v>0.29590572952600103</v>
      </c>
      <c r="AM97" s="357">
        <v>0.25137183335606073</v>
      </c>
      <c r="AN97" s="224">
        <f t="shared" si="51"/>
        <v>0</v>
      </c>
      <c r="AO97" s="357">
        <v>1333.0487000000001</v>
      </c>
      <c r="AP97" s="357">
        <v>1003.4061</v>
      </c>
      <c r="AQ97" s="357">
        <v>1323.7270000000001</v>
      </c>
      <c r="AR97" s="222">
        <v>590.04588999999999</v>
      </c>
      <c r="AS97" s="222">
        <v>1076.8380999999999</v>
      </c>
      <c r="AU97" s="233">
        <v>1711.9925000000001</v>
      </c>
      <c r="AV97" s="222">
        <f t="shared" si="52"/>
        <v>763.11364679864118</v>
      </c>
      <c r="AW97" s="358">
        <f t="shared" si="45"/>
        <v>1160.4435465239999</v>
      </c>
      <c r="AX97" s="222">
        <f t="shared" si="53"/>
        <v>1392.6880322863021</v>
      </c>
      <c r="AY97" s="222">
        <f t="shared" si="54"/>
        <v>1724.0483698940568</v>
      </c>
      <c r="AZ97" s="222"/>
      <c r="BA97" s="222">
        <f t="shared" si="46"/>
        <v>1339.2974122327873</v>
      </c>
      <c r="BB97" s="222">
        <f t="shared" si="47"/>
        <v>1352.7183102796564</v>
      </c>
      <c r="BC97" s="336">
        <f t="shared" si="48"/>
        <v>1301.506569446726</v>
      </c>
      <c r="BD97" s="222"/>
      <c r="BE97" s="357">
        <v>0.21455544443305929</v>
      </c>
      <c r="BF97" s="222"/>
      <c r="BG97" s="337">
        <f t="shared" si="61"/>
        <v>0.21455544443305929</v>
      </c>
      <c r="BH97" s="222">
        <f t="shared" si="55"/>
        <v>1301.506569446726</v>
      </c>
      <c r="BI97" s="222">
        <f t="shared" si="56"/>
        <v>1427.9271914701878</v>
      </c>
      <c r="BJ97" s="302">
        <f t="shared" si="57"/>
        <v>275607015867.41144</v>
      </c>
      <c r="BK97" s="303">
        <f t="shared" si="30"/>
        <v>275607.01586741145</v>
      </c>
      <c r="BL97" s="302"/>
      <c r="BM97" s="356">
        <v>1.2158951666873792</v>
      </c>
      <c r="BN97" s="341">
        <f t="shared" si="15"/>
        <v>1070.4101842863552</v>
      </c>
      <c r="BO97" s="341">
        <f t="shared" si="16"/>
        <v>1174.383475312658</v>
      </c>
      <c r="BP97" s="341">
        <f t="shared" si="58"/>
        <v>226670048.05873469</v>
      </c>
      <c r="BQ97" s="342">
        <f t="shared" si="31"/>
        <v>48.932790238858047</v>
      </c>
      <c r="BR97" s="222"/>
      <c r="BS97" s="222"/>
      <c r="BV97" s="346">
        <v>1.3530043095084947</v>
      </c>
      <c r="BW97" s="361">
        <f t="shared" ref="BW97:BW111" si="62">BW$95*BV97</f>
        <v>14903.34246923607</v>
      </c>
      <c r="BX97" s="361">
        <v>104.04195841625591</v>
      </c>
      <c r="BY97" s="346">
        <f t="shared" si="32"/>
        <v>1.2158951666873792</v>
      </c>
      <c r="BZ97" s="343">
        <f t="shared" si="33"/>
        <v>12257.094918667353</v>
      </c>
      <c r="CA97" s="343">
        <f t="shared" si="34"/>
        <v>47.51849926148283</v>
      </c>
      <c r="CB97" s="343">
        <f t="shared" si="19"/>
        <v>239710.26959756861</v>
      </c>
      <c r="CC97" s="343">
        <f t="shared" si="20"/>
        <v>197147.15229162588</v>
      </c>
      <c r="CD97" s="343"/>
      <c r="CE97" s="343">
        <v>15.5</v>
      </c>
      <c r="CF97" s="308">
        <v>8.6</v>
      </c>
      <c r="CG97" s="343">
        <f t="shared" si="35"/>
        <v>214101.80738870573</v>
      </c>
      <c r="CH97" s="306">
        <f t="shared" si="21"/>
        <v>-5.5447293445547219E-2</v>
      </c>
    </row>
    <row r="98" spans="1:87" x14ac:dyDescent="0.2">
      <c r="A98" s="220">
        <f t="shared" si="37"/>
        <v>2007</v>
      </c>
      <c r="F98" s="222">
        <f t="shared" si="59"/>
        <v>38787886.021064565</v>
      </c>
      <c r="G98" s="222">
        <f t="shared" si="60"/>
        <v>35101341.44235944</v>
      </c>
      <c r="H98" s="222">
        <f t="shared" si="60"/>
        <v>3674346.7312078457</v>
      </c>
      <c r="I98" s="222"/>
      <c r="J98" s="222"/>
      <c r="K98" s="222"/>
      <c r="L98" s="222"/>
      <c r="M98" s="225">
        <v>0.42295634647902192</v>
      </c>
      <c r="N98" s="225"/>
      <c r="O98" s="222">
        <f t="shared" si="9"/>
        <v>14846335.13297303</v>
      </c>
      <c r="P98" s="222">
        <f t="shared" si="22"/>
        <v>16405582.559114195</v>
      </c>
      <c r="Q98" s="222">
        <f t="shared" si="23"/>
        <v>169.0966888523073</v>
      </c>
      <c r="R98" s="222"/>
      <c r="S98" s="222"/>
      <c r="T98" s="225"/>
      <c r="U98" s="222"/>
      <c r="V98" s="222"/>
      <c r="W98" s="228"/>
      <c r="X98" s="228"/>
      <c r="Y98" s="228"/>
      <c r="Z98" s="228">
        <v>0.76500000000000001</v>
      </c>
      <c r="AA98" s="228">
        <v>0.29699999999999999</v>
      </c>
      <c r="AB98" s="228">
        <v>0.224</v>
      </c>
      <c r="AD98" s="222">
        <f t="shared" si="27"/>
        <v>12550270.65772236</v>
      </c>
      <c r="AE98" s="222">
        <f t="shared" si="28"/>
        <v>7677812.6376654441</v>
      </c>
      <c r="AF98" s="222">
        <f t="shared" si="29"/>
        <v>4872458.0200569155</v>
      </c>
      <c r="AG98" s="222">
        <f t="shared" si="29"/>
        <v>3674850.4932415797</v>
      </c>
      <c r="AH98" s="222"/>
      <c r="AI98" s="357">
        <v>0.1504343327518666</v>
      </c>
      <c r="AJ98" s="357">
        <f t="shared" si="50"/>
        <v>0.84956566724813343</v>
      </c>
      <c r="AK98" s="357">
        <v>0.33191697762314665</v>
      </c>
      <c r="AL98" s="357">
        <v>0.28240280328217748</v>
      </c>
      <c r="AM98" s="357">
        <v>0.23524588634280924</v>
      </c>
      <c r="AN98" s="224">
        <f t="shared" si="51"/>
        <v>0</v>
      </c>
      <c r="AO98" s="357">
        <v>1634.6602</v>
      </c>
      <c r="AP98" s="357">
        <v>1294.1356000000001</v>
      </c>
      <c r="AQ98" s="357">
        <v>1647.6112000000001</v>
      </c>
      <c r="AR98" s="222">
        <v>728.24068</v>
      </c>
      <c r="AS98" s="222">
        <v>1451.5244</v>
      </c>
      <c r="AU98" s="233">
        <v>2072.7241666666669</v>
      </c>
      <c r="AV98" s="222">
        <f t="shared" si="52"/>
        <v>916.13971584179978</v>
      </c>
      <c r="AW98" s="358">
        <f t="shared" si="45"/>
        <v>1454.6651078460002</v>
      </c>
      <c r="AX98" s="222">
        <f t="shared" si="53"/>
        <v>1826.0434879213819</v>
      </c>
      <c r="AY98" s="222">
        <f t="shared" si="54"/>
        <v>2056.4315785351341</v>
      </c>
      <c r="AZ98" s="222"/>
      <c r="BA98" s="222">
        <f t="shared" si="46"/>
        <v>1642.4242181038546</v>
      </c>
      <c r="BB98" s="222">
        <f t="shared" si="47"/>
        <v>1685.6198959816979</v>
      </c>
      <c r="BC98" s="336">
        <f t="shared" si="48"/>
        <v>1632.5566815259554</v>
      </c>
      <c r="BD98" s="222"/>
      <c r="BE98" s="357">
        <v>0.22103760081321977</v>
      </c>
      <c r="BF98" s="222"/>
      <c r="BG98" s="337">
        <f t="shared" si="61"/>
        <v>0.22103760081321977</v>
      </c>
      <c r="BH98" s="222">
        <f t="shared" si="55"/>
        <v>1632.5566815259554</v>
      </c>
      <c r="BI98" s="222">
        <f t="shared" si="56"/>
        <v>1806.6162447480826</v>
      </c>
      <c r="BJ98" s="302">
        <f t="shared" si="57"/>
        <v>355663103470.21832</v>
      </c>
      <c r="BK98" s="303">
        <f t="shared" si="30"/>
        <v>355663.10347021831</v>
      </c>
      <c r="BL98" s="302"/>
      <c r="BM98" s="356">
        <v>1.4301885530069212</v>
      </c>
      <c r="BN98" s="341">
        <f t="shared" si="15"/>
        <v>1141.4975165991661</v>
      </c>
      <c r="BO98" s="341">
        <f t="shared" si="16"/>
        <v>1263.2014435787055</v>
      </c>
      <c r="BP98" s="341">
        <f t="shared" si="58"/>
        <v>248682666.8570722</v>
      </c>
      <c r="BQ98" s="342">
        <f t="shared" si="31"/>
        <v>52.182480471413051</v>
      </c>
      <c r="BR98" s="222"/>
      <c r="BS98" s="222"/>
      <c r="BV98" s="346">
        <v>1.6322183994249475</v>
      </c>
      <c r="BW98" s="361">
        <f t="shared" si="62"/>
        <v>17978.885669665797</v>
      </c>
      <c r="BX98" s="361">
        <v>122.37865733502781</v>
      </c>
      <c r="BY98" s="346">
        <f t="shared" si="32"/>
        <v>1.4301885530069212</v>
      </c>
      <c r="BZ98" s="343">
        <f t="shared" si="33"/>
        <v>12570.989770450771</v>
      </c>
      <c r="CA98" s="343">
        <f t="shared" si="34"/>
        <v>48.735411782894175</v>
      </c>
      <c r="CB98" s="343">
        <f t="shared" si="19"/>
        <v>294954.09317457734</v>
      </c>
      <c r="CC98" s="343">
        <f t="shared" si="20"/>
        <v>206234.41052891011</v>
      </c>
      <c r="CD98" s="343"/>
      <c r="CE98" s="343">
        <v>15.5</v>
      </c>
      <c r="CF98" s="308">
        <v>8.6</v>
      </c>
      <c r="CG98" s="343">
        <f t="shared" si="35"/>
        <v>223970.56983439639</v>
      </c>
      <c r="CH98" s="306">
        <f t="shared" si="21"/>
        <v>-9.9372012271682908E-2</v>
      </c>
    </row>
    <row r="99" spans="1:87" x14ac:dyDescent="0.2">
      <c r="A99" s="220">
        <f t="shared" si="37"/>
        <v>2008</v>
      </c>
      <c r="F99" s="222">
        <f t="shared" si="59"/>
        <v>39225989.078960657</v>
      </c>
      <c r="G99" s="222">
        <f t="shared" si="60"/>
        <v>35567130.023025654</v>
      </c>
      <c r="H99" s="222">
        <f t="shared" si="60"/>
        <v>3649315.6870523226</v>
      </c>
      <c r="I99" s="222"/>
      <c r="J99" s="222"/>
      <c r="K99" s="222"/>
      <c r="L99" s="222"/>
      <c r="M99" s="225">
        <v>0.42264279823863682</v>
      </c>
      <c r="N99" s="225"/>
      <c r="O99" s="222">
        <f t="shared" si="9"/>
        <v>15032191.358248994</v>
      </c>
      <c r="P99" s="222">
        <f t="shared" si="22"/>
        <v>16578581.788010141</v>
      </c>
      <c r="Q99" s="222">
        <f t="shared" si="23"/>
        <v>170.87983776975037</v>
      </c>
      <c r="R99" s="222"/>
      <c r="S99" s="222"/>
      <c r="T99" s="225"/>
      <c r="U99" s="222"/>
      <c r="V99" s="222"/>
      <c r="W99" s="228"/>
      <c r="X99" s="228"/>
      <c r="Y99" s="228"/>
      <c r="Z99" s="228">
        <v>0.76300000000000001</v>
      </c>
      <c r="AA99" s="228">
        <v>0.28599999999999998</v>
      </c>
      <c r="AB99" s="228">
        <v>0.22900000000000001</v>
      </c>
      <c r="AD99" s="222">
        <f t="shared" si="27"/>
        <v>12649457.904251738</v>
      </c>
      <c r="AE99" s="222">
        <f t="shared" si="28"/>
        <v>7907983.5128808375</v>
      </c>
      <c r="AF99" s="222">
        <f t="shared" si="29"/>
        <v>4741474.3913709</v>
      </c>
      <c r="AG99" s="222">
        <f t="shared" si="29"/>
        <v>3796495.2294543223</v>
      </c>
      <c r="AH99" s="222"/>
      <c r="AI99" s="357">
        <v>0.14746198633590124</v>
      </c>
      <c r="AJ99" s="357">
        <f t="shared" si="50"/>
        <v>0.85253801366409876</v>
      </c>
      <c r="AK99" s="357">
        <v>0.34158240613166024</v>
      </c>
      <c r="AL99" s="357">
        <v>0.27365967984035022</v>
      </c>
      <c r="AM99" s="357">
        <v>0.23729592769208835</v>
      </c>
      <c r="AN99" s="224">
        <f t="shared" si="51"/>
        <v>0</v>
      </c>
      <c r="AO99" s="357">
        <v>2140.4920999999999</v>
      </c>
      <c r="AP99" s="357">
        <v>1553.7291</v>
      </c>
      <c r="AQ99" s="357">
        <v>2004.2014999999999</v>
      </c>
      <c r="AR99" s="222">
        <v>913.90526</v>
      </c>
      <c r="AS99" s="222">
        <v>1600.3045</v>
      </c>
      <c r="AU99" s="233">
        <v>2679.0933333333337</v>
      </c>
      <c r="AV99" s="222">
        <f t="shared" si="52"/>
        <v>1221.6523584900356</v>
      </c>
      <c r="AW99" s="358">
        <f t="shared" si="45"/>
        <v>1893.937678314667</v>
      </c>
      <c r="AX99" s="222">
        <f t="shared" si="53"/>
        <v>2139.1886580532619</v>
      </c>
      <c r="AY99" s="222">
        <f t="shared" si="54"/>
        <v>2861.2782273452385</v>
      </c>
      <c r="AZ99" s="222"/>
      <c r="BA99" s="222">
        <f t="shared" si="46"/>
        <v>2191.3845381188999</v>
      </c>
      <c r="BB99" s="222">
        <f t="shared" si="47"/>
        <v>2178.9986683370198</v>
      </c>
      <c r="BC99" s="336">
        <f t="shared" si="48"/>
        <v>2094.7806958924398</v>
      </c>
      <c r="BD99" s="222"/>
      <c r="BE99" s="357">
        <v>0.22120472912342337</v>
      </c>
      <c r="BF99" s="222"/>
      <c r="BG99" s="337">
        <f t="shared" si="61"/>
        <v>0.22120472912342337</v>
      </c>
      <c r="BH99" s="222">
        <f t="shared" si="55"/>
        <v>2094.7806958924398</v>
      </c>
      <c r="BI99" s="222">
        <f t="shared" si="56"/>
        <v>2321.3918351131388</v>
      </c>
      <c r="BJ99" s="302">
        <f t="shared" si="57"/>
        <v>461824612805.30548</v>
      </c>
      <c r="BK99" s="303">
        <f t="shared" si="30"/>
        <v>461824.61280530546</v>
      </c>
      <c r="BL99" s="302"/>
      <c r="BM99" s="356">
        <v>1.8171998268522611</v>
      </c>
      <c r="BN99" s="341">
        <f t="shared" si="15"/>
        <v>1152.7519785872983</v>
      </c>
      <c r="BO99" s="341">
        <f t="shared" si="16"/>
        <v>1277.4554569126474</v>
      </c>
      <c r="BP99" s="341">
        <f t="shared" si="58"/>
        <v>254140797.27559426</v>
      </c>
      <c r="BQ99" s="342">
        <f t="shared" si="31"/>
        <v>52.696967567856021</v>
      </c>
      <c r="BR99" s="222"/>
      <c r="BS99" s="222"/>
      <c r="BV99" s="346">
        <v>1.9972990235959638</v>
      </c>
      <c r="BW99" s="361">
        <f t="shared" si="62"/>
        <v>22000.248744909542</v>
      </c>
      <c r="BX99" s="361">
        <v>155.49451465827005</v>
      </c>
      <c r="BY99" s="346">
        <f t="shared" si="32"/>
        <v>1.8171998268522611</v>
      </c>
      <c r="BZ99" s="343">
        <f t="shared" si="33"/>
        <v>12106.67556744059</v>
      </c>
      <c r="CA99" s="343">
        <f t="shared" si="34"/>
        <v>46.935351143791763</v>
      </c>
      <c r="CB99" s="343">
        <f t="shared" si="19"/>
        <v>364732.92317405029</v>
      </c>
      <c r="CC99" s="343">
        <f t="shared" si="20"/>
        <v>200711.51107571789</v>
      </c>
      <c r="CD99" s="343"/>
      <c r="CE99" s="343">
        <v>15.5</v>
      </c>
      <c r="CF99" s="308">
        <v>8.6</v>
      </c>
      <c r="CG99" s="343">
        <f t="shared" si="35"/>
        <v>217972.70102822964</v>
      </c>
      <c r="CH99" s="306">
        <f t="shared" si="21"/>
        <v>-0.14231519155951711</v>
      </c>
    </row>
    <row r="100" spans="1:87" x14ac:dyDescent="0.2">
      <c r="A100" s="220">
        <f t="shared" si="37"/>
        <v>2009</v>
      </c>
      <c r="F100" s="222">
        <f t="shared" si="59"/>
        <v>39669040.441830978</v>
      </c>
      <c r="G100" s="222">
        <f t="shared" si="60"/>
        <v>36039099.535615377</v>
      </c>
      <c r="H100" s="222">
        <f t="shared" si="60"/>
        <v>3624455.1638675597</v>
      </c>
      <c r="I100" s="222"/>
      <c r="J100" s="222"/>
      <c r="K100" s="222"/>
      <c r="L100" s="222"/>
      <c r="M100" s="225">
        <v>0.42316753813218277</v>
      </c>
      <c r="N100" s="225"/>
      <c r="O100" s="222">
        <f t="shared" si="9"/>
        <v>15250577.02698705</v>
      </c>
      <c r="P100" s="222">
        <f t="shared" si="22"/>
        <v>16786650.183835611</v>
      </c>
      <c r="Q100" s="222">
        <f t="shared" si="23"/>
        <v>173.02445388820399</v>
      </c>
      <c r="R100" s="222"/>
      <c r="S100" s="222"/>
      <c r="T100" s="225"/>
      <c r="U100" s="222"/>
      <c r="V100" s="222"/>
      <c r="W100" s="228"/>
      <c r="X100" s="228"/>
      <c r="Y100" s="228"/>
      <c r="Z100" s="228">
        <v>0.753</v>
      </c>
      <c r="AA100" s="228">
        <v>0.27100000000000002</v>
      </c>
      <c r="AB100" s="228">
        <v>0.23899999999999999</v>
      </c>
      <c r="AD100" s="222">
        <f t="shared" si="27"/>
        <v>12640347.588428214</v>
      </c>
      <c r="AE100" s="222">
        <f t="shared" si="28"/>
        <v>8091165.388608763</v>
      </c>
      <c r="AF100" s="222">
        <f t="shared" si="29"/>
        <v>4549182.1998194512</v>
      </c>
      <c r="AG100" s="222">
        <f t="shared" si="29"/>
        <v>4012009.3939367109</v>
      </c>
      <c r="AH100" s="222"/>
      <c r="AI100" s="357">
        <v>0.15249058513910507</v>
      </c>
      <c r="AJ100" s="357">
        <f t="shared" si="50"/>
        <v>0.84750941486089493</v>
      </c>
      <c r="AK100" s="357">
        <v>0.34237851394084223</v>
      </c>
      <c r="AL100" s="357">
        <v>0.25733862380804945</v>
      </c>
      <c r="AM100" s="357">
        <v>0.24779227711200319</v>
      </c>
      <c r="AN100" s="224">
        <f t="shared" si="51"/>
        <v>0</v>
      </c>
      <c r="AO100" s="357">
        <v>2530</v>
      </c>
      <c r="AP100" s="357">
        <v>1857</v>
      </c>
      <c r="AQ100" s="357">
        <v>2351</v>
      </c>
      <c r="AR100" s="222">
        <v>1063</v>
      </c>
      <c r="AS100" s="222">
        <v>1955</v>
      </c>
      <c r="AU100" s="233">
        <v>3223.9116666666664</v>
      </c>
      <c r="AV100" s="222">
        <f t="shared" si="52"/>
        <v>1457.6852835672762</v>
      </c>
      <c r="AW100" s="358">
        <f t="shared" si="45"/>
        <v>2296.6644704999999</v>
      </c>
      <c r="AX100" s="222">
        <f t="shared" si="53"/>
        <v>2680.8793314901459</v>
      </c>
      <c r="AY100" s="222">
        <f t="shared" si="54"/>
        <v>3469.3732525166588</v>
      </c>
      <c r="AZ100" s="222"/>
      <c r="BA100" s="222">
        <f t="shared" si="46"/>
        <v>2669.4269502595048</v>
      </c>
      <c r="BB100" s="222">
        <f t="shared" si="47"/>
        <v>2672.2647618829997</v>
      </c>
      <c r="BC100" s="336">
        <f t="shared" si="48"/>
        <v>2570.6969941725074</v>
      </c>
      <c r="BD100" s="222"/>
      <c r="BE100" s="357">
        <v>0.22405959779938511</v>
      </c>
      <c r="BF100" s="222"/>
      <c r="BG100" s="337">
        <f t="shared" si="61"/>
        <v>0.22405959779938511</v>
      </c>
      <c r="BH100" s="222">
        <f t="shared" si="55"/>
        <v>2570.6969941725074</v>
      </c>
      <c r="BI100" s="222">
        <f t="shared" si="56"/>
        <v>2855.736317254969</v>
      </c>
      <c r="BJ100" s="302">
        <f t="shared" si="57"/>
        <v>575258958900.40991</v>
      </c>
      <c r="BK100" s="303">
        <f t="shared" si="30"/>
        <v>575258.95890040987</v>
      </c>
      <c r="BL100" s="302"/>
      <c r="BM100" s="356">
        <v>2.0822573595387337</v>
      </c>
      <c r="BN100" s="341">
        <f t="shared" si="15"/>
        <v>1234.5721735097979</v>
      </c>
      <c r="BO100" s="341">
        <f t="shared" si="16"/>
        <v>1371.4617475947248</v>
      </c>
      <c r="BP100" s="341">
        <f t="shared" si="58"/>
        <v>276266983.16861397</v>
      </c>
      <c r="BQ100" s="342">
        <f t="shared" si="31"/>
        <v>56.437300474081518</v>
      </c>
      <c r="BR100" s="222"/>
      <c r="BS100" s="222"/>
      <c r="BV100" s="346">
        <v>2.3860967807849383</v>
      </c>
      <c r="BW100" s="361">
        <f t="shared" si="62"/>
        <v>26282.856040346094</v>
      </c>
      <c r="BX100" s="361">
        <v>178.17501010658509</v>
      </c>
      <c r="BY100" s="346">
        <f t="shared" si="32"/>
        <v>2.0822573595387337</v>
      </c>
      <c r="BZ100" s="343">
        <f t="shared" si="33"/>
        <v>12622.289900883497</v>
      </c>
      <c r="CA100" s="343">
        <f t="shared" si="34"/>
        <v>48.934292939176068</v>
      </c>
      <c r="CB100" s="343">
        <f t="shared" si="19"/>
        <v>441201.11018140061</v>
      </c>
      <c r="CC100" s="343">
        <f t="shared" si="20"/>
        <v>211885.96508509235</v>
      </c>
      <c r="CD100" s="343"/>
      <c r="CE100" s="343">
        <v>15.5</v>
      </c>
      <c r="CF100" s="308">
        <v>8.6</v>
      </c>
      <c r="CG100" s="343">
        <f t="shared" si="35"/>
        <v>230108.15808241031</v>
      </c>
      <c r="CH100" s="306">
        <f t="shared" si="21"/>
        <v>-0.16708049784592449</v>
      </c>
    </row>
    <row r="101" spans="1:87" x14ac:dyDescent="0.2">
      <c r="A101" s="220">
        <f t="shared" si="37"/>
        <v>2010</v>
      </c>
      <c r="B101" s="221">
        <v>40117096</v>
      </c>
      <c r="C101" s="221">
        <v>36517332</v>
      </c>
      <c r="D101" s="221">
        <v>3599764</v>
      </c>
      <c r="E101" s="221">
        <v>40788453</v>
      </c>
      <c r="F101" s="222">
        <f t="shared" si="59"/>
        <v>40117096.000000134</v>
      </c>
      <c r="G101" s="222">
        <f t="shared" si="60"/>
        <v>36517331.999999918</v>
      </c>
      <c r="H101" s="222">
        <f t="shared" si="60"/>
        <v>3599764.0000000009</v>
      </c>
      <c r="I101" s="222"/>
      <c r="J101" s="222"/>
      <c r="K101" s="222"/>
      <c r="L101" s="222"/>
      <c r="M101" s="225">
        <v>0.42399999999999999</v>
      </c>
      <c r="N101" s="225"/>
      <c r="O101" s="222">
        <f t="shared" si="9"/>
        <v>15483348.767999966</v>
      </c>
      <c r="P101" s="222">
        <f t="shared" si="22"/>
        <v>17009648.704000056</v>
      </c>
      <c r="Q101" s="222">
        <f t="shared" si="23"/>
        <v>175.3229587564644</v>
      </c>
      <c r="R101" s="222"/>
      <c r="S101" s="222"/>
      <c r="T101" s="225"/>
      <c r="U101" s="222"/>
      <c r="V101" s="222"/>
      <c r="W101" s="228"/>
      <c r="X101" s="228"/>
      <c r="Y101" s="228"/>
      <c r="Z101" s="228">
        <v>0.77</v>
      </c>
      <c r="AA101" s="228">
        <v>0.25700000000000001</v>
      </c>
      <c r="AB101" s="228">
        <v>0.222</v>
      </c>
      <c r="AD101" s="222">
        <f t="shared" si="27"/>
        <v>13097429.502080044</v>
      </c>
      <c r="AE101" s="222">
        <f t="shared" si="28"/>
        <v>8725949.7851520292</v>
      </c>
      <c r="AF101" s="222">
        <f t="shared" si="29"/>
        <v>4371479.7169280145</v>
      </c>
      <c r="AG101" s="222">
        <f t="shared" si="29"/>
        <v>3776142.0122880125</v>
      </c>
      <c r="AH101" s="222"/>
      <c r="AI101" s="357">
        <v>0.15684894498721091</v>
      </c>
      <c r="AJ101" s="357">
        <f t="shared" si="50"/>
        <v>0.84315105501278909</v>
      </c>
      <c r="AK101" s="357">
        <v>0.3701525516629941</v>
      </c>
      <c r="AL101" s="357">
        <v>0.24308891895164156</v>
      </c>
      <c r="AM101" s="357">
        <v>0.22990958439815345</v>
      </c>
      <c r="AN101" s="224">
        <f t="shared" si="51"/>
        <v>0</v>
      </c>
      <c r="AO101" s="357">
        <v>3108</v>
      </c>
      <c r="AP101" s="357">
        <v>2385</v>
      </c>
      <c r="AQ101" s="357">
        <v>3028</v>
      </c>
      <c r="AR101" s="222">
        <v>1382</v>
      </c>
      <c r="AS101" s="222">
        <v>2355</v>
      </c>
      <c r="AU101" s="233">
        <v>4073.0333333333333</v>
      </c>
      <c r="AV101" s="222">
        <f t="shared" si="52"/>
        <v>1858.9603918978423</v>
      </c>
      <c r="AW101" s="358">
        <f t="shared" si="45"/>
        <v>3006.3077200000002</v>
      </c>
      <c r="AX101" s="222">
        <f t="shared" si="53"/>
        <v>3167.7653566710701</v>
      </c>
      <c r="AY101" s="222">
        <f t="shared" si="54"/>
        <v>4180.643196829591</v>
      </c>
      <c r="AZ101" s="222"/>
      <c r="BA101" s="222">
        <f t="shared" si="46"/>
        <v>3396.0503535534995</v>
      </c>
      <c r="BB101" s="222">
        <f t="shared" si="47"/>
        <v>3343.5654447959264</v>
      </c>
      <c r="BC101" s="336">
        <f t="shared" si="48"/>
        <v>3227.6216587467288</v>
      </c>
      <c r="BD101" s="222"/>
      <c r="BE101" s="357">
        <v>0.22812129212319276</v>
      </c>
      <c r="BF101" s="222"/>
      <c r="BG101" s="337">
        <f t="shared" si="61"/>
        <v>0.22812129212319276</v>
      </c>
      <c r="BH101" s="222">
        <f t="shared" si="55"/>
        <v>3227.6216587467288</v>
      </c>
      <c r="BI101" s="222">
        <f t="shared" si="56"/>
        <v>3615.6471813817079</v>
      </c>
      <c r="BJ101" s="302">
        <f t="shared" si="57"/>
        <v>738010660714.92993</v>
      </c>
      <c r="BK101" s="303">
        <f t="shared" si="30"/>
        <v>738010.66071492992</v>
      </c>
      <c r="BL101" s="302"/>
      <c r="BM101" s="356">
        <v>2.5630419478498032</v>
      </c>
      <c r="BN101" s="341">
        <f t="shared" si="15"/>
        <v>1259.2933414353431</v>
      </c>
      <c r="BO101" s="341">
        <f t="shared" si="16"/>
        <v>1410.6859173393398</v>
      </c>
      <c r="BP101" s="341">
        <f t="shared" si="58"/>
        <v>287943262.6274668</v>
      </c>
      <c r="BQ101" s="342">
        <f t="shared" si="31"/>
        <v>57.567405308955429</v>
      </c>
      <c r="BR101" s="222"/>
      <c r="BS101" s="222"/>
      <c r="BV101" s="346">
        <v>2.9227535524964083</v>
      </c>
      <c r="BW101" s="361">
        <f t="shared" si="62"/>
        <v>32194.130380747938</v>
      </c>
      <c r="BX101" s="361">
        <v>219.31488097268763</v>
      </c>
      <c r="BY101" s="346">
        <f t="shared" si="32"/>
        <v>2.5630419478498032</v>
      </c>
      <c r="BZ101" s="343">
        <f t="shared" si="33"/>
        <v>12560.906546128268</v>
      </c>
      <c r="CA101" s="343">
        <f t="shared" si="34"/>
        <v>48.696320979510368</v>
      </c>
      <c r="CB101" s="343">
        <f t="shared" si="19"/>
        <v>547610.84810729802</v>
      </c>
      <c r="CC101" s="343">
        <f t="shared" si="20"/>
        <v>213656.60775341649</v>
      </c>
      <c r="CD101" s="343"/>
      <c r="CE101" s="343">
        <v>15.5</v>
      </c>
      <c r="CF101" s="308">
        <v>8.6</v>
      </c>
      <c r="CG101" s="343">
        <f t="shared" si="35"/>
        <v>232031.07602021034</v>
      </c>
      <c r="CH101" s="306">
        <f t="shared" si="21"/>
        <v>-0.19417779078093633</v>
      </c>
    </row>
    <row r="102" spans="1:87" x14ac:dyDescent="0.2">
      <c r="A102" s="220">
        <f t="shared" si="37"/>
        <v>2011</v>
      </c>
      <c r="C102" s="221"/>
      <c r="D102" s="221"/>
      <c r="E102" s="221">
        <v>41261490</v>
      </c>
      <c r="F102" s="222">
        <f>F101*(B$113/B$101)^(1/($A$113-$A$101))</f>
        <v>40673488.522901319</v>
      </c>
      <c r="G102" s="222"/>
      <c r="H102" s="222"/>
      <c r="I102" s="222"/>
      <c r="J102" s="222"/>
      <c r="K102" s="222"/>
      <c r="L102" s="222"/>
      <c r="M102" s="225">
        <v>0.43</v>
      </c>
      <c r="N102" s="225"/>
      <c r="O102" s="222">
        <f t="shared" si="9"/>
        <v>0</v>
      </c>
      <c r="P102" s="222">
        <f t="shared" si="22"/>
        <v>17489600.064847566</v>
      </c>
      <c r="Q102" s="222">
        <f t="shared" si="23"/>
        <v>180.26994467647279</v>
      </c>
      <c r="R102" s="222"/>
      <c r="S102" s="222"/>
      <c r="T102" s="225"/>
      <c r="U102" s="222"/>
      <c r="V102" s="222"/>
      <c r="W102" s="228"/>
      <c r="X102" s="228"/>
      <c r="Y102" s="228"/>
      <c r="Z102" s="228">
        <v>0.77300000000000002</v>
      </c>
      <c r="AA102" s="228">
        <v>0.26200000000000001</v>
      </c>
      <c r="AB102" s="228">
        <v>0.221</v>
      </c>
      <c r="AD102" s="222">
        <f t="shared" si="27"/>
        <v>13519460.85012717</v>
      </c>
      <c r="AE102" s="222">
        <f t="shared" si="28"/>
        <v>8937185.6331371069</v>
      </c>
      <c r="AF102" s="222">
        <f t="shared" si="29"/>
        <v>4582275.216990063</v>
      </c>
      <c r="AG102" s="222">
        <f t="shared" si="29"/>
        <v>3865201.614331312</v>
      </c>
      <c r="AH102" s="222"/>
      <c r="AI102" s="357">
        <v>0.1651245528733099</v>
      </c>
      <c r="AJ102" s="357">
        <f t="shared" si="50"/>
        <v>0.83487544712669015</v>
      </c>
      <c r="AK102" s="357">
        <v>0.3598562421676072</v>
      </c>
      <c r="AL102" s="357">
        <v>0.24780374122923041</v>
      </c>
      <c r="AM102" s="357">
        <v>0.22721546372985257</v>
      </c>
      <c r="AN102" s="224">
        <f t="shared" si="51"/>
        <v>0</v>
      </c>
      <c r="AO102" s="357">
        <v>4163</v>
      </c>
      <c r="AP102" s="357">
        <v>3019</v>
      </c>
      <c r="AQ102" s="357">
        <v>3921</v>
      </c>
      <c r="AR102" s="222">
        <v>1801</v>
      </c>
      <c r="AS102" s="222">
        <v>2842</v>
      </c>
      <c r="AU102" s="233">
        <v>5378.9058333333332</v>
      </c>
      <c r="AV102" s="222">
        <f t="shared" si="52"/>
        <v>2470.6476423956474</v>
      </c>
      <c r="AW102" s="358">
        <f t="shared" si="45"/>
        <v>3919.8358345000001</v>
      </c>
      <c r="AX102" s="222">
        <f t="shared" si="53"/>
        <v>3898.7121597381615</v>
      </c>
      <c r="AY102" s="222">
        <f t="shared" si="54"/>
        <v>5710.8862494686728</v>
      </c>
      <c r="AZ102" s="222"/>
      <c r="BA102" s="222">
        <f t="shared" si="46"/>
        <v>4517.2696189084891</v>
      </c>
      <c r="BB102" s="222">
        <f t="shared" si="47"/>
        <v>4376.723798979544</v>
      </c>
      <c r="BC102" s="336">
        <f t="shared" si="48"/>
        <v>4210.7826078885691</v>
      </c>
      <c r="BD102" s="222"/>
      <c r="BE102" s="357">
        <v>0.23436525383239881</v>
      </c>
      <c r="BF102" s="222"/>
      <c r="BG102" s="337">
        <f t="shared" si="61"/>
        <v>0.23436525383239881</v>
      </c>
      <c r="BH102" s="222">
        <f t="shared" si="55"/>
        <v>4210.7826078885691</v>
      </c>
      <c r="BI102" s="222">
        <f t="shared" si="56"/>
        <v>4728.8657509945542</v>
      </c>
      <c r="BJ102" s="302">
        <f t="shared" si="57"/>
        <v>992471648942.99744</v>
      </c>
      <c r="BK102" s="303">
        <f t="shared" si="30"/>
        <v>992471.64894299745</v>
      </c>
      <c r="BL102" s="302"/>
      <c r="BM102" s="356">
        <v>3.1636716810305039</v>
      </c>
      <c r="BN102" s="341">
        <f t="shared" si="15"/>
        <v>1330.9796440435277</v>
      </c>
      <c r="BO102" s="341">
        <f t="shared" si="16"/>
        <v>1494.7397289513365</v>
      </c>
      <c r="BP102" s="341">
        <f t="shared" si="58"/>
        <v>313708800.72477031</v>
      </c>
      <c r="BQ102" s="342">
        <f t="shared" si="31"/>
        <v>60.844476902649461</v>
      </c>
      <c r="BR102" s="222"/>
      <c r="BS102" s="222"/>
      <c r="BV102" s="346">
        <v>3.7338238007500362</v>
      </c>
      <c r="BW102" s="361">
        <f t="shared" si="62"/>
        <v>41128.069165261652</v>
      </c>
      <c r="BX102" s="361">
        <v>270.70968492885834</v>
      </c>
      <c r="BY102" s="346">
        <f t="shared" si="32"/>
        <v>3.1636716810305039</v>
      </c>
      <c r="BZ102" s="343">
        <f t="shared" si="33"/>
        <v>13000.106620376293</v>
      </c>
      <c r="CA102" s="343">
        <f t="shared" si="34"/>
        <v>50.399018767386117</v>
      </c>
      <c r="CB102" s="343">
        <f t="shared" si="19"/>
        <v>719313.4811398153</v>
      </c>
      <c r="CC102" s="343">
        <f t="shared" si="20"/>
        <v>227366.66559075849</v>
      </c>
      <c r="CD102" s="343"/>
      <c r="CE102" s="343">
        <v>15.5</v>
      </c>
      <c r="CF102" s="308">
        <v>8.6</v>
      </c>
      <c r="CG102" s="343">
        <f t="shared" si="35"/>
        <v>246920.19883156373</v>
      </c>
      <c r="CH102" s="306">
        <f t="shared" si="21"/>
        <v>-0.21289999432245121</v>
      </c>
    </row>
    <row r="103" spans="1:87" x14ac:dyDescent="0.2">
      <c r="A103" s="220">
        <f t="shared" si="37"/>
        <v>2012</v>
      </c>
      <c r="C103" s="221"/>
      <c r="D103" s="221"/>
      <c r="E103" s="221">
        <v>41733271</v>
      </c>
      <c r="F103" s="222">
        <f t="shared" ref="F103:F113" si="63">F102*(B$113/B$101)^(1/($A$113-$A$101))</f>
        <v>41237597.771847188</v>
      </c>
      <c r="G103" s="222"/>
      <c r="H103" s="222"/>
      <c r="I103" s="222"/>
      <c r="J103" s="222"/>
      <c r="K103" s="222"/>
      <c r="L103" s="222"/>
      <c r="M103" s="225">
        <v>0.42875000000000002</v>
      </c>
      <c r="N103" s="225"/>
      <c r="O103" s="222">
        <f t="shared" si="9"/>
        <v>0</v>
      </c>
      <c r="P103" s="222">
        <f t="shared" si="22"/>
        <v>17680620.044679482</v>
      </c>
      <c r="Q103" s="222">
        <f t="shared" si="23"/>
        <v>182.23883825143861</v>
      </c>
      <c r="R103" s="222"/>
      <c r="S103" s="222"/>
      <c r="T103" s="225"/>
      <c r="U103" s="222"/>
      <c r="V103" s="222"/>
      <c r="W103" s="228"/>
      <c r="X103" s="228"/>
      <c r="Y103" s="228"/>
      <c r="Z103" s="228">
        <v>0.76900000000000002</v>
      </c>
      <c r="AA103" s="228">
        <v>0.26500000000000001</v>
      </c>
      <c r="AB103" s="228">
        <v>0.22700000000000001</v>
      </c>
      <c r="AD103" s="222">
        <f t="shared" si="27"/>
        <v>13596396.814358521</v>
      </c>
      <c r="AE103" s="222">
        <f t="shared" si="28"/>
        <v>8911032.5025184583</v>
      </c>
      <c r="AF103" s="222">
        <f t="shared" si="29"/>
        <v>4685364.311840063</v>
      </c>
      <c r="AG103" s="222">
        <f t="shared" si="29"/>
        <v>4013500.7501422423</v>
      </c>
      <c r="AH103" s="222"/>
      <c r="AI103" s="357">
        <v>0.17068181468769786</v>
      </c>
      <c r="AJ103" s="357">
        <f t="shared" si="50"/>
        <v>0.82931818531230217</v>
      </c>
      <c r="AK103" s="357">
        <v>0.34810489490267305</v>
      </c>
      <c r="AL103" s="357">
        <v>0.24970533161745923</v>
      </c>
      <c r="AM103" s="357">
        <v>0.23150795879216993</v>
      </c>
      <c r="AN103" s="224">
        <f t="shared" si="51"/>
        <v>0</v>
      </c>
      <c r="AO103" s="357">
        <v>4820</v>
      </c>
      <c r="AP103" s="357">
        <v>3641</v>
      </c>
      <c r="AQ103" s="357">
        <v>4738</v>
      </c>
      <c r="AR103" s="222">
        <v>2266</v>
      </c>
      <c r="AS103" s="222">
        <v>3422</v>
      </c>
      <c r="AU103" s="233">
        <v>6973.2558333333336</v>
      </c>
      <c r="AV103" s="222">
        <f t="shared" si="52"/>
        <v>3335.0353985507249</v>
      </c>
      <c r="AW103" s="358">
        <f t="shared" si="45"/>
        <v>5007.0350717500005</v>
      </c>
      <c r="AX103" s="222">
        <f t="shared" si="53"/>
        <v>5036.4038542985791</v>
      </c>
      <c r="AY103" s="222">
        <f t="shared" si="54"/>
        <v>7093.9411390178693</v>
      </c>
      <c r="AZ103" s="222"/>
      <c r="BA103" s="222">
        <f t="shared" si="46"/>
        <v>5817.8967592315976</v>
      </c>
      <c r="BB103" s="222">
        <f t="shared" si="47"/>
        <v>5636.974931999991</v>
      </c>
      <c r="BC103" s="336">
        <f t="shared" si="48"/>
        <v>5370.0310932940802</v>
      </c>
      <c r="BD103" s="222"/>
      <c r="BE103" s="357">
        <v>0.232059997953457</v>
      </c>
      <c r="BF103" s="222"/>
      <c r="BG103" s="337">
        <f t="shared" si="61"/>
        <v>0.232059997953457</v>
      </c>
      <c r="BH103" s="222">
        <f t="shared" si="55"/>
        <v>5370.0310932940802</v>
      </c>
      <c r="BI103" s="222">
        <f t="shared" si="56"/>
        <v>6016.5272182571125</v>
      </c>
      <c r="BJ103" s="302">
        <f t="shared" si="57"/>
        <v>1276511180813.7166</v>
      </c>
      <c r="BK103" s="303">
        <f t="shared" si="30"/>
        <v>1276511.1808137165</v>
      </c>
      <c r="BL103" s="302"/>
      <c r="BM103" s="356">
        <v>3.9120057032833038</v>
      </c>
      <c r="BN103" s="341">
        <f t="shared" si="15"/>
        <v>1372.7053334270631</v>
      </c>
      <c r="BO103" s="341">
        <f t="shared" si="16"/>
        <v>1537.9648381410861</v>
      </c>
      <c r="BP103" s="341">
        <f t="shared" si="58"/>
        <v>326306063.34299427</v>
      </c>
      <c r="BQ103" s="342">
        <f t="shared" si="31"/>
        <v>62.751927369908913</v>
      </c>
      <c r="BR103" s="222"/>
      <c r="BS103" s="222"/>
      <c r="BV103" s="346">
        <v>4.7331246145574699</v>
      </c>
      <c r="BW103" s="361">
        <f t="shared" si="62"/>
        <v>52135.367629350534</v>
      </c>
      <c r="BX103" s="361">
        <v>334.74327874337638</v>
      </c>
      <c r="BY103" s="346">
        <f t="shared" si="32"/>
        <v>3.9120057032833038</v>
      </c>
      <c r="BZ103" s="343">
        <f t="shared" si="33"/>
        <v>13327.017285683885</v>
      </c>
      <c r="CA103" s="343">
        <f t="shared" si="34"/>
        <v>51.666391200337678</v>
      </c>
      <c r="CB103" s="343">
        <f t="shared" si="19"/>
        <v>921785.62594422884</v>
      </c>
      <c r="CC103" s="343">
        <f t="shared" si="20"/>
        <v>235629.92895705244</v>
      </c>
      <c r="CD103" s="343"/>
      <c r="CE103" s="343">
        <v>15.5</v>
      </c>
      <c r="CF103" s="308">
        <v>8.6</v>
      </c>
      <c r="CG103" s="343">
        <f t="shared" si="35"/>
        <v>255894.10284735897</v>
      </c>
      <c r="CH103" s="306">
        <f t="shared" si="21"/>
        <v>-0.21578502027902025</v>
      </c>
    </row>
    <row r="104" spans="1:87" x14ac:dyDescent="0.2">
      <c r="A104" s="220">
        <f t="shared" si="37"/>
        <v>2013</v>
      </c>
      <c r="C104" s="221"/>
      <c r="D104" s="221"/>
      <c r="E104" s="221">
        <v>42202935</v>
      </c>
      <c r="F104" s="222">
        <f t="shared" si="63"/>
        <v>41809530.771749832</v>
      </c>
      <c r="G104" s="222"/>
      <c r="H104" s="222"/>
      <c r="I104" s="222"/>
      <c r="J104" s="222"/>
      <c r="K104" s="222"/>
      <c r="L104" s="222"/>
      <c r="M104" s="225">
        <v>0.42725000000000002</v>
      </c>
      <c r="N104" s="225"/>
      <c r="O104" s="222">
        <f t="shared" si="9"/>
        <v>0</v>
      </c>
      <c r="P104" s="222">
        <f t="shared" si="22"/>
        <v>17863122.022230115</v>
      </c>
      <c r="Q104" s="222">
        <f t="shared" si="23"/>
        <v>184.11993451861539</v>
      </c>
      <c r="R104" s="222"/>
      <c r="S104" s="222"/>
      <c r="T104" s="225"/>
      <c r="U104" s="222"/>
      <c r="V104" s="222"/>
      <c r="W104" s="228"/>
      <c r="X104" s="228"/>
      <c r="Y104" s="228"/>
      <c r="Z104" s="228">
        <v>0.76600000000000001</v>
      </c>
      <c r="AA104" s="228">
        <v>0.25600000000000001</v>
      </c>
      <c r="AB104" s="228">
        <v>0.22900000000000001</v>
      </c>
      <c r="AD104" s="222">
        <f t="shared" si="27"/>
        <v>13683151.469028268</v>
      </c>
      <c r="AE104" s="222">
        <f t="shared" si="28"/>
        <v>9110192.2313373573</v>
      </c>
      <c r="AF104" s="222">
        <f t="shared" si="29"/>
        <v>4572959.2376909098</v>
      </c>
      <c r="AG104" s="222">
        <f t="shared" si="29"/>
        <v>4090654.9430906964</v>
      </c>
      <c r="AH104" s="222"/>
      <c r="AI104" s="357">
        <v>0.16404469874955988</v>
      </c>
      <c r="AJ104" s="357">
        <f t="shared" si="50"/>
        <v>0.83595530125044015</v>
      </c>
      <c r="AK104" s="357">
        <v>0.35742367988182511</v>
      </c>
      <c r="AL104" s="357">
        <v>0.24349037506408125</v>
      </c>
      <c r="AM104" s="357">
        <v>0.23504124630453388</v>
      </c>
      <c r="AN104" s="224">
        <f t="shared" si="51"/>
        <v>0</v>
      </c>
      <c r="AO104" s="357">
        <v>6345</v>
      </c>
      <c r="AP104" s="357">
        <v>4731</v>
      </c>
      <c r="AQ104" s="357">
        <v>6080</v>
      </c>
      <c r="AR104" s="222">
        <v>3020</v>
      </c>
      <c r="AS104" s="222">
        <v>4388</v>
      </c>
      <c r="AU104" s="233">
        <v>8834.965000000002</v>
      </c>
      <c r="AV104" s="222">
        <f t="shared" si="52"/>
        <v>4388.4201151315801</v>
      </c>
      <c r="AW104" s="358">
        <f t="shared" si="45"/>
        <v>6478.7411820000016</v>
      </c>
      <c r="AX104" s="222">
        <f t="shared" si="53"/>
        <v>6376.2872401315799</v>
      </c>
      <c r="AY104" s="222">
        <f t="shared" si="54"/>
        <v>9220.0415995065796</v>
      </c>
      <c r="AZ104" s="222"/>
      <c r="BA104" s="222">
        <f t="shared" si="46"/>
        <v>7502.185811489403</v>
      </c>
      <c r="BB104" s="222">
        <f t="shared" si="47"/>
        <v>7237.5532080649673</v>
      </c>
      <c r="BC104" s="336">
        <f t="shared" si="48"/>
        <v>6904.3560809863457</v>
      </c>
      <c r="BD104" s="222"/>
      <c r="BE104" s="357">
        <v>0.23604646646933714</v>
      </c>
      <c r="BF104" s="222"/>
      <c r="BG104" s="337">
        <f t="shared" si="61"/>
        <v>0.23604646646933714</v>
      </c>
      <c r="BH104" s="222">
        <f t="shared" si="55"/>
        <v>6904.3560809863457</v>
      </c>
      <c r="BI104" s="222">
        <f t="shared" si="56"/>
        <v>7754.2185745859715</v>
      </c>
      <c r="BJ104" s="302">
        <f t="shared" si="57"/>
        <v>1662174631018.4697</v>
      </c>
      <c r="BK104" s="303">
        <f t="shared" si="30"/>
        <v>1662174.6310184698</v>
      </c>
      <c r="BL104" s="302"/>
      <c r="BM104" s="356">
        <v>4.9091424414151597</v>
      </c>
      <c r="BN104" s="341">
        <f t="shared" si="15"/>
        <v>1406.4281416523791</v>
      </c>
      <c r="BO104" s="341">
        <f t="shared" si="16"/>
        <v>1579.5464619581626</v>
      </c>
      <c r="BP104" s="341">
        <f t="shared" si="58"/>
        <v>338587574.27688617</v>
      </c>
      <c r="BQ104" s="342">
        <f t="shared" si="31"/>
        <v>64.293533686234071</v>
      </c>
      <c r="BR104" s="222"/>
      <c r="BS104" s="222"/>
      <c r="BV104" s="346">
        <v>5.9201019101906711</v>
      </c>
      <c r="BW104" s="361">
        <f t="shared" si="62"/>
        <v>65209.922540750245</v>
      </c>
      <c r="BX104" s="361">
        <v>420.06647262256496</v>
      </c>
      <c r="BY104" s="346">
        <f t="shared" si="32"/>
        <v>4.9091424414151597</v>
      </c>
      <c r="BZ104" s="343">
        <f t="shared" si="33"/>
        <v>13283.363299996683</v>
      </c>
      <c r="CA104" s="343">
        <f t="shared" si="34"/>
        <v>51.497152738825989</v>
      </c>
      <c r="CB104" s="343">
        <f t="shared" si="19"/>
        <v>1164852.8034055957</v>
      </c>
      <c r="CC104" s="343">
        <f t="shared" si="20"/>
        <v>237282.33949345403</v>
      </c>
      <c r="CD104" s="343"/>
      <c r="CE104" s="343">
        <v>15.5</v>
      </c>
      <c r="CF104" s="308">
        <v>8.6</v>
      </c>
      <c r="CG104" s="343">
        <f t="shared" si="35"/>
        <v>257688.6206898911</v>
      </c>
      <c r="CH104" s="306">
        <f t="shared" si="21"/>
        <v>-0.23893066294523402</v>
      </c>
    </row>
    <row r="105" spans="1:87" x14ac:dyDescent="0.2">
      <c r="A105" s="220">
        <f t="shared" si="37"/>
        <v>2014</v>
      </c>
      <c r="C105" s="221"/>
      <c r="D105" s="221"/>
      <c r="E105" s="221">
        <v>42669500</v>
      </c>
      <c r="F105" s="222">
        <f t="shared" si="63"/>
        <v>42389396.031872563</v>
      </c>
      <c r="G105" s="222"/>
      <c r="H105" s="222"/>
      <c r="I105" s="222"/>
      <c r="J105" s="222"/>
      <c r="K105" s="222"/>
      <c r="L105" s="222"/>
      <c r="M105" s="225">
        <v>0.41649999999999998</v>
      </c>
      <c r="N105" s="225"/>
      <c r="O105" s="222">
        <f t="shared" si="9"/>
        <v>0</v>
      </c>
      <c r="P105" s="222">
        <f t="shared" si="22"/>
        <v>17655183.447274923</v>
      </c>
      <c r="Q105" s="222">
        <f t="shared" si="23"/>
        <v>181.97665649828957</v>
      </c>
      <c r="R105" s="222"/>
      <c r="S105" s="222"/>
      <c r="T105" s="225"/>
      <c r="U105" s="222"/>
      <c r="V105" s="222"/>
      <c r="W105" s="228"/>
      <c r="X105" s="228"/>
      <c r="Y105" s="228"/>
      <c r="Z105" s="228">
        <v>0.76100000000000001</v>
      </c>
      <c r="AA105" s="228">
        <v>0.25700000000000001</v>
      </c>
      <c r="AB105" s="228">
        <v>0.23300000000000001</v>
      </c>
      <c r="AD105" s="222">
        <f t="shared" si="27"/>
        <v>13435594.603376217</v>
      </c>
      <c r="AE105" s="222">
        <f t="shared" si="28"/>
        <v>8898212.4574265629</v>
      </c>
      <c r="AF105" s="222">
        <f t="shared" si="29"/>
        <v>4537382.1459496552</v>
      </c>
      <c r="AG105" s="222">
        <f t="shared" si="29"/>
        <v>4113657.7432150575</v>
      </c>
      <c r="AH105" s="222"/>
      <c r="AI105" s="357">
        <v>0.16414851313693085</v>
      </c>
      <c r="AJ105" s="357">
        <f t="shared" si="50"/>
        <v>0.83585148686306909</v>
      </c>
      <c r="AK105" s="357">
        <v>0.35170940832897141</v>
      </c>
      <c r="AL105" s="357">
        <v>0.24440823290657337</v>
      </c>
      <c r="AM105" s="357">
        <v>0.23973384562752426</v>
      </c>
      <c r="AN105" s="224">
        <f t="shared" si="51"/>
        <v>0</v>
      </c>
      <c r="AO105" s="357">
        <v>8688</v>
      </c>
      <c r="AP105" s="357">
        <v>6055</v>
      </c>
      <c r="AQ105" s="357">
        <v>7976</v>
      </c>
      <c r="AR105" s="222">
        <v>3870</v>
      </c>
      <c r="AS105" s="222">
        <v>5350</v>
      </c>
      <c r="AT105" s="220">
        <f t="shared" ref="AT105:AT112" si="64">AS105/AR105</f>
        <v>1.3824289405684755</v>
      </c>
      <c r="AU105" s="233">
        <v>11648.931666666665</v>
      </c>
      <c r="AV105" s="222">
        <f t="shared" si="52"/>
        <v>5652.1270749749237</v>
      </c>
      <c r="AW105" s="358">
        <f t="shared" si="45"/>
        <v>8459.5696833333313</v>
      </c>
      <c r="AX105" s="222">
        <f t="shared" si="53"/>
        <v>7813.6640442159796</v>
      </c>
      <c r="AY105" s="222">
        <f t="shared" si="54"/>
        <v>12688.806208625878</v>
      </c>
      <c r="AZ105" s="222"/>
      <c r="BA105" s="222">
        <f t="shared" si="46"/>
        <v>9945.6142876381</v>
      </c>
      <c r="BB105" s="222">
        <f t="shared" si="47"/>
        <v>9434.5136570959767</v>
      </c>
      <c r="BC105" s="336">
        <f t="shared" si="48"/>
        <v>8998.9471278863966</v>
      </c>
      <c r="BD105" s="222"/>
      <c r="BE105" s="357">
        <v>0.23923254399131766</v>
      </c>
      <c r="BF105" s="222"/>
      <c r="BG105" s="337">
        <f t="shared" si="61"/>
        <v>0.23923254399131766</v>
      </c>
      <c r="BH105" s="222">
        <f t="shared" si="55"/>
        <v>8998.9471278863966</v>
      </c>
      <c r="BI105" s="222">
        <f t="shared" si="56"/>
        <v>10109.507218949064</v>
      </c>
      <c r="BJ105" s="302">
        <f t="shared" si="57"/>
        <v>2141822454145.1504</v>
      </c>
      <c r="BK105" s="303">
        <f t="shared" si="30"/>
        <v>2141822.4541451503</v>
      </c>
      <c r="BL105" s="302"/>
      <c r="BM105" s="356">
        <v>6.802796220329471</v>
      </c>
      <c r="BN105" s="341">
        <f t="shared" si="15"/>
        <v>1322.8306179441256</v>
      </c>
      <c r="BO105" s="341">
        <f t="shared" si="16"/>
        <v>1486.0811483280684</v>
      </c>
      <c r="BP105" s="341">
        <f t="shared" si="58"/>
        <v>314844423.49522835</v>
      </c>
      <c r="BQ105" s="342">
        <f t="shared" si="31"/>
        <v>60.471951873808415</v>
      </c>
      <c r="BR105" s="222"/>
      <c r="BS105" s="222"/>
      <c r="BV105" s="346">
        <v>7.8640099216805641</v>
      </c>
      <c r="BW105" s="361">
        <f t="shared" si="62"/>
        <v>86622.069287311417</v>
      </c>
      <c r="BX105" s="361">
        <v>582.10301419164966</v>
      </c>
      <c r="BY105" s="346">
        <f t="shared" si="32"/>
        <v>6.802796220329471</v>
      </c>
      <c r="BZ105" s="343">
        <f t="shared" si="33"/>
        <v>12733.303553684305</v>
      </c>
      <c r="CA105" s="343">
        <f t="shared" si="34"/>
        <v>49.364672422539265</v>
      </c>
      <c r="CB105" s="343">
        <f t="shared" si="19"/>
        <v>1529328.5238500419</v>
      </c>
      <c r="CC105" s="343">
        <f t="shared" si="20"/>
        <v>224808.81013013411</v>
      </c>
      <c r="CD105" s="343"/>
      <c r="CE105" s="343">
        <v>15.5</v>
      </c>
      <c r="CF105" s="308">
        <v>8.6</v>
      </c>
      <c r="CG105" s="343">
        <f t="shared" si="35"/>
        <v>244142.36780132566</v>
      </c>
      <c r="CH105" s="306">
        <f t="shared" si="21"/>
        <v>-0.22456188014705059</v>
      </c>
    </row>
    <row r="106" spans="1:87" x14ac:dyDescent="0.2">
      <c r="A106" s="220">
        <f t="shared" si="37"/>
        <v>2015</v>
      </c>
      <c r="C106" s="221"/>
      <c r="D106" s="221"/>
      <c r="E106" s="221">
        <v>43131966</v>
      </c>
      <c r="F106" s="222">
        <f t="shared" si="63"/>
        <v>42977303.566416718</v>
      </c>
      <c r="G106" s="222"/>
      <c r="H106" s="222"/>
      <c r="I106" s="222"/>
      <c r="J106" s="222"/>
      <c r="K106" s="222"/>
      <c r="L106" s="222"/>
      <c r="M106" s="225">
        <v>0.41699999999999998</v>
      </c>
      <c r="N106" s="225"/>
      <c r="O106" s="222">
        <f t="shared" si="9"/>
        <v>0</v>
      </c>
      <c r="P106" s="222">
        <f t="shared" si="22"/>
        <v>17921535.587195769</v>
      </c>
      <c r="Q106" s="222">
        <f t="shared" si="23"/>
        <v>184.7220186192049</v>
      </c>
      <c r="R106" s="222"/>
      <c r="S106" s="222"/>
      <c r="T106" s="225"/>
      <c r="U106" s="222"/>
      <c r="V106" s="222"/>
      <c r="W106" s="228"/>
      <c r="X106" s="228"/>
      <c r="Y106" s="228"/>
      <c r="Z106" s="228">
        <v>0.76400000000000001</v>
      </c>
      <c r="AA106" s="228">
        <v>0.251</v>
      </c>
      <c r="AB106" s="228">
        <v>0.23100000000000001</v>
      </c>
      <c r="AD106" s="222">
        <f t="shared" si="27"/>
        <v>13692053.188617568</v>
      </c>
      <c r="AE106" s="222">
        <f t="shared" si="28"/>
        <v>9193747.7562314309</v>
      </c>
      <c r="AF106" s="222">
        <f t="shared" si="29"/>
        <v>4498305.4323861385</v>
      </c>
      <c r="AG106" s="222">
        <f t="shared" si="29"/>
        <v>4139874.720642223</v>
      </c>
      <c r="AH106" s="222"/>
      <c r="AI106" s="357">
        <v>0.17030126509300975</v>
      </c>
      <c r="AJ106" s="357">
        <f t="shared" si="50"/>
        <v>0.8296987349069902</v>
      </c>
      <c r="AK106" s="357">
        <v>0.35422411153007238</v>
      </c>
      <c r="AL106" s="357">
        <v>0.23931494934471378</v>
      </c>
      <c r="AM106" s="357">
        <v>0.2361596740322042</v>
      </c>
      <c r="AN106" s="224">
        <f t="shared" si="51"/>
        <v>0</v>
      </c>
      <c r="AO106" s="357">
        <v>9621</v>
      </c>
      <c r="AP106" s="357">
        <v>6915</v>
      </c>
      <c r="AQ106" s="357">
        <v>8928</v>
      </c>
      <c r="AR106" s="222">
        <v>4349</v>
      </c>
      <c r="AS106" s="222">
        <v>6356</v>
      </c>
      <c r="AT106" s="220">
        <f t="shared" si="64"/>
        <v>1.4614853989422856</v>
      </c>
      <c r="AU106" s="233">
        <v>15277.020833333334</v>
      </c>
      <c r="AV106" s="222">
        <f t="shared" si="52"/>
        <v>7441.7297943735075</v>
      </c>
      <c r="AW106" s="358">
        <f t="shared" si="45"/>
        <v>10870.842833333336</v>
      </c>
      <c r="AX106" s="222">
        <f t="shared" si="53"/>
        <v>10875.979437350657</v>
      </c>
      <c r="AY106" s="222">
        <f t="shared" si="54"/>
        <v>16462.837974630376</v>
      </c>
      <c r="AZ106" s="222"/>
      <c r="BA106" s="222">
        <f t="shared" si="46"/>
        <v>13086.568114516758</v>
      </c>
      <c r="BB106" s="222">
        <f t="shared" si="47"/>
        <v>12564.516213097932</v>
      </c>
      <c r="BC106" s="336">
        <f t="shared" si="48"/>
        <v>11824.379739020549</v>
      </c>
      <c r="BD106" s="222"/>
      <c r="BE106" s="357">
        <v>0.23587132085791085</v>
      </c>
      <c r="BF106" s="222"/>
      <c r="BG106" s="337">
        <f t="shared" si="61"/>
        <v>0.23587132085791085</v>
      </c>
      <c r="BH106" s="222">
        <f t="shared" si="55"/>
        <v>11824.379739020549</v>
      </c>
      <c r="BI106" s="222">
        <f t="shared" si="56"/>
        <v>13287.297834570758</v>
      </c>
      <c r="BJ106" s="302">
        <f t="shared" si="57"/>
        <v>2857545371999.1494</v>
      </c>
      <c r="BK106" s="303">
        <f t="shared" si="30"/>
        <v>2857545.3719991492</v>
      </c>
      <c r="BL106" s="302"/>
      <c r="BM106" s="356">
        <v>8.5686951195467103</v>
      </c>
      <c r="BN106" s="341">
        <f t="shared" si="15"/>
        <v>1379.9510396918015</v>
      </c>
      <c r="BO106" s="341">
        <f t="shared" si="16"/>
        <v>1550.6792632007737</v>
      </c>
      <c r="BP106" s="341">
        <f t="shared" si="58"/>
        <v>333486643.19735014</v>
      </c>
      <c r="BQ106" s="342">
        <f t="shared" si="31"/>
        <v>63.083157985975227</v>
      </c>
      <c r="BR106" s="222"/>
      <c r="BS106" s="222"/>
      <c r="BV106" s="346">
        <v>10.237073554108733</v>
      </c>
      <c r="BW106" s="361">
        <f t="shared" si="62"/>
        <v>112761.36519850769</v>
      </c>
      <c r="BX106" s="361">
        <v>733.20780091452559</v>
      </c>
      <c r="BY106" s="346">
        <f t="shared" si="32"/>
        <v>8.5686951195467103</v>
      </c>
      <c r="BZ106" s="343">
        <f t="shared" si="33"/>
        <v>13159.689267188309</v>
      </c>
      <c r="CA106" s="343">
        <f t="shared" si="34"/>
        <v>51.01769129419614</v>
      </c>
      <c r="CB106" s="343">
        <f t="shared" si="19"/>
        <v>2020856.8192658341</v>
      </c>
      <c r="CC106" s="343">
        <f t="shared" si="20"/>
        <v>235841.83951835349</v>
      </c>
      <c r="CD106" s="343"/>
      <c r="CE106" s="343">
        <v>15.5</v>
      </c>
      <c r="CF106" s="308">
        <v>8.6</v>
      </c>
      <c r="CG106" s="343">
        <f t="shared" si="35"/>
        <v>256124.23771693191</v>
      </c>
      <c r="CH106" s="306">
        <f t="shared" si="21"/>
        <v>-0.23198052173452965</v>
      </c>
    </row>
    <row r="107" spans="1:87" x14ac:dyDescent="0.2">
      <c r="A107" s="220">
        <f t="shared" si="37"/>
        <v>2016</v>
      </c>
      <c r="C107" s="221"/>
      <c r="D107" s="221"/>
      <c r="E107" s="221">
        <v>43590368</v>
      </c>
      <c r="F107" s="222">
        <f t="shared" si="63"/>
        <v>43573364.915393941</v>
      </c>
      <c r="G107" s="222"/>
      <c r="H107" s="222"/>
      <c r="I107" s="222"/>
      <c r="J107" s="222"/>
      <c r="K107" s="222"/>
      <c r="L107" s="222"/>
      <c r="M107" s="225">
        <v>0.41900000000000004</v>
      </c>
      <c r="N107" s="225"/>
      <c r="O107" s="222">
        <f t="shared" si="9"/>
        <v>0</v>
      </c>
      <c r="P107" s="222">
        <f t="shared" si="22"/>
        <v>18257239.899550062</v>
      </c>
      <c r="Q107" s="222">
        <f t="shared" si="23"/>
        <v>188.18221196790222</v>
      </c>
      <c r="R107" s="222"/>
      <c r="S107" s="222"/>
      <c r="T107" s="225"/>
      <c r="U107" s="222"/>
      <c r="V107" s="222"/>
      <c r="W107" s="228"/>
      <c r="X107" s="228"/>
      <c r="Y107" s="228"/>
      <c r="Z107" s="228">
        <v>0.753</v>
      </c>
      <c r="AA107" s="228">
        <v>0.252</v>
      </c>
      <c r="AB107" s="228">
        <v>0.24199999999999999</v>
      </c>
      <c r="AD107" s="222">
        <f t="shared" si="27"/>
        <v>13747701.644361196</v>
      </c>
      <c r="AE107" s="222">
        <f t="shared" si="28"/>
        <v>9146877.1896745805</v>
      </c>
      <c r="AF107" s="222">
        <f t="shared" si="29"/>
        <v>4600824.4546866156</v>
      </c>
      <c r="AG107" s="222">
        <f t="shared" si="29"/>
        <v>4418252.0556911146</v>
      </c>
      <c r="AH107" s="222"/>
      <c r="AI107" s="357">
        <v>0.17387859929020627</v>
      </c>
      <c r="AJ107" s="357">
        <f t="shared" si="50"/>
        <v>0.82612140070979367</v>
      </c>
      <c r="AK107" s="357">
        <v>0.34005536485069476</v>
      </c>
      <c r="AL107" s="357">
        <v>0.23876227744836012</v>
      </c>
      <c r="AM107" s="357">
        <v>0.24730375841073887</v>
      </c>
      <c r="AN107" s="224">
        <f t="shared" si="51"/>
        <v>0</v>
      </c>
      <c r="AO107" s="357">
        <v>14986.223</v>
      </c>
      <c r="AP107" s="357">
        <v>10546.795</v>
      </c>
      <c r="AQ107" s="357">
        <v>13923.098</v>
      </c>
      <c r="AR107" s="222">
        <v>6273.7707</v>
      </c>
      <c r="AS107" s="222">
        <v>9822.0663000000004</v>
      </c>
      <c r="AT107" s="220">
        <f t="shared" si="64"/>
        <v>1.5655762331256384</v>
      </c>
      <c r="AU107" s="233">
        <v>20294.707922352562</v>
      </c>
      <c r="AV107" s="222">
        <f t="shared" si="52"/>
        <v>9144.8285380389752</v>
      </c>
      <c r="AW107" s="358">
        <f t="shared" si="45"/>
        <v>14511.071318132132</v>
      </c>
      <c r="AX107" s="222">
        <f t="shared" si="53"/>
        <v>14316.926215162899</v>
      </c>
      <c r="AY107" s="222">
        <f t="shared" si="54"/>
        <v>21844.349486317064</v>
      </c>
      <c r="AZ107" s="222"/>
      <c r="BA107" s="222">
        <f t="shared" si="46"/>
        <v>17115.841125466279</v>
      </c>
      <c r="BB107" s="222">
        <f t="shared" si="47"/>
        <v>16423.658948676395</v>
      </c>
      <c r="BC107" s="336">
        <f t="shared" si="48"/>
        <v>15738.158640580246</v>
      </c>
      <c r="BD107" s="222"/>
      <c r="BE107" s="357">
        <v>0.2381509071201795</v>
      </c>
      <c r="BF107" s="222"/>
      <c r="BG107" s="337">
        <f t="shared" si="61"/>
        <v>0.2381509071201795</v>
      </c>
      <c r="BH107" s="222">
        <f t="shared" si="55"/>
        <v>15738.158640580246</v>
      </c>
      <c r="BI107" s="222">
        <f t="shared" si="56"/>
        <v>17664.412307353286</v>
      </c>
      <c r="BJ107" s="302">
        <f t="shared" si="57"/>
        <v>3870040958158.9634</v>
      </c>
      <c r="BK107" s="303">
        <f t="shared" si="30"/>
        <v>3870040.9581589634</v>
      </c>
      <c r="BL107" s="302"/>
      <c r="BM107" s="356">
        <v>12.115232433931457</v>
      </c>
      <c r="BN107" s="341">
        <f t="shared" si="15"/>
        <v>1299.0389351921935</v>
      </c>
      <c r="BO107" s="341">
        <f t="shared" si="16"/>
        <v>1458.0332984681411</v>
      </c>
      <c r="BP107" s="341">
        <f t="shared" si="58"/>
        <v>319435964.53998154</v>
      </c>
      <c r="BQ107" s="342">
        <f t="shared" si="31"/>
        <v>59.384337575458005</v>
      </c>
      <c r="BR107" s="222"/>
      <c r="BS107" s="222"/>
      <c r="BV107" s="346">
        <v>13.595728504959105</v>
      </c>
      <c r="BW107" s="361">
        <f t="shared" si="62"/>
        <v>149756.94948212453</v>
      </c>
      <c r="BX107" s="361">
        <v>1036.6786081800906</v>
      </c>
      <c r="BY107" s="346">
        <f t="shared" si="32"/>
        <v>12.115232433931457</v>
      </c>
      <c r="BZ107" s="343">
        <f t="shared" si="33"/>
        <v>12361.04633557803</v>
      </c>
      <c r="CA107" s="343">
        <f t="shared" si="34"/>
        <v>47.921499757153072</v>
      </c>
      <c r="CB107" s="343">
        <f t="shared" si="19"/>
        <v>2734148.5533199469</v>
      </c>
      <c r="CC107" s="343">
        <f t="shared" si="20"/>
        <v>225678.58835810231</v>
      </c>
      <c r="CD107" s="343"/>
      <c r="CE107" s="343">
        <v>15.5</v>
      </c>
      <c r="CF107" s="308">
        <v>8.6</v>
      </c>
      <c r="CG107" s="343">
        <f t="shared" si="35"/>
        <v>245086.94695689913</v>
      </c>
      <c r="CH107" s="306">
        <f t="shared" si="21"/>
        <v>-0.23275092925166441</v>
      </c>
    </row>
    <row r="108" spans="1:87" x14ac:dyDescent="0.2">
      <c r="A108" s="220">
        <f t="shared" si="37"/>
        <v>2017</v>
      </c>
      <c r="C108" s="221"/>
      <c r="D108" s="221"/>
      <c r="E108" s="221">
        <v>44044811</v>
      </c>
      <c r="F108" s="222">
        <f t="shared" si="63"/>
        <v>44177693.165787987</v>
      </c>
      <c r="G108" s="222"/>
      <c r="H108" s="222"/>
      <c r="I108" s="222"/>
      <c r="J108" s="222"/>
      <c r="K108" s="222"/>
      <c r="L108" s="222"/>
      <c r="M108" s="225">
        <v>0.42049999999999998</v>
      </c>
      <c r="N108" s="225"/>
      <c r="O108" s="222">
        <f>M108*G108</f>
        <v>0</v>
      </c>
      <c r="P108" s="230">
        <f t="shared" si="22"/>
        <v>18576719.976213846</v>
      </c>
      <c r="Q108" s="222">
        <f t="shared" si="23"/>
        <v>191.47517781800028</v>
      </c>
      <c r="R108" s="222"/>
      <c r="S108" s="222"/>
      <c r="T108" s="225"/>
      <c r="U108" s="222"/>
      <c r="V108" s="222"/>
      <c r="W108" s="228"/>
      <c r="X108" s="228"/>
      <c r="Y108" s="228"/>
      <c r="Z108" s="232">
        <v>0.747</v>
      </c>
      <c r="AA108" s="232">
        <v>0.253</v>
      </c>
      <c r="AB108" s="232">
        <v>0.249</v>
      </c>
      <c r="AD108" s="222">
        <f t="shared" si="27"/>
        <v>13876809.822231743</v>
      </c>
      <c r="AE108" s="222">
        <f t="shared" si="28"/>
        <v>9176899.6682496406</v>
      </c>
      <c r="AF108" s="222">
        <f t="shared" si="29"/>
        <v>4699910.1539821029</v>
      </c>
      <c r="AG108" s="222">
        <f t="shared" si="29"/>
        <v>4625603.2740772478</v>
      </c>
      <c r="AH108" s="222"/>
      <c r="AI108" s="357">
        <v>0.17435118985442646</v>
      </c>
      <c r="AJ108" s="357">
        <f t="shared" si="50"/>
        <v>0.82564881014557356</v>
      </c>
      <c r="AK108" s="357">
        <v>0.33171717902307679</v>
      </c>
      <c r="AL108" s="357">
        <v>0.24040627565625541</v>
      </c>
      <c r="AM108" s="357">
        <v>0.25352535546624139</v>
      </c>
      <c r="AN108" s="224">
        <f t="shared" si="51"/>
        <v>0</v>
      </c>
      <c r="AO108" s="357">
        <v>18749.843000000001</v>
      </c>
      <c r="AP108" s="357">
        <v>13501.315000000001</v>
      </c>
      <c r="AQ108" s="357">
        <v>17698.721000000001</v>
      </c>
      <c r="AR108" s="222">
        <v>8030.1940000000004</v>
      </c>
      <c r="AS108" s="222">
        <v>13159.638999999999</v>
      </c>
      <c r="AT108" s="220">
        <f t="shared" si="64"/>
        <v>1.6387697482775632</v>
      </c>
      <c r="AU108" s="233">
        <v>26232.691115356822</v>
      </c>
      <c r="AV108" s="222">
        <f t="shared" si="52"/>
        <v>11902.193316590032</v>
      </c>
      <c r="AW108" s="358">
        <f t="shared" si="45"/>
        <v>18584.001827483884</v>
      </c>
      <c r="AX108" s="222">
        <f t="shared" si="53"/>
        <v>19504.954345379141</v>
      </c>
      <c r="AY108" s="222">
        <f t="shared" si="54"/>
        <v>27790.643170228814</v>
      </c>
      <c r="AZ108" s="222"/>
      <c r="BA108" s="222">
        <f t="shared" si="46"/>
        <v>21981.360098506597</v>
      </c>
      <c r="BB108" s="222">
        <f t="shared" si="47"/>
        <v>21353.528449666315</v>
      </c>
      <c r="BC108" s="336">
        <f t="shared" si="48"/>
        <v>20422.67551462134</v>
      </c>
      <c r="BD108" s="222"/>
      <c r="BE108" s="222"/>
      <c r="BF108" s="222"/>
      <c r="BG108" s="337">
        <f>BG107</f>
        <v>0.2381509071201795</v>
      </c>
      <c r="BH108" s="222">
        <f t="shared" si="55"/>
        <v>20422.67551462134</v>
      </c>
      <c r="BI108" s="222">
        <f t="shared" si="56"/>
        <v>22884.029460886417</v>
      </c>
      <c r="BJ108" s="302">
        <f t="shared" si="57"/>
        <v>5101322486667.7783</v>
      </c>
      <c r="BK108" s="303">
        <f t="shared" si="30"/>
        <v>5101322.4866677783</v>
      </c>
      <c r="BL108" s="302"/>
      <c r="BM108" s="356">
        <v>15.342177333550014</v>
      </c>
      <c r="BN108" s="341">
        <f t="shared" si="15"/>
        <v>1331.1458387305547</v>
      </c>
      <c r="BO108" s="341">
        <f t="shared" si="16"/>
        <v>1491.576388629273</v>
      </c>
      <c r="BP108" s="341">
        <f t="shared" si="58"/>
        <v>332503162.7363798</v>
      </c>
      <c r="BQ108" s="342">
        <f t="shared" si="31"/>
        <v>60.852074335744256</v>
      </c>
      <c r="BR108" s="222"/>
      <c r="BS108" s="222"/>
      <c r="BV108" s="346">
        <v>17.647395389144965</v>
      </c>
      <c r="BW108" s="361">
        <f t="shared" si="62"/>
        <v>194386.06021143179</v>
      </c>
      <c r="BX108" s="361">
        <v>1312.8024684075776</v>
      </c>
      <c r="BY108" s="362">
        <v>15.342177333550014</v>
      </c>
      <c r="BZ108" s="343">
        <f t="shared" si="33"/>
        <v>12670.043891772235</v>
      </c>
      <c r="CA108" s="343">
        <f t="shared" si="34"/>
        <v>49.119426365639413</v>
      </c>
      <c r="CB108" s="343">
        <f t="shared" si="19"/>
        <v>3611055.4078272125</v>
      </c>
      <c r="CC108" s="343">
        <f t="shared" si="20"/>
        <v>235367.8574637915</v>
      </c>
      <c r="CD108" s="343"/>
      <c r="CE108" s="343">
        <v>15.5</v>
      </c>
      <c r="CF108" s="308">
        <v>8.6</v>
      </c>
      <c r="CG108" s="343">
        <f t="shared" si="35"/>
        <v>255609.4932056776</v>
      </c>
      <c r="CH108" s="306">
        <f t="shared" si="21"/>
        <v>-0.23125695676965996</v>
      </c>
    </row>
    <row r="109" spans="1:87" x14ac:dyDescent="0.2">
      <c r="A109" s="220">
        <f t="shared" si="37"/>
        <v>2018</v>
      </c>
      <c r="D109" s="221"/>
      <c r="E109" s="221">
        <v>44494502</v>
      </c>
      <c r="F109" s="222">
        <f t="shared" si="63"/>
        <v>44790402.973010004</v>
      </c>
      <c r="G109" s="222"/>
      <c r="H109" s="222"/>
      <c r="I109" s="222"/>
      <c r="J109" s="222"/>
      <c r="K109" s="222"/>
      <c r="L109" s="222"/>
      <c r="M109" s="225">
        <v>0.42249999999999999</v>
      </c>
      <c r="N109" s="225"/>
      <c r="O109" s="222">
        <f>M109*G109</f>
        <v>0</v>
      </c>
      <c r="P109" s="230">
        <f t="shared" si="22"/>
        <v>18923945.256096724</v>
      </c>
      <c r="Q109" s="222">
        <f t="shared" si="23"/>
        <v>195.0541208334308</v>
      </c>
      <c r="R109" s="222"/>
      <c r="S109" s="222"/>
      <c r="T109" s="225"/>
      <c r="U109" s="222"/>
      <c r="V109" s="222"/>
      <c r="Z109" s="232">
        <v>0.74309999999999998</v>
      </c>
      <c r="AA109" s="232">
        <v>0.2581</v>
      </c>
      <c r="AB109" s="232">
        <v>0.2515</v>
      </c>
      <c r="AD109" s="230">
        <f t="shared" si="27"/>
        <v>14062383.719805475</v>
      </c>
      <c r="AE109" s="230">
        <f t="shared" si="28"/>
        <v>9178113.449206911</v>
      </c>
      <c r="AF109" s="230">
        <f t="shared" ref="AF109:AG112" si="65">AA109*$P109</f>
        <v>4884270.2705985643</v>
      </c>
      <c r="AG109" s="230">
        <f t="shared" si="65"/>
        <v>4759372.231908326</v>
      </c>
      <c r="AH109" s="230"/>
      <c r="AI109" s="357">
        <v>0.16812638363864371</v>
      </c>
      <c r="AJ109" s="357">
        <f t="shared" si="50"/>
        <v>0.83187361636135626</v>
      </c>
      <c r="AK109" s="359">
        <v>0.32960152897578199</v>
      </c>
      <c r="AL109" s="359">
        <v>0.24531828434321676</v>
      </c>
      <c r="AM109" s="359">
        <v>0.2560183315596074</v>
      </c>
      <c r="AN109" s="363">
        <f t="shared" si="51"/>
        <v>-9.3547148275008318E-4</v>
      </c>
      <c r="AO109" s="230">
        <v>24364.792000000001</v>
      </c>
      <c r="AP109" s="230">
        <v>17215.456999999999</v>
      </c>
      <c r="AQ109" s="230">
        <v>22859.126</v>
      </c>
      <c r="AR109" s="230">
        <v>10502.322</v>
      </c>
      <c r="AS109" s="230">
        <v>16256.937</v>
      </c>
      <c r="AT109" s="220">
        <f t="shared" si="64"/>
        <v>1.5479373989866241</v>
      </c>
      <c r="AU109" s="360">
        <v>33439.272478344523</v>
      </c>
      <c r="AV109" s="222">
        <f t="shared" si="52"/>
        <v>15363.229854602148</v>
      </c>
      <c r="AW109" s="358">
        <f t="shared" si="45"/>
        <v>23652.075709234912</v>
      </c>
      <c r="AX109" s="222">
        <f t="shared" si="53"/>
        <v>23781.318061166501</v>
      </c>
      <c r="AY109" s="222">
        <f t="shared" si="54"/>
        <v>35641.822813618892</v>
      </c>
      <c r="AZ109" s="222"/>
      <c r="BA109" s="222">
        <f t="shared" si="46"/>
        <v>27969.791632927783</v>
      </c>
      <c r="BB109" s="222">
        <f t="shared" si="47"/>
        <v>26871.300674852886</v>
      </c>
      <c r="BC109" s="336">
        <f t="shared" si="48"/>
        <v>25678.83109961142</v>
      </c>
      <c r="BD109" s="222"/>
      <c r="BE109" s="222"/>
      <c r="BF109" s="222"/>
      <c r="BG109" s="337">
        <f t="shared" ref="BG109:BG112" si="66">BG108</f>
        <v>0.2381509071201795</v>
      </c>
      <c r="BH109" s="222">
        <f t="shared" si="55"/>
        <v>25678.83109961142</v>
      </c>
      <c r="BI109" s="222">
        <f t="shared" si="56"/>
        <v>28722.654752607021</v>
      </c>
      <c r="BJ109" s="302">
        <f t="shared" si="57"/>
        <v>6522551353777.2197</v>
      </c>
      <c r="BK109" s="303">
        <f t="shared" si="30"/>
        <v>6522551.3537772195</v>
      </c>
      <c r="BL109" s="302"/>
      <c r="BM109" s="356">
        <v>20.592410324523239</v>
      </c>
      <c r="BN109" s="341">
        <f t="shared" si="15"/>
        <v>1247.0046339855041</v>
      </c>
      <c r="BO109" s="341">
        <f t="shared" si="16"/>
        <v>1394.8175225705161</v>
      </c>
      <c r="BP109" s="341">
        <f t="shared" si="58"/>
        <v>316745405.27242684</v>
      </c>
      <c r="BQ109" s="342">
        <f t="shared" si="31"/>
        <v>57.005638658397487</v>
      </c>
      <c r="BR109" s="222"/>
      <c r="BS109" s="222"/>
      <c r="BV109" s="346">
        <v>22.065544705066227</v>
      </c>
      <c r="BW109" s="361">
        <f t="shared" si="62"/>
        <v>243051.97492630448</v>
      </c>
      <c r="BX109" s="361">
        <v>1762.0554447235343</v>
      </c>
      <c r="BY109" s="362">
        <v>20.592410324523239</v>
      </c>
      <c r="BZ109" s="343">
        <f t="shared" si="33"/>
        <v>11802.988144464904</v>
      </c>
      <c r="CA109" s="343">
        <f t="shared" si="34"/>
        <v>45.758010943675181</v>
      </c>
      <c r="CB109" s="343">
        <f t="shared" si="19"/>
        <v>4599502.2678915802</v>
      </c>
      <c r="CC109" s="343">
        <f t="shared" si="20"/>
        <v>223359.10150421251</v>
      </c>
      <c r="CD109" s="343"/>
      <c r="CE109" s="343">
        <v>15.5</v>
      </c>
      <c r="CF109" s="308">
        <v>8.6</v>
      </c>
      <c r="CG109" s="343">
        <f t="shared" si="35"/>
        <v>242567.9842335748</v>
      </c>
      <c r="CH109" s="306">
        <f t="shared" si="21"/>
        <v>-0.23418625749299637</v>
      </c>
      <c r="CI109" s="306"/>
    </row>
    <row r="110" spans="1:87" x14ac:dyDescent="0.2">
      <c r="A110" s="220">
        <v>2019</v>
      </c>
      <c r="E110" s="221"/>
      <c r="F110" s="222">
        <f t="shared" si="63"/>
        <v>45411610.582651384</v>
      </c>
      <c r="G110" s="222"/>
      <c r="H110" s="222"/>
      <c r="I110" s="222"/>
      <c r="J110" s="222"/>
      <c r="K110" s="222"/>
      <c r="L110" s="222"/>
      <c r="M110" s="225">
        <v>0.42624999999999996</v>
      </c>
      <c r="O110" s="222">
        <f>M110*G110</f>
        <v>0</v>
      </c>
      <c r="P110" s="230">
        <f t="shared" si="22"/>
        <v>19356699.010855149</v>
      </c>
      <c r="Q110" s="220">
        <f t="shared" si="23"/>
        <v>199.51462851454323</v>
      </c>
      <c r="Z110" s="229">
        <v>0.72350000000000003</v>
      </c>
      <c r="AA110" s="229">
        <v>0.25590000000000002</v>
      </c>
      <c r="AB110" s="229">
        <v>0.26740000000000003</v>
      </c>
      <c r="AD110" s="230">
        <f t="shared" si="27"/>
        <v>14004571.734353701</v>
      </c>
      <c r="AE110" s="230">
        <f t="shared" si="28"/>
        <v>9051192.4574758671</v>
      </c>
      <c r="AF110" s="230">
        <f t="shared" si="65"/>
        <v>4953379.2768778335</v>
      </c>
      <c r="AG110" s="230">
        <f t="shared" si="65"/>
        <v>5175981.3155026678</v>
      </c>
      <c r="AI110" s="357">
        <v>0.16624395003003051</v>
      </c>
      <c r="AJ110" s="357">
        <f t="shared" si="50"/>
        <v>0.83375604996996944</v>
      </c>
      <c r="AK110" s="220">
        <v>0.314468706226393</v>
      </c>
      <c r="AL110" s="357">
        <v>0.24260606122514464</v>
      </c>
      <c r="AM110" s="220">
        <v>0.27324757675327555</v>
      </c>
      <c r="AN110" s="224">
        <f t="shared" si="51"/>
        <v>-3.4337057651563363E-3</v>
      </c>
      <c r="AO110" s="220">
        <v>34383.817999999999</v>
      </c>
      <c r="AP110" s="220">
        <v>24414.702000000001</v>
      </c>
      <c r="AQ110" s="220">
        <v>33400.409</v>
      </c>
      <c r="AR110" s="220">
        <v>14096.264999999999</v>
      </c>
      <c r="AS110" s="222">
        <v>23170.631000000001</v>
      </c>
      <c r="AT110" s="220">
        <f t="shared" si="64"/>
        <v>1.6437425800380456</v>
      </c>
      <c r="AU110" s="233">
        <v>48452.576863501687</v>
      </c>
      <c r="AV110" s="222">
        <f t="shared" si="52"/>
        <v>20448.862269943718</v>
      </c>
      <c r="AW110" s="358">
        <f t="shared" si="45"/>
        <v>33490.403046946703</v>
      </c>
      <c r="AX110" s="222">
        <f t="shared" si="53"/>
        <v>33612.665626439935</v>
      </c>
      <c r="AY110" s="222">
        <f t="shared" si="54"/>
        <v>49879.167183421399</v>
      </c>
      <c r="AZ110" s="222"/>
      <c r="BA110" s="222">
        <f t="shared" si="46"/>
        <v>39387.81920012043</v>
      </c>
      <c r="BB110" s="222">
        <f t="shared" si="47"/>
        <v>37674.52629886983</v>
      </c>
      <c r="BC110" s="336">
        <f t="shared" si="48"/>
        <v>36133.347696659177</v>
      </c>
      <c r="BD110" s="222"/>
      <c r="BE110" s="222"/>
      <c r="BF110" s="222"/>
      <c r="BG110" s="337">
        <f t="shared" si="66"/>
        <v>0.2381509071201795</v>
      </c>
      <c r="BH110" s="222">
        <f t="shared" si="55"/>
        <v>36133.347696659177</v>
      </c>
      <c r="BI110" s="222">
        <f t="shared" si="56"/>
        <v>40269.971213815479</v>
      </c>
      <c r="BJ110" s="302">
        <f t="shared" si="57"/>
        <v>9353924543539.5293</v>
      </c>
      <c r="BK110" s="303">
        <f t="shared" si="30"/>
        <v>9353924.5435395297</v>
      </c>
      <c r="BL110" s="302"/>
      <c r="BM110" s="356">
        <v>31.431548156597401</v>
      </c>
      <c r="BN110" s="341">
        <f t="shared" si="15"/>
        <v>1149.5885444979228</v>
      </c>
      <c r="BO110" s="341">
        <f t="shared" si="16"/>
        <v>1281.1959186096569</v>
      </c>
      <c r="BP110" s="341">
        <f t="shared" si="58"/>
        <v>297596685.24555838</v>
      </c>
      <c r="BQ110" s="342">
        <f t="shared" si="31"/>
        <v>52.552354167308955</v>
      </c>
      <c r="BR110" s="222"/>
      <c r="BV110" s="346">
        <v>26.099210250294885</v>
      </c>
      <c r="BW110" s="361">
        <f t="shared" si="62"/>
        <v>287482.80090699816</v>
      </c>
      <c r="BX110" s="361">
        <v>2689.5409372969884</v>
      </c>
      <c r="BY110" s="362">
        <v>31.431548156597401</v>
      </c>
      <c r="BZ110" s="343">
        <f t="shared" si="33"/>
        <v>9146.313744226316</v>
      </c>
      <c r="CA110" s="343">
        <f>BZ110/BZ$65*100</f>
        <v>35.458573649322958</v>
      </c>
      <c r="CB110" s="308">
        <f t="shared" si="19"/>
        <v>5564718.0479543591</v>
      </c>
      <c r="CC110" s="308">
        <f t="shared" si="20"/>
        <v>177042.44220583639</v>
      </c>
      <c r="CE110" s="343">
        <v>15.5</v>
      </c>
      <c r="CF110" s="308">
        <v>8.6</v>
      </c>
      <c r="CG110" s="343">
        <f t="shared" si="35"/>
        <v>192268.09223553832</v>
      </c>
      <c r="CH110" s="306">
        <f t="shared" si="21"/>
        <v>-0.35393066600560219</v>
      </c>
    </row>
    <row r="111" spans="1:87" x14ac:dyDescent="0.2">
      <c r="A111" s="220">
        <v>2020</v>
      </c>
      <c r="D111" s="364"/>
      <c r="E111" s="230"/>
      <c r="F111" s="222">
        <f t="shared" si="63"/>
        <v>46041433.85253831</v>
      </c>
      <c r="G111" s="222"/>
      <c r="H111" s="222"/>
      <c r="I111" s="222"/>
      <c r="J111" s="222"/>
      <c r="K111" s="222"/>
      <c r="L111" s="222"/>
      <c r="M111" s="220">
        <v>0.38274168167032147</v>
      </c>
      <c r="O111" s="220">
        <f t="shared" ref="O111" si="67">M111*G111</f>
        <v>0</v>
      </c>
      <c r="P111" s="230">
        <f t="shared" si="22"/>
        <v>17621975.81923338</v>
      </c>
      <c r="Q111" s="220">
        <f t="shared" si="23"/>
        <v>181.63437667212489</v>
      </c>
      <c r="Z111" s="220">
        <v>0.70179999999999998</v>
      </c>
      <c r="AA111" s="220">
        <v>0.22589999999999999</v>
      </c>
      <c r="AB111" s="220">
        <v>0.29249999999999998</v>
      </c>
      <c r="AD111" s="230">
        <f t="shared" si="27"/>
        <v>12367102.629937986</v>
      </c>
      <c r="AE111" s="230">
        <f t="shared" si="28"/>
        <v>8386298.2923731655</v>
      </c>
      <c r="AF111" s="230">
        <f t="shared" si="65"/>
        <v>3980804.3375648204</v>
      </c>
      <c r="AG111" s="230">
        <f t="shared" si="65"/>
        <v>5154427.9271257631</v>
      </c>
      <c r="AI111" s="357">
        <v>0.17666089952940481</v>
      </c>
      <c r="AJ111" s="357">
        <f t="shared" si="50"/>
        <v>0.82333910047059522</v>
      </c>
      <c r="AK111" s="220">
        <v>0.31307172641030329</v>
      </c>
      <c r="AL111" s="220">
        <v>0.21195256161433382</v>
      </c>
      <c r="AM111" s="220">
        <v>0.29831481244595809</v>
      </c>
      <c r="AN111" s="224">
        <f t="shared" si="51"/>
        <v>0</v>
      </c>
      <c r="AO111" s="220">
        <v>45577.489000000001</v>
      </c>
      <c r="AP111" s="220">
        <v>30045.222000000002</v>
      </c>
      <c r="AQ111" s="220">
        <v>42723.686000000002</v>
      </c>
      <c r="AR111" s="220">
        <v>18037.772000000001</v>
      </c>
      <c r="AS111" s="222">
        <v>24582.223999999998</v>
      </c>
      <c r="AT111" s="220">
        <f t="shared" si="64"/>
        <v>1.3628193105002102</v>
      </c>
      <c r="AU111" s="233">
        <v>67443</v>
      </c>
      <c r="AV111" s="222">
        <f t="shared" si="52"/>
        <v>28474.169035789655</v>
      </c>
      <c r="AW111" s="358">
        <f t="shared" si="45"/>
        <v>47498.085315883858</v>
      </c>
      <c r="AX111" s="222">
        <f t="shared" si="53"/>
        <v>38805.147412421298</v>
      </c>
      <c r="AY111" s="222">
        <f t="shared" si="54"/>
        <v>71947.972621720895</v>
      </c>
      <c r="AZ111" s="222"/>
      <c r="BA111" s="222">
        <f t="shared" si="46"/>
        <v>56806.191410254811</v>
      </c>
      <c r="BB111" s="222">
        <f t="shared" si="47"/>
        <v>51436.213346209668</v>
      </c>
      <c r="BC111" s="336">
        <f t="shared" si="48"/>
        <v>49224.19226044981</v>
      </c>
      <c r="BD111" s="222"/>
      <c r="BE111" s="222"/>
      <c r="BF111" s="222"/>
      <c r="BG111" s="337">
        <f t="shared" si="66"/>
        <v>0.2381509071201795</v>
      </c>
      <c r="BH111" s="222">
        <f t="shared" si="55"/>
        <v>49224.19226044981</v>
      </c>
      <c r="BI111" s="222">
        <f t="shared" si="56"/>
        <v>54965.223050699882</v>
      </c>
      <c r="BJ111" s="302">
        <f t="shared" si="57"/>
        <v>11623149977978.43</v>
      </c>
      <c r="BK111" s="303">
        <f t="shared" si="30"/>
        <v>11623149.977978429</v>
      </c>
      <c r="BL111" s="302"/>
      <c r="BM111" s="365">
        <v>44.118034280099018</v>
      </c>
      <c r="BN111" s="341">
        <f t="shared" si="15"/>
        <v>1115.7385650487629</v>
      </c>
      <c r="BO111" s="341">
        <f t="shared" si="16"/>
        <v>1245.8674541511446</v>
      </c>
      <c r="BP111" s="341">
        <f t="shared" si="58"/>
        <v>263455753.81225583</v>
      </c>
      <c r="BQ111" s="342">
        <f t="shared" si="31"/>
        <v>51.004934338638598</v>
      </c>
      <c r="BR111" s="222"/>
      <c r="BV111" s="346">
        <v>27.704184802285159</v>
      </c>
      <c r="BW111" s="361">
        <f t="shared" si="62"/>
        <v>305161.59559717105</v>
      </c>
      <c r="BX111" s="361">
        <v>3406.5852703011892</v>
      </c>
      <c r="BY111" s="346">
        <f t="shared" si="32"/>
        <v>39.811347538229974</v>
      </c>
      <c r="BZ111" s="343">
        <f t="shared" si="33"/>
        <v>7665.1913202418227</v>
      </c>
      <c r="CA111" s="343">
        <f t="shared" ref="CA111" si="68">BZ111/BZ$65*100</f>
        <v>29.716534832026685</v>
      </c>
      <c r="CB111" s="308">
        <f t="shared" si="19"/>
        <v>5377550.2585720234</v>
      </c>
      <c r="CC111" s="308">
        <f t="shared" si="20"/>
        <v>135075.81609509897</v>
      </c>
      <c r="CE111" s="343">
        <v>15.5</v>
      </c>
      <c r="CF111" s="308">
        <v>8.6</v>
      </c>
      <c r="CG111" s="343">
        <f t="shared" si="35"/>
        <v>146692.33627927749</v>
      </c>
      <c r="CH111" s="306">
        <f t="shared" si="21"/>
        <v>-0.4431993450262105</v>
      </c>
    </row>
    <row r="112" spans="1:87" x14ac:dyDescent="0.2">
      <c r="A112" s="220">
        <v>2021</v>
      </c>
      <c r="D112" s="364"/>
      <c r="F112" s="222">
        <f t="shared" si="63"/>
        <v>46679992.27509217</v>
      </c>
      <c r="G112" s="222"/>
      <c r="H112" s="222"/>
      <c r="M112" s="220">
        <v>0.42399495899012901</v>
      </c>
      <c r="P112" s="230">
        <f t="shared" si="22"/>
        <v>19792081.410337243</v>
      </c>
      <c r="Q112" s="220">
        <f t="shared" si="23"/>
        <v>204.00223033372359</v>
      </c>
      <c r="Z112" s="220">
        <v>0.72689999999999999</v>
      </c>
      <c r="AA112" s="220">
        <v>0.23619999999999999</v>
      </c>
      <c r="AB112" s="220">
        <v>0.26840000000000003</v>
      </c>
      <c r="AD112" s="220">
        <f t="shared" si="27"/>
        <v>14386863.977174142</v>
      </c>
      <c r="AE112" s="220">
        <f t="shared" si="28"/>
        <v>9711974.3480524868</v>
      </c>
      <c r="AF112" s="220">
        <f t="shared" si="65"/>
        <v>4674889.6291216565</v>
      </c>
      <c r="AG112" s="220">
        <f t="shared" si="65"/>
        <v>5312194.6505345162</v>
      </c>
      <c r="AI112" s="220">
        <v>0.17520839125415885</v>
      </c>
      <c r="AJ112" s="357">
        <f t="shared" si="50"/>
        <v>0.82479160874584112</v>
      </c>
      <c r="AK112" s="220">
        <v>0.32716581160857872</v>
      </c>
      <c r="AL112" s="220">
        <v>0.22430629476297845</v>
      </c>
      <c r="AM112" s="220">
        <v>0.27305024405642075</v>
      </c>
      <c r="AN112" s="224">
        <f t="shared" si="51"/>
        <v>-2.6925831786317467E-4</v>
      </c>
      <c r="AO112" s="220">
        <v>67623.357000000004</v>
      </c>
      <c r="AP112" s="220">
        <v>51426.22</v>
      </c>
      <c r="AQ112" s="220">
        <v>66915.237999999998</v>
      </c>
      <c r="AR112" s="220">
        <v>28374.898000000001</v>
      </c>
      <c r="AS112" s="220">
        <v>39456</v>
      </c>
      <c r="AT112" s="220">
        <f t="shared" si="64"/>
        <v>1.3905248223271145</v>
      </c>
      <c r="AU112" s="220">
        <v>100733</v>
      </c>
      <c r="AV112" s="222">
        <f t="shared" si="52"/>
        <v>42715.062901427627</v>
      </c>
      <c r="AW112" s="358">
        <f t="shared" si="45"/>
        <v>71301.99602322522</v>
      </c>
      <c r="AX112" s="222">
        <f t="shared" si="53"/>
        <v>59396.355251699169</v>
      </c>
      <c r="AY112" s="222">
        <f t="shared" si="54"/>
        <v>101798.98965137059</v>
      </c>
      <c r="BA112" s="222">
        <f t="shared" si="46"/>
        <v>83081.476104186324</v>
      </c>
      <c r="BB112" s="222">
        <f t="shared" si="47"/>
        <v>76591.877696407479</v>
      </c>
      <c r="BC112" s="336">
        <f t="shared" si="48"/>
        <v>73375.288441078141</v>
      </c>
      <c r="BG112" s="337">
        <f t="shared" si="66"/>
        <v>0.2381509071201795</v>
      </c>
      <c r="BH112" s="220">
        <f t="shared" si="55"/>
        <v>73375.288441078141</v>
      </c>
      <c r="BI112" s="222">
        <f t="shared" si="56"/>
        <v>82153.97194263163</v>
      </c>
      <c r="BJ112" s="302">
        <f>BI112*12*P112</f>
        <v>19511977210453.523</v>
      </c>
      <c r="BK112" s="303">
        <f t="shared" si="30"/>
        <v>19511977.210453525</v>
      </c>
      <c r="BM112" s="307">
        <v>64.940875456641763</v>
      </c>
      <c r="BN112" s="341">
        <f t="shared" si="15"/>
        <v>1129.8783381826702</v>
      </c>
      <c r="BO112" s="341">
        <f t="shared" si="16"/>
        <v>1265.0579679585983</v>
      </c>
      <c r="BP112" s="341">
        <f>BJ112/$BM112/1000</f>
        <v>300457563.48758858</v>
      </c>
      <c r="BQ112" s="342">
        <f t="shared" si="31"/>
        <v>51.651320708035684</v>
      </c>
      <c r="BT112" s="228"/>
      <c r="BU112" s="228"/>
      <c r="BV112" s="346"/>
      <c r="BW112" s="361"/>
      <c r="BX112" s="361"/>
      <c r="BY112" s="346"/>
      <c r="BZ112" s="343"/>
      <c r="CA112" s="343"/>
      <c r="CE112" s="343"/>
      <c r="CG112" s="343"/>
    </row>
    <row r="113" spans="1:87" x14ac:dyDescent="0.2">
      <c r="A113" s="220">
        <v>2022</v>
      </c>
      <c r="B113" s="221">
        <v>47327407</v>
      </c>
      <c r="D113" s="364"/>
      <c r="F113" s="222">
        <f t="shared" si="63"/>
        <v>47327407.000000134</v>
      </c>
      <c r="G113" s="222"/>
      <c r="H113" s="222"/>
      <c r="P113" s="229"/>
      <c r="BV113" s="346"/>
      <c r="BW113" s="361"/>
      <c r="BX113" s="361"/>
      <c r="BY113" s="346"/>
      <c r="BZ113" s="343"/>
      <c r="CA113" s="343"/>
      <c r="CE113" s="343"/>
      <c r="CG113" s="343"/>
    </row>
    <row r="114" spans="1:87" x14ac:dyDescent="0.2">
      <c r="A114" s="364"/>
      <c r="D114" s="364"/>
      <c r="F114" s="230"/>
      <c r="G114" s="222"/>
      <c r="H114" s="222"/>
      <c r="P114" s="229"/>
      <c r="BV114" s="346"/>
      <c r="BW114" s="361"/>
      <c r="BX114" s="361"/>
      <c r="BY114" s="346"/>
      <c r="BZ114" s="343"/>
      <c r="CA114" s="343"/>
      <c r="CE114" s="343"/>
      <c r="CG114" s="343"/>
      <c r="CI114" s="306"/>
    </row>
    <row r="115" spans="1:87" x14ac:dyDescent="0.2">
      <c r="A115" s="364"/>
      <c r="D115" s="364"/>
      <c r="F115" s="230"/>
      <c r="G115" s="222"/>
      <c r="H115" s="222"/>
      <c r="P115" s="230"/>
      <c r="BW115" s="361"/>
      <c r="BY115" s="346"/>
      <c r="BZ115" s="343"/>
      <c r="CA115" s="343"/>
    </row>
    <row r="116" spans="1:87" x14ac:dyDescent="0.2">
      <c r="A116" s="364"/>
      <c r="D116" s="364"/>
      <c r="F116" s="230"/>
      <c r="G116" s="222"/>
      <c r="H116" s="222"/>
      <c r="P116" s="229"/>
      <c r="BW116" s="361"/>
      <c r="BY116" s="346"/>
      <c r="BZ116" s="343"/>
      <c r="CA116" s="343"/>
    </row>
    <row r="117" spans="1:87" x14ac:dyDescent="0.2">
      <c r="A117" s="364"/>
      <c r="D117" s="364"/>
      <c r="F117" s="230"/>
      <c r="G117" s="222"/>
      <c r="H117" s="222"/>
      <c r="BW117" s="361"/>
      <c r="BY117" s="346"/>
      <c r="BZ117" s="343"/>
      <c r="CA117" s="343"/>
    </row>
    <row r="118" spans="1:87" x14ac:dyDescent="0.2">
      <c r="A118" s="364"/>
      <c r="D118" s="364"/>
      <c r="E118" s="220" t="s">
        <v>308</v>
      </c>
      <c r="F118" s="230">
        <v>0.42299999999999999</v>
      </c>
      <c r="G118" s="222"/>
      <c r="H118" s="222"/>
    </row>
    <row r="119" spans="1:87" x14ac:dyDescent="0.2">
      <c r="A119" s="364"/>
      <c r="D119" s="364"/>
      <c r="E119" s="220" t="s">
        <v>309</v>
      </c>
      <c r="F119" s="230">
        <v>0.42599999999999999</v>
      </c>
      <c r="G119" s="222"/>
      <c r="H119" s="222"/>
    </row>
    <row r="120" spans="1:87" x14ac:dyDescent="0.2">
      <c r="A120" s="364"/>
      <c r="D120" s="364"/>
      <c r="E120" s="220" t="s">
        <v>310</v>
      </c>
      <c r="F120" s="230">
        <v>0.42599999999999999</v>
      </c>
      <c r="G120" s="222"/>
      <c r="H120" s="222"/>
    </row>
    <row r="121" spans="1:87" x14ac:dyDescent="0.2">
      <c r="A121" s="364"/>
      <c r="D121" s="364"/>
      <c r="E121" s="220" t="s">
        <v>311</v>
      </c>
      <c r="F121" s="230">
        <v>0.43</v>
      </c>
      <c r="G121" s="366">
        <f>AVERAGE(F118:F121)</f>
        <v>0.42624999999999996</v>
      </c>
      <c r="H121" s="222"/>
    </row>
    <row r="122" spans="1:87" x14ac:dyDescent="0.2">
      <c r="A122" s="364"/>
      <c r="D122" s="364"/>
      <c r="E122" s="220" t="s">
        <v>312</v>
      </c>
      <c r="F122" s="230">
        <v>0.42200000000000004</v>
      </c>
      <c r="G122" s="222"/>
      <c r="H122" s="222"/>
    </row>
    <row r="123" spans="1:87" x14ac:dyDescent="0.2">
      <c r="E123" s="220" t="s">
        <v>313</v>
      </c>
      <c r="F123" s="230">
        <v>0.33400000000000002</v>
      </c>
      <c r="G123" s="222"/>
      <c r="H123" s="222"/>
    </row>
    <row r="124" spans="1:87" x14ac:dyDescent="0.2">
      <c r="E124" s="220" t="s">
        <v>314</v>
      </c>
      <c r="F124" s="229">
        <v>0.374</v>
      </c>
    </row>
    <row r="125" spans="1:87" x14ac:dyDescent="0.2">
      <c r="E125" s="220" t="s">
        <v>315</v>
      </c>
      <c r="F125" s="229">
        <v>0.40096672668128597</v>
      </c>
      <c r="G125" s="357">
        <f>AVERAGE(F122:F125)</f>
        <v>0.38274168167032147</v>
      </c>
    </row>
    <row r="126" spans="1:87" x14ac:dyDescent="0.2">
      <c r="E126" s="220" t="s">
        <v>316</v>
      </c>
      <c r="F126" s="220">
        <v>0.41600000000000004</v>
      </c>
    </row>
    <row r="127" spans="1:87" x14ac:dyDescent="0.2">
      <c r="E127" s="220" t="s">
        <v>317</v>
      </c>
      <c r="F127" s="220">
        <v>0.41497983596051596</v>
      </c>
    </row>
    <row r="128" spans="1:87" x14ac:dyDescent="0.2">
      <c r="E128" s="220" t="s">
        <v>318</v>
      </c>
      <c r="F128" s="220">
        <v>0.42899999999999999</v>
      </c>
    </row>
    <row r="129" spans="5:7" x14ac:dyDescent="0.2">
      <c r="E129" s="220" t="s">
        <v>319</v>
      </c>
      <c r="F129" s="220">
        <v>0.436</v>
      </c>
      <c r="G129" s="357">
        <f>AVERAGE(F126:F129)</f>
        <v>0.42399495899012901</v>
      </c>
    </row>
    <row r="130" spans="5:7" x14ac:dyDescent="0.2">
      <c r="E130" s="220" t="s">
        <v>320</v>
      </c>
      <c r="F130" s="220">
        <v>0.433</v>
      </c>
    </row>
    <row r="131" spans="5:7" x14ac:dyDescent="0.2">
      <c r="E131" s="220" t="s">
        <v>321</v>
      </c>
      <c r="F131" s="220">
        <v>0.44600000000000001</v>
      </c>
    </row>
  </sheetData>
  <mergeCells count="29">
    <mergeCell ref="AI1:AS1"/>
    <mergeCell ref="AU1:BC1"/>
    <mergeCell ref="B2:H2"/>
    <mergeCell ref="J2:K2"/>
    <mergeCell ref="M2:P3"/>
    <mergeCell ref="R2:U2"/>
    <mergeCell ref="W2:AB2"/>
    <mergeCell ref="AD2:AG3"/>
    <mergeCell ref="AI2:AM2"/>
    <mergeCell ref="AO2:AS2"/>
    <mergeCell ref="CE2:CF3"/>
    <mergeCell ref="AV3:AX3"/>
    <mergeCell ref="BA3:BC3"/>
    <mergeCell ref="BE3:BG3"/>
    <mergeCell ref="BH3:BI3"/>
    <mergeCell ref="AV2:BC2"/>
    <mergeCell ref="BE2:BJ2"/>
    <mergeCell ref="BM2:BQ2"/>
    <mergeCell ref="BV2:BV4"/>
    <mergeCell ref="CB2:CC2"/>
    <mergeCell ref="BN3:BO3"/>
    <mergeCell ref="CB3:CC3"/>
    <mergeCell ref="BF66:BF85"/>
    <mergeCell ref="B3:D3"/>
    <mergeCell ref="F3:H3"/>
    <mergeCell ref="J3:K3"/>
    <mergeCell ref="R3:U3"/>
    <mergeCell ref="W3:Y3"/>
    <mergeCell ref="Z3:A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Revisar</vt:lpstr>
      <vt:lpstr>IPC</vt:lpstr>
      <vt:lpstr>TG</vt:lpstr>
      <vt:lpstr>Empalme VBP 1993 - 2015</vt:lpstr>
      <vt:lpstr>Empalme VAB-IBIF 1993 - 2015 </vt:lpstr>
      <vt:lpstr> Consumo intermedio</vt:lpstr>
      <vt:lpstr>Actualización IBIF</vt:lpstr>
      <vt:lpstr>Stock Neto Maquinaria INDEC Rev</vt:lpstr>
      <vt:lpstr>Stock Neto Constr INDEC C Rev</vt:lpstr>
      <vt:lpstr>Fijo Sin Ganado</vt:lpstr>
      <vt:lpstr>Consumo Maq Invers INDEC Rev</vt:lpstr>
      <vt:lpstr>Consumo Constr Invers INDEC Rev</vt:lpstr>
      <vt:lpstr>Consumo Capital Fijo - Relacion</vt:lpstr>
      <vt:lpstr>Empleo 2019</vt:lpstr>
      <vt:lpstr>Empleo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Emiliano Mussi</cp:lastModifiedBy>
  <dcterms:created xsi:type="dcterms:W3CDTF">2016-11-29T14:30:32Z</dcterms:created>
  <dcterms:modified xsi:type="dcterms:W3CDTF">2022-10-21T20:25:36Z</dcterms:modified>
</cp:coreProperties>
</file>